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Akce 2023\R2400_Bílina - doplnění\2024-11-11 Pracovní\"/>
    </mc:Choice>
  </mc:AlternateContent>
  <bookViews>
    <workbookView xWindow="0" yWindow="0" windowWidth="0" windowHeight="0"/>
  </bookViews>
  <sheets>
    <sheet name="Rekapitulace stavby" sheetId="1" r:id="rId1"/>
    <sheet name="A - Rekonstrukce terasy h..." sheetId="2" r:id="rId2"/>
    <sheet name="B - Obnova parteru před h..." sheetId="3" r:id="rId3"/>
    <sheet name="C - Rekonstrukce fasád hl..." sheetId="4" r:id="rId4"/>
    <sheet name="Seznam figur" sheetId="5" r:id="rId5"/>
    <sheet name="Pokyny pro vyplnění" sheetId="6" r:id="rId6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'A - Rekonstrukce terasy h...'!$C$99:$K$696</definedName>
    <definedName name="_xlnm.Print_Area" localSheetId="1">'A - Rekonstrukce terasy h...'!$C$4:$J$39,'A - Rekonstrukce terasy h...'!$C$45:$J$81,'A - Rekonstrukce terasy h...'!$C$87:$K$696</definedName>
    <definedName name="_xlnm.Print_Titles" localSheetId="1">'A - Rekonstrukce terasy h...'!$99:$99</definedName>
    <definedName name="_xlnm._FilterDatabase" localSheetId="2" hidden="1">'B - Obnova parteru před h...'!$C$101:$K$1257</definedName>
    <definedName name="_xlnm.Print_Area" localSheetId="2">'B - Obnova parteru před h...'!$C$4:$J$39,'B - Obnova parteru před h...'!$C$45:$J$83,'B - Obnova parteru před h...'!$C$89:$K$1257</definedName>
    <definedName name="_xlnm.Print_Titles" localSheetId="2">'B - Obnova parteru před h...'!$101:$101</definedName>
    <definedName name="_xlnm._FilterDatabase" localSheetId="3" hidden="1">'C - Rekonstrukce fasád hl...'!$C$159:$K$713</definedName>
    <definedName name="_xlnm.Print_Area" localSheetId="3">'C - Rekonstrukce fasád hl...'!$C$4:$J$39,'C - Rekonstrukce fasád hl...'!$C$45:$J$141,'C - Rekonstrukce fasád hl...'!$C$147:$K$713</definedName>
    <definedName name="_xlnm.Print_Titles" localSheetId="3">'C - Rekonstrukce fasád hl...'!$159:$159</definedName>
    <definedName name="_xlnm.Print_Area" localSheetId="4">'Seznam figur'!$C$4:$G$851</definedName>
    <definedName name="_xlnm.Print_Titles" localSheetId="4">'Seznam figur'!$9:$9</definedName>
    <definedName name="_xlnm.Print_Area" localSheetId="5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5" l="1" r="D7"/>
  <c i="4" r="J37"/>
  <c r="J36"/>
  <c i="1" r="AY57"/>
  <c i="4" r="J35"/>
  <c i="1" r="AX57"/>
  <c i="4" r="BI713"/>
  <c r="BH713"/>
  <c r="BG713"/>
  <c r="BF713"/>
  <c r="T713"/>
  <c r="R713"/>
  <c r="P713"/>
  <c r="BI712"/>
  <c r="BH712"/>
  <c r="BG712"/>
  <c r="BF712"/>
  <c r="T712"/>
  <c r="R712"/>
  <c r="P712"/>
  <c r="BI711"/>
  <c r="BH711"/>
  <c r="BG711"/>
  <c r="BF711"/>
  <c r="T711"/>
  <c r="R711"/>
  <c r="P711"/>
  <c r="BI710"/>
  <c r="BH710"/>
  <c r="BG710"/>
  <c r="BF710"/>
  <c r="T710"/>
  <c r="R710"/>
  <c r="P710"/>
  <c r="BI707"/>
  <c r="BH707"/>
  <c r="BG707"/>
  <c r="BF707"/>
  <c r="T707"/>
  <c r="T706"/>
  <c r="T705"/>
  <c r="R707"/>
  <c r="R706"/>
  <c r="R705"/>
  <c r="P707"/>
  <c r="P706"/>
  <c r="P705"/>
  <c r="BI704"/>
  <c r="BH704"/>
  <c r="BG704"/>
  <c r="BF704"/>
  <c r="T704"/>
  <c r="R704"/>
  <c r="P704"/>
  <c r="BI703"/>
  <c r="BH703"/>
  <c r="BG703"/>
  <c r="BF703"/>
  <c r="T703"/>
  <c r="R703"/>
  <c r="P703"/>
  <c r="BI702"/>
  <c r="BH702"/>
  <c r="BG702"/>
  <c r="BF702"/>
  <c r="T702"/>
  <c r="R702"/>
  <c r="P702"/>
  <c r="BI699"/>
  <c r="BH699"/>
  <c r="BG699"/>
  <c r="BF699"/>
  <c r="T699"/>
  <c r="R699"/>
  <c r="P699"/>
  <c r="BI698"/>
  <c r="BH698"/>
  <c r="BG698"/>
  <c r="BF698"/>
  <c r="T698"/>
  <c r="R698"/>
  <c r="P698"/>
  <c r="BI697"/>
  <c r="BH697"/>
  <c r="BG697"/>
  <c r="BF697"/>
  <c r="T697"/>
  <c r="R697"/>
  <c r="P697"/>
  <c r="BI696"/>
  <c r="BH696"/>
  <c r="BG696"/>
  <c r="BF696"/>
  <c r="T696"/>
  <c r="R696"/>
  <c r="P696"/>
  <c r="BI695"/>
  <c r="BH695"/>
  <c r="BG695"/>
  <c r="BF695"/>
  <c r="T695"/>
  <c r="R695"/>
  <c r="P695"/>
  <c r="BI694"/>
  <c r="BH694"/>
  <c r="BG694"/>
  <c r="BF694"/>
  <c r="T694"/>
  <c r="R694"/>
  <c r="P694"/>
  <c r="BI693"/>
  <c r="BH693"/>
  <c r="BG693"/>
  <c r="BF693"/>
  <c r="T693"/>
  <c r="R693"/>
  <c r="P693"/>
  <c r="BI692"/>
  <c r="BH692"/>
  <c r="BG692"/>
  <c r="BF692"/>
  <c r="T692"/>
  <c r="R692"/>
  <c r="P692"/>
  <c r="BI689"/>
  <c r="BH689"/>
  <c r="BG689"/>
  <c r="BF689"/>
  <c r="T689"/>
  <c r="R689"/>
  <c r="P689"/>
  <c r="BI688"/>
  <c r="BH688"/>
  <c r="BG688"/>
  <c r="BF688"/>
  <c r="T688"/>
  <c r="R688"/>
  <c r="P688"/>
  <c r="BI687"/>
  <c r="BH687"/>
  <c r="BG687"/>
  <c r="BF687"/>
  <c r="T687"/>
  <c r="R687"/>
  <c r="P687"/>
  <c r="BI686"/>
  <c r="BH686"/>
  <c r="BG686"/>
  <c r="BF686"/>
  <c r="T686"/>
  <c r="R686"/>
  <c r="P686"/>
  <c r="BI685"/>
  <c r="BH685"/>
  <c r="BG685"/>
  <c r="BF685"/>
  <c r="T685"/>
  <c r="R685"/>
  <c r="P685"/>
  <c r="BI681"/>
  <c r="BH681"/>
  <c r="BG681"/>
  <c r="BF681"/>
  <c r="T681"/>
  <c r="T680"/>
  <c r="R681"/>
  <c r="R680"/>
  <c r="P681"/>
  <c r="P680"/>
  <c r="BI679"/>
  <c r="BH679"/>
  <c r="BG679"/>
  <c r="BF679"/>
  <c r="T679"/>
  <c r="R679"/>
  <c r="P679"/>
  <c r="BI678"/>
  <c r="BH678"/>
  <c r="BG678"/>
  <c r="BF678"/>
  <c r="T678"/>
  <c r="R678"/>
  <c r="P678"/>
  <c r="BI677"/>
  <c r="BH677"/>
  <c r="BG677"/>
  <c r="BF677"/>
  <c r="T677"/>
  <c r="R677"/>
  <c r="P677"/>
  <c r="BI676"/>
  <c r="BH676"/>
  <c r="BG676"/>
  <c r="BF676"/>
  <c r="T676"/>
  <c r="R676"/>
  <c r="P676"/>
  <c r="BI669"/>
  <c r="BH669"/>
  <c r="BG669"/>
  <c r="BF669"/>
  <c r="T669"/>
  <c r="T668"/>
  <c r="T667"/>
  <c r="R669"/>
  <c r="R668"/>
  <c r="R667"/>
  <c r="P669"/>
  <c r="P668"/>
  <c r="P667"/>
  <c r="BI666"/>
  <c r="BH666"/>
  <c r="BG666"/>
  <c r="BF666"/>
  <c r="T666"/>
  <c r="R666"/>
  <c r="P666"/>
  <c r="BI665"/>
  <c r="BH665"/>
  <c r="BG665"/>
  <c r="BF665"/>
  <c r="T665"/>
  <c r="R665"/>
  <c r="P665"/>
  <c r="BI664"/>
  <c r="BH664"/>
  <c r="BG664"/>
  <c r="BF664"/>
  <c r="T664"/>
  <c r="R664"/>
  <c r="P664"/>
  <c r="BI663"/>
  <c r="BH663"/>
  <c r="BG663"/>
  <c r="BF663"/>
  <c r="T663"/>
  <c r="R663"/>
  <c r="P663"/>
  <c r="BI662"/>
  <c r="BH662"/>
  <c r="BG662"/>
  <c r="BF662"/>
  <c r="T662"/>
  <c r="R662"/>
  <c r="P662"/>
  <c r="BI661"/>
  <c r="BH661"/>
  <c r="BG661"/>
  <c r="BF661"/>
  <c r="T661"/>
  <c r="R661"/>
  <c r="P661"/>
  <c r="BI660"/>
  <c r="BH660"/>
  <c r="BG660"/>
  <c r="BF660"/>
  <c r="T660"/>
  <c r="R660"/>
  <c r="P660"/>
  <c r="BI659"/>
  <c r="BH659"/>
  <c r="BG659"/>
  <c r="BF659"/>
  <c r="T659"/>
  <c r="R659"/>
  <c r="P659"/>
  <c r="BI658"/>
  <c r="BH658"/>
  <c r="BG658"/>
  <c r="BF658"/>
  <c r="T658"/>
  <c r="R658"/>
  <c r="P658"/>
  <c r="BI657"/>
  <c r="BH657"/>
  <c r="BG657"/>
  <c r="BF657"/>
  <c r="T657"/>
  <c r="R657"/>
  <c r="P657"/>
  <c r="BI651"/>
  <c r="BH651"/>
  <c r="BG651"/>
  <c r="BF651"/>
  <c r="T651"/>
  <c r="R651"/>
  <c r="P651"/>
  <c r="BI649"/>
  <c r="BH649"/>
  <c r="BG649"/>
  <c r="BF649"/>
  <c r="T649"/>
  <c r="R649"/>
  <c r="P649"/>
  <c r="BI648"/>
  <c r="BH648"/>
  <c r="BG648"/>
  <c r="BF648"/>
  <c r="T648"/>
  <c r="R648"/>
  <c r="P648"/>
  <c r="BI647"/>
  <c r="BH647"/>
  <c r="BG647"/>
  <c r="BF647"/>
  <c r="T647"/>
  <c r="R647"/>
  <c r="P647"/>
  <c r="BI646"/>
  <c r="BH646"/>
  <c r="BG646"/>
  <c r="BF646"/>
  <c r="T646"/>
  <c r="R646"/>
  <c r="P646"/>
  <c r="BI645"/>
  <c r="BH645"/>
  <c r="BG645"/>
  <c r="BF645"/>
  <c r="T645"/>
  <c r="R645"/>
  <c r="P645"/>
  <c r="BI644"/>
  <c r="BH644"/>
  <c r="BG644"/>
  <c r="BF644"/>
  <c r="T644"/>
  <c r="R644"/>
  <c r="P644"/>
  <c r="BI643"/>
  <c r="BH643"/>
  <c r="BG643"/>
  <c r="BF643"/>
  <c r="T643"/>
  <c r="R643"/>
  <c r="P643"/>
  <c r="BI642"/>
  <c r="BH642"/>
  <c r="BG642"/>
  <c r="BF642"/>
  <c r="T642"/>
  <c r="R642"/>
  <c r="P642"/>
  <c r="BI641"/>
  <c r="BH641"/>
  <c r="BG641"/>
  <c r="BF641"/>
  <c r="T641"/>
  <c r="R641"/>
  <c r="P641"/>
  <c r="BI640"/>
  <c r="BH640"/>
  <c r="BG640"/>
  <c r="BF640"/>
  <c r="T640"/>
  <c r="R640"/>
  <c r="P640"/>
  <c r="BI639"/>
  <c r="BH639"/>
  <c r="BG639"/>
  <c r="BF639"/>
  <c r="T639"/>
  <c r="R639"/>
  <c r="P639"/>
  <c r="BI638"/>
  <c r="BH638"/>
  <c r="BG638"/>
  <c r="BF638"/>
  <c r="T638"/>
  <c r="R638"/>
  <c r="P638"/>
  <c r="BI637"/>
  <c r="BH637"/>
  <c r="BG637"/>
  <c r="BF637"/>
  <c r="T637"/>
  <c r="R637"/>
  <c r="P637"/>
  <c r="BI635"/>
  <c r="BH635"/>
  <c r="BG635"/>
  <c r="BF635"/>
  <c r="T635"/>
  <c r="R635"/>
  <c r="P635"/>
  <c r="BI634"/>
  <c r="BH634"/>
  <c r="BG634"/>
  <c r="BF634"/>
  <c r="T634"/>
  <c r="R634"/>
  <c r="P634"/>
  <c r="BI633"/>
  <c r="BH633"/>
  <c r="BG633"/>
  <c r="BF633"/>
  <c r="T633"/>
  <c r="R633"/>
  <c r="P633"/>
  <c r="BI632"/>
  <c r="BH632"/>
  <c r="BG632"/>
  <c r="BF632"/>
  <c r="T632"/>
  <c r="R632"/>
  <c r="P632"/>
  <c r="BI631"/>
  <c r="BH631"/>
  <c r="BG631"/>
  <c r="BF631"/>
  <c r="T631"/>
  <c r="R631"/>
  <c r="P631"/>
  <c r="BI630"/>
  <c r="BH630"/>
  <c r="BG630"/>
  <c r="BF630"/>
  <c r="T630"/>
  <c r="R630"/>
  <c r="P630"/>
  <c r="BI620"/>
  <c r="BH620"/>
  <c r="BG620"/>
  <c r="BF620"/>
  <c r="T620"/>
  <c r="R620"/>
  <c r="P620"/>
  <c r="BI618"/>
  <c r="BH618"/>
  <c r="BG618"/>
  <c r="BF618"/>
  <c r="T618"/>
  <c r="R618"/>
  <c r="P618"/>
  <c r="BI617"/>
  <c r="BH617"/>
  <c r="BG617"/>
  <c r="BF617"/>
  <c r="T617"/>
  <c r="R617"/>
  <c r="P617"/>
  <c r="BI616"/>
  <c r="BH616"/>
  <c r="BG616"/>
  <c r="BF616"/>
  <c r="T616"/>
  <c r="R616"/>
  <c r="P616"/>
  <c r="BI615"/>
  <c r="BH615"/>
  <c r="BG615"/>
  <c r="BF615"/>
  <c r="T615"/>
  <c r="R615"/>
  <c r="P615"/>
  <c r="BI614"/>
  <c r="BH614"/>
  <c r="BG614"/>
  <c r="BF614"/>
  <c r="T614"/>
  <c r="R614"/>
  <c r="P614"/>
  <c r="BI613"/>
  <c r="BH613"/>
  <c r="BG613"/>
  <c r="BF613"/>
  <c r="T613"/>
  <c r="R613"/>
  <c r="P613"/>
  <c r="BI612"/>
  <c r="BH612"/>
  <c r="BG612"/>
  <c r="BF612"/>
  <c r="T612"/>
  <c r="R612"/>
  <c r="P612"/>
  <c r="BI602"/>
  <c r="BH602"/>
  <c r="BG602"/>
  <c r="BF602"/>
  <c r="T602"/>
  <c r="R602"/>
  <c r="P602"/>
  <c r="BI599"/>
  <c r="BH599"/>
  <c r="BG599"/>
  <c r="BF599"/>
  <c r="T599"/>
  <c r="R599"/>
  <c r="P599"/>
  <c r="BI598"/>
  <c r="BH598"/>
  <c r="BG598"/>
  <c r="BF598"/>
  <c r="T598"/>
  <c r="R598"/>
  <c r="P598"/>
  <c r="BI597"/>
  <c r="BH597"/>
  <c r="BG597"/>
  <c r="BF597"/>
  <c r="T597"/>
  <c r="R597"/>
  <c r="P597"/>
  <c r="BI596"/>
  <c r="BH596"/>
  <c r="BG596"/>
  <c r="BF596"/>
  <c r="T596"/>
  <c r="R596"/>
  <c r="P596"/>
  <c r="BI584"/>
  <c r="BH584"/>
  <c r="BG584"/>
  <c r="BF584"/>
  <c r="T584"/>
  <c r="R584"/>
  <c r="P584"/>
  <c r="BI581"/>
  <c r="BH581"/>
  <c r="BG581"/>
  <c r="BF581"/>
  <c r="T581"/>
  <c r="R581"/>
  <c r="P581"/>
  <c r="BI580"/>
  <c r="BH580"/>
  <c r="BG580"/>
  <c r="BF580"/>
  <c r="T580"/>
  <c r="R580"/>
  <c r="P580"/>
  <c r="BI579"/>
  <c r="BH579"/>
  <c r="BG579"/>
  <c r="BF579"/>
  <c r="T579"/>
  <c r="R579"/>
  <c r="P579"/>
  <c r="BI575"/>
  <c r="BH575"/>
  <c r="BG575"/>
  <c r="BF575"/>
  <c r="T575"/>
  <c r="R575"/>
  <c r="P575"/>
  <c r="BI574"/>
  <c r="BH574"/>
  <c r="BG574"/>
  <c r="BF574"/>
  <c r="T574"/>
  <c r="R574"/>
  <c r="P574"/>
  <c r="BI570"/>
  <c r="BH570"/>
  <c r="BG570"/>
  <c r="BF570"/>
  <c r="T570"/>
  <c r="R570"/>
  <c r="P570"/>
  <c r="BI568"/>
  <c r="BH568"/>
  <c r="BG568"/>
  <c r="BF568"/>
  <c r="T568"/>
  <c r="R568"/>
  <c r="P568"/>
  <c r="BI567"/>
  <c r="BH567"/>
  <c r="BG567"/>
  <c r="BF567"/>
  <c r="T567"/>
  <c r="R567"/>
  <c r="P567"/>
  <c r="BI566"/>
  <c r="BH566"/>
  <c r="BG566"/>
  <c r="BF566"/>
  <c r="T566"/>
  <c r="R566"/>
  <c r="P566"/>
  <c r="BI565"/>
  <c r="BH565"/>
  <c r="BG565"/>
  <c r="BF565"/>
  <c r="T565"/>
  <c r="R565"/>
  <c r="P565"/>
  <c r="BI564"/>
  <c r="BH564"/>
  <c r="BG564"/>
  <c r="BF564"/>
  <c r="T564"/>
  <c r="R564"/>
  <c r="P564"/>
  <c r="BI563"/>
  <c r="BH563"/>
  <c r="BG563"/>
  <c r="BF563"/>
  <c r="T563"/>
  <c r="R563"/>
  <c r="P563"/>
  <c r="BI556"/>
  <c r="BH556"/>
  <c r="BG556"/>
  <c r="BF556"/>
  <c r="T556"/>
  <c r="R556"/>
  <c r="P556"/>
  <c r="BI555"/>
  <c r="BH555"/>
  <c r="BG555"/>
  <c r="BF555"/>
  <c r="T555"/>
  <c r="R555"/>
  <c r="P555"/>
  <c r="BI549"/>
  <c r="BH549"/>
  <c r="BG549"/>
  <c r="BF549"/>
  <c r="T549"/>
  <c r="R549"/>
  <c r="P549"/>
  <c r="BI548"/>
  <c r="BH548"/>
  <c r="BG548"/>
  <c r="BF548"/>
  <c r="T548"/>
  <c r="R548"/>
  <c r="P548"/>
  <c r="BI542"/>
  <c r="BH542"/>
  <c r="BG542"/>
  <c r="BF542"/>
  <c r="T542"/>
  <c r="R542"/>
  <c r="P542"/>
  <c r="BI541"/>
  <c r="BH541"/>
  <c r="BG541"/>
  <c r="BF541"/>
  <c r="T541"/>
  <c r="R541"/>
  <c r="P541"/>
  <c r="BI540"/>
  <c r="BH540"/>
  <c r="BG540"/>
  <c r="BF540"/>
  <c r="T540"/>
  <c r="R540"/>
  <c r="P540"/>
  <c r="BI539"/>
  <c r="BH539"/>
  <c r="BG539"/>
  <c r="BF539"/>
  <c r="T539"/>
  <c r="R539"/>
  <c r="P539"/>
  <c r="BI538"/>
  <c r="BH538"/>
  <c r="BG538"/>
  <c r="BF538"/>
  <c r="T538"/>
  <c r="R538"/>
  <c r="P538"/>
  <c r="BI537"/>
  <c r="BH537"/>
  <c r="BG537"/>
  <c r="BF537"/>
  <c r="T537"/>
  <c r="R537"/>
  <c r="P537"/>
  <c r="BI536"/>
  <c r="BH536"/>
  <c r="BG536"/>
  <c r="BF536"/>
  <c r="T536"/>
  <c r="R536"/>
  <c r="P536"/>
  <c r="BI530"/>
  <c r="BH530"/>
  <c r="BG530"/>
  <c r="BF530"/>
  <c r="T530"/>
  <c r="R530"/>
  <c r="P530"/>
  <c r="BI528"/>
  <c r="BH528"/>
  <c r="BG528"/>
  <c r="BF528"/>
  <c r="T528"/>
  <c r="R528"/>
  <c r="P528"/>
  <c r="BI527"/>
  <c r="BH527"/>
  <c r="BG527"/>
  <c r="BF527"/>
  <c r="T527"/>
  <c r="R527"/>
  <c r="P527"/>
  <c r="BI521"/>
  <c r="BH521"/>
  <c r="BG521"/>
  <c r="BF521"/>
  <c r="T521"/>
  <c r="R521"/>
  <c r="P521"/>
  <c r="BI520"/>
  <c r="BH520"/>
  <c r="BG520"/>
  <c r="BF520"/>
  <c r="T520"/>
  <c r="R520"/>
  <c r="P520"/>
  <c r="BI519"/>
  <c r="BH519"/>
  <c r="BG519"/>
  <c r="BF519"/>
  <c r="T519"/>
  <c r="R519"/>
  <c r="P519"/>
  <c r="BI518"/>
  <c r="BH518"/>
  <c r="BG518"/>
  <c r="BF518"/>
  <c r="T518"/>
  <c r="R518"/>
  <c r="P518"/>
  <c r="BI517"/>
  <c r="BH517"/>
  <c r="BG517"/>
  <c r="BF517"/>
  <c r="T517"/>
  <c r="R517"/>
  <c r="P517"/>
  <c r="BI516"/>
  <c r="BH516"/>
  <c r="BG516"/>
  <c r="BF516"/>
  <c r="T516"/>
  <c r="R516"/>
  <c r="P516"/>
  <c r="BI515"/>
  <c r="BH515"/>
  <c r="BG515"/>
  <c r="BF515"/>
  <c r="T515"/>
  <c r="R515"/>
  <c r="P515"/>
  <c r="BI492"/>
  <c r="BH492"/>
  <c r="BG492"/>
  <c r="BF492"/>
  <c r="T492"/>
  <c r="R492"/>
  <c r="P492"/>
  <c r="BI491"/>
  <c r="BH491"/>
  <c r="BG491"/>
  <c r="BF491"/>
  <c r="T491"/>
  <c r="R491"/>
  <c r="P491"/>
  <c r="BI490"/>
  <c r="BH490"/>
  <c r="BG490"/>
  <c r="BF490"/>
  <c r="T490"/>
  <c r="R490"/>
  <c r="P490"/>
  <c r="BI489"/>
  <c r="BH489"/>
  <c r="BG489"/>
  <c r="BF489"/>
  <c r="T489"/>
  <c r="R489"/>
  <c r="P489"/>
  <c r="BI488"/>
  <c r="BH488"/>
  <c r="BG488"/>
  <c r="BF488"/>
  <c r="T488"/>
  <c r="R488"/>
  <c r="P488"/>
  <c r="BI487"/>
  <c r="BH487"/>
  <c r="BG487"/>
  <c r="BF487"/>
  <c r="T487"/>
  <c r="R487"/>
  <c r="P487"/>
  <c r="BI486"/>
  <c r="BH486"/>
  <c r="BG486"/>
  <c r="BF486"/>
  <c r="T486"/>
  <c r="R486"/>
  <c r="P486"/>
  <c r="BI463"/>
  <c r="BH463"/>
  <c r="BG463"/>
  <c r="BF463"/>
  <c r="T463"/>
  <c r="R463"/>
  <c r="P463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40"/>
  <c r="BH440"/>
  <c r="BG440"/>
  <c r="BF440"/>
  <c r="T440"/>
  <c r="R440"/>
  <c r="P440"/>
  <c r="BI439"/>
  <c r="BH439"/>
  <c r="BG439"/>
  <c r="BF439"/>
  <c r="T439"/>
  <c r="R439"/>
  <c r="P439"/>
  <c r="BI438"/>
  <c r="BH438"/>
  <c r="BG438"/>
  <c r="BF438"/>
  <c r="T438"/>
  <c r="R438"/>
  <c r="P438"/>
  <c r="BI436"/>
  <c r="BH436"/>
  <c r="BG436"/>
  <c r="BF436"/>
  <c r="T436"/>
  <c r="R436"/>
  <c r="P436"/>
  <c r="BI435"/>
  <c r="BH435"/>
  <c r="BG435"/>
  <c r="BF435"/>
  <c r="T435"/>
  <c r="R435"/>
  <c r="P435"/>
  <c r="BI432"/>
  <c r="BH432"/>
  <c r="BG432"/>
  <c r="BF432"/>
  <c r="T432"/>
  <c r="T431"/>
  <c r="R432"/>
  <c r="R431"/>
  <c r="P432"/>
  <c r="P431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7"/>
  <c r="BH427"/>
  <c r="BG427"/>
  <c r="BF427"/>
  <c r="T427"/>
  <c r="R427"/>
  <c r="P427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05"/>
  <c r="BH405"/>
  <c r="BG405"/>
  <c r="BF405"/>
  <c r="T405"/>
  <c r="T404"/>
  <c r="T403"/>
  <c r="R405"/>
  <c r="R404"/>
  <c r="R403"/>
  <c r="P405"/>
  <c r="P404"/>
  <c r="P403"/>
  <c r="BI398"/>
  <c r="BH398"/>
  <c r="BG398"/>
  <c r="BF398"/>
  <c r="T398"/>
  <c r="R398"/>
  <c r="P398"/>
  <c r="BI394"/>
  <c r="BH394"/>
  <c r="BG394"/>
  <c r="BF394"/>
  <c r="T394"/>
  <c r="R394"/>
  <c r="P394"/>
  <c r="BI390"/>
  <c r="BH390"/>
  <c r="BG390"/>
  <c r="BF390"/>
  <c r="T390"/>
  <c r="R390"/>
  <c r="P390"/>
  <c r="BI389"/>
  <c r="BH389"/>
  <c r="BG389"/>
  <c r="BF389"/>
  <c r="T389"/>
  <c r="R389"/>
  <c r="P389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58"/>
  <c r="BH358"/>
  <c r="BG358"/>
  <c r="BF358"/>
  <c r="T358"/>
  <c r="R358"/>
  <c r="P358"/>
  <c r="BI353"/>
  <c r="BH353"/>
  <c r="BG353"/>
  <c r="BF353"/>
  <c r="T353"/>
  <c r="R353"/>
  <c r="P353"/>
  <c r="BI352"/>
  <c r="BH352"/>
  <c r="BG352"/>
  <c r="BF352"/>
  <c r="T352"/>
  <c r="R352"/>
  <c r="P352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6"/>
  <c r="BH336"/>
  <c r="BG336"/>
  <c r="BF336"/>
  <c r="T336"/>
  <c r="R336"/>
  <c r="P336"/>
  <c r="BI335"/>
  <c r="BH335"/>
  <c r="BG335"/>
  <c r="BF335"/>
  <c r="T335"/>
  <c r="R335"/>
  <c r="P335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7"/>
  <c r="BH317"/>
  <c r="BG317"/>
  <c r="BF317"/>
  <c r="T317"/>
  <c r="T316"/>
  <c r="R317"/>
  <c r="R316"/>
  <c r="P317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09"/>
  <c r="BH309"/>
  <c r="BG309"/>
  <c r="BF309"/>
  <c r="T309"/>
  <c r="T308"/>
  <c r="R309"/>
  <c r="R308"/>
  <c r="P309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293"/>
  <c r="BH293"/>
  <c r="BG293"/>
  <c r="BF293"/>
  <c r="T293"/>
  <c r="R293"/>
  <c r="P293"/>
  <c r="BI292"/>
  <c r="BH292"/>
  <c r="BG292"/>
  <c r="BF292"/>
  <c r="T292"/>
  <c r="R292"/>
  <c r="P292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T272"/>
  <c r="R273"/>
  <c r="R272"/>
  <c r="P273"/>
  <c r="P272"/>
  <c r="BI270"/>
  <c r="BH270"/>
  <c r="BG270"/>
  <c r="BF270"/>
  <c r="T270"/>
  <c r="R270"/>
  <c r="P270"/>
  <c r="BI266"/>
  <c r="BH266"/>
  <c r="BG266"/>
  <c r="BF266"/>
  <c r="T266"/>
  <c r="R266"/>
  <c r="P266"/>
  <c r="BI265"/>
  <c r="BH265"/>
  <c r="BG265"/>
  <c r="BF265"/>
  <c r="T265"/>
  <c r="R265"/>
  <c r="P265"/>
  <c r="BI263"/>
  <c r="BH263"/>
  <c r="BG263"/>
  <c r="BF263"/>
  <c r="T263"/>
  <c r="T262"/>
  <c r="R263"/>
  <c r="R262"/>
  <c r="P263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4"/>
  <c r="BH234"/>
  <c r="BG234"/>
  <c r="BF234"/>
  <c r="T234"/>
  <c r="R234"/>
  <c r="P234"/>
  <c r="BI230"/>
  <c r="BH230"/>
  <c r="BG230"/>
  <c r="BF230"/>
  <c r="T230"/>
  <c r="R230"/>
  <c r="P230"/>
  <c r="BI226"/>
  <c r="BH226"/>
  <c r="BG226"/>
  <c r="BF226"/>
  <c r="T226"/>
  <c r="R226"/>
  <c r="P226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5"/>
  <c r="BH205"/>
  <c r="BG205"/>
  <c r="BF205"/>
  <c r="T205"/>
  <c r="R205"/>
  <c r="P205"/>
  <c r="BI196"/>
  <c r="BH196"/>
  <c r="BG196"/>
  <c r="BF196"/>
  <c r="T196"/>
  <c r="R196"/>
  <c r="P196"/>
  <c r="BI193"/>
  <c r="BH193"/>
  <c r="BG193"/>
  <c r="BF193"/>
  <c r="T193"/>
  <c r="R193"/>
  <c r="P193"/>
  <c r="BI184"/>
  <c r="BH184"/>
  <c r="BG184"/>
  <c r="BF184"/>
  <c r="T184"/>
  <c r="R184"/>
  <c r="P184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65"/>
  <c r="BH165"/>
  <c r="BG165"/>
  <c r="BF165"/>
  <c r="T165"/>
  <c r="R165"/>
  <c r="P165"/>
  <c r="J157"/>
  <c r="J156"/>
  <c r="F156"/>
  <c r="F154"/>
  <c r="E152"/>
  <c r="J55"/>
  <c r="J54"/>
  <c r="F54"/>
  <c r="F52"/>
  <c r="E50"/>
  <c r="J18"/>
  <c r="E18"/>
  <c r="F157"/>
  <c r="J17"/>
  <c r="J12"/>
  <c r="J52"/>
  <c r="E7"/>
  <c r="E150"/>
  <c i="3" r="J37"/>
  <c r="J36"/>
  <c i="1" r="AY56"/>
  <c i="3" r="J35"/>
  <c i="1" r="AX56"/>
  <c i="3" r="BI1257"/>
  <c r="BH1257"/>
  <c r="BG1257"/>
  <c r="BF1257"/>
  <c r="T1257"/>
  <c r="R1257"/>
  <c r="P1257"/>
  <c r="BI1256"/>
  <c r="BH1256"/>
  <c r="BG1256"/>
  <c r="BF1256"/>
  <c r="T1256"/>
  <c r="R1256"/>
  <c r="P1256"/>
  <c r="BI1254"/>
  <c r="BH1254"/>
  <c r="BG1254"/>
  <c r="BF1254"/>
  <c r="T1254"/>
  <c r="R1254"/>
  <c r="P1254"/>
  <c r="BI1251"/>
  <c r="BH1251"/>
  <c r="BG1251"/>
  <c r="BF1251"/>
  <c r="T1251"/>
  <c r="T1250"/>
  <c r="R1251"/>
  <c r="R1250"/>
  <c r="P1251"/>
  <c r="P1250"/>
  <c r="BI1248"/>
  <c r="BH1248"/>
  <c r="BG1248"/>
  <c r="BF1248"/>
  <c r="T1248"/>
  <c r="T1247"/>
  <c r="R1248"/>
  <c r="R1247"/>
  <c r="P1248"/>
  <c r="P1247"/>
  <c r="BI1244"/>
  <c r="BH1244"/>
  <c r="BG1244"/>
  <c r="BF1244"/>
  <c r="T1244"/>
  <c r="R1244"/>
  <c r="P1244"/>
  <c r="BI1241"/>
  <c r="BH1241"/>
  <c r="BG1241"/>
  <c r="BF1241"/>
  <c r="T1241"/>
  <c r="R1241"/>
  <c r="P1241"/>
  <c r="BI1239"/>
  <c r="BH1239"/>
  <c r="BG1239"/>
  <c r="BF1239"/>
  <c r="T1239"/>
  <c r="R1239"/>
  <c r="P1239"/>
  <c r="BI1237"/>
  <c r="BH1237"/>
  <c r="BG1237"/>
  <c r="BF1237"/>
  <c r="T1237"/>
  <c r="R1237"/>
  <c r="P1237"/>
  <c r="BI1235"/>
  <c r="BH1235"/>
  <c r="BG1235"/>
  <c r="BF1235"/>
  <c r="T1235"/>
  <c r="R1235"/>
  <c r="P1235"/>
  <c r="BI1224"/>
  <c r="BH1224"/>
  <c r="BG1224"/>
  <c r="BF1224"/>
  <c r="T1224"/>
  <c r="T1223"/>
  <c r="R1224"/>
  <c r="R1223"/>
  <c r="P1224"/>
  <c r="P1223"/>
  <c r="BI1221"/>
  <c r="BH1221"/>
  <c r="BG1221"/>
  <c r="BF1221"/>
  <c r="T1221"/>
  <c r="R1221"/>
  <c r="P1221"/>
  <c r="BI1214"/>
  <c r="BH1214"/>
  <c r="BG1214"/>
  <c r="BF1214"/>
  <c r="T1214"/>
  <c r="R1214"/>
  <c r="P1214"/>
  <c r="BI1211"/>
  <c r="BH1211"/>
  <c r="BG1211"/>
  <c r="BF1211"/>
  <c r="T1211"/>
  <c r="R1211"/>
  <c r="P1211"/>
  <c r="BI1209"/>
  <c r="BH1209"/>
  <c r="BG1209"/>
  <c r="BF1209"/>
  <c r="T1209"/>
  <c r="R1209"/>
  <c r="P1209"/>
  <c r="BI1207"/>
  <c r="BH1207"/>
  <c r="BG1207"/>
  <c r="BF1207"/>
  <c r="T1207"/>
  <c r="R1207"/>
  <c r="P1207"/>
  <c r="BI1205"/>
  <c r="BH1205"/>
  <c r="BG1205"/>
  <c r="BF1205"/>
  <c r="T1205"/>
  <c r="R1205"/>
  <c r="P1205"/>
  <c r="BI1203"/>
  <c r="BH1203"/>
  <c r="BG1203"/>
  <c r="BF1203"/>
  <c r="T1203"/>
  <c r="R1203"/>
  <c r="P1203"/>
  <c r="BI1201"/>
  <c r="BH1201"/>
  <c r="BG1201"/>
  <c r="BF1201"/>
  <c r="T1201"/>
  <c r="R1201"/>
  <c r="P1201"/>
  <c r="BI1199"/>
  <c r="BH1199"/>
  <c r="BG1199"/>
  <c r="BF1199"/>
  <c r="T1199"/>
  <c r="R1199"/>
  <c r="P1199"/>
  <c r="BI1197"/>
  <c r="BH1197"/>
  <c r="BG1197"/>
  <c r="BF1197"/>
  <c r="T1197"/>
  <c r="R1197"/>
  <c r="P1197"/>
  <c r="BI1193"/>
  <c r="BH1193"/>
  <c r="BG1193"/>
  <c r="BF1193"/>
  <c r="T1193"/>
  <c r="R1193"/>
  <c r="P1193"/>
  <c r="BI1189"/>
  <c r="BH1189"/>
  <c r="BG1189"/>
  <c r="BF1189"/>
  <c r="T1189"/>
  <c r="R1189"/>
  <c r="P1189"/>
  <c r="BI1186"/>
  <c r="BH1186"/>
  <c r="BG1186"/>
  <c r="BF1186"/>
  <c r="T1186"/>
  <c r="R1186"/>
  <c r="P1186"/>
  <c r="BI1185"/>
  <c r="BH1185"/>
  <c r="BG1185"/>
  <c r="BF1185"/>
  <c r="T1185"/>
  <c r="R1185"/>
  <c r="P1185"/>
  <c r="BI1182"/>
  <c r="BH1182"/>
  <c r="BG1182"/>
  <c r="BF1182"/>
  <c r="T1182"/>
  <c r="R1182"/>
  <c r="P1182"/>
  <c r="BI1168"/>
  <c r="BH1168"/>
  <c r="BG1168"/>
  <c r="BF1168"/>
  <c r="T1168"/>
  <c r="R1168"/>
  <c r="P1168"/>
  <c r="BI1165"/>
  <c r="BH1165"/>
  <c r="BG1165"/>
  <c r="BF1165"/>
  <c r="T1165"/>
  <c r="R1165"/>
  <c r="P1165"/>
  <c r="BI1157"/>
  <c r="BH1157"/>
  <c r="BG1157"/>
  <c r="BF1157"/>
  <c r="T1157"/>
  <c r="R1157"/>
  <c r="P1157"/>
  <c r="BI1154"/>
  <c r="BH1154"/>
  <c r="BG1154"/>
  <c r="BF1154"/>
  <c r="T1154"/>
  <c r="R1154"/>
  <c r="P1154"/>
  <c r="BI1150"/>
  <c r="BH1150"/>
  <c r="BG1150"/>
  <c r="BF1150"/>
  <c r="T1150"/>
  <c r="T1149"/>
  <c r="R1150"/>
  <c r="R1149"/>
  <c r="P1150"/>
  <c r="P1149"/>
  <c r="BI1140"/>
  <c r="BH1140"/>
  <c r="BG1140"/>
  <c r="BF1140"/>
  <c r="T1140"/>
  <c r="R1140"/>
  <c r="P1140"/>
  <c r="BI1136"/>
  <c r="BH1136"/>
  <c r="BG1136"/>
  <c r="BF1136"/>
  <c r="T1136"/>
  <c r="R1136"/>
  <c r="P1136"/>
  <c r="BI1132"/>
  <c r="BH1132"/>
  <c r="BG1132"/>
  <c r="BF1132"/>
  <c r="T1132"/>
  <c r="R1132"/>
  <c r="P1132"/>
  <c r="BI1127"/>
  <c r="BH1127"/>
  <c r="BG1127"/>
  <c r="BF1127"/>
  <c r="T1127"/>
  <c r="R1127"/>
  <c r="P1127"/>
  <c r="BI1123"/>
  <c r="BH1123"/>
  <c r="BG1123"/>
  <c r="BF1123"/>
  <c r="T1123"/>
  <c r="R1123"/>
  <c r="P1123"/>
  <c r="BI1119"/>
  <c r="BH1119"/>
  <c r="BG1119"/>
  <c r="BF1119"/>
  <c r="T1119"/>
  <c r="R1119"/>
  <c r="P1119"/>
  <c r="BI1115"/>
  <c r="BH1115"/>
  <c r="BG1115"/>
  <c r="BF1115"/>
  <c r="T1115"/>
  <c r="R1115"/>
  <c r="P1115"/>
  <c r="BI1112"/>
  <c r="BH1112"/>
  <c r="BG1112"/>
  <c r="BF1112"/>
  <c r="T1112"/>
  <c r="R1112"/>
  <c r="P1112"/>
  <c r="BI1108"/>
  <c r="BH1108"/>
  <c r="BG1108"/>
  <c r="BF1108"/>
  <c r="T1108"/>
  <c r="R1108"/>
  <c r="P1108"/>
  <c r="BI1104"/>
  <c r="BH1104"/>
  <c r="BG1104"/>
  <c r="BF1104"/>
  <c r="T1104"/>
  <c r="R1104"/>
  <c r="P1104"/>
  <c r="BI1101"/>
  <c r="BH1101"/>
  <c r="BG1101"/>
  <c r="BF1101"/>
  <c r="T1101"/>
  <c r="R1101"/>
  <c r="P1101"/>
  <c r="BI1085"/>
  <c r="BH1085"/>
  <c r="BG1085"/>
  <c r="BF1085"/>
  <c r="T1085"/>
  <c r="R1085"/>
  <c r="P1085"/>
  <c r="BI1081"/>
  <c r="BH1081"/>
  <c r="BG1081"/>
  <c r="BF1081"/>
  <c r="T1081"/>
  <c r="R1081"/>
  <c r="P1081"/>
  <c r="BI1071"/>
  <c r="BH1071"/>
  <c r="BG1071"/>
  <c r="BF1071"/>
  <c r="T1071"/>
  <c r="R1071"/>
  <c r="P1071"/>
  <c r="BI1068"/>
  <c r="BH1068"/>
  <c r="BG1068"/>
  <c r="BF1068"/>
  <c r="T1068"/>
  <c r="R1068"/>
  <c r="P1068"/>
  <c r="BI1065"/>
  <c r="BH1065"/>
  <c r="BG1065"/>
  <c r="BF1065"/>
  <c r="T1065"/>
  <c r="R1065"/>
  <c r="P1065"/>
  <c r="BI1062"/>
  <c r="BH1062"/>
  <c r="BG1062"/>
  <c r="BF1062"/>
  <c r="T1062"/>
  <c r="R1062"/>
  <c r="P1062"/>
  <c r="BI1045"/>
  <c r="BH1045"/>
  <c r="BG1045"/>
  <c r="BF1045"/>
  <c r="T1045"/>
  <c r="R1045"/>
  <c r="P1045"/>
  <c r="BI1041"/>
  <c r="BH1041"/>
  <c r="BG1041"/>
  <c r="BF1041"/>
  <c r="T1041"/>
  <c r="R1041"/>
  <c r="P1041"/>
  <c r="BI1036"/>
  <c r="BH1036"/>
  <c r="BG1036"/>
  <c r="BF1036"/>
  <c r="T1036"/>
  <c r="R1036"/>
  <c r="P1036"/>
  <c r="BI1028"/>
  <c r="BH1028"/>
  <c r="BG1028"/>
  <c r="BF1028"/>
  <c r="T1028"/>
  <c r="R1028"/>
  <c r="P1028"/>
  <c r="BI1025"/>
  <c r="BH1025"/>
  <c r="BG1025"/>
  <c r="BF1025"/>
  <c r="T1025"/>
  <c r="R1025"/>
  <c r="P1025"/>
  <c r="BI1021"/>
  <c r="BH1021"/>
  <c r="BG1021"/>
  <c r="BF1021"/>
  <c r="T1021"/>
  <c r="R1021"/>
  <c r="P1021"/>
  <c r="BI1016"/>
  <c r="BH1016"/>
  <c r="BG1016"/>
  <c r="BF1016"/>
  <c r="T1016"/>
  <c r="R1016"/>
  <c r="P1016"/>
  <c r="BI1014"/>
  <c r="BH1014"/>
  <c r="BG1014"/>
  <c r="BF1014"/>
  <c r="T1014"/>
  <c r="R1014"/>
  <c r="P1014"/>
  <c r="BI1010"/>
  <c r="BH1010"/>
  <c r="BG1010"/>
  <c r="BF1010"/>
  <c r="T1010"/>
  <c r="R1010"/>
  <c r="P1010"/>
  <c r="BI1006"/>
  <c r="BH1006"/>
  <c r="BG1006"/>
  <c r="BF1006"/>
  <c r="T1006"/>
  <c r="R1006"/>
  <c r="P1006"/>
  <c r="BI1002"/>
  <c r="BH1002"/>
  <c r="BG1002"/>
  <c r="BF1002"/>
  <c r="T1002"/>
  <c r="R1002"/>
  <c r="P1002"/>
  <c r="BI999"/>
  <c r="BH999"/>
  <c r="BG999"/>
  <c r="BF999"/>
  <c r="T999"/>
  <c r="R999"/>
  <c r="P999"/>
  <c r="BI992"/>
  <c r="BH992"/>
  <c r="BG992"/>
  <c r="BF992"/>
  <c r="T992"/>
  <c r="R992"/>
  <c r="P992"/>
  <c r="BI988"/>
  <c r="BH988"/>
  <c r="BG988"/>
  <c r="BF988"/>
  <c r="T988"/>
  <c r="R988"/>
  <c r="P988"/>
  <c r="BI984"/>
  <c r="BH984"/>
  <c r="BG984"/>
  <c r="BF984"/>
  <c r="T984"/>
  <c r="R984"/>
  <c r="P984"/>
  <c r="BI980"/>
  <c r="BH980"/>
  <c r="BG980"/>
  <c r="BF980"/>
  <c r="T980"/>
  <c r="R980"/>
  <c r="P980"/>
  <c r="BI969"/>
  <c r="BH969"/>
  <c r="BG969"/>
  <c r="BF969"/>
  <c r="T969"/>
  <c r="R969"/>
  <c r="P969"/>
  <c r="BI966"/>
  <c r="BH966"/>
  <c r="BG966"/>
  <c r="BF966"/>
  <c r="T966"/>
  <c r="R966"/>
  <c r="P966"/>
  <c r="BI964"/>
  <c r="BH964"/>
  <c r="BG964"/>
  <c r="BF964"/>
  <c r="T964"/>
  <c r="R964"/>
  <c r="P964"/>
  <c r="BI962"/>
  <c r="BH962"/>
  <c r="BG962"/>
  <c r="BF962"/>
  <c r="T962"/>
  <c r="R962"/>
  <c r="P962"/>
  <c r="BI961"/>
  <c r="BH961"/>
  <c r="BG961"/>
  <c r="BF961"/>
  <c r="T961"/>
  <c r="R961"/>
  <c r="P961"/>
  <c r="BI960"/>
  <c r="BH960"/>
  <c r="BG960"/>
  <c r="BF960"/>
  <c r="T960"/>
  <c r="R960"/>
  <c r="P960"/>
  <c r="BI959"/>
  <c r="BH959"/>
  <c r="BG959"/>
  <c r="BF959"/>
  <c r="T959"/>
  <c r="R959"/>
  <c r="P959"/>
  <c r="BI958"/>
  <c r="BH958"/>
  <c r="BG958"/>
  <c r="BF958"/>
  <c r="T958"/>
  <c r="R958"/>
  <c r="P958"/>
  <c r="BI956"/>
  <c r="BH956"/>
  <c r="BG956"/>
  <c r="BF956"/>
  <c r="T956"/>
  <c r="R956"/>
  <c r="P956"/>
  <c r="BI953"/>
  <c r="BH953"/>
  <c r="BG953"/>
  <c r="BF953"/>
  <c r="T953"/>
  <c r="R953"/>
  <c r="P953"/>
  <c r="BI941"/>
  <c r="BH941"/>
  <c r="BG941"/>
  <c r="BF941"/>
  <c r="T941"/>
  <c r="R941"/>
  <c r="P941"/>
  <c r="BI938"/>
  <c r="BH938"/>
  <c r="BG938"/>
  <c r="BF938"/>
  <c r="T938"/>
  <c r="R938"/>
  <c r="P938"/>
  <c r="BI932"/>
  <c r="BH932"/>
  <c r="BG932"/>
  <c r="BF932"/>
  <c r="T932"/>
  <c r="R932"/>
  <c r="P932"/>
  <c r="BI929"/>
  <c r="BH929"/>
  <c r="BG929"/>
  <c r="BF929"/>
  <c r="T929"/>
  <c r="R929"/>
  <c r="P929"/>
  <c r="BI922"/>
  <c r="BH922"/>
  <c r="BG922"/>
  <c r="BF922"/>
  <c r="T922"/>
  <c r="R922"/>
  <c r="P922"/>
  <c r="BI918"/>
  <c r="BH918"/>
  <c r="BG918"/>
  <c r="BF918"/>
  <c r="T918"/>
  <c r="R918"/>
  <c r="P918"/>
  <c r="BI915"/>
  <c r="BH915"/>
  <c r="BG915"/>
  <c r="BF915"/>
  <c r="T915"/>
  <c r="R915"/>
  <c r="P915"/>
  <c r="BI914"/>
  <c r="BH914"/>
  <c r="BG914"/>
  <c r="BF914"/>
  <c r="T914"/>
  <c r="R914"/>
  <c r="P914"/>
  <c r="BI913"/>
  <c r="BH913"/>
  <c r="BG913"/>
  <c r="BF913"/>
  <c r="T913"/>
  <c r="R913"/>
  <c r="P913"/>
  <c r="BI911"/>
  <c r="BH911"/>
  <c r="BG911"/>
  <c r="BF911"/>
  <c r="T911"/>
  <c r="R911"/>
  <c r="P911"/>
  <c r="BI910"/>
  <c r="BH910"/>
  <c r="BG910"/>
  <c r="BF910"/>
  <c r="T910"/>
  <c r="R910"/>
  <c r="P910"/>
  <c r="BI908"/>
  <c r="BH908"/>
  <c r="BG908"/>
  <c r="BF908"/>
  <c r="T908"/>
  <c r="R908"/>
  <c r="P908"/>
  <c r="BI905"/>
  <c r="BH905"/>
  <c r="BG905"/>
  <c r="BF905"/>
  <c r="T905"/>
  <c r="R905"/>
  <c r="P905"/>
  <c r="BI902"/>
  <c r="BH902"/>
  <c r="BG902"/>
  <c r="BF902"/>
  <c r="T902"/>
  <c r="R902"/>
  <c r="P902"/>
  <c r="BI890"/>
  <c r="BH890"/>
  <c r="BG890"/>
  <c r="BF890"/>
  <c r="T890"/>
  <c r="R890"/>
  <c r="P890"/>
  <c r="BI889"/>
  <c r="BH889"/>
  <c r="BG889"/>
  <c r="BF889"/>
  <c r="T889"/>
  <c r="R889"/>
  <c r="P889"/>
  <c r="BI887"/>
  <c r="BH887"/>
  <c r="BG887"/>
  <c r="BF887"/>
  <c r="T887"/>
  <c r="R887"/>
  <c r="P887"/>
  <c r="BI882"/>
  <c r="BH882"/>
  <c r="BG882"/>
  <c r="BF882"/>
  <c r="T882"/>
  <c r="R882"/>
  <c r="P882"/>
  <c r="BI879"/>
  <c r="BH879"/>
  <c r="BG879"/>
  <c r="BF879"/>
  <c r="T879"/>
  <c r="R879"/>
  <c r="P879"/>
  <c r="BI877"/>
  <c r="BH877"/>
  <c r="BG877"/>
  <c r="BF877"/>
  <c r="T877"/>
  <c r="R877"/>
  <c r="P877"/>
  <c r="BI875"/>
  <c r="BH875"/>
  <c r="BG875"/>
  <c r="BF875"/>
  <c r="T875"/>
  <c r="R875"/>
  <c r="P875"/>
  <c r="BI872"/>
  <c r="BH872"/>
  <c r="BG872"/>
  <c r="BF872"/>
  <c r="T872"/>
  <c r="R872"/>
  <c r="P872"/>
  <c r="BI870"/>
  <c r="BH870"/>
  <c r="BG870"/>
  <c r="BF870"/>
  <c r="T870"/>
  <c r="R870"/>
  <c r="P870"/>
  <c r="BI868"/>
  <c r="BH868"/>
  <c r="BG868"/>
  <c r="BF868"/>
  <c r="T868"/>
  <c r="R868"/>
  <c r="P868"/>
  <c r="BI856"/>
  <c r="BH856"/>
  <c r="BG856"/>
  <c r="BF856"/>
  <c r="T856"/>
  <c r="R856"/>
  <c r="P856"/>
  <c r="BI852"/>
  <c r="BH852"/>
  <c r="BG852"/>
  <c r="BF852"/>
  <c r="T852"/>
  <c r="R852"/>
  <c r="P852"/>
  <c r="BI850"/>
  <c r="BH850"/>
  <c r="BG850"/>
  <c r="BF850"/>
  <c r="T850"/>
  <c r="R850"/>
  <c r="P850"/>
  <c r="BI848"/>
  <c r="BH848"/>
  <c r="BG848"/>
  <c r="BF848"/>
  <c r="T848"/>
  <c r="R848"/>
  <c r="P848"/>
  <c r="BI846"/>
  <c r="BH846"/>
  <c r="BG846"/>
  <c r="BF846"/>
  <c r="T846"/>
  <c r="R846"/>
  <c r="P846"/>
  <c r="BI844"/>
  <c r="BH844"/>
  <c r="BG844"/>
  <c r="BF844"/>
  <c r="T844"/>
  <c r="R844"/>
  <c r="P844"/>
  <c r="BI841"/>
  <c r="BH841"/>
  <c r="BG841"/>
  <c r="BF841"/>
  <c r="T841"/>
  <c r="R841"/>
  <c r="P841"/>
  <c r="BI816"/>
  <c r="BH816"/>
  <c r="BG816"/>
  <c r="BF816"/>
  <c r="T816"/>
  <c r="R816"/>
  <c r="P816"/>
  <c r="BI781"/>
  <c r="BH781"/>
  <c r="BG781"/>
  <c r="BF781"/>
  <c r="T781"/>
  <c r="R781"/>
  <c r="P781"/>
  <c r="BI772"/>
  <c r="BH772"/>
  <c r="BG772"/>
  <c r="BF772"/>
  <c r="T772"/>
  <c r="R772"/>
  <c r="P772"/>
  <c r="BI769"/>
  <c r="BH769"/>
  <c r="BG769"/>
  <c r="BF769"/>
  <c r="T769"/>
  <c r="R769"/>
  <c r="P769"/>
  <c r="BI766"/>
  <c r="BH766"/>
  <c r="BG766"/>
  <c r="BF766"/>
  <c r="T766"/>
  <c r="R766"/>
  <c r="P766"/>
  <c r="BI758"/>
  <c r="BH758"/>
  <c r="BG758"/>
  <c r="BF758"/>
  <c r="T758"/>
  <c r="R758"/>
  <c r="P758"/>
  <c r="BI755"/>
  <c r="BH755"/>
  <c r="BG755"/>
  <c r="BF755"/>
  <c r="T755"/>
  <c r="R755"/>
  <c r="P755"/>
  <c r="BI742"/>
  <c r="BH742"/>
  <c r="BG742"/>
  <c r="BF742"/>
  <c r="T742"/>
  <c r="R742"/>
  <c r="P742"/>
  <c r="BI738"/>
  <c r="BH738"/>
  <c r="BG738"/>
  <c r="BF738"/>
  <c r="T738"/>
  <c r="R738"/>
  <c r="P738"/>
  <c r="BI735"/>
  <c r="BH735"/>
  <c r="BG735"/>
  <c r="BF735"/>
  <c r="T735"/>
  <c r="R735"/>
  <c r="P735"/>
  <c r="BI727"/>
  <c r="BH727"/>
  <c r="BG727"/>
  <c r="BF727"/>
  <c r="T727"/>
  <c r="R727"/>
  <c r="P727"/>
  <c r="BI720"/>
  <c r="BH720"/>
  <c r="BG720"/>
  <c r="BF720"/>
  <c r="T720"/>
  <c r="R720"/>
  <c r="P720"/>
  <c r="BI713"/>
  <c r="BH713"/>
  <c r="BG713"/>
  <c r="BF713"/>
  <c r="T713"/>
  <c r="R713"/>
  <c r="P713"/>
  <c r="BI709"/>
  <c r="BH709"/>
  <c r="BG709"/>
  <c r="BF709"/>
  <c r="T709"/>
  <c r="R709"/>
  <c r="P709"/>
  <c r="BI705"/>
  <c r="BH705"/>
  <c r="BG705"/>
  <c r="BF705"/>
  <c r="T705"/>
  <c r="R705"/>
  <c r="P705"/>
  <c r="BI701"/>
  <c r="BH701"/>
  <c r="BG701"/>
  <c r="BF701"/>
  <c r="T701"/>
  <c r="R701"/>
  <c r="P701"/>
  <c r="BI697"/>
  <c r="BH697"/>
  <c r="BG697"/>
  <c r="BF697"/>
  <c r="T697"/>
  <c r="R697"/>
  <c r="P697"/>
  <c r="BI693"/>
  <c r="BH693"/>
  <c r="BG693"/>
  <c r="BF693"/>
  <c r="T693"/>
  <c r="R693"/>
  <c r="P693"/>
  <c r="BI689"/>
  <c r="BH689"/>
  <c r="BG689"/>
  <c r="BF689"/>
  <c r="T689"/>
  <c r="R689"/>
  <c r="P689"/>
  <c r="BI679"/>
  <c r="BH679"/>
  <c r="BG679"/>
  <c r="BF679"/>
  <c r="T679"/>
  <c r="R679"/>
  <c r="P679"/>
  <c r="BI675"/>
  <c r="BH675"/>
  <c r="BG675"/>
  <c r="BF675"/>
  <c r="T675"/>
  <c r="R675"/>
  <c r="P675"/>
  <c r="BI671"/>
  <c r="BH671"/>
  <c r="BG671"/>
  <c r="BF671"/>
  <c r="T671"/>
  <c r="R671"/>
  <c r="P671"/>
  <c r="BI667"/>
  <c r="BH667"/>
  <c r="BG667"/>
  <c r="BF667"/>
  <c r="T667"/>
  <c r="R667"/>
  <c r="P667"/>
  <c r="BI663"/>
  <c r="BH663"/>
  <c r="BG663"/>
  <c r="BF663"/>
  <c r="T663"/>
  <c r="R663"/>
  <c r="P663"/>
  <c r="BI659"/>
  <c r="BH659"/>
  <c r="BG659"/>
  <c r="BF659"/>
  <c r="T659"/>
  <c r="R659"/>
  <c r="P659"/>
  <c r="BI651"/>
  <c r="BH651"/>
  <c r="BG651"/>
  <c r="BF651"/>
  <c r="T651"/>
  <c r="R651"/>
  <c r="P651"/>
  <c r="BI646"/>
  <c r="BH646"/>
  <c r="BG646"/>
  <c r="BF646"/>
  <c r="T646"/>
  <c r="R646"/>
  <c r="P646"/>
  <c r="BI644"/>
  <c r="BH644"/>
  <c r="BG644"/>
  <c r="BF644"/>
  <c r="T644"/>
  <c r="R644"/>
  <c r="P644"/>
  <c r="BI642"/>
  <c r="BH642"/>
  <c r="BG642"/>
  <c r="BF642"/>
  <c r="T642"/>
  <c r="R642"/>
  <c r="P642"/>
  <c r="BI637"/>
  <c r="BH637"/>
  <c r="BG637"/>
  <c r="BF637"/>
  <c r="T637"/>
  <c r="R637"/>
  <c r="P637"/>
  <c r="BI634"/>
  <c r="BH634"/>
  <c r="BG634"/>
  <c r="BF634"/>
  <c r="T634"/>
  <c r="R634"/>
  <c r="P634"/>
  <c r="BI631"/>
  <c r="BH631"/>
  <c r="BG631"/>
  <c r="BF631"/>
  <c r="T631"/>
  <c r="R631"/>
  <c r="P631"/>
  <c r="BI619"/>
  <c r="BH619"/>
  <c r="BG619"/>
  <c r="BF619"/>
  <c r="T619"/>
  <c r="R619"/>
  <c r="P619"/>
  <c r="BI614"/>
  <c r="BH614"/>
  <c r="BG614"/>
  <c r="BF614"/>
  <c r="T614"/>
  <c r="R614"/>
  <c r="P614"/>
  <c r="BI610"/>
  <c r="BH610"/>
  <c r="BG610"/>
  <c r="BF610"/>
  <c r="T610"/>
  <c r="R610"/>
  <c r="P610"/>
  <c r="BI607"/>
  <c r="BH607"/>
  <c r="BG607"/>
  <c r="BF607"/>
  <c r="T607"/>
  <c r="R607"/>
  <c r="P607"/>
  <c r="BI601"/>
  <c r="BH601"/>
  <c r="BG601"/>
  <c r="BF601"/>
  <c r="T601"/>
  <c r="R601"/>
  <c r="P601"/>
  <c r="BI595"/>
  <c r="BH595"/>
  <c r="BG595"/>
  <c r="BF595"/>
  <c r="T595"/>
  <c r="R595"/>
  <c r="P595"/>
  <c r="BI594"/>
  <c r="BH594"/>
  <c r="BG594"/>
  <c r="BF594"/>
  <c r="T594"/>
  <c r="R594"/>
  <c r="P594"/>
  <c r="BI592"/>
  <c r="BH592"/>
  <c r="BG592"/>
  <c r="BF592"/>
  <c r="T592"/>
  <c r="R592"/>
  <c r="P592"/>
  <c r="BI588"/>
  <c r="BH588"/>
  <c r="BG588"/>
  <c r="BF588"/>
  <c r="T588"/>
  <c r="R588"/>
  <c r="P588"/>
  <c r="BI577"/>
  <c r="BH577"/>
  <c r="BG577"/>
  <c r="BF577"/>
  <c r="T577"/>
  <c r="R577"/>
  <c r="P577"/>
  <c r="BI573"/>
  <c r="BH573"/>
  <c r="BG573"/>
  <c r="BF573"/>
  <c r="T573"/>
  <c r="R573"/>
  <c r="P573"/>
  <c r="BI569"/>
  <c r="BH569"/>
  <c r="BG569"/>
  <c r="BF569"/>
  <c r="T569"/>
  <c r="R569"/>
  <c r="P569"/>
  <c r="BI565"/>
  <c r="BH565"/>
  <c r="BG565"/>
  <c r="BF565"/>
  <c r="T565"/>
  <c r="R565"/>
  <c r="P565"/>
  <c r="BI558"/>
  <c r="BH558"/>
  <c r="BG558"/>
  <c r="BF558"/>
  <c r="T558"/>
  <c r="R558"/>
  <c r="P558"/>
  <c r="BI552"/>
  <c r="BH552"/>
  <c r="BG552"/>
  <c r="BF552"/>
  <c r="T552"/>
  <c r="R552"/>
  <c r="P552"/>
  <c r="BI547"/>
  <c r="BH547"/>
  <c r="BG547"/>
  <c r="BF547"/>
  <c r="T547"/>
  <c r="R547"/>
  <c r="P547"/>
  <c r="BI544"/>
  <c r="BH544"/>
  <c r="BG544"/>
  <c r="BF544"/>
  <c r="T544"/>
  <c r="R544"/>
  <c r="P544"/>
  <c r="BI527"/>
  <c r="BH527"/>
  <c r="BG527"/>
  <c r="BF527"/>
  <c r="T527"/>
  <c r="R527"/>
  <c r="P527"/>
  <c r="BI509"/>
  <c r="BH509"/>
  <c r="BG509"/>
  <c r="BF509"/>
  <c r="T509"/>
  <c r="R509"/>
  <c r="P509"/>
  <c r="BI479"/>
  <c r="BH479"/>
  <c r="BG479"/>
  <c r="BF479"/>
  <c r="T479"/>
  <c r="R479"/>
  <c r="P479"/>
  <c r="BI474"/>
  <c r="BH474"/>
  <c r="BG474"/>
  <c r="BF474"/>
  <c r="T474"/>
  <c r="R474"/>
  <c r="P474"/>
  <c r="BI470"/>
  <c r="BH470"/>
  <c r="BG470"/>
  <c r="BF470"/>
  <c r="T470"/>
  <c r="R470"/>
  <c r="P470"/>
  <c r="BI467"/>
  <c r="BH467"/>
  <c r="BG467"/>
  <c r="BF467"/>
  <c r="T467"/>
  <c r="R467"/>
  <c r="P467"/>
  <c r="BI460"/>
  <c r="BH460"/>
  <c r="BG460"/>
  <c r="BF460"/>
  <c r="T460"/>
  <c r="R460"/>
  <c r="P460"/>
  <c r="BI456"/>
  <c r="BH456"/>
  <c r="BG456"/>
  <c r="BF456"/>
  <c r="T456"/>
  <c r="R456"/>
  <c r="P456"/>
  <c r="BI453"/>
  <c r="BH453"/>
  <c r="BG453"/>
  <c r="BF453"/>
  <c r="T453"/>
  <c r="R453"/>
  <c r="P453"/>
  <c r="BI450"/>
  <c r="BH450"/>
  <c r="BG450"/>
  <c r="BF450"/>
  <c r="T450"/>
  <c r="R450"/>
  <c r="P450"/>
  <c r="BI447"/>
  <c r="BH447"/>
  <c r="BG447"/>
  <c r="BF447"/>
  <c r="T447"/>
  <c r="R447"/>
  <c r="P447"/>
  <c r="BI444"/>
  <c r="BH444"/>
  <c r="BG444"/>
  <c r="BF444"/>
  <c r="T444"/>
  <c r="R444"/>
  <c r="P444"/>
  <c r="BI435"/>
  <c r="BH435"/>
  <c r="BG435"/>
  <c r="BF435"/>
  <c r="T435"/>
  <c r="R435"/>
  <c r="P435"/>
  <c r="BI431"/>
  <c r="BH431"/>
  <c r="BG431"/>
  <c r="BF431"/>
  <c r="T431"/>
  <c r="R431"/>
  <c r="P431"/>
  <c r="BI429"/>
  <c r="BH429"/>
  <c r="BG429"/>
  <c r="BF429"/>
  <c r="T429"/>
  <c r="R429"/>
  <c r="P429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6"/>
  <c r="BH396"/>
  <c r="BG396"/>
  <c r="BF396"/>
  <c r="T396"/>
  <c r="R396"/>
  <c r="P396"/>
  <c r="BI392"/>
  <c r="BH392"/>
  <c r="BG392"/>
  <c r="BF392"/>
  <c r="T392"/>
  <c r="R392"/>
  <c r="P392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3"/>
  <c r="BH383"/>
  <c r="BG383"/>
  <c r="BF383"/>
  <c r="T383"/>
  <c r="R383"/>
  <c r="P383"/>
  <c r="BI377"/>
  <c r="BH377"/>
  <c r="BG377"/>
  <c r="BF377"/>
  <c r="T377"/>
  <c r="R377"/>
  <c r="P377"/>
  <c r="BI373"/>
  <c r="BH373"/>
  <c r="BG373"/>
  <c r="BF373"/>
  <c r="T373"/>
  <c r="R373"/>
  <c r="P373"/>
  <c r="BI371"/>
  <c r="BH371"/>
  <c r="BG371"/>
  <c r="BF371"/>
  <c r="T371"/>
  <c r="R371"/>
  <c r="P371"/>
  <c r="BI368"/>
  <c r="BH368"/>
  <c r="BG368"/>
  <c r="BF368"/>
  <c r="T368"/>
  <c r="R368"/>
  <c r="P368"/>
  <c r="BI366"/>
  <c r="BH366"/>
  <c r="BG366"/>
  <c r="BF366"/>
  <c r="T366"/>
  <c r="R366"/>
  <c r="P366"/>
  <c r="BI357"/>
  <c r="BH357"/>
  <c r="BG357"/>
  <c r="BF357"/>
  <c r="T357"/>
  <c r="R357"/>
  <c r="P357"/>
  <c r="BI355"/>
  <c r="BH355"/>
  <c r="BG355"/>
  <c r="BF355"/>
  <c r="T355"/>
  <c r="R355"/>
  <c r="P355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5"/>
  <c r="BH335"/>
  <c r="BG335"/>
  <c r="BF335"/>
  <c r="T335"/>
  <c r="R335"/>
  <c r="P335"/>
  <c r="BI331"/>
  <c r="BH331"/>
  <c r="BG331"/>
  <c r="BF331"/>
  <c r="T331"/>
  <c r="R331"/>
  <c r="P331"/>
  <c r="BI328"/>
  <c r="BH328"/>
  <c r="BG328"/>
  <c r="BF328"/>
  <c r="T328"/>
  <c r="R328"/>
  <c r="P328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09"/>
  <c r="BH309"/>
  <c r="BG309"/>
  <c r="BF309"/>
  <c r="T309"/>
  <c r="R309"/>
  <c r="P309"/>
  <c r="BI306"/>
  <c r="BH306"/>
  <c r="BG306"/>
  <c r="BF306"/>
  <c r="T306"/>
  <c r="R306"/>
  <c r="P306"/>
  <c r="BI298"/>
  <c r="BH298"/>
  <c r="BG298"/>
  <c r="BF298"/>
  <c r="T298"/>
  <c r="R298"/>
  <c r="P298"/>
  <c r="BI295"/>
  <c r="BH295"/>
  <c r="BG295"/>
  <c r="BF295"/>
  <c r="T295"/>
  <c r="R295"/>
  <c r="P295"/>
  <c r="BI278"/>
  <c r="BH278"/>
  <c r="BG278"/>
  <c r="BF278"/>
  <c r="T278"/>
  <c r="R278"/>
  <c r="P278"/>
  <c r="BI274"/>
  <c r="BH274"/>
  <c r="BG274"/>
  <c r="BF274"/>
  <c r="T274"/>
  <c r="R274"/>
  <c r="P274"/>
  <c r="BI271"/>
  <c r="BH271"/>
  <c r="BG271"/>
  <c r="BF271"/>
  <c r="T271"/>
  <c r="R271"/>
  <c r="P271"/>
  <c r="BI267"/>
  <c r="BH267"/>
  <c r="BG267"/>
  <c r="BF267"/>
  <c r="T267"/>
  <c r="R267"/>
  <c r="P267"/>
  <c r="BI264"/>
  <c r="BH264"/>
  <c r="BG264"/>
  <c r="BF264"/>
  <c r="T264"/>
  <c r="R264"/>
  <c r="P264"/>
  <c r="BI255"/>
  <c r="BH255"/>
  <c r="BG255"/>
  <c r="BF255"/>
  <c r="T255"/>
  <c r="R255"/>
  <c r="P255"/>
  <c r="BI252"/>
  <c r="BH252"/>
  <c r="BG252"/>
  <c r="BF252"/>
  <c r="T252"/>
  <c r="R252"/>
  <c r="P252"/>
  <c r="BI248"/>
  <c r="BH248"/>
  <c r="BG248"/>
  <c r="BF248"/>
  <c r="T248"/>
  <c r="R248"/>
  <c r="P248"/>
  <c r="BI244"/>
  <c r="BH244"/>
  <c r="BG244"/>
  <c r="BF244"/>
  <c r="T244"/>
  <c r="R244"/>
  <c r="P244"/>
  <c r="BI235"/>
  <c r="BH235"/>
  <c r="BG235"/>
  <c r="BF235"/>
  <c r="T235"/>
  <c r="R235"/>
  <c r="P235"/>
  <c r="BI231"/>
  <c r="BH231"/>
  <c r="BG231"/>
  <c r="BF231"/>
  <c r="T231"/>
  <c r="R231"/>
  <c r="P231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03"/>
  <c r="BH203"/>
  <c r="BG203"/>
  <c r="BF203"/>
  <c r="T203"/>
  <c r="R203"/>
  <c r="P203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0"/>
  <c r="BH170"/>
  <c r="BG170"/>
  <c r="BF170"/>
  <c r="T170"/>
  <c r="R170"/>
  <c r="P170"/>
  <c r="BI160"/>
  <c r="BH160"/>
  <c r="BG160"/>
  <c r="BF160"/>
  <c r="T160"/>
  <c r="R160"/>
  <c r="P160"/>
  <c r="BI150"/>
  <c r="BH150"/>
  <c r="BG150"/>
  <c r="BF150"/>
  <c r="T150"/>
  <c r="R150"/>
  <c r="P150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28"/>
  <c r="BH128"/>
  <c r="BG128"/>
  <c r="BF128"/>
  <c r="T128"/>
  <c r="R128"/>
  <c r="P128"/>
  <c r="BI119"/>
  <c r="BH119"/>
  <c r="BG119"/>
  <c r="BF119"/>
  <c r="T119"/>
  <c r="R119"/>
  <c r="P119"/>
  <c r="BI115"/>
  <c r="BH115"/>
  <c r="BG115"/>
  <c r="BF115"/>
  <c r="T115"/>
  <c r="R115"/>
  <c r="P115"/>
  <c r="BI105"/>
  <c r="BH105"/>
  <c r="BG105"/>
  <c r="BF105"/>
  <c r="T105"/>
  <c r="R105"/>
  <c r="P105"/>
  <c r="J99"/>
  <c r="J98"/>
  <c r="F98"/>
  <c r="F96"/>
  <c r="E94"/>
  <c r="J55"/>
  <c r="J54"/>
  <c r="F54"/>
  <c r="F52"/>
  <c r="E50"/>
  <c r="J18"/>
  <c r="E18"/>
  <c r="F55"/>
  <c r="J17"/>
  <c r="J12"/>
  <c r="J96"/>
  <c r="E7"/>
  <c r="E92"/>
  <c i="2" r="J37"/>
  <c r="J36"/>
  <c i="1" r="AY55"/>
  <c i="2" r="J35"/>
  <c i="1" r="AX55"/>
  <c i="2" r="BI695"/>
  <c r="BH695"/>
  <c r="BG695"/>
  <c r="BF695"/>
  <c r="T695"/>
  <c r="T694"/>
  <c r="R695"/>
  <c r="R694"/>
  <c r="P695"/>
  <c r="P694"/>
  <c r="BI692"/>
  <c r="BH692"/>
  <c r="BG692"/>
  <c r="BF692"/>
  <c r="T692"/>
  <c r="T691"/>
  <c r="R692"/>
  <c r="R691"/>
  <c r="P692"/>
  <c r="P691"/>
  <c r="BI689"/>
  <c r="BH689"/>
  <c r="BG689"/>
  <c r="BF689"/>
  <c r="T689"/>
  <c r="T688"/>
  <c r="R689"/>
  <c r="R688"/>
  <c r="P689"/>
  <c r="P688"/>
  <c r="BI685"/>
  <c r="BH685"/>
  <c r="BG685"/>
  <c r="BF685"/>
  <c r="T685"/>
  <c r="R685"/>
  <c r="P685"/>
  <c r="BI682"/>
  <c r="BH682"/>
  <c r="BG682"/>
  <c r="BF682"/>
  <c r="T682"/>
  <c r="R682"/>
  <c r="P682"/>
  <c r="BI680"/>
  <c r="BH680"/>
  <c r="BG680"/>
  <c r="BF680"/>
  <c r="T680"/>
  <c r="R680"/>
  <c r="P680"/>
  <c r="BI677"/>
  <c r="BH677"/>
  <c r="BG677"/>
  <c r="BF677"/>
  <c r="T677"/>
  <c r="T676"/>
  <c r="R677"/>
  <c r="R676"/>
  <c r="P677"/>
  <c r="P676"/>
  <c r="BI650"/>
  <c r="BH650"/>
  <c r="BG650"/>
  <c r="BF650"/>
  <c r="T650"/>
  <c r="T649"/>
  <c r="R650"/>
  <c r="R649"/>
  <c r="P650"/>
  <c r="P649"/>
  <c r="BI647"/>
  <c r="BH647"/>
  <c r="BG647"/>
  <c r="BF647"/>
  <c r="T647"/>
  <c r="R647"/>
  <c r="P647"/>
  <c r="BI644"/>
  <c r="BH644"/>
  <c r="BG644"/>
  <c r="BF644"/>
  <c r="T644"/>
  <c r="R644"/>
  <c r="P644"/>
  <c r="BI641"/>
  <c r="BH641"/>
  <c r="BG641"/>
  <c r="BF641"/>
  <c r="T641"/>
  <c r="R641"/>
  <c r="P641"/>
  <c r="BI637"/>
  <c r="BH637"/>
  <c r="BG637"/>
  <c r="BF637"/>
  <c r="T637"/>
  <c r="R637"/>
  <c r="P637"/>
  <c r="BI633"/>
  <c r="BH633"/>
  <c r="BG633"/>
  <c r="BF633"/>
  <c r="T633"/>
  <c r="R633"/>
  <c r="P633"/>
  <c r="BI629"/>
  <c r="BH629"/>
  <c r="BG629"/>
  <c r="BF629"/>
  <c r="T629"/>
  <c r="R629"/>
  <c r="P629"/>
  <c r="BI626"/>
  <c r="BH626"/>
  <c r="BG626"/>
  <c r="BF626"/>
  <c r="T626"/>
  <c r="R626"/>
  <c r="P626"/>
  <c r="BI621"/>
  <c r="BH621"/>
  <c r="BG621"/>
  <c r="BF621"/>
  <c r="T621"/>
  <c r="R621"/>
  <c r="P621"/>
  <c r="BI616"/>
  <c r="BH616"/>
  <c r="BG616"/>
  <c r="BF616"/>
  <c r="T616"/>
  <c r="R616"/>
  <c r="P616"/>
  <c r="BI614"/>
  <c r="BH614"/>
  <c r="BG614"/>
  <c r="BF614"/>
  <c r="T614"/>
  <c r="R614"/>
  <c r="P614"/>
  <c r="BI611"/>
  <c r="BH611"/>
  <c r="BG611"/>
  <c r="BF611"/>
  <c r="T611"/>
  <c r="R611"/>
  <c r="P611"/>
  <c r="BI606"/>
  <c r="BH606"/>
  <c r="BG606"/>
  <c r="BF606"/>
  <c r="T606"/>
  <c r="R606"/>
  <c r="P606"/>
  <c r="BI603"/>
  <c r="BH603"/>
  <c r="BG603"/>
  <c r="BF603"/>
  <c r="T603"/>
  <c r="R603"/>
  <c r="P603"/>
  <c r="BI601"/>
  <c r="BH601"/>
  <c r="BG601"/>
  <c r="BF601"/>
  <c r="T601"/>
  <c r="R601"/>
  <c r="P601"/>
  <c r="BI599"/>
  <c r="BH599"/>
  <c r="BG599"/>
  <c r="BF599"/>
  <c r="T599"/>
  <c r="R599"/>
  <c r="P599"/>
  <c r="BI598"/>
  <c r="BH598"/>
  <c r="BG598"/>
  <c r="BF598"/>
  <c r="T598"/>
  <c r="R598"/>
  <c r="P598"/>
  <c r="BI597"/>
  <c r="BH597"/>
  <c r="BG597"/>
  <c r="BF597"/>
  <c r="T597"/>
  <c r="R597"/>
  <c r="P597"/>
  <c r="BI596"/>
  <c r="BH596"/>
  <c r="BG596"/>
  <c r="BF596"/>
  <c r="T596"/>
  <c r="R596"/>
  <c r="P596"/>
  <c r="BI595"/>
  <c r="BH595"/>
  <c r="BG595"/>
  <c r="BF595"/>
  <c r="T595"/>
  <c r="R595"/>
  <c r="P595"/>
  <c r="BI589"/>
  <c r="BH589"/>
  <c r="BG589"/>
  <c r="BF589"/>
  <c r="T589"/>
  <c r="R589"/>
  <c r="P589"/>
  <c r="BI585"/>
  <c r="BH585"/>
  <c r="BG585"/>
  <c r="BF585"/>
  <c r="T585"/>
  <c r="R585"/>
  <c r="P585"/>
  <c r="BI581"/>
  <c r="BH581"/>
  <c r="BG581"/>
  <c r="BF581"/>
  <c r="T581"/>
  <c r="R581"/>
  <c r="P581"/>
  <c r="BI579"/>
  <c r="BH579"/>
  <c r="BG579"/>
  <c r="BF579"/>
  <c r="T579"/>
  <c r="R579"/>
  <c r="P579"/>
  <c r="BI575"/>
  <c r="BH575"/>
  <c r="BG575"/>
  <c r="BF575"/>
  <c r="T575"/>
  <c r="R575"/>
  <c r="P575"/>
  <c r="BI572"/>
  <c r="BH572"/>
  <c r="BG572"/>
  <c r="BF572"/>
  <c r="T572"/>
  <c r="R572"/>
  <c r="P572"/>
  <c r="BI569"/>
  <c r="BH569"/>
  <c r="BG569"/>
  <c r="BF569"/>
  <c r="T569"/>
  <c r="R569"/>
  <c r="P569"/>
  <c r="BI566"/>
  <c r="BH566"/>
  <c r="BG566"/>
  <c r="BF566"/>
  <c r="T566"/>
  <c r="R566"/>
  <c r="P566"/>
  <c r="BI563"/>
  <c r="BH563"/>
  <c r="BG563"/>
  <c r="BF563"/>
  <c r="T563"/>
  <c r="R563"/>
  <c r="P563"/>
  <c r="BI560"/>
  <c r="BH560"/>
  <c r="BG560"/>
  <c r="BF560"/>
  <c r="T560"/>
  <c r="R560"/>
  <c r="P560"/>
  <c r="BI557"/>
  <c r="BH557"/>
  <c r="BG557"/>
  <c r="BF557"/>
  <c r="T557"/>
  <c r="R557"/>
  <c r="P557"/>
  <c r="BI552"/>
  <c r="BH552"/>
  <c r="BG552"/>
  <c r="BF552"/>
  <c r="T552"/>
  <c r="R552"/>
  <c r="P552"/>
  <c r="BI549"/>
  <c r="BH549"/>
  <c r="BG549"/>
  <c r="BF549"/>
  <c r="T549"/>
  <c r="R549"/>
  <c r="P549"/>
  <c r="BI538"/>
  <c r="BH538"/>
  <c r="BG538"/>
  <c r="BF538"/>
  <c r="T538"/>
  <c r="R538"/>
  <c r="P538"/>
  <c r="BI531"/>
  <c r="BH531"/>
  <c r="BG531"/>
  <c r="BF531"/>
  <c r="T531"/>
  <c r="R531"/>
  <c r="P531"/>
  <c r="BI529"/>
  <c r="BH529"/>
  <c r="BG529"/>
  <c r="BF529"/>
  <c r="T529"/>
  <c r="R529"/>
  <c r="P529"/>
  <c r="BI523"/>
  <c r="BH523"/>
  <c r="BG523"/>
  <c r="BF523"/>
  <c r="T523"/>
  <c r="R523"/>
  <c r="P523"/>
  <c r="BI520"/>
  <c r="BH520"/>
  <c r="BG520"/>
  <c r="BF520"/>
  <c r="T520"/>
  <c r="R520"/>
  <c r="P520"/>
  <c r="BI517"/>
  <c r="BH517"/>
  <c r="BG517"/>
  <c r="BF517"/>
  <c r="T517"/>
  <c r="R517"/>
  <c r="P517"/>
  <c r="BI514"/>
  <c r="BH514"/>
  <c r="BG514"/>
  <c r="BF514"/>
  <c r="T514"/>
  <c r="R514"/>
  <c r="P514"/>
  <c r="BI511"/>
  <c r="BH511"/>
  <c r="BG511"/>
  <c r="BF511"/>
  <c r="T511"/>
  <c r="R511"/>
  <c r="P511"/>
  <c r="BI507"/>
  <c r="BH507"/>
  <c r="BG507"/>
  <c r="BF507"/>
  <c r="T507"/>
  <c r="R507"/>
  <c r="P507"/>
  <c r="BI504"/>
  <c r="BH504"/>
  <c r="BG504"/>
  <c r="BF504"/>
  <c r="T504"/>
  <c r="R504"/>
  <c r="P504"/>
  <c r="BI501"/>
  <c r="BH501"/>
  <c r="BG501"/>
  <c r="BF501"/>
  <c r="T501"/>
  <c r="R501"/>
  <c r="P501"/>
  <c r="BI497"/>
  <c r="BH497"/>
  <c r="BG497"/>
  <c r="BF497"/>
  <c r="T497"/>
  <c r="R497"/>
  <c r="P497"/>
  <c r="BI494"/>
  <c r="BH494"/>
  <c r="BG494"/>
  <c r="BF494"/>
  <c r="T494"/>
  <c r="R494"/>
  <c r="P494"/>
  <c r="BI490"/>
  <c r="BH490"/>
  <c r="BG490"/>
  <c r="BF490"/>
  <c r="T490"/>
  <c r="R490"/>
  <c r="P490"/>
  <c r="BI482"/>
  <c r="BH482"/>
  <c r="BG482"/>
  <c r="BF482"/>
  <c r="T482"/>
  <c r="R482"/>
  <c r="P482"/>
  <c r="BI479"/>
  <c r="BH479"/>
  <c r="BG479"/>
  <c r="BF479"/>
  <c r="T479"/>
  <c r="R479"/>
  <c r="P479"/>
  <c r="BI476"/>
  <c r="BH476"/>
  <c r="BG476"/>
  <c r="BF476"/>
  <c r="T476"/>
  <c r="R476"/>
  <c r="P476"/>
  <c r="BI473"/>
  <c r="BH473"/>
  <c r="BG473"/>
  <c r="BF473"/>
  <c r="T473"/>
  <c r="R473"/>
  <c r="P473"/>
  <c r="BI469"/>
  <c r="BH469"/>
  <c r="BG469"/>
  <c r="BF469"/>
  <c r="T469"/>
  <c r="T468"/>
  <c r="R469"/>
  <c r="R468"/>
  <c r="P469"/>
  <c r="P468"/>
  <c r="BI466"/>
  <c r="BH466"/>
  <c r="BG466"/>
  <c r="BF466"/>
  <c r="T466"/>
  <c r="R466"/>
  <c r="P466"/>
  <c r="BI463"/>
  <c r="BH463"/>
  <c r="BG463"/>
  <c r="BF463"/>
  <c r="T463"/>
  <c r="R463"/>
  <c r="P463"/>
  <c r="BI460"/>
  <c r="BH460"/>
  <c r="BG460"/>
  <c r="BF460"/>
  <c r="T460"/>
  <c r="R460"/>
  <c r="P460"/>
  <c r="BI458"/>
  <c r="BH458"/>
  <c r="BG458"/>
  <c r="BF458"/>
  <c r="T458"/>
  <c r="R458"/>
  <c r="P458"/>
  <c r="BI455"/>
  <c r="BH455"/>
  <c r="BG455"/>
  <c r="BF455"/>
  <c r="T455"/>
  <c r="R455"/>
  <c r="P455"/>
  <c r="BI452"/>
  <c r="BH452"/>
  <c r="BG452"/>
  <c r="BF452"/>
  <c r="T452"/>
  <c r="R452"/>
  <c r="P452"/>
  <c r="BI449"/>
  <c r="BH449"/>
  <c r="BG449"/>
  <c r="BF449"/>
  <c r="T449"/>
  <c r="R449"/>
  <c r="P449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38"/>
  <c r="BH438"/>
  <c r="BG438"/>
  <c r="BF438"/>
  <c r="T438"/>
  <c r="R438"/>
  <c r="P438"/>
  <c r="BI435"/>
  <c r="BH435"/>
  <c r="BG435"/>
  <c r="BF435"/>
  <c r="T435"/>
  <c r="R435"/>
  <c r="P435"/>
  <c r="BI432"/>
  <c r="BH432"/>
  <c r="BG432"/>
  <c r="BF432"/>
  <c r="T432"/>
  <c r="R432"/>
  <c r="P432"/>
  <c r="BI429"/>
  <c r="BH429"/>
  <c r="BG429"/>
  <c r="BF429"/>
  <c r="T429"/>
  <c r="R429"/>
  <c r="P429"/>
  <c r="BI426"/>
  <c r="BH426"/>
  <c r="BG426"/>
  <c r="BF426"/>
  <c r="T426"/>
  <c r="R426"/>
  <c r="P426"/>
  <c r="BI423"/>
  <c r="BH423"/>
  <c r="BG423"/>
  <c r="BF423"/>
  <c r="T423"/>
  <c r="R423"/>
  <c r="P423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2"/>
  <c r="BH412"/>
  <c r="BG412"/>
  <c r="BF412"/>
  <c r="T412"/>
  <c r="R412"/>
  <c r="P412"/>
  <c r="BI403"/>
  <c r="BH403"/>
  <c r="BG403"/>
  <c r="BF403"/>
  <c r="T403"/>
  <c r="R403"/>
  <c r="P403"/>
  <c r="BI397"/>
  <c r="BH397"/>
  <c r="BG397"/>
  <c r="BF397"/>
  <c r="T397"/>
  <c r="R397"/>
  <c r="P397"/>
  <c r="BI388"/>
  <c r="BH388"/>
  <c r="BG388"/>
  <c r="BF388"/>
  <c r="T388"/>
  <c r="R388"/>
  <c r="P388"/>
  <c r="BI385"/>
  <c r="BH385"/>
  <c r="BG385"/>
  <c r="BF385"/>
  <c r="T385"/>
  <c r="R385"/>
  <c r="P385"/>
  <c r="BI382"/>
  <c r="BH382"/>
  <c r="BG382"/>
  <c r="BF382"/>
  <c r="T382"/>
  <c r="R382"/>
  <c r="P382"/>
  <c r="BI379"/>
  <c r="BH379"/>
  <c r="BG379"/>
  <c r="BF379"/>
  <c r="T379"/>
  <c r="R379"/>
  <c r="P379"/>
  <c r="BI376"/>
  <c r="BH376"/>
  <c r="BG376"/>
  <c r="BF376"/>
  <c r="T376"/>
  <c r="R376"/>
  <c r="P376"/>
  <c r="BI374"/>
  <c r="BH374"/>
  <c r="BG374"/>
  <c r="BF374"/>
  <c r="T374"/>
  <c r="R374"/>
  <c r="P374"/>
  <c r="BI371"/>
  <c r="BH371"/>
  <c r="BG371"/>
  <c r="BF371"/>
  <c r="T371"/>
  <c r="R371"/>
  <c r="P371"/>
  <c r="BI364"/>
  <c r="BH364"/>
  <c r="BG364"/>
  <c r="BF364"/>
  <c r="T364"/>
  <c r="R364"/>
  <c r="P364"/>
  <c r="BI361"/>
  <c r="BH361"/>
  <c r="BG361"/>
  <c r="BF361"/>
  <c r="T361"/>
  <c r="R361"/>
  <c r="P361"/>
  <c r="BI355"/>
  <c r="BH355"/>
  <c r="BG355"/>
  <c r="BF355"/>
  <c r="T355"/>
  <c r="R355"/>
  <c r="P355"/>
  <c r="BI353"/>
  <c r="BH353"/>
  <c r="BG353"/>
  <c r="BF353"/>
  <c r="T353"/>
  <c r="R353"/>
  <c r="P353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3"/>
  <c r="BH333"/>
  <c r="BG333"/>
  <c r="BF333"/>
  <c r="T333"/>
  <c r="R333"/>
  <c r="P333"/>
  <c r="BI330"/>
  <c r="BH330"/>
  <c r="BG330"/>
  <c r="BF330"/>
  <c r="T330"/>
  <c r="R330"/>
  <c r="P330"/>
  <c r="BI324"/>
  <c r="BH324"/>
  <c r="BG324"/>
  <c r="BF324"/>
  <c r="T324"/>
  <c r="R324"/>
  <c r="P324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R316"/>
  <c r="P316"/>
  <c r="BI311"/>
  <c r="BH311"/>
  <c r="BG311"/>
  <c r="BF311"/>
  <c r="T311"/>
  <c r="R311"/>
  <c r="P311"/>
  <c r="BI296"/>
  <c r="BH296"/>
  <c r="BG296"/>
  <c r="BF296"/>
  <c r="T296"/>
  <c r="R296"/>
  <c r="P296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0"/>
  <c r="BH270"/>
  <c r="BG270"/>
  <c r="BF270"/>
  <c r="T270"/>
  <c r="R270"/>
  <c r="P270"/>
  <c r="BI267"/>
  <c r="BH267"/>
  <c r="BG267"/>
  <c r="BF267"/>
  <c r="T267"/>
  <c r="R267"/>
  <c r="P267"/>
  <c r="BI261"/>
  <c r="BH261"/>
  <c r="BG261"/>
  <c r="BF261"/>
  <c r="T261"/>
  <c r="R261"/>
  <c r="P261"/>
  <c r="BI254"/>
  <c r="BH254"/>
  <c r="BG254"/>
  <c r="BF254"/>
  <c r="T254"/>
  <c r="R254"/>
  <c r="P254"/>
  <c r="BI248"/>
  <c r="BH248"/>
  <c r="BG248"/>
  <c r="BF248"/>
  <c r="T248"/>
  <c r="R248"/>
  <c r="P248"/>
  <c r="BI246"/>
  <c r="BH246"/>
  <c r="BG246"/>
  <c r="BF246"/>
  <c r="T246"/>
  <c r="R246"/>
  <c r="P246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4"/>
  <c r="BH224"/>
  <c r="BG224"/>
  <c r="BF224"/>
  <c r="T224"/>
  <c r="R224"/>
  <c r="P224"/>
  <c r="BI209"/>
  <c r="BH209"/>
  <c r="BG209"/>
  <c r="BF209"/>
  <c r="T209"/>
  <c r="R209"/>
  <c r="P209"/>
  <c r="BI207"/>
  <c r="BH207"/>
  <c r="BG207"/>
  <c r="BF207"/>
  <c r="T207"/>
  <c r="R207"/>
  <c r="P207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4"/>
  <c r="BH194"/>
  <c r="BG194"/>
  <c r="BF194"/>
  <c r="T194"/>
  <c r="R194"/>
  <c r="P194"/>
  <c r="BI191"/>
  <c r="BH191"/>
  <c r="BG191"/>
  <c r="BF191"/>
  <c r="T191"/>
  <c r="R191"/>
  <c r="P191"/>
  <c r="BI181"/>
  <c r="BH181"/>
  <c r="BG181"/>
  <c r="BF181"/>
  <c r="T181"/>
  <c r="R181"/>
  <c r="P181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3"/>
  <c r="BH133"/>
  <c r="BG133"/>
  <c r="BF133"/>
  <c r="T133"/>
  <c r="R133"/>
  <c r="P133"/>
  <c r="BI126"/>
  <c r="BH126"/>
  <c r="BG126"/>
  <c r="BF126"/>
  <c r="T126"/>
  <c r="R126"/>
  <c r="P126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08"/>
  <c r="BH108"/>
  <c r="BG108"/>
  <c r="BF108"/>
  <c r="T108"/>
  <c r="R108"/>
  <c r="P108"/>
  <c r="BI103"/>
  <c r="BH103"/>
  <c r="BG103"/>
  <c r="BF103"/>
  <c r="T103"/>
  <c r="R103"/>
  <c r="P103"/>
  <c r="J97"/>
  <c r="J96"/>
  <c r="F96"/>
  <c r="F94"/>
  <c r="E92"/>
  <c r="J55"/>
  <c r="J54"/>
  <c r="F54"/>
  <c r="F52"/>
  <c r="E50"/>
  <c r="J18"/>
  <c r="E18"/>
  <c r="F97"/>
  <c r="J17"/>
  <c r="J12"/>
  <c r="J94"/>
  <c r="E7"/>
  <c r="E90"/>
  <c i="1" r="L50"/>
  <c r="AM50"/>
  <c r="AM49"/>
  <c r="L49"/>
  <c r="AM47"/>
  <c r="L47"/>
  <c r="L45"/>
  <c r="L44"/>
  <c i="2" r="J633"/>
  <c r="BK611"/>
  <c r="J599"/>
  <c r="BK523"/>
  <c r="BK463"/>
  <c r="J444"/>
  <c r="BK361"/>
  <c r="J501"/>
  <c r="BK444"/>
  <c r="BK355"/>
  <c r="BK203"/>
  <c r="J103"/>
  <c r="J677"/>
  <c r="J517"/>
  <c r="J482"/>
  <c r="J316"/>
  <c r="J168"/>
  <c r="BK455"/>
  <c r="BK278"/>
  <c r="BK194"/>
  <c i="3" r="BK1207"/>
  <c r="BK1036"/>
  <c r="BK941"/>
  <c r="BK841"/>
  <c r="J735"/>
  <c r="J456"/>
  <c r="BK322"/>
  <c r="BK128"/>
  <c r="J1239"/>
  <c r="BK1132"/>
  <c r="J879"/>
  <c r="BK552"/>
  <c r="J392"/>
  <c r="J295"/>
  <c r="J1224"/>
  <c r="BK1071"/>
  <c r="J960"/>
  <c r="BK890"/>
  <c r="BK679"/>
  <c r="J460"/>
  <c r="J401"/>
  <c r="J264"/>
  <c r="BK190"/>
  <c r="J1104"/>
  <c r="J1025"/>
  <c r="BK929"/>
  <c r="J766"/>
  <c r="J614"/>
  <c r="BK527"/>
  <c r="BK399"/>
  <c r="BK248"/>
  <c i="4" r="J685"/>
  <c r="J635"/>
  <c r="BK565"/>
  <c r="BK489"/>
  <c r="J438"/>
  <c r="BK385"/>
  <c r="BK344"/>
  <c r="BK306"/>
  <c r="BK230"/>
  <c r="J643"/>
  <c r="BK528"/>
  <c r="BK370"/>
  <c r="J341"/>
  <c r="BK273"/>
  <c r="J230"/>
  <c r="J712"/>
  <c r="J702"/>
  <c r="J697"/>
  <c r="BK687"/>
  <c r="J666"/>
  <c r="J660"/>
  <c r="BK645"/>
  <c r="BK638"/>
  <c r="BK634"/>
  <c r="J620"/>
  <c r="BK596"/>
  <c r="BK564"/>
  <c r="J516"/>
  <c r="J440"/>
  <c r="J385"/>
  <c r="J329"/>
  <c r="BK276"/>
  <c r="BK697"/>
  <c r="J646"/>
  <c r="J568"/>
  <c r="J521"/>
  <c r="J421"/>
  <c r="J332"/>
  <c r="J307"/>
  <c r="BK244"/>
  <c i="2" r="BK650"/>
  <c r="BK614"/>
  <c r="J601"/>
  <c r="BK595"/>
  <c r="J549"/>
  <c r="BK501"/>
  <c r="BK446"/>
  <c r="J270"/>
  <c r="J160"/>
  <c r="J463"/>
  <c r="BK388"/>
  <c r="J341"/>
  <c r="BK285"/>
  <c r="BK166"/>
  <c r="J650"/>
  <c r="BK563"/>
  <c r="BK490"/>
  <c r="BK364"/>
  <c r="J238"/>
  <c r="J166"/>
  <c r="J374"/>
  <c r="J319"/>
  <c r="BK160"/>
  <c i="3" r="J1211"/>
  <c r="J1127"/>
  <c r="BK966"/>
  <c r="BK882"/>
  <c r="BK588"/>
  <c r="BK460"/>
  <c r="J377"/>
  <c r="BK144"/>
  <c r="J1241"/>
  <c r="J1205"/>
  <c r="J877"/>
  <c r="J470"/>
  <c r="J371"/>
  <c r="BK267"/>
  <c r="J115"/>
  <c r="J1108"/>
  <c r="BK1021"/>
  <c r="J922"/>
  <c r="BK766"/>
  <c r="J659"/>
  <c r="BK450"/>
  <c r="J373"/>
  <c r="J255"/>
  <c r="J140"/>
  <c r="J1062"/>
  <c r="BK962"/>
  <c r="BK918"/>
  <c r="BK727"/>
  <c r="J607"/>
  <c r="J474"/>
  <c r="J328"/>
  <c r="BK140"/>
  <c i="4" r="BK666"/>
  <c r="BK598"/>
  <c r="BK539"/>
  <c r="BK459"/>
  <c r="J415"/>
  <c r="BK365"/>
  <c r="BK320"/>
  <c r="J259"/>
  <c r="J193"/>
  <c r="J648"/>
  <c r="BK631"/>
  <c r="J457"/>
  <c r="J369"/>
  <c r="J331"/>
  <c r="BK275"/>
  <c r="BK242"/>
  <c r="J556"/>
  <c r="J492"/>
  <c r="J389"/>
  <c r="BK347"/>
  <c r="J320"/>
  <c r="BK286"/>
  <c r="BK689"/>
  <c r="J632"/>
  <c r="BK457"/>
  <c r="J442"/>
  <c r="J374"/>
  <c r="J323"/>
  <c r="BK251"/>
  <c r="BK176"/>
  <c i="2" r="J621"/>
  <c r="BK606"/>
  <c r="J598"/>
  <c r="J563"/>
  <c r="BK520"/>
  <c r="BK466"/>
  <c r="BK412"/>
  <c r="J248"/>
  <c r="BK156"/>
  <c r="J469"/>
  <c r="J416"/>
  <c r="BK296"/>
  <c r="BK181"/>
  <c r="BK682"/>
  <c r="BK572"/>
  <c r="BK514"/>
  <c r="J388"/>
  <c r="J311"/>
  <c r="J162"/>
  <c r="BK621"/>
  <c r="J330"/>
  <c r="J198"/>
  <c i="3" r="BK908"/>
  <c r="BK889"/>
  <c r="BK872"/>
  <c r="BK816"/>
  <c r="J720"/>
  <c r="BK671"/>
  <c r="J527"/>
  <c r="J383"/>
  <c r="BK218"/>
  <c r="BK1241"/>
  <c r="BK1157"/>
  <c r="J844"/>
  <c r="J634"/>
  <c r="BK431"/>
  <c r="BK355"/>
  <c r="J274"/>
  <c r="J128"/>
  <c r="J1157"/>
  <c r="J1085"/>
  <c r="J1041"/>
  <c r="BK964"/>
  <c r="J902"/>
  <c r="J781"/>
  <c r="BK607"/>
  <c r="J368"/>
  <c r="BK231"/>
  <c r="BK1209"/>
  <c r="J1112"/>
  <c r="J1021"/>
  <c r="BK772"/>
  <c r="J637"/>
  <c r="J479"/>
  <c r="BK373"/>
  <c r="BK186"/>
  <c i="4" r="BK693"/>
  <c r="BK640"/>
  <c r="BK555"/>
  <c r="BK491"/>
  <c r="BK436"/>
  <c r="J384"/>
  <c r="J362"/>
  <c r="J305"/>
  <c r="J221"/>
  <c r="J713"/>
  <c r="J678"/>
  <c r="BK620"/>
  <c r="BK518"/>
  <c r="J377"/>
  <c r="J339"/>
  <c r="J257"/>
  <c r="BK184"/>
  <c r="J515"/>
  <c r="J439"/>
  <c r="BK383"/>
  <c r="BK325"/>
  <c r="J283"/>
  <c r="BK678"/>
  <c r="J637"/>
  <c r="J537"/>
  <c r="J451"/>
  <c r="BK363"/>
  <c r="J325"/>
  <c r="J290"/>
  <c r="BK234"/>
  <c i="2" r="J246"/>
  <c r="J446"/>
  <c r="BK350"/>
  <c r="BK224"/>
  <c r="J148"/>
  <c r="BK677"/>
  <c r="BK560"/>
  <c r="BK494"/>
  <c r="BK242"/>
  <c r="BK146"/>
  <c r="BK423"/>
  <c r="BK324"/>
  <c i="3" r="BK1205"/>
  <c r="J1123"/>
  <c r="J953"/>
  <c r="BK848"/>
  <c r="J667"/>
  <c r="J422"/>
  <c r="J316"/>
  <c r="J1256"/>
  <c r="J1182"/>
  <c r="BK846"/>
  <c r="BK651"/>
  <c r="BK417"/>
  <c r="J357"/>
  <c r="J231"/>
  <c r="BK1182"/>
  <c r="BK1045"/>
  <c r="J999"/>
  <c r="J929"/>
  <c r="J908"/>
  <c r="BK887"/>
  <c r="J697"/>
  <c r="BK642"/>
  <c r="J453"/>
  <c r="BK403"/>
  <c r="BK345"/>
  <c r="J267"/>
  <c r="J1237"/>
  <c r="J1203"/>
  <c r="J1068"/>
  <c r="BK961"/>
  <c r="BK875"/>
  <c r="BK675"/>
  <c r="BK577"/>
  <c r="BK423"/>
  <c r="BK335"/>
  <c r="J144"/>
  <c i="4" r="BK661"/>
  <c r="J630"/>
  <c r="J596"/>
  <c r="BK538"/>
  <c r="J456"/>
  <c r="BK427"/>
  <c r="BK374"/>
  <c r="BK342"/>
  <c r="BK263"/>
  <c r="J165"/>
  <c r="J679"/>
  <c r="J634"/>
  <c r="BK567"/>
  <c r="BK445"/>
  <c r="J348"/>
  <c r="J289"/>
  <c r="BK258"/>
  <c r="J216"/>
  <c r="BK442"/>
  <c r="J386"/>
  <c r="BK322"/>
  <c r="BK243"/>
  <c r="BK696"/>
  <c r="J641"/>
  <c r="BK566"/>
  <c r="BK516"/>
  <c r="BK441"/>
  <c r="J375"/>
  <c r="J330"/>
  <c r="J292"/>
  <c r="BK237"/>
  <c i="2" r="BK644"/>
  <c r="BK616"/>
  <c r="BK601"/>
  <c r="BK585"/>
  <c r="BK511"/>
  <c r="J281"/>
  <c r="J240"/>
  <c r="BK452"/>
  <c r="J379"/>
  <c r="J291"/>
  <c r="BK168"/>
  <c r="J585"/>
  <c r="J572"/>
  <c r="J552"/>
  <c r="BK504"/>
  <c r="BK333"/>
  <c r="J203"/>
  <c r="BK103"/>
  <c r="J335"/>
  <c r="BK236"/>
  <c i="3" r="BK1235"/>
  <c r="J1132"/>
  <c r="BK959"/>
  <c r="BK868"/>
  <c r="BK637"/>
  <c r="BK547"/>
  <c r="BK413"/>
  <c r="BK244"/>
  <c r="BK1256"/>
  <c r="J1201"/>
  <c r="J644"/>
  <c r="J415"/>
  <c r="BK328"/>
  <c r="BK136"/>
  <c r="BK1104"/>
  <c r="J992"/>
  <c r="J910"/>
  <c r="BK758"/>
  <c r="J651"/>
  <c r="BK447"/>
  <c r="BK357"/>
  <c r="J244"/>
  <c r="BK1189"/>
  <c r="J1071"/>
  <c r="J969"/>
  <c r="J868"/>
  <c r="J642"/>
  <c r="BK470"/>
  <c r="BK383"/>
  <c r="J278"/>
  <c i="4" r="BK707"/>
  <c r="BK664"/>
  <c r="J616"/>
  <c r="BK530"/>
  <c r="J432"/>
  <c r="BK419"/>
  <c r="BK377"/>
  <c r="BK340"/>
  <c r="J258"/>
  <c r="BK209"/>
  <c r="J633"/>
  <c r="BK448"/>
  <c r="J378"/>
  <c r="J347"/>
  <c r="BK304"/>
  <c r="J255"/>
  <c r="J173"/>
  <c r="J710"/>
  <c r="J693"/>
  <c r="J689"/>
  <c r="J664"/>
  <c r="J651"/>
  <c r="BK641"/>
  <c r="BK635"/>
  <c r="BK632"/>
  <c r="J615"/>
  <c r="J581"/>
  <c r="J555"/>
  <c r="BK450"/>
  <c r="J363"/>
  <c r="BK317"/>
  <c r="BK289"/>
  <c r="BK193"/>
  <c r="BK662"/>
  <c r="BK602"/>
  <c r="BK463"/>
  <c r="J371"/>
  <c r="J340"/>
  <c r="J322"/>
  <c r="J284"/>
  <c i="2" r="BK641"/>
  <c r="BK629"/>
  <c r="BK603"/>
  <c r="J597"/>
  <c r="J490"/>
  <c r="J423"/>
  <c r="J353"/>
  <c r="J288"/>
  <c r="J242"/>
  <c r="J682"/>
  <c r="BK438"/>
  <c r="J201"/>
  <c r="J146"/>
  <c r="J692"/>
  <c r="BK581"/>
  <c r="BK569"/>
  <c r="J511"/>
  <c r="J324"/>
  <c r="BK150"/>
  <c r="BK469"/>
  <c r="J385"/>
  <c r="J338"/>
  <c r="BK207"/>
  <c i="3" r="BK1197"/>
  <c r="BK938"/>
  <c r="BK844"/>
  <c r="J693"/>
  <c r="J544"/>
  <c r="BK255"/>
  <c r="J1254"/>
  <c r="BK1136"/>
  <c r="BK713"/>
  <c r="J619"/>
  <c r="J420"/>
  <c r="J322"/>
  <c r="BK1186"/>
  <c r="BK1006"/>
  <c r="J941"/>
  <c r="J913"/>
  <c r="J841"/>
  <c r="BK614"/>
  <c r="BK435"/>
  <c r="J355"/>
  <c r="BK1211"/>
  <c r="J1136"/>
  <c r="BK1081"/>
  <c r="BK1010"/>
  <c r="J911"/>
  <c r="J679"/>
  <c r="J435"/>
  <c r="BK387"/>
  <c r="BK295"/>
  <c i="4" r="J703"/>
  <c r="BK617"/>
  <c r="BK568"/>
  <c r="BK521"/>
  <c r="BK440"/>
  <c r="BK386"/>
  <c r="J343"/>
  <c r="BK287"/>
  <c r="BK215"/>
  <c r="J688"/>
  <c r="J657"/>
  <c r="BK574"/>
  <c r="BK519"/>
  <c r="J394"/>
  <c r="J293"/>
  <c r="BK256"/>
  <c r="BK226"/>
  <c r="BK487"/>
  <c r="J435"/>
  <c r="BK415"/>
  <c r="J336"/>
  <c r="BK314"/>
  <c r="BK196"/>
  <c r="J567"/>
  <c r="BK541"/>
  <c r="J490"/>
  <c r="J417"/>
  <c r="J346"/>
  <c r="J309"/>
  <c r="J263"/>
  <c i="2" r="J644"/>
  <c r="J629"/>
  <c r="J614"/>
  <c r="BK599"/>
  <c r="J589"/>
  <c r="J514"/>
  <c r="BK382"/>
  <c r="J296"/>
  <c r="BK238"/>
  <c r="BK507"/>
  <c r="J361"/>
  <c r="BK267"/>
  <c r="BK140"/>
  <c r="J695"/>
  <c r="BK579"/>
  <c r="J557"/>
  <c r="J476"/>
  <c r="BK321"/>
  <c r="BK169"/>
  <c r="J438"/>
  <c r="J371"/>
  <c r="BK275"/>
  <c r="BK162"/>
  <c i="3" r="J1115"/>
  <c r="J962"/>
  <c r="BK956"/>
  <c r="BK856"/>
  <c r="BK742"/>
  <c r="BK701"/>
  <c r="J558"/>
  <c r="J423"/>
  <c r="BK405"/>
  <c r="BK271"/>
  <c r="BK1257"/>
  <c r="BK1248"/>
  <c r="J1235"/>
  <c r="BK1127"/>
  <c r="J870"/>
  <c r="J755"/>
  <c r="J601"/>
  <c r="BK453"/>
  <c r="J397"/>
  <c r="BK306"/>
  <c r="J190"/>
  <c r="BK1112"/>
  <c r="BK1014"/>
  <c r="BK953"/>
  <c r="J872"/>
  <c r="J709"/>
  <c r="BK509"/>
  <c r="BK421"/>
  <c r="J335"/>
  <c r="J194"/>
  <c r="J1197"/>
  <c r="BK1065"/>
  <c r="BK1002"/>
  <c r="BK922"/>
  <c r="BK735"/>
  <c r="BK601"/>
  <c r="J444"/>
  <c r="BK391"/>
  <c r="J271"/>
  <c i="4" r="J699"/>
  <c r="J659"/>
  <c r="BK579"/>
  <c r="J487"/>
  <c r="BK418"/>
  <c r="BK368"/>
  <c r="J314"/>
  <c r="J238"/>
  <c r="J205"/>
  <c r="J649"/>
  <c r="BK614"/>
  <c r="J454"/>
  <c r="J368"/>
  <c r="J317"/>
  <c r="J251"/>
  <c r="BK175"/>
  <c r="J488"/>
  <c r="BK417"/>
  <c r="BK343"/>
  <c r="J315"/>
  <c r="BK254"/>
  <c r="BK695"/>
  <c r="BK570"/>
  <c r="J520"/>
  <c r="BK439"/>
  <c r="BK384"/>
  <c r="BK339"/>
  <c r="J312"/>
  <c r="J249"/>
  <c i="2" r="BK330"/>
  <c r="BK148"/>
  <c r="J418"/>
  <c r="BK291"/>
  <c r="J169"/>
  <c r="BK108"/>
  <c r="J581"/>
  <c r="J507"/>
  <c r="BK376"/>
  <c r="BK164"/>
  <c r="BK432"/>
  <c r="BK248"/>
  <c r="J154"/>
  <c i="3" r="BK1201"/>
  <c r="BK992"/>
  <c r="J890"/>
  <c r="J769"/>
  <c r="BK474"/>
  <c r="BK368"/>
  <c r="BK105"/>
  <c r="BK1239"/>
  <c r="BK1123"/>
  <c r="BK738"/>
  <c r="J450"/>
  <c r="BK278"/>
  <c r="J1189"/>
  <c r="BK1068"/>
  <c r="BK1016"/>
  <c r="BK958"/>
  <c r="J914"/>
  <c r="J850"/>
  <c r="J663"/>
  <c r="BK479"/>
  <c r="J411"/>
  <c r="BK319"/>
  <c r="J248"/>
  <c r="J1214"/>
  <c r="BK1119"/>
  <c r="J1016"/>
  <c r="J938"/>
  <c r="J742"/>
  <c r="BK659"/>
  <c r="BK558"/>
  <c r="J417"/>
  <c r="J389"/>
  <c r="BK274"/>
  <c i="4" r="J711"/>
  <c r="J681"/>
  <c r="J639"/>
  <c r="J542"/>
  <c r="BK488"/>
  <c r="J430"/>
  <c r="J390"/>
  <c r="J364"/>
  <c r="BK312"/>
  <c r="J256"/>
  <c r="J217"/>
  <c r="J687"/>
  <c r="BK644"/>
  <c r="J599"/>
  <c r="BK486"/>
  <c r="J381"/>
  <c r="J342"/>
  <c r="BK284"/>
  <c r="J244"/>
  <c r="J174"/>
  <c r="BK455"/>
  <c r="BK414"/>
  <c r="J326"/>
  <c r="J266"/>
  <c r="BK677"/>
  <c r="BK612"/>
  <c r="J540"/>
  <c r="BK452"/>
  <c r="J436"/>
  <c r="BK369"/>
  <c r="J324"/>
  <c r="J276"/>
  <c r="BK212"/>
  <c i="2" r="BK637"/>
  <c r="J606"/>
  <c r="BK597"/>
  <c r="BK557"/>
  <c r="BK476"/>
  <c r="BK416"/>
  <c r="J350"/>
  <c r="BK473"/>
  <c r="J403"/>
  <c r="BK316"/>
  <c r="J194"/>
  <c r="BK133"/>
  <c r="BK692"/>
  <c r="J531"/>
  <c r="BK435"/>
  <c r="J267"/>
  <c r="BK152"/>
  <c r="BK479"/>
  <c r="BK429"/>
  <c r="J209"/>
  <c r="J158"/>
  <c i="3" r="BK1199"/>
  <c r="J1006"/>
  <c r="BK905"/>
  <c r="BK755"/>
  <c r="J675"/>
  <c r="BK371"/>
  <c r="J170"/>
  <c r="J1251"/>
  <c r="BK913"/>
  <c r="J689"/>
  <c r="J569"/>
  <c r="J348"/>
  <c r="BK264"/>
  <c r="BK1185"/>
  <c r="BK1028"/>
  <c r="BK915"/>
  <c r="J852"/>
  <c r="BK610"/>
  <c r="J429"/>
  <c r="BK313"/>
  <c r="J119"/>
  <c r="J1207"/>
  <c r="J1045"/>
  <c r="BK999"/>
  <c r="BK914"/>
  <c r="BK705"/>
  <c r="BK594"/>
  <c r="BK429"/>
  <c r="BK316"/>
  <c r="BK170"/>
  <c i="4" r="J698"/>
  <c r="BK660"/>
  <c r="J580"/>
  <c r="J541"/>
  <c r="J458"/>
  <c r="J414"/>
  <c r="BK372"/>
  <c r="BK315"/>
  <c r="J239"/>
  <c r="BK651"/>
  <c r="J617"/>
  <c r="BK515"/>
  <c r="J358"/>
  <c r="J285"/>
  <c r="J243"/>
  <c r="BK713"/>
  <c r="J704"/>
  <c r="BK699"/>
  <c r="J692"/>
  <c r="BK685"/>
  <c r="J665"/>
  <c r="BK657"/>
  <c r="J644"/>
  <c r="BK637"/>
  <c r="BK616"/>
  <c r="J602"/>
  <c r="BK584"/>
  <c r="J563"/>
  <c r="J491"/>
  <c r="J416"/>
  <c r="J335"/>
  <c r="J306"/>
  <c r="J265"/>
  <c r="BK692"/>
  <c r="J638"/>
  <c r="BK549"/>
  <c r="J443"/>
  <c r="J398"/>
  <c r="BK326"/>
  <c r="BK265"/>
  <c r="J225"/>
  <c i="2" r="J626"/>
  <c r="J611"/>
  <c r="J560"/>
  <c r="J529"/>
  <c r="J473"/>
  <c r="BK403"/>
  <c r="BK201"/>
  <c r="BK482"/>
  <c r="J412"/>
  <c r="BK353"/>
  <c r="BK311"/>
  <c r="BK171"/>
  <c r="J126"/>
  <c r="BK575"/>
  <c r="J523"/>
  <c r="J432"/>
  <c r="BK270"/>
  <c r="BK191"/>
  <c r="BK695"/>
  <c r="BK261"/>
  <c r="J142"/>
  <c i="3" r="BK1203"/>
  <c r="BK1025"/>
  <c r="BK960"/>
  <c r="BK870"/>
  <c r="J713"/>
  <c r="BK415"/>
  <c r="J319"/>
  <c r="J1257"/>
  <c r="BK1237"/>
  <c r="BK1150"/>
  <c r="J758"/>
  <c r="BK401"/>
  <c r="J298"/>
  <c r="J150"/>
  <c r="BK1115"/>
  <c r="J1081"/>
  <c r="BK969"/>
  <c r="J875"/>
  <c r="BK693"/>
  <c r="BK467"/>
  <c r="J405"/>
  <c r="J306"/>
  <c r="J235"/>
  <c r="J1185"/>
  <c r="BK988"/>
  <c r="J956"/>
  <c r="J846"/>
  <c r="BK631"/>
  <c r="BK544"/>
  <c r="BK396"/>
  <c r="J186"/>
  <c i="4" r="BK663"/>
  <c r="J549"/>
  <c r="BK490"/>
  <c r="J448"/>
  <c r="BK435"/>
  <c r="BK371"/>
  <c r="BK307"/>
  <c r="J250"/>
  <c r="BK710"/>
  <c r="BK681"/>
  <c r="J645"/>
  <c r="J612"/>
  <c r="BK451"/>
  <c r="BK353"/>
  <c r="BK309"/>
  <c r="J260"/>
  <c r="J209"/>
  <c r="BK540"/>
  <c r="BK458"/>
  <c r="BK382"/>
  <c r="BK324"/>
  <c r="J273"/>
  <c r="BK173"/>
  <c r="BK648"/>
  <c r="J584"/>
  <c r="BK453"/>
  <c r="J428"/>
  <c r="BK364"/>
  <c r="BK328"/>
  <c r="BK285"/>
  <c r="BK221"/>
  <c i="2" r="J641"/>
  <c r="J603"/>
  <c r="J595"/>
  <c r="BK538"/>
  <c r="J479"/>
  <c r="J449"/>
  <c r="J355"/>
  <c r="J171"/>
  <c r="J455"/>
  <c r="BK385"/>
  <c r="J333"/>
  <c r="J207"/>
  <c r="J152"/>
  <c r="J647"/>
  <c r="J569"/>
  <c r="BK497"/>
  <c r="BK344"/>
  <c r="J232"/>
  <c r="J133"/>
  <c r="J420"/>
  <c r="J234"/>
  <c r="J150"/>
  <c i="3" r="J984"/>
  <c r="BK634"/>
  <c r="J339"/>
  <c r="BK150"/>
  <c r="BK1254"/>
  <c r="BK1193"/>
  <c r="BK910"/>
  <c r="BK709"/>
  <c r="J565"/>
  <c r="BK411"/>
  <c r="BK331"/>
  <c r="BK214"/>
  <c r="BK1214"/>
  <c r="J1065"/>
  <c r="J918"/>
  <c r="BK689"/>
  <c r="BK456"/>
  <c r="J409"/>
  <c r="BK298"/>
  <c r="BK1224"/>
  <c r="BK1085"/>
  <c r="BK980"/>
  <c r="BK877"/>
  <c r="J701"/>
  <c r="BK592"/>
  <c r="BK422"/>
  <c r="J331"/>
  <c i="4" r="BK712"/>
  <c r="J662"/>
  <c r="J597"/>
  <c r="J528"/>
  <c r="J455"/>
  <c r="BK429"/>
  <c r="BK405"/>
  <c r="BK345"/>
  <c r="BK257"/>
  <c r="BK211"/>
  <c r="BK703"/>
  <c r="J686"/>
  <c r="BK646"/>
  <c r="BK597"/>
  <c r="J382"/>
  <c r="BK302"/>
  <c r="BK277"/>
  <c r="BK239"/>
  <c r="BK542"/>
  <c r="J459"/>
  <c r="BK430"/>
  <c r="BK352"/>
  <c r="J321"/>
  <c r="J270"/>
  <c r="J707"/>
  <c r="BK642"/>
  <c r="J564"/>
  <c r="J486"/>
  <c r="J405"/>
  <c r="J349"/>
  <c r="BK331"/>
  <c r="J275"/>
  <c r="J211"/>
  <c i="2" r="J275"/>
  <c r="J504"/>
  <c r="BK397"/>
  <c r="BK335"/>
  <c r="BK198"/>
  <c r="J119"/>
  <c r="BK647"/>
  <c r="BK566"/>
  <c r="J520"/>
  <c r="J429"/>
  <c r="J285"/>
  <c r="J181"/>
  <c r="J616"/>
  <c r="BK341"/>
  <c r="J224"/>
  <c i="3" r="BK1221"/>
  <c r="BK1140"/>
  <c r="J964"/>
  <c r="BK879"/>
  <c r="BK697"/>
  <c r="J552"/>
  <c r="J387"/>
  <c r="J160"/>
  <c r="BK1244"/>
  <c r="J1209"/>
  <c r="J882"/>
  <c r="J631"/>
  <c r="J407"/>
  <c r="BK309"/>
  <c r="BK119"/>
  <c r="J1119"/>
  <c r="BK769"/>
  <c r="J592"/>
  <c r="J431"/>
  <c r="J366"/>
  <c r="J218"/>
  <c r="J1186"/>
  <c r="BK1041"/>
  <c r="BK850"/>
  <c r="BK619"/>
  <c r="J509"/>
  <c r="BK377"/>
  <c r="BK235"/>
  <c i="4" r="J696"/>
  <c r="BK599"/>
  <c r="J566"/>
  <c r="BK492"/>
  <c r="BK443"/>
  <c r="BK416"/>
  <c r="J370"/>
  <c r="BK329"/>
  <c r="J237"/>
  <c r="J210"/>
  <c r="J695"/>
  <c r="BK647"/>
  <c r="J575"/>
  <c r="J452"/>
  <c r="J365"/>
  <c r="J328"/>
  <c r="BK270"/>
  <c r="BK238"/>
  <c r="BK517"/>
  <c r="BK432"/>
  <c r="BK381"/>
  <c r="BK313"/>
  <c r="BK205"/>
  <c r="BK688"/>
  <c r="J618"/>
  <c r="BK556"/>
  <c r="BK456"/>
  <c r="J418"/>
  <c r="BK358"/>
  <c r="J313"/>
  <c r="BK261"/>
  <c r="J175"/>
  <c i="2" r="J680"/>
  <c r="BK626"/>
  <c r="J596"/>
  <c r="BK531"/>
  <c r="J494"/>
  <c r="J397"/>
  <c r="J321"/>
  <c r="J261"/>
  <c r="BK426"/>
  <c r="J344"/>
  <c r="BK254"/>
  <c r="BK154"/>
  <c r="BK685"/>
  <c r="J579"/>
  <c r="J566"/>
  <c r="BK420"/>
  <c r="BK240"/>
  <c r="BK142"/>
  <c r="BK418"/>
  <c r="J376"/>
  <c r="BK116"/>
  <c i="3" r="J1154"/>
  <c r="J980"/>
  <c r="J887"/>
  <c r="J705"/>
  <c r="J594"/>
  <c r="BK389"/>
  <c r="J1244"/>
  <c r="J1165"/>
  <c r="BK781"/>
  <c r="J610"/>
  <c r="J447"/>
  <c r="J399"/>
  <c r="BK194"/>
  <c r="BK1154"/>
  <c r="J1010"/>
  <c r="BK932"/>
  <c r="J816"/>
  <c r="J547"/>
  <c r="BK407"/>
  <c r="BK342"/>
  <c r="BK222"/>
  <c r="J1221"/>
  <c r="BK1165"/>
  <c r="J959"/>
  <c r="J848"/>
  <c r="J671"/>
  <c r="BK569"/>
  <c r="J421"/>
  <c r="BK392"/>
  <c r="BK115"/>
  <c i="4" r="BK665"/>
  <c r="J647"/>
  <c r="J574"/>
  <c r="J517"/>
  <c r="J445"/>
  <c r="BK428"/>
  <c r="J353"/>
  <c r="BK283"/>
  <c r="J212"/>
  <c r="J579"/>
  <c r="J453"/>
  <c r="BK398"/>
  <c r="BK321"/>
  <c r="BK259"/>
  <c r="J215"/>
  <c r="BK711"/>
  <c r="BK698"/>
  <c r="BK694"/>
  <c r="J669"/>
  <c r="J663"/>
  <c r="BK649"/>
  <c r="J640"/>
  <c r="BK633"/>
  <c r="BK630"/>
  <c r="J613"/>
  <c r="J565"/>
  <c r="J539"/>
  <c r="J463"/>
  <c r="J429"/>
  <c r="J345"/>
  <c r="BK323"/>
  <c r="BK216"/>
  <c r="BK679"/>
  <c r="BK615"/>
  <c r="J538"/>
  <c r="BK438"/>
  <c r="J383"/>
  <c r="BK362"/>
  <c r="BK293"/>
  <c r="BK210"/>
  <c i="2" r="J637"/>
  <c r="BK598"/>
  <c r="BK589"/>
  <c r="BK517"/>
  <c r="J460"/>
  <c r="BK371"/>
  <c r="BK338"/>
  <c r="J144"/>
  <c r="BK449"/>
  <c r="BK374"/>
  <c r="BK234"/>
  <c r="J156"/>
  <c r="J113"/>
  <c r="J685"/>
  <c r="BK549"/>
  <c r="BK460"/>
  <c r="BK246"/>
  <c r="J140"/>
  <c r="J442"/>
  <c r="J426"/>
  <c r="BK232"/>
  <c r="J108"/>
  <c i="3" r="J1150"/>
  <c r="J1002"/>
  <c r="BK902"/>
  <c r="J738"/>
  <c r="BK644"/>
  <c r="J391"/>
  <c r="J214"/>
  <c r="J1248"/>
  <c r="J889"/>
  <c r="BK646"/>
  <c r="J577"/>
  <c r="J345"/>
  <c r="BK203"/>
  <c r="BK1168"/>
  <c r="BK1062"/>
  <c r="J961"/>
  <c r="J905"/>
  <c r="J573"/>
  <c r="J413"/>
  <c r="BK339"/>
  <c r="J203"/>
  <c r="J1199"/>
  <c r="BK1108"/>
  <c r="J1028"/>
  <c r="J856"/>
  <c r="BK663"/>
  <c r="BK573"/>
  <c r="BK420"/>
  <c r="BK366"/>
  <c r="BK252"/>
  <c i="4" r="BK643"/>
  <c r="BK581"/>
  <c r="J518"/>
  <c r="J446"/>
  <c r="J420"/>
  <c r="BK376"/>
  <c r="J352"/>
  <c r="J226"/>
  <c r="BK702"/>
  <c r="BK676"/>
  <c r="BK639"/>
  <c r="J598"/>
  <c r="J530"/>
  <c r="J344"/>
  <c r="J286"/>
  <c r="BK249"/>
  <c r="J176"/>
  <c r="BK537"/>
  <c r="BK446"/>
  <c r="BK420"/>
  <c r="BK330"/>
  <c r="BK290"/>
  <c r="BK260"/>
  <c r="J676"/>
  <c r="BK613"/>
  <c r="BK563"/>
  <c r="J536"/>
  <c r="BK389"/>
  <c r="BK336"/>
  <c r="J303"/>
  <c r="J242"/>
  <c i="2" r="BK680"/>
  <c r="BK633"/>
  <c r="BK596"/>
  <c r="BK552"/>
  <c r="J497"/>
  <c r="BK442"/>
  <c r="J347"/>
  <c r="J278"/>
  <c r="BK119"/>
  <c r="J435"/>
  <c r="BK347"/>
  <c r="BK288"/>
  <c r="BK158"/>
  <c r="J116"/>
  <c r="BK689"/>
  <c r="BK529"/>
  <c r="J452"/>
  <c r="J254"/>
  <c r="BK144"/>
  <c r="BK458"/>
  <c r="BK379"/>
  <c i="1" r="AS54"/>
  <c i="3" r="J988"/>
  <c r="BK911"/>
  <c r="J646"/>
  <c r="BK444"/>
  <c r="BK348"/>
  <c r="J252"/>
  <c r="BK160"/>
  <c r="J1168"/>
  <c r="J1036"/>
  <c r="J958"/>
  <c r="BK852"/>
  <c r="BK667"/>
  <c r="BK565"/>
  <c r="BK409"/>
  <c r="J309"/>
  <c r="J136"/>
  <c i="4" r="J677"/>
  <c r="J631"/>
  <c r="J570"/>
  <c r="J519"/>
  <c r="J441"/>
  <c r="BK421"/>
  <c r="BK375"/>
  <c r="BK341"/>
  <c r="BK266"/>
  <c r="J234"/>
  <c r="J694"/>
  <c r="BK658"/>
  <c r="J642"/>
  <c r="J548"/>
  <c r="J450"/>
  <c r="BK349"/>
  <c r="J287"/>
  <c r="J261"/>
  <c r="BK217"/>
  <c r="BK536"/>
  <c r="BK447"/>
  <c r="BK390"/>
  <c r="BK332"/>
  <c r="J302"/>
  <c r="J184"/>
  <c r="J661"/>
  <c r="J614"/>
  <c r="BK548"/>
  <c r="BK454"/>
  <c r="J427"/>
  <c r="J372"/>
  <c r="J304"/>
  <c r="BK255"/>
  <c r="BK165"/>
  <c i="2" r="J236"/>
  <c r="J466"/>
  <c r="J364"/>
  <c r="BK281"/>
  <c r="J164"/>
  <c r="J689"/>
  <c r="J575"/>
  <c r="J538"/>
  <c r="J458"/>
  <c r="BK319"/>
  <c r="BK209"/>
  <c r="BK126"/>
  <c r="J382"/>
  <c r="J191"/>
  <c r="BK113"/>
  <c i="3" r="J1193"/>
  <c r="J1014"/>
  <c r="J932"/>
  <c r="J727"/>
  <c r="BK595"/>
  <c r="J403"/>
  <c r="J222"/>
  <c r="BK1251"/>
  <c r="J1140"/>
  <c r="J772"/>
  <c r="J588"/>
  <c r="J396"/>
  <c r="J342"/>
  <c r="J182"/>
  <c r="BK1101"/>
  <c r="J966"/>
  <c r="BK182"/>
  <c r="J1101"/>
  <c r="BK984"/>
  <c r="J915"/>
  <c r="BK720"/>
  <c r="J595"/>
  <c r="J467"/>
  <c r="BK397"/>
  <c r="J313"/>
  <c r="J105"/>
  <c i="4" r="BK686"/>
  <c r="J658"/>
  <c r="BK575"/>
  <c r="BK520"/>
  <c r="J447"/>
  <c r="BK378"/>
  <c r="BK348"/>
  <c r="BK292"/>
  <c r="BK225"/>
  <c r="BK704"/>
  <c r="BK669"/>
  <c r="BK618"/>
  <c r="BK527"/>
  <c r="J376"/>
  <c r="BK303"/>
  <c r="J254"/>
  <c r="J196"/>
  <c r="J489"/>
  <c r="J419"/>
  <c r="BK346"/>
  <c r="J277"/>
  <c r="BK174"/>
  <c r="BK659"/>
  <c r="BK580"/>
  <c r="J527"/>
  <c r="BK394"/>
  <c r="BK335"/>
  <c r="BK305"/>
  <c r="BK250"/>
  <c i="2" l="1" r="P102"/>
  <c r="R197"/>
  <c r="T202"/>
  <c r="R310"/>
  <c r="T441"/>
  <c r="P472"/>
  <c r="BK519"/>
  <c r="J519"/>
  <c r="J69"/>
  <c r="P551"/>
  <c r="BK565"/>
  <c r="J565"/>
  <c r="J71"/>
  <c r="P605"/>
  <c r="BK628"/>
  <c r="J628"/>
  <c r="J73"/>
  <c r="P679"/>
  <c r="P675"/>
  <c i="3" r="P104"/>
  <c r="R459"/>
  <c r="P551"/>
  <c r="BK618"/>
  <c r="J618"/>
  <c r="J64"/>
  <c r="R650"/>
  <c r="R780"/>
  <c r="R886"/>
  <c r="R921"/>
  <c r="T1107"/>
  <c r="R1153"/>
  <c r="T1184"/>
  <c r="BK1188"/>
  <c r="J1188"/>
  <c r="J74"/>
  <c r="T1213"/>
  <c r="T1234"/>
  <c r="P1238"/>
  <c r="R1253"/>
  <c i="4" r="R164"/>
  <c r="T204"/>
  <c r="R220"/>
  <c r="R248"/>
  <c r="R247"/>
  <c r="T253"/>
  <c r="BK264"/>
  <c r="J264"/>
  <c r="J71"/>
  <c r="T274"/>
  <c r="BK291"/>
  <c r="J291"/>
  <c r="J76"/>
  <c r="P311"/>
  <c r="P310"/>
  <c r="T319"/>
  <c r="P327"/>
  <c r="BK334"/>
  <c r="BK333"/>
  <c r="J333"/>
  <c r="J84"/>
  <c r="BK338"/>
  <c r="BK337"/>
  <c r="J337"/>
  <c r="J86"/>
  <c r="R351"/>
  <c r="R350"/>
  <c r="BK367"/>
  <c r="BK373"/>
  <c r="J373"/>
  <c r="J92"/>
  <c r="R380"/>
  <c r="R379"/>
  <c r="T388"/>
  <c r="T387"/>
  <c r="T393"/>
  <c r="T392"/>
  <c r="R413"/>
  <c r="R412"/>
  <c r="BK426"/>
  <c r="P434"/>
  <c r="T437"/>
  <c r="T444"/>
  <c r="T449"/>
  <c r="P462"/>
  <c r="P529"/>
  <c r="R562"/>
  <c r="R569"/>
  <c r="P583"/>
  <c r="P582"/>
  <c r="BK601"/>
  <c r="BK619"/>
  <c r="J619"/>
  <c r="J122"/>
  <c r="BK636"/>
  <c r="J636"/>
  <c r="J123"/>
  <c r="R650"/>
  <c r="R675"/>
  <c r="R674"/>
  <c r="BK684"/>
  <c r="BK683"/>
  <c r="J683"/>
  <c r="J131"/>
  <c r="BK691"/>
  <c r="BK690"/>
  <c r="J690"/>
  <c r="J133"/>
  <c i="2" r="T102"/>
  <c r="T197"/>
  <c r="P202"/>
  <c r="T310"/>
  <c r="P441"/>
  <c r="BK472"/>
  <c r="J472"/>
  <c r="J68"/>
  <c r="R519"/>
  <c r="BK551"/>
  <c r="J551"/>
  <c r="J70"/>
  <c r="R565"/>
  <c r="BK605"/>
  <c r="J605"/>
  <c r="J72"/>
  <c r="R628"/>
  <c r="BK679"/>
  <c r="J679"/>
  <c r="J77"/>
  <c i="3" r="R104"/>
  <c r="T459"/>
  <c r="BK551"/>
  <c r="J551"/>
  <c r="J63"/>
  <c r="T618"/>
  <c r="P650"/>
  <c r="T780"/>
  <c r="P886"/>
  <c r="BK921"/>
  <c r="J921"/>
  <c r="J68"/>
  <c r="P1107"/>
  <c r="P1153"/>
  <c r="P1184"/>
  <c r="R1188"/>
  <c r="R1213"/>
  <c r="R1234"/>
  <c r="BK1238"/>
  <c r="J1238"/>
  <c r="J79"/>
  <c r="P1253"/>
  <c i="4" r="BK164"/>
  <c r="J164"/>
  <c r="J63"/>
  <c r="BK204"/>
  <c r="J204"/>
  <c r="J64"/>
  <c r="BK220"/>
  <c r="J220"/>
  <c r="J65"/>
  <c r="T248"/>
  <c r="T247"/>
  <c r="R253"/>
  <c r="P264"/>
  <c r="P274"/>
  <c r="R288"/>
  <c r="R291"/>
  <c r="R311"/>
  <c r="R310"/>
  <c r="P319"/>
  <c r="P318"/>
  <c r="T327"/>
  <c r="R334"/>
  <c r="R333"/>
  <c r="T338"/>
  <c r="T337"/>
  <c r="T351"/>
  <c r="T350"/>
  <c r="T367"/>
  <c r="T373"/>
  <c r="T380"/>
  <c r="T379"/>
  <c r="R388"/>
  <c r="R387"/>
  <c r="BK393"/>
  <c r="J393"/>
  <c r="J99"/>
  <c r="P413"/>
  <c r="P412"/>
  <c r="R426"/>
  <c r="R425"/>
  <c r="R434"/>
  <c r="R437"/>
  <c r="R444"/>
  <c r="P449"/>
  <c r="R462"/>
  <c r="T529"/>
  <c r="T562"/>
  <c r="T569"/>
  <c r="BK583"/>
  <c r="J583"/>
  <c r="J119"/>
  <c r="T601"/>
  <c r="T619"/>
  <c r="P636"/>
  <c r="BK650"/>
  <c r="J650"/>
  <c r="J124"/>
  <c r="BK675"/>
  <c r="J675"/>
  <c r="J128"/>
  <c r="R684"/>
  <c r="R683"/>
  <c r="P691"/>
  <c r="P690"/>
  <c r="P701"/>
  <c r="P700"/>
  <c i="2" r="BK102"/>
  <c r="P197"/>
  <c r="BK202"/>
  <c r="J202"/>
  <c r="J63"/>
  <c r="BK310"/>
  <c r="J310"/>
  <c r="J64"/>
  <c r="BK441"/>
  <c r="J441"/>
  <c r="J65"/>
  <c r="R472"/>
  <c r="P519"/>
  <c r="T551"/>
  <c r="P565"/>
  <c r="T605"/>
  <c r="T628"/>
  <c r="T679"/>
  <c r="T675"/>
  <c i="3" r="BK104"/>
  <c r="J104"/>
  <c r="J61"/>
  <c r="BK459"/>
  <c r="J459"/>
  <c r="J62"/>
  <c r="T551"/>
  <c r="P618"/>
  <c r="T650"/>
  <c r="BK780"/>
  <c r="J780"/>
  <c r="J66"/>
  <c r="BK886"/>
  <c r="J886"/>
  <c r="J67"/>
  <c r="P921"/>
  <c r="BK1107"/>
  <c r="J1107"/>
  <c r="J69"/>
  <c r="BK1153"/>
  <c r="J1153"/>
  <c r="J72"/>
  <c r="BK1184"/>
  <c r="J1184"/>
  <c r="J73"/>
  <c r="T1188"/>
  <c r="P1213"/>
  <c r="BK1234"/>
  <c r="J1234"/>
  <c r="J78"/>
  <c r="R1238"/>
  <c r="BK1253"/>
  <c r="J1253"/>
  <c r="J82"/>
  <c i="4" r="P164"/>
  <c r="P204"/>
  <c r="T220"/>
  <c r="P248"/>
  <c r="P247"/>
  <c r="P253"/>
  <c r="P252"/>
  <c r="T264"/>
  <c r="BK274"/>
  <c r="J274"/>
  <c r="J74"/>
  <c r="BK288"/>
  <c r="J288"/>
  <c r="J75"/>
  <c r="T288"/>
  <c r="P291"/>
  <c r="T311"/>
  <c r="T310"/>
  <c r="BK319"/>
  <c r="J319"/>
  <c r="J82"/>
  <c r="BK327"/>
  <c r="J327"/>
  <c r="J83"/>
  <c r="P334"/>
  <c r="P333"/>
  <c r="P338"/>
  <c r="P337"/>
  <c r="BK351"/>
  <c r="BK350"/>
  <c r="J350"/>
  <c r="J88"/>
  <c r="R367"/>
  <c r="R366"/>
  <c r="R373"/>
  <c r="P380"/>
  <c r="P379"/>
  <c r="P388"/>
  <c r="P387"/>
  <c r="R393"/>
  <c r="R392"/>
  <c r="T413"/>
  <c r="T412"/>
  <c r="T426"/>
  <c r="T425"/>
  <c r="BK434"/>
  <c r="J434"/>
  <c r="J108"/>
  <c r="T434"/>
  <c r="T433"/>
  <c r="P437"/>
  <c r="P444"/>
  <c r="R449"/>
  <c r="BK462"/>
  <c r="J462"/>
  <c r="J114"/>
  <c r="BK529"/>
  <c r="J529"/>
  <c r="J115"/>
  <c r="BK562"/>
  <c r="J562"/>
  <c r="J116"/>
  <c r="BK569"/>
  <c r="J569"/>
  <c r="J117"/>
  <c r="R583"/>
  <c r="R582"/>
  <c r="P601"/>
  <c r="R619"/>
  <c r="T636"/>
  <c r="P650"/>
  <c r="P675"/>
  <c r="P674"/>
  <c r="T684"/>
  <c r="T683"/>
  <c r="R691"/>
  <c r="R690"/>
  <c r="T701"/>
  <c r="T700"/>
  <c r="BK709"/>
  <c r="J709"/>
  <c r="J140"/>
  <c i="2" r="R102"/>
  <c r="BK197"/>
  <c r="J197"/>
  <c r="J62"/>
  <c r="R202"/>
  <c r="P310"/>
  <c r="R441"/>
  <c r="T472"/>
  <c r="T519"/>
  <c r="R551"/>
  <c r="T565"/>
  <c r="T471"/>
  <c r="R605"/>
  <c r="P628"/>
  <c r="R679"/>
  <c r="R675"/>
  <c i="3" r="T104"/>
  <c r="P459"/>
  <c r="R551"/>
  <c r="R618"/>
  <c r="BK650"/>
  <c r="J650"/>
  <c r="J65"/>
  <c r="P780"/>
  <c r="T886"/>
  <c r="T921"/>
  <c r="R1107"/>
  <c r="T1153"/>
  <c r="T1152"/>
  <c r="R1184"/>
  <c r="P1188"/>
  <c r="BK1213"/>
  <c r="J1213"/>
  <c r="J75"/>
  <c r="P1234"/>
  <c r="P1233"/>
  <c r="T1238"/>
  <c r="T1253"/>
  <c i="4" r="T164"/>
  <c r="T163"/>
  <c r="R204"/>
  <c r="P220"/>
  <c r="BK248"/>
  <c r="J248"/>
  <c r="J67"/>
  <c r="BK253"/>
  <c r="J253"/>
  <c r="J69"/>
  <c r="R264"/>
  <c r="R274"/>
  <c r="R271"/>
  <c r="P288"/>
  <c r="T291"/>
  <c r="BK311"/>
  <c r="J311"/>
  <c r="J79"/>
  <c r="R319"/>
  <c r="R327"/>
  <c r="T334"/>
  <c r="T333"/>
  <c r="R338"/>
  <c r="R337"/>
  <c r="P351"/>
  <c r="P350"/>
  <c r="P367"/>
  <c r="P373"/>
  <c r="BK380"/>
  <c r="J380"/>
  <c r="J94"/>
  <c r="BK388"/>
  <c r="J388"/>
  <c r="J96"/>
  <c r="P393"/>
  <c r="P392"/>
  <c r="BK413"/>
  <c r="J413"/>
  <c r="J103"/>
  <c r="P426"/>
  <c r="P425"/>
  <c r="BK437"/>
  <c r="J437"/>
  <c r="J109"/>
  <c r="BK444"/>
  <c r="J444"/>
  <c r="J110"/>
  <c r="BK449"/>
  <c r="J449"/>
  <c r="J111"/>
  <c r="T462"/>
  <c r="T461"/>
  <c r="R529"/>
  <c r="P562"/>
  <c r="P569"/>
  <c r="T583"/>
  <c r="T582"/>
  <c r="R601"/>
  <c r="P619"/>
  <c r="R636"/>
  <c r="T650"/>
  <c r="T675"/>
  <c r="T674"/>
  <c r="P684"/>
  <c r="P683"/>
  <c r="T691"/>
  <c r="T690"/>
  <c r="BK701"/>
  <c r="J701"/>
  <c r="J136"/>
  <c r="R701"/>
  <c r="R700"/>
  <c r="P709"/>
  <c r="P708"/>
  <c r="R709"/>
  <c r="R708"/>
  <c r="T709"/>
  <c r="T708"/>
  <c i="2" r="BK688"/>
  <c r="J688"/>
  <c r="J78"/>
  <c i="4" r="BK316"/>
  <c r="J316"/>
  <c r="J80"/>
  <c r="BK431"/>
  <c r="J431"/>
  <c r="J106"/>
  <c i="2" r="BK676"/>
  <c r="J676"/>
  <c r="J76"/>
  <c i="3" r="BK1149"/>
  <c r="J1149"/>
  <c r="J70"/>
  <c i="4" r="BK272"/>
  <c i="2" r="BK468"/>
  <c r="J468"/>
  <c r="J66"/>
  <c r="BK694"/>
  <c r="J694"/>
  <c r="J80"/>
  <c i="3" r="BK1247"/>
  <c r="J1247"/>
  <c r="J80"/>
  <c i="4" r="BK308"/>
  <c r="J308"/>
  <c r="J77"/>
  <c r="BK668"/>
  <c r="J668"/>
  <c r="J126"/>
  <c r="BK680"/>
  <c r="J680"/>
  <c r="J129"/>
  <c r="BK706"/>
  <c r="J706"/>
  <c r="J138"/>
  <c i="2" r="BK649"/>
  <c r="J649"/>
  <c r="J74"/>
  <c r="BK691"/>
  <c r="J691"/>
  <c r="J79"/>
  <c i="3" r="BK1223"/>
  <c r="J1223"/>
  <c r="J76"/>
  <c r="BK1250"/>
  <c r="J1250"/>
  <c r="J81"/>
  <c i="4" r="BK262"/>
  <c r="J262"/>
  <c r="J70"/>
  <c r="BK404"/>
  <c r="J404"/>
  <c r="J101"/>
  <c r="E48"/>
  <c r="F55"/>
  <c r="J154"/>
  <c r="BE173"/>
  <c r="BE184"/>
  <c r="BE196"/>
  <c r="BE205"/>
  <c r="BE215"/>
  <c r="BE216"/>
  <c r="BE238"/>
  <c r="BE242"/>
  <c r="BE256"/>
  <c r="BE259"/>
  <c r="BE266"/>
  <c r="BE273"/>
  <c r="BE276"/>
  <c r="BE277"/>
  <c r="BE286"/>
  <c r="BE287"/>
  <c r="BE315"/>
  <c r="BE317"/>
  <c r="BE320"/>
  <c r="BE341"/>
  <c r="BE343"/>
  <c r="BE347"/>
  <c r="BE352"/>
  <c r="BE376"/>
  <c r="BE378"/>
  <c r="BE381"/>
  <c r="BE386"/>
  <c r="BE390"/>
  <c r="BE414"/>
  <c r="BE416"/>
  <c r="BE417"/>
  <c r="BE420"/>
  <c r="BE435"/>
  <c r="BE440"/>
  <c r="BE442"/>
  <c r="BE445"/>
  <c r="BE447"/>
  <c r="BE487"/>
  <c r="BE489"/>
  <c r="BE491"/>
  <c r="BE517"/>
  <c r="BE537"/>
  <c r="BE539"/>
  <c r="BE540"/>
  <c r="BE542"/>
  <c r="BE574"/>
  <c r="BE575"/>
  <c r="BE596"/>
  <c r="BE599"/>
  <c r="BE616"/>
  <c r="BE630"/>
  <c r="BE631"/>
  <c r="BE632"/>
  <c r="BE634"/>
  <c r="BE639"/>
  <c r="BE643"/>
  <c r="BE649"/>
  <c r="BE657"/>
  <c r="BE663"/>
  <c r="BE664"/>
  <c r="BE665"/>
  <c r="BE681"/>
  <c r="BE685"/>
  <c r="BE686"/>
  <c r="BE693"/>
  <c r="BE698"/>
  <c r="BE702"/>
  <c r="BE710"/>
  <c r="BE175"/>
  <c r="BE209"/>
  <c r="BE212"/>
  <c r="BE217"/>
  <c r="BE221"/>
  <c r="BE226"/>
  <c r="BE234"/>
  <c r="BE237"/>
  <c r="BE239"/>
  <c r="BE244"/>
  <c r="BE249"/>
  <c r="BE250"/>
  <c r="BE251"/>
  <c r="BE255"/>
  <c r="BE257"/>
  <c r="BE258"/>
  <c r="BE261"/>
  <c r="BE283"/>
  <c r="BE292"/>
  <c r="BE304"/>
  <c r="BE307"/>
  <c r="BE309"/>
  <c r="BE312"/>
  <c r="BE339"/>
  <c r="BE340"/>
  <c r="BE344"/>
  <c r="BE348"/>
  <c r="BE358"/>
  <c r="BE364"/>
  <c r="BE365"/>
  <c r="BE369"/>
  <c r="BE370"/>
  <c r="BE372"/>
  <c r="BE374"/>
  <c r="BE375"/>
  <c r="BE377"/>
  <c r="BE394"/>
  <c r="BE418"/>
  <c r="BE427"/>
  <c r="BE432"/>
  <c r="BE436"/>
  <c r="BE438"/>
  <c r="BE441"/>
  <c r="BE443"/>
  <c r="BE448"/>
  <c r="BE451"/>
  <c r="BE456"/>
  <c r="BE486"/>
  <c r="BE490"/>
  <c r="BE518"/>
  <c r="BE519"/>
  <c r="BE521"/>
  <c r="BE527"/>
  <c r="BE528"/>
  <c r="BE530"/>
  <c r="BE538"/>
  <c r="BE548"/>
  <c r="BE566"/>
  <c r="BE567"/>
  <c r="BE570"/>
  <c r="BE579"/>
  <c r="BE597"/>
  <c r="BE598"/>
  <c r="BE617"/>
  <c r="BE620"/>
  <c r="BE642"/>
  <c r="BE644"/>
  <c r="BE646"/>
  <c r="BE647"/>
  <c r="BE648"/>
  <c r="BE658"/>
  <c r="BE661"/>
  <c r="BE676"/>
  <c r="BE679"/>
  <c r="BE695"/>
  <c r="BE703"/>
  <c r="BE193"/>
  <c r="BE210"/>
  <c r="BE211"/>
  <c r="BE225"/>
  <c r="BE230"/>
  <c r="BE263"/>
  <c r="BE265"/>
  <c r="BE285"/>
  <c r="BE290"/>
  <c r="BE305"/>
  <c r="BE306"/>
  <c r="BE313"/>
  <c r="BE314"/>
  <c r="BE322"/>
  <c r="BE324"/>
  <c r="BE329"/>
  <c r="BE332"/>
  <c r="BE335"/>
  <c r="BE342"/>
  <c r="BE345"/>
  <c r="BE362"/>
  <c r="BE363"/>
  <c r="BE371"/>
  <c r="BE383"/>
  <c r="BE384"/>
  <c r="BE385"/>
  <c r="BE405"/>
  <c r="BE446"/>
  <c r="BE455"/>
  <c r="BE457"/>
  <c r="BE458"/>
  <c r="BE459"/>
  <c r="BE488"/>
  <c r="BE492"/>
  <c r="BE516"/>
  <c r="BE520"/>
  <c r="BE541"/>
  <c r="BE549"/>
  <c r="BE555"/>
  <c r="BE563"/>
  <c r="BE564"/>
  <c r="BE565"/>
  <c r="BE568"/>
  <c r="BE580"/>
  <c r="BE581"/>
  <c r="BE584"/>
  <c r="BE615"/>
  <c r="BE635"/>
  <c r="BE637"/>
  <c r="BE638"/>
  <c r="BE640"/>
  <c r="BE659"/>
  <c r="BE660"/>
  <c r="BE662"/>
  <c r="BE666"/>
  <c r="BE692"/>
  <c r="BE696"/>
  <c r="BE697"/>
  <c r="BE699"/>
  <c r="BE707"/>
  <c r="BE711"/>
  <c r="BE712"/>
  <c r="BE165"/>
  <c r="BE174"/>
  <c r="BE176"/>
  <c r="BE243"/>
  <c r="BE254"/>
  <c r="BE260"/>
  <c r="BE270"/>
  <c r="BE275"/>
  <c r="BE284"/>
  <c r="BE289"/>
  <c r="BE293"/>
  <c r="BE302"/>
  <c r="BE303"/>
  <c r="BE321"/>
  <c r="BE323"/>
  <c r="BE325"/>
  <c r="BE326"/>
  <c r="BE328"/>
  <c r="BE330"/>
  <c r="BE331"/>
  <c r="BE336"/>
  <c r="BE346"/>
  <c r="BE349"/>
  <c r="BE353"/>
  <c r="BE368"/>
  <c r="BE382"/>
  <c r="BE389"/>
  <c r="BE398"/>
  <c r="BE415"/>
  <c r="BE419"/>
  <c r="BE421"/>
  <c r="BE428"/>
  <c r="BE429"/>
  <c r="BE430"/>
  <c r="BE439"/>
  <c r="BE450"/>
  <c r="BE452"/>
  <c r="BE453"/>
  <c r="BE454"/>
  <c r="BE463"/>
  <c r="BE515"/>
  <c r="BE536"/>
  <c r="BE556"/>
  <c r="BE602"/>
  <c r="BE612"/>
  <c r="BE613"/>
  <c r="BE614"/>
  <c r="BE618"/>
  <c r="BE633"/>
  <c r="BE641"/>
  <c r="BE645"/>
  <c r="BE651"/>
  <c r="BE669"/>
  <c r="BE677"/>
  <c r="BE678"/>
  <c r="BE687"/>
  <c r="BE688"/>
  <c r="BE689"/>
  <c r="BE694"/>
  <c r="BE704"/>
  <c r="BE713"/>
  <c i="2" r="J102"/>
  <c r="J61"/>
  <c i="3" r="E48"/>
  <c r="BE119"/>
  <c r="BE150"/>
  <c r="BE186"/>
  <c r="BE190"/>
  <c r="BE194"/>
  <c r="BE214"/>
  <c r="BE222"/>
  <c r="BE255"/>
  <c r="BE264"/>
  <c r="BE298"/>
  <c r="BE319"/>
  <c r="BE339"/>
  <c r="BE342"/>
  <c r="BE368"/>
  <c r="BE371"/>
  <c r="BE401"/>
  <c r="BE405"/>
  <c r="BE411"/>
  <c r="BE413"/>
  <c r="BE447"/>
  <c r="BE453"/>
  <c r="BE456"/>
  <c r="BE547"/>
  <c r="BE552"/>
  <c r="BE588"/>
  <c r="BE644"/>
  <c r="BE689"/>
  <c r="BE693"/>
  <c r="BE697"/>
  <c r="BE709"/>
  <c r="BE755"/>
  <c r="BE841"/>
  <c r="BE870"/>
  <c r="BE882"/>
  <c r="BE887"/>
  <c r="BE890"/>
  <c r="BE905"/>
  <c r="BE908"/>
  <c r="BE910"/>
  <c r="BE913"/>
  <c r="BE922"/>
  <c r="BE932"/>
  <c r="BE953"/>
  <c r="BE958"/>
  <c r="BE960"/>
  <c r="BE961"/>
  <c r="BE962"/>
  <c r="BE964"/>
  <c r="BE969"/>
  <c r="BE992"/>
  <c r="BE999"/>
  <c r="BE1006"/>
  <c r="BE1014"/>
  <c r="BE1028"/>
  <c r="BE1045"/>
  <c r="BE1104"/>
  <c r="BE1112"/>
  <c r="BE1115"/>
  <c r="BE1140"/>
  <c r="BE1154"/>
  <c r="J52"/>
  <c r="BE105"/>
  <c r="BE128"/>
  <c r="BE144"/>
  <c r="BE170"/>
  <c r="BE271"/>
  <c r="BE274"/>
  <c r="BE295"/>
  <c r="BE309"/>
  <c r="BE322"/>
  <c r="BE383"/>
  <c r="BE387"/>
  <c r="BE391"/>
  <c r="BE392"/>
  <c r="BE415"/>
  <c r="BE420"/>
  <c r="BE422"/>
  <c r="BE470"/>
  <c r="BE527"/>
  <c r="BE558"/>
  <c r="BE577"/>
  <c r="BE592"/>
  <c r="BE595"/>
  <c r="BE631"/>
  <c r="BE634"/>
  <c r="BE637"/>
  <c r="BE642"/>
  <c r="BE667"/>
  <c r="BE671"/>
  <c r="BE713"/>
  <c r="BE727"/>
  <c r="BE738"/>
  <c r="BE742"/>
  <c r="BE772"/>
  <c r="BE844"/>
  <c r="BE846"/>
  <c r="BE856"/>
  <c r="BE868"/>
  <c r="BE877"/>
  <c r="BE879"/>
  <c r="BE914"/>
  <c r="BE915"/>
  <c r="BE918"/>
  <c r="BE929"/>
  <c r="BE938"/>
  <c r="BE941"/>
  <c r="BE956"/>
  <c r="BE959"/>
  <c r="BE966"/>
  <c r="BE980"/>
  <c r="BE984"/>
  <c r="BE1002"/>
  <c r="BE1010"/>
  <c r="BE1025"/>
  <c r="BE1036"/>
  <c r="BE1041"/>
  <c r="BE1062"/>
  <c r="BE1065"/>
  <c r="BE1068"/>
  <c r="BE1071"/>
  <c r="BE1081"/>
  <c r="BE1085"/>
  <c r="BE1108"/>
  <c r="BE1119"/>
  <c r="BE1127"/>
  <c r="BE1132"/>
  <c r="BE1136"/>
  <c r="BE1150"/>
  <c r="BE1165"/>
  <c r="BE1182"/>
  <c r="BE1189"/>
  <c r="BE1201"/>
  <c r="BE1205"/>
  <c r="BE1207"/>
  <c i="2" r="BK471"/>
  <c r="J471"/>
  <c r="J67"/>
  <c i="3" r="F99"/>
  <c r="BE140"/>
  <c r="BE160"/>
  <c r="BE218"/>
  <c r="BE235"/>
  <c r="BE244"/>
  <c r="BE313"/>
  <c r="BE316"/>
  <c r="BE335"/>
  <c r="BE357"/>
  <c r="BE373"/>
  <c r="BE377"/>
  <c r="BE389"/>
  <c r="BE403"/>
  <c r="BE407"/>
  <c r="BE421"/>
  <c r="BE423"/>
  <c r="BE435"/>
  <c r="BE460"/>
  <c r="BE474"/>
  <c r="BE509"/>
  <c r="BE544"/>
  <c r="BE594"/>
  <c r="BE607"/>
  <c r="BE663"/>
  <c r="BE675"/>
  <c r="BE701"/>
  <c r="BE720"/>
  <c r="BE735"/>
  <c r="BE766"/>
  <c r="BE816"/>
  <c r="BE848"/>
  <c r="BE852"/>
  <c r="BE872"/>
  <c r="BE889"/>
  <c r="BE902"/>
  <c r="BE911"/>
  <c r="BE1168"/>
  <c r="BE1185"/>
  <c r="BE1186"/>
  <c r="BE1193"/>
  <c r="BE1197"/>
  <c r="BE1199"/>
  <c r="BE1203"/>
  <c r="BE1209"/>
  <c r="BE1211"/>
  <c r="BE1221"/>
  <c r="BE1224"/>
  <c r="BE1235"/>
  <c r="BE1237"/>
  <c r="BE1239"/>
  <c r="BE1241"/>
  <c r="BE1244"/>
  <c r="BE1248"/>
  <c r="BE1251"/>
  <c r="BE1254"/>
  <c r="BE1256"/>
  <c r="BE1257"/>
  <c r="BE115"/>
  <c r="BE136"/>
  <c r="BE182"/>
  <c r="BE203"/>
  <c r="BE231"/>
  <c r="BE248"/>
  <c r="BE252"/>
  <c r="BE267"/>
  <c r="BE278"/>
  <c r="BE306"/>
  <c r="BE328"/>
  <c r="BE331"/>
  <c r="BE345"/>
  <c r="BE348"/>
  <c r="BE355"/>
  <c r="BE366"/>
  <c r="BE396"/>
  <c r="BE397"/>
  <c r="BE399"/>
  <c r="BE409"/>
  <c r="BE417"/>
  <c r="BE429"/>
  <c r="BE431"/>
  <c r="BE444"/>
  <c r="BE450"/>
  <c r="BE467"/>
  <c r="BE479"/>
  <c r="BE565"/>
  <c r="BE569"/>
  <c r="BE573"/>
  <c r="BE601"/>
  <c r="BE610"/>
  <c r="BE614"/>
  <c r="BE619"/>
  <c r="BE646"/>
  <c r="BE651"/>
  <c r="BE659"/>
  <c r="BE679"/>
  <c r="BE705"/>
  <c r="BE758"/>
  <c r="BE769"/>
  <c r="BE781"/>
  <c r="BE850"/>
  <c r="BE875"/>
  <c r="BE988"/>
  <c r="BE1016"/>
  <c r="BE1021"/>
  <c r="BE1101"/>
  <c r="BE1123"/>
  <c r="BE1157"/>
  <c r="BE1214"/>
  <c i="2" r="F55"/>
  <c r="BE119"/>
  <c r="BE126"/>
  <c r="BE166"/>
  <c r="BE168"/>
  <c r="BE169"/>
  <c r="BE171"/>
  <c r="BE201"/>
  <c r="BE224"/>
  <c r="BE240"/>
  <c r="BE246"/>
  <c r="BE267"/>
  <c r="BE291"/>
  <c r="BE296"/>
  <c r="BE330"/>
  <c r="BE344"/>
  <c r="BE350"/>
  <c r="BE353"/>
  <c r="BE361"/>
  <c r="BE364"/>
  <c r="BE385"/>
  <c r="BE397"/>
  <c r="BE449"/>
  <c r="BE460"/>
  <c r="BE466"/>
  <c r="BE473"/>
  <c r="BE482"/>
  <c r="BE501"/>
  <c r="E48"/>
  <c r="J52"/>
  <c r="BE108"/>
  <c r="BE113"/>
  <c r="BE116"/>
  <c r="BE146"/>
  <c r="BE156"/>
  <c r="BE158"/>
  <c r="BE198"/>
  <c r="BE234"/>
  <c r="BE261"/>
  <c r="BE278"/>
  <c r="BE335"/>
  <c r="BE347"/>
  <c r="BE355"/>
  <c r="BE371"/>
  <c r="BE379"/>
  <c r="BE382"/>
  <c r="BE388"/>
  <c r="BE403"/>
  <c r="BE412"/>
  <c r="BE416"/>
  <c r="BE423"/>
  <c r="BE438"/>
  <c r="BE442"/>
  <c r="BE444"/>
  <c r="BE446"/>
  <c r="BE463"/>
  <c r="BE469"/>
  <c r="BE479"/>
  <c r="BE517"/>
  <c r="BE529"/>
  <c r="BE531"/>
  <c r="BE549"/>
  <c r="BE557"/>
  <c r="BE560"/>
  <c r="BE566"/>
  <c r="BE569"/>
  <c r="BE572"/>
  <c r="BE575"/>
  <c r="BE579"/>
  <c r="BE581"/>
  <c r="BE650"/>
  <c r="BE677"/>
  <c r="BE682"/>
  <c r="BE685"/>
  <c r="BE689"/>
  <c r="BE692"/>
  <c r="BE142"/>
  <c r="BE148"/>
  <c r="BE160"/>
  <c r="BE164"/>
  <c r="BE236"/>
  <c r="BE238"/>
  <c r="BE242"/>
  <c r="BE248"/>
  <c r="BE254"/>
  <c r="BE275"/>
  <c r="BE281"/>
  <c r="BE319"/>
  <c r="BE324"/>
  <c r="BE338"/>
  <c r="BE374"/>
  <c r="BE418"/>
  <c r="BE420"/>
  <c r="BE429"/>
  <c r="BE455"/>
  <c r="BE476"/>
  <c r="BE490"/>
  <c r="BE494"/>
  <c r="BE497"/>
  <c r="BE680"/>
  <c r="BE695"/>
  <c r="BE103"/>
  <c r="BE133"/>
  <c r="BE140"/>
  <c r="BE144"/>
  <c r="BE150"/>
  <c r="BE152"/>
  <c r="BE154"/>
  <c r="BE162"/>
  <c r="BE181"/>
  <c r="BE191"/>
  <c r="BE194"/>
  <c r="BE203"/>
  <c r="BE207"/>
  <c r="BE209"/>
  <c r="BE232"/>
  <c r="BE270"/>
  <c r="BE285"/>
  <c r="BE288"/>
  <c r="BE311"/>
  <c r="BE316"/>
  <c r="BE321"/>
  <c r="BE333"/>
  <c r="BE341"/>
  <c r="BE376"/>
  <c r="BE426"/>
  <c r="BE432"/>
  <c r="BE435"/>
  <c r="BE452"/>
  <c r="BE458"/>
  <c r="BE504"/>
  <c r="BE507"/>
  <c r="BE511"/>
  <c r="BE514"/>
  <c r="BE520"/>
  <c r="BE523"/>
  <c r="BE538"/>
  <c r="BE552"/>
  <c r="BE563"/>
  <c r="BE585"/>
  <c r="BE589"/>
  <c r="BE595"/>
  <c r="BE596"/>
  <c r="BE597"/>
  <c r="BE598"/>
  <c r="BE599"/>
  <c r="BE601"/>
  <c r="BE603"/>
  <c r="BE606"/>
  <c r="BE611"/>
  <c r="BE614"/>
  <c r="BE616"/>
  <c r="BE621"/>
  <c r="BE626"/>
  <c r="BE629"/>
  <c r="BE633"/>
  <c r="BE637"/>
  <c r="BE641"/>
  <c r="BE644"/>
  <c r="BE647"/>
  <c i="3" r="F36"/>
  <c i="1" r="BC56"/>
  <c i="2" r="J34"/>
  <c i="1" r="AW55"/>
  <c i="3" r="J34"/>
  <c i="1" r="AW56"/>
  <c i="3" r="F35"/>
  <c i="1" r="BB56"/>
  <c i="2" r="F37"/>
  <c i="1" r="BD55"/>
  <c i="4" r="F34"/>
  <c i="1" r="BA57"/>
  <c i="2" r="F36"/>
  <c i="1" r="BC55"/>
  <c i="4" r="F36"/>
  <c i="1" r="BC57"/>
  <c i="4" r="F37"/>
  <c i="1" r="BD57"/>
  <c i="4" r="J34"/>
  <c i="1" r="AW57"/>
  <c i="3" r="F37"/>
  <c i="1" r="BD56"/>
  <c i="4" r="F35"/>
  <c i="1" r="BB57"/>
  <c i="2" r="F34"/>
  <c i="1" r="BA55"/>
  <c i="3" r="F34"/>
  <c i="1" r="BA56"/>
  <c i="2" r="F35"/>
  <c i="1" r="BB55"/>
  <c i="4" l="1" r="P366"/>
  <c r="BK366"/>
  <c r="J366"/>
  <c r="J90"/>
  <c r="P271"/>
  <c r="T271"/>
  <c r="P682"/>
  <c r="R600"/>
  <c i="2" r="R101"/>
  <c i="4" r="P600"/>
  <c r="P461"/>
  <c r="P460"/>
  <c i="2" r="P471"/>
  <c i="4" r="T600"/>
  <c i="2" r="T101"/>
  <c r="T100"/>
  <c i="4" r="BK600"/>
  <c r="J600"/>
  <c r="J120"/>
  <c r="P433"/>
  <c r="P391"/>
  <c r="R163"/>
  <c r="BK271"/>
  <c r="J271"/>
  <c r="J72"/>
  <c r="T460"/>
  <c r="T682"/>
  <c r="P163"/>
  <c r="P162"/>
  <c i="2" r="R471"/>
  <c i="4" r="R433"/>
  <c r="R391"/>
  <c r="T366"/>
  <c r="R252"/>
  <c i="3" r="R1233"/>
  <c r="P1152"/>
  <c i="4" r="BK425"/>
  <c r="J425"/>
  <c r="J104"/>
  <c r="T252"/>
  <c i="3" r="T1233"/>
  <c r="R1152"/>
  <c i="4" r="R318"/>
  <c i="3" r="T103"/>
  <c r="T102"/>
  <c i="2" r="BK101"/>
  <c r="J101"/>
  <c r="J60"/>
  <c i="4" r="R682"/>
  <c r="R461"/>
  <c r="R460"/>
  <c i="3" r="R103"/>
  <c r="R102"/>
  <c i="4" r="T391"/>
  <c r="T318"/>
  <c r="T162"/>
  <c r="T161"/>
  <c r="T160"/>
  <c i="3" r="P103"/>
  <c r="P102"/>
  <c i="1" r="AU56"/>
  <c i="2" r="P101"/>
  <c r="P100"/>
  <c i="1" r="AU55"/>
  <c i="4" r="BK163"/>
  <c r="J163"/>
  <c r="J62"/>
  <c r="J272"/>
  <c r="J73"/>
  <c r="J334"/>
  <c r="J85"/>
  <c r="J338"/>
  <c r="J87"/>
  <c r="J367"/>
  <c r="J91"/>
  <c r="BK392"/>
  <c r="J426"/>
  <c r="J105"/>
  <c r="BK582"/>
  <c r="J582"/>
  <c r="J118"/>
  <c r="J601"/>
  <c r="J121"/>
  <c r="BK674"/>
  <c r="J674"/>
  <c r="J127"/>
  <c r="J684"/>
  <c r="J132"/>
  <c r="J691"/>
  <c r="J134"/>
  <c r="BK700"/>
  <c r="J700"/>
  <c r="J135"/>
  <c i="2" r="BK675"/>
  <c r="J675"/>
  <c r="J75"/>
  <c i="4" r="BK247"/>
  <c r="J247"/>
  <c r="J66"/>
  <c r="BK310"/>
  <c r="J310"/>
  <c r="J78"/>
  <c r="BK318"/>
  <c r="J318"/>
  <c r="J81"/>
  <c r="BK403"/>
  <c r="J403"/>
  <c r="J100"/>
  <c r="BK412"/>
  <c r="J412"/>
  <c r="J102"/>
  <c r="BK667"/>
  <c r="J667"/>
  <c r="J125"/>
  <c i="3" r="BK103"/>
  <c r="J103"/>
  <c r="J60"/>
  <c r="BK1152"/>
  <c r="J1152"/>
  <c r="J71"/>
  <c i="4" r="J351"/>
  <c r="J89"/>
  <c r="BK379"/>
  <c r="J379"/>
  <c r="J93"/>
  <c r="BK387"/>
  <c r="J387"/>
  <c r="J95"/>
  <c r="BK461"/>
  <c r="J461"/>
  <c r="J113"/>
  <c i="3" r="BK1233"/>
  <c r="J1233"/>
  <c r="J77"/>
  <c i="4" r="BK252"/>
  <c r="J252"/>
  <c r="J68"/>
  <c r="BK433"/>
  <c r="J433"/>
  <c r="J107"/>
  <c r="BK705"/>
  <c r="J705"/>
  <c r="J137"/>
  <c r="BK708"/>
  <c r="J708"/>
  <c r="J139"/>
  <c i="1" r="BB54"/>
  <c r="W31"/>
  <c i="3" r="F33"/>
  <c i="1" r="AZ56"/>
  <c i="2" r="F33"/>
  <c i="1" r="AZ55"/>
  <c r="BC54"/>
  <c r="AY54"/>
  <c r="BA54"/>
  <c r="AW54"/>
  <c r="AK30"/>
  <c r="BD54"/>
  <c r="W33"/>
  <c i="2" r="J33"/>
  <c i="1" r="AV55"/>
  <c r="AT55"/>
  <c i="3" r="J33"/>
  <c i="1" r="AV56"/>
  <c r="AT56"/>
  <c i="4" r="F33"/>
  <c i="1" r="AZ57"/>
  <c i="4" r="J33"/>
  <c i="1" r="AV57"/>
  <c r="AT57"/>
  <c i="4" l="1" r="P161"/>
  <c r="P160"/>
  <c i="1" r="AU57"/>
  <c i="4" r="R162"/>
  <c r="R161"/>
  <c r="R160"/>
  <c r="BK391"/>
  <c r="J391"/>
  <c r="J97"/>
  <c i="2" r="R100"/>
  <c i="4" r="BK682"/>
  <c r="J682"/>
  <c r="J130"/>
  <c i="3" r="BK102"/>
  <c r="J102"/>
  <c i="2" r="BK100"/>
  <c r="J100"/>
  <c r="J59"/>
  <c i="4" r="BK162"/>
  <c r="J162"/>
  <c r="J61"/>
  <c r="J392"/>
  <c r="J98"/>
  <c r="BK460"/>
  <c r="J460"/>
  <c r="J112"/>
  <c i="1" r="W32"/>
  <c r="W30"/>
  <c r="AU54"/>
  <c r="AZ54"/>
  <c r="W29"/>
  <c r="AX54"/>
  <c i="3" r="J30"/>
  <c i="1" r="AG56"/>
  <c i="3" l="1" r="J39"/>
  <c r="J59"/>
  <c i="4" r="BK161"/>
  <c r="BK160"/>
  <c r="J160"/>
  <c i="1" r="AN56"/>
  <c i="2" r="J30"/>
  <c i="1" r="AG55"/>
  <c r="AN55"/>
  <c r="AV54"/>
  <c r="AK29"/>
  <c i="4" r="J30"/>
  <c i="1" r="AG57"/>
  <c i="4" l="1" r="J59"/>
  <c r="J161"/>
  <c r="J60"/>
  <c i="2" r="J39"/>
  <c i="4" r="J39"/>
  <c i="1" r="AN57"/>
  <c r="AT54"/>
  <c r="AG54"/>
  <c r="AK26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<sst xmlns="http://schemas.openxmlformats.org/spreadsheetml/2006/main">
  <si>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</si>
  <si>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</si>
  <si>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</si>
  <si>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</si>
  <si>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</si>
  <si>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{a0874d99-f0db-49f3-a50d-ac8b1995ee53}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</si>
  <si>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</si>
  <si>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</si>
  <si>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</si>
  <si>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</si>
  <si>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</si>
  <si>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</si>
  <si>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</si>
  <si>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</si>
  <si>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24-11_Kyselka_lazne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</si>
  <si>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</si>
  <si>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</si>
  <si>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Obnova fasád, vnějších vyplní otvorů, terasy a parteru hlavní budovy lázní Kyselka, Bílina</t>
  </si>
  <si>
    <t>KSO:</t>
  </si>
  <si>
    <t/>
  </si>
  <si>
    <t>CC-CZ:</t>
  </si>
  <si>
    <t>Místo:</t>
  </si>
  <si>
    <t>obec Bílina</t>
  </si>
  <si>
    <t>Datum:</t>
  </si>
  <si>
    <t>11. 6. 2024</t>
  </si>
  <si>
    <t>Zadavatel:</t>
  </si>
  <si>
    <t>IČ:</t>
  </si>
  <si>
    <t>Město Bílina, MěÚ Bílina, Břežánská 50/4, Bílina</t>
  </si>
  <si>
    <t>DIČ:</t>
  </si>
  <si>
    <t>Uchazeč:</t>
  </si>
  <si>
    <t>Vyplň údaj</t>
  </si>
  <si>
    <t>Projektant:</t>
  </si>
  <si>
    <t>18016481</t>
  </si>
  <si>
    <t>XXM projekt s.r.o., Jabloňová 2136/11, Praha 10</t>
  </si>
  <si>
    <t>CZ18016481</t>
  </si>
  <si>
    <t>True</t>
  </si>
  <si>
    <t>Zpracovatel:</t>
  </si>
  <si>
    <t>Tomáš Vašek, Sněhurčina 710, 460 15 Liberec 15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</si>
  <si>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</si>
  <si>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</si>
  <si>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</si>
  <si>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</si>
  <si>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</si>
  <si>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</si>
  <si>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</si>
  <si>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</si>
  <si>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</si>
  <si>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</si>
  <si>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</si>
  <si>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</si>
  <si>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</si>
  <si>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</si>
  <si>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</si>
  <si>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</si>
  <si>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</si>
  <si>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</si>
  <si>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</si>
  <si>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</si>
  <si>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</si>
  <si>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</si>
  <si>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</si>
  <si>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</si>
  <si>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</si>
  <si>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</si>
  <si>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</si>
  <si>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</si>
  <si>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</si>
  <si>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</si>
  <si>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</si>
  <si>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</si>
  <si>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</si>
  <si>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</si>
  <si>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</si>
  <si>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</si>
  <si>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</si>
  <si>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</si>
  <si>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</si>
  <si>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</si>
  <si>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</si>
  <si>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A</t>
  </si>
  <si>
    <t>Rekonstrukce terasy hlavní budovy lázní Kyselka, Bílina</t>
  </si>
  <si>
    <t>STA</t>
  </si>
  <si>
    <t>1</t>
  </si>
  <si>
    <t>{fb4c2f46-5acf-402e-97d0-ba0664e6ef90}</t>
  </si>
  <si>
    <t>2</t>
  </si>
  <si>
    <t>B</t>
  </si>
  <si>
    <t>Obnova parteru před hlavní budovou lázní Kyselka v Bílině</t>
  </si>
  <si>
    <t>{75e3b370-1aa0-49b6-8125-e98d354774e8}</t>
  </si>
  <si>
    <t>C</t>
  </si>
  <si>
    <t>Rekonstrukce fasád hlavní budovy Kyselka</t>
  </si>
  <si>
    <t>{23b505f9-3674-4cb9-9c8c-85a2eb721e4e}</t>
  </si>
  <si>
    <t>BeO</t>
  </si>
  <si>
    <t>Bednění otvorů v mazaninách</t>
  </si>
  <si>
    <t>m2</t>
  </si>
  <si>
    <t>1,005</t>
  </si>
  <si>
    <t>BeR</t>
  </si>
  <si>
    <t>Bednění rýh v mazanině</t>
  </si>
  <si>
    <t>22,026</t>
  </si>
  <si>
    <t>KRYCÍ LIST SOUPISU PRACÍ</t>
  </si>
  <si>
    <t>BeRi</t>
  </si>
  <si>
    <t>Bednění římsy</t>
  </si>
  <si>
    <t>33,124</t>
  </si>
  <si>
    <t>BeZZ</t>
  </si>
  <si>
    <t>Bednění zábradelní zídky</t>
  </si>
  <si>
    <t>58,698</t>
  </si>
  <si>
    <t>BZZ</t>
  </si>
  <si>
    <t>Beton zábradelní zídky</t>
  </si>
  <si>
    <t>m3</t>
  </si>
  <si>
    <t>11,199</t>
  </si>
  <si>
    <t>CetPo</t>
  </si>
  <si>
    <t>Podhled z cementovláknitých desek</t>
  </si>
  <si>
    <t>29,176</t>
  </si>
  <si>
    <t>Objekt:</t>
  </si>
  <si>
    <t>DilM</t>
  </si>
  <si>
    <t>Dilatace mazaniny</t>
  </si>
  <si>
    <t>m</t>
  </si>
  <si>
    <t>141,7</t>
  </si>
  <si>
    <t>A - Rekonstrukce terasy hlavní budovy lázní Kyselka, Bílina</t>
  </si>
  <si>
    <t>DT</t>
  </si>
  <si>
    <t>Demontáž terasy</t>
  </si>
  <si>
    <t>305,604</t>
  </si>
  <si>
    <t>FL</t>
  </si>
  <si>
    <t>Fasádní lešení</t>
  </si>
  <si>
    <t>395,163</t>
  </si>
  <si>
    <t>Ja120x80</t>
  </si>
  <si>
    <t>Ocelová konstrukce světlíků</t>
  </si>
  <si>
    <t>kg</t>
  </si>
  <si>
    <t>1686,666</t>
  </si>
  <si>
    <t>KS</t>
  </si>
  <si>
    <t>SVětlíky - krytina</t>
  </si>
  <si>
    <t>35,518</t>
  </si>
  <si>
    <t>LP</t>
  </si>
  <si>
    <t>Lešení prostorové</t>
  </si>
  <si>
    <t>237,6</t>
  </si>
  <si>
    <t>OmB</t>
  </si>
  <si>
    <t>Omítka betonových povrchů</t>
  </si>
  <si>
    <t>100,097</t>
  </si>
  <si>
    <t>OmP</t>
  </si>
  <si>
    <t>Omítka zděných sloupů</t>
  </si>
  <si>
    <t>37,935</t>
  </si>
  <si>
    <t>PS</t>
  </si>
  <si>
    <t>Prosklený světlík</t>
  </si>
  <si>
    <t>23,244</t>
  </si>
  <si>
    <t>S</t>
  </si>
  <si>
    <t>Zastřešení světlíku</t>
  </si>
  <si>
    <t>34,677</t>
  </si>
  <si>
    <t>T</t>
  </si>
  <si>
    <t>Plocha terasy</t>
  </si>
  <si>
    <t>316,692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</si>
  <si>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</si>
  <si>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</si>
  <si>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</si>
  <si>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</si>
  <si>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</si>
  <si>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</si>
  <si>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</si>
  <si>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</si>
  <si>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</si>
  <si>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</si>
  <si>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</si>
  <si>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</si>
  <si>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</si>
  <si>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</si>
  <si>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</si>
  <si>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</si>
  <si>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767 - Konstrukce zámečnické</t>
  </si>
  <si>
    <t xml:space="preserve">    772 - Podlahy z kamene</t>
  </si>
  <si>
    <t xml:space="preserve">    783 - Dokončovací práce - nátěry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</si>
  <si>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</si>
  <si>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</si>
  <si>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</si>
  <si>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</si>
  <si>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</si>
  <si>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</si>
  <si>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</si>
  <si>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</si>
  <si>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</si>
  <si>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</si>
  <si>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</si>
  <si>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</si>
  <si>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</si>
  <si>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</si>
  <si>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</si>
  <si>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</si>
  <si>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</si>
  <si>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</si>
  <si>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</si>
  <si>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</si>
  <si>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</si>
  <si>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</si>
  <si>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</si>
  <si>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</si>
  <si>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</si>
  <si>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317322511</t>
  </si>
  <si>
    <t>Římsy nebo žlabové římsy z betonu železového (bez výztuže) tř. C 25/30</t>
  </si>
  <si>
    <t>CS ÚRS 2024 02</t>
  </si>
  <si>
    <t>4</t>
  </si>
  <si>
    <t>-1833260312</t>
  </si>
  <si>
    <t>Online PSC</t>
  </si>
  <si>
    <t>https://podminky.urs.cz/item/CS_URS_2024_02/317322511</t>
  </si>
  <si>
    <t>VV</t>
  </si>
  <si>
    <t>(1,10+3,60+8,50+3,60+40,05+1,55*2+3,60+4,80+0,80)*(0,52*0,28+0,03)</t>
  </si>
  <si>
    <t>4,45*0,52*0,28</t>
  </si>
  <si>
    <t>Součet</t>
  </si>
  <si>
    <t>317351105</t>
  </si>
  <si>
    <t>Bednění klenbových pásů, říms nebo překladů říms nebo žlabových říms včetně podpěrné konstrukce vzepřené nebo podepřené jakéhokoliv tvaru a délky vyložení při výšce spodní hrany konstrukce do 6 m nad nejblíže nižší podlahou zřízení</t>
  </si>
  <si>
    <t>1327154875</t>
  </si>
  <si>
    <t>https://podminky.urs.cz/item/CS_URS_2024_02/317351105</t>
  </si>
  <si>
    <t>(1,10+3,60+8,50+3,60+40,05+1,55*2+3,60+4,80+0,80)*(0,044+0,04+0,04+0,157+0,04*2+0,10)</t>
  </si>
  <si>
    <t>4,45*0,28</t>
  </si>
  <si>
    <t>317351106</t>
  </si>
  <si>
    <t>Bednění klenbových pásů, říms nebo překladů říms nebo žlabových říms včetně podpěrné konstrukce vzepřené nebo podepřené jakéhokoliv tvaru a délky vyložení při výšce spodní hrany konstrukce do 6 m nad nejblíže nižší podlahou odstranění</t>
  </si>
  <si>
    <t>1289263169</t>
  </si>
  <si>
    <t>https://podminky.urs.cz/item/CS_URS_2024_02/317351106</t>
  </si>
  <si>
    <t>317359900.1</t>
  </si>
  <si>
    <t>Příplatek k bednění na historickou profilaci římsy</t>
  </si>
  <si>
    <t>-2004959401</t>
  </si>
  <si>
    <t>P</t>
  </si>
  <si>
    <t>Poznámka k položce:_x000d_
- vložením latí do bednění</t>
  </si>
  <si>
    <t>5</t>
  </si>
  <si>
    <t>317361821</t>
  </si>
  <si>
    <t>Výztuž překladů, říms, žlabů, žlabových říms, klenbových pásů z betonářské oceli 10 505 (R) nebo BSt 500</t>
  </si>
  <si>
    <t>t</t>
  </si>
  <si>
    <t>39780912</t>
  </si>
  <si>
    <t>https://podminky.urs.cz/item/CS_URS_2024_02/317361821</t>
  </si>
  <si>
    <t>"4x D 14</t>
  </si>
  <si>
    <t>(1,10+3,60+8,50+3,60+40,05+1,55*2+3,60+4,80+0,80+4,45)*1,2084*0,001*4*1,10</t>
  </si>
  <si>
    <t>"třmínky D 6 po 200 mm</t>
  </si>
  <si>
    <t>(1,10+3,60+8,50+3,60+40,05+1,55*2+3,60+4,80+0,80+4,45)/0,20*(0,55+0,25+0,05)*2*0,222*0,001*1,10</t>
  </si>
  <si>
    <t>6</t>
  </si>
  <si>
    <t>331231126</t>
  </si>
  <si>
    <t>Pilíře volně stojící z cihel pálených čtyřhranné až osmihranné (průřezu čtverce, T nebo kříže) pravoúhlé pod omítku nebo režné, bez spárování z cihel plných dl. 290 mm P 20 až P 25 M I, na maltu MC-5 nebo MC-10</t>
  </si>
  <si>
    <t>-186687223</t>
  </si>
  <si>
    <t>https://podminky.urs.cz/item/CS_URS_2024_02/331231126</t>
  </si>
  <si>
    <t>1,85*0,50*0,675</t>
  </si>
  <si>
    <t>0,50*0,50*0,675*20</t>
  </si>
  <si>
    <t>(0,50*1,00+0,50*0,50)*0,675*2</t>
  </si>
  <si>
    <t>1,70*0,50*0,675</t>
  </si>
  <si>
    <t>7</t>
  </si>
  <si>
    <t>310901115</t>
  </si>
  <si>
    <t>Úprava líce při zdění režného zdiva bez spárování jakékoliv vazby, popř. předlohy, prováděná přesně na lišty nebo s použitím jiné vhodné pomůcky</t>
  </si>
  <si>
    <t>-1282471627</t>
  </si>
  <si>
    <t>https://podminky.urs.cz/item/CS_URS_2024_02/310901115</t>
  </si>
  <si>
    <t>(1,85*2+0,50)*0,675</t>
  </si>
  <si>
    <t>0,50*4*0,675*20</t>
  </si>
  <si>
    <t>1,00*4*0,675*2</t>
  </si>
  <si>
    <t>(1,70*2+0,50)*0,675</t>
  </si>
  <si>
    <t>8</t>
  </si>
  <si>
    <t>348262000.1</t>
  </si>
  <si>
    <t>Osazení výdusků z umělého kamene hmotnosti do 200 kg na sloupky zábradlí</t>
  </si>
  <si>
    <t>kus</t>
  </si>
  <si>
    <t>-1461050544</t>
  </si>
  <si>
    <t>Poznámka k položce:_x000d_
- včetně spojovacích prvků pro napojení na sloupek a korunu nad čučky</t>
  </si>
  <si>
    <t>9</t>
  </si>
  <si>
    <t>M</t>
  </si>
  <si>
    <t>59099001.1</t>
  </si>
  <si>
    <t>výdusek z umělého kamene 700x700 mm - koruna sloupku (hmotnost 154 kg)</t>
  </si>
  <si>
    <t>1009657615</t>
  </si>
  <si>
    <t>Poznámka k položce:_x000d_
- včetně výroby forem_x000d_
- součástí výdusku jsou i ocelové ztužující a kotvicí prvky</t>
  </si>
  <si>
    <t>10</t>
  </si>
  <si>
    <t>59099005.1</t>
  </si>
  <si>
    <t>výdusek z umělého kamene 500x350 mm - koruna zábradlí (60 kg)</t>
  </si>
  <si>
    <t>852300071</t>
  </si>
  <si>
    <t>11</t>
  </si>
  <si>
    <t>348262020.1</t>
  </si>
  <si>
    <t>Osazení výdusků z umělého kamene hmotnosti do 350 kg na sloupky zábradlí</t>
  </si>
  <si>
    <t>353953883</t>
  </si>
  <si>
    <t>59099006.1</t>
  </si>
  <si>
    <t>výdusek z umělého kamene 500x1950 mm - koruna zábradlí (334 kg)</t>
  </si>
  <si>
    <t>68324529</t>
  </si>
  <si>
    <t>13</t>
  </si>
  <si>
    <t>59099007.1</t>
  </si>
  <si>
    <t>výdusek z umělého kamene 500x1710 mm - koruna zábradlí (293 kg)</t>
  </si>
  <si>
    <t>-510211566</t>
  </si>
  <si>
    <t>14</t>
  </si>
  <si>
    <t>348262030.1</t>
  </si>
  <si>
    <t>Osazení výdusků z umělého kamene hmotnosti do 500 kg na sloupky zábradlí</t>
  </si>
  <si>
    <t>229944071</t>
  </si>
  <si>
    <t>15</t>
  </si>
  <si>
    <t>59099002.1</t>
  </si>
  <si>
    <t>výdusek z umělého kamene lomený celkového rozměru 1200x1200 mm - koruna lomeného sloupku (hmotnost 459 kg)</t>
  </si>
  <si>
    <t>265483029</t>
  </si>
  <si>
    <t>16</t>
  </si>
  <si>
    <t>59099003.1</t>
  </si>
  <si>
    <t>výdusek z umělého kamene 1950x700 mm - koruna sloupku (hmotnost 483 kg)</t>
  </si>
  <si>
    <t>-1001065053</t>
  </si>
  <si>
    <t>17</t>
  </si>
  <si>
    <t>59099004.1</t>
  </si>
  <si>
    <t>výdusek z umělého kamene 1850x700 mm - koruna sloupku (hmotnost 462 kg)</t>
  </si>
  <si>
    <t>-501160852</t>
  </si>
  <si>
    <t>18</t>
  </si>
  <si>
    <t>59099008.1</t>
  </si>
  <si>
    <t>výdusek z umělého kamene 500x2550 mm - koruna zábradlí (hmotnost 437 kg)</t>
  </si>
  <si>
    <t>1483721274</t>
  </si>
  <si>
    <t>19</t>
  </si>
  <si>
    <t>59099009.1</t>
  </si>
  <si>
    <t>výdusek z umělého kamene 500x2900 mm - koruna zábradlí (hmotnost 497 kg)</t>
  </si>
  <si>
    <t>-200001638</t>
  </si>
  <si>
    <t>20</t>
  </si>
  <si>
    <t>348262040.1</t>
  </si>
  <si>
    <t>Osazení výdusků z umělého kamene hmotnosti do 600 kg na sloupky zábradlí</t>
  </si>
  <si>
    <t>-1179657611</t>
  </si>
  <si>
    <t>59099010.1</t>
  </si>
  <si>
    <t>výdusek z umělého kamene 500x3100 mm - koruna zábradlí (hmotnost 531 kg)</t>
  </si>
  <si>
    <t>118323127</t>
  </si>
  <si>
    <t>22</t>
  </si>
  <si>
    <t>348309900.1</t>
  </si>
  <si>
    <t>Osazení kuželek zábradlí z umělého kamene včetně kotvicích prvků</t>
  </si>
  <si>
    <t>312653972</t>
  </si>
  <si>
    <t>23</t>
  </si>
  <si>
    <t>59099011.1</t>
  </si>
  <si>
    <t>výdusek z umělého kamene - kuželka zábradlí dle historických fotografií (hmotnost 50,4 kg)</t>
  </si>
  <si>
    <t>888169895</t>
  </si>
  <si>
    <t>24</t>
  </si>
  <si>
    <t>348321217</t>
  </si>
  <si>
    <t>Zábradelní zídky a podezdívky z betonu železového tř. C 25/30</t>
  </si>
  <si>
    <t>980274722</t>
  </si>
  <si>
    <t>https://podminky.urs.cz/item/CS_URS_2024_02/348321217</t>
  </si>
  <si>
    <t>"na železobetonu římsy pod čučkami</t>
  </si>
  <si>
    <t>(3,05+2,05+3,20+3,00+0,45+2,65*4+1,81*5+2,65*4+0,45+3,00+3,20)*(0,40*0,29+(0,40+0,30)/2*0,05)</t>
  </si>
  <si>
    <t>"pod zděnými sloupky</t>
  </si>
  <si>
    <t>1,90*0,60*0,29+0,05/3*(1,90*0,60+sqrt(1,90*0,60*1,85*0,50)+1,85*0,50)</t>
  </si>
  <si>
    <t>(0,60*0,60*0,29+0,05/3*(0,60*0,60+sqrt(0,60*0,60*0,50*0,50)+0,50*0,50))*20</t>
  </si>
  <si>
    <t>(1,10*0,60+0,60*0,50*0,29+0,05/3*((1,10*0,60+0,60*0,50)+sqrt((1,10*0,60+0,60*0,50)*(1,00*0,50+0,50*0,50))+(1,00*0,50+0,50*0,50)))*2</t>
  </si>
  <si>
    <t>1,75*0,60*0,29+0,05/3*(1,75*0,60+sqrt(1,75*0,60*1,70*0,50)+1,70*0,50)</t>
  </si>
  <si>
    <t>25</t>
  </si>
  <si>
    <t>348351211</t>
  </si>
  <si>
    <t>Bednění zábradelních zídek a podezdívek bez profilování i s profilováním, s půdorysem přímým nebo zakřiveným plné zřízení</t>
  </si>
  <si>
    <t>1870990624</t>
  </si>
  <si>
    <t>https://podminky.urs.cz/item/CS_URS_2024_02/348351211</t>
  </si>
  <si>
    <t>(3,05+2,05+3,20+3,00+0,45+2,65*4+1,81*5+2,65*4+0,45+3,00+3,20)*(0,29+0,071)*2</t>
  </si>
  <si>
    <t>(1,90*2+0,60)*(0,29+0,071)</t>
  </si>
  <si>
    <t>0,60*4*(0,29+0,071)*20</t>
  </si>
  <si>
    <t>1,10*4*(0,29+0,071)*2</t>
  </si>
  <si>
    <t>(1,75*2+0,60)*(0,29+0,071)</t>
  </si>
  <si>
    <t>26</t>
  </si>
  <si>
    <t>348351212</t>
  </si>
  <si>
    <t>Bednění zábradelních zídek a podezdívek bez profilování i s profilováním, s půdorysem přímým nebo zakřiveným plné odstranění</t>
  </si>
  <si>
    <t>-1491731855</t>
  </si>
  <si>
    <t>https://podminky.urs.cz/item/CS_URS_2024_02/348351212</t>
  </si>
  <si>
    <t>27</t>
  </si>
  <si>
    <t>348361216</t>
  </si>
  <si>
    <t>Výztuž zábradelních zídek a podezdívek z oceli 10 505 (R) nebo BSt 500</t>
  </si>
  <si>
    <t>1747239210</t>
  </si>
  <si>
    <t>https://podminky.urs.cz/item/CS_URS_2024_02/348361216</t>
  </si>
  <si>
    <t>BZZ*50,00*0,001</t>
  </si>
  <si>
    <t>Vodorovné konstrukce</t>
  </si>
  <si>
    <t>28</t>
  </si>
  <si>
    <t>434191423</t>
  </si>
  <si>
    <t>Osazování schodišťových stupňů kamenných s vyspárováním styčných spár, s provizorním dřevěným zábradlím a dočasným zakrytím stupnic prkny na desku, stupňů pemrlovaných nebo ostatních</t>
  </si>
  <si>
    <t>CS ÚRS 2024 01</t>
  </si>
  <si>
    <t>1850016924</t>
  </si>
  <si>
    <t>https://podminky.urs.cz/item/CS_URS_2024_01/434191423</t>
  </si>
  <si>
    <t>3,10*2</t>
  </si>
  <si>
    <t>29</t>
  </si>
  <si>
    <t>58388000.1</t>
  </si>
  <si>
    <t>stupeň schodišťový žulový 150x320x3100 mm</t>
  </si>
  <si>
    <t>377084671</t>
  </si>
  <si>
    <t>Úpravy povrchů, podlahy a osazování výplní</t>
  </si>
  <si>
    <t>30</t>
  </si>
  <si>
    <t>619996117</t>
  </si>
  <si>
    <t>Ochrana stavebních konstrukcí a samostatných prvků včetně pozdějšího odstranění obedněním z OSB desek podlahy</t>
  </si>
  <si>
    <t>-1724955454</t>
  </si>
  <si>
    <t>https://podminky.urs.cz/item/CS_URS_2024_02/619996117</t>
  </si>
  <si>
    <t>"ochrana transportní trasa</t>
  </si>
  <si>
    <t>70,00</t>
  </si>
  <si>
    <t>31</t>
  </si>
  <si>
    <t>619996137</t>
  </si>
  <si>
    <t>Ochrana stavebních konstrukcí a samostatných prvků včetně pozdějšího odstranění obedněním z OSB desek samostatných konstrukcí a prvků</t>
  </si>
  <si>
    <t>1800056681</t>
  </si>
  <si>
    <t>https://podminky.urs.cz/item/CS_URS_2024_02/619996137</t>
  </si>
  <si>
    <t>32</t>
  </si>
  <si>
    <t>622099010.1</t>
  </si>
  <si>
    <t xml:space="preserve">Vyrovnávací silikátová stěrka betonových povrchů </t>
  </si>
  <si>
    <t>383978233</t>
  </si>
  <si>
    <t>"nová římsa</t>
  </si>
  <si>
    <t>(3,05+2,05+3,20+3,00+0,45+2,65*4+1,81*5+2,65*4+0,45+3,00+3,20)*((0,29+0,071)*2+0,30)</t>
  </si>
  <si>
    <t>"odpočet plochy čuček</t>
  </si>
  <si>
    <t>-0,20*0,20*158</t>
  </si>
  <si>
    <t>Mezisoučet</t>
  </si>
  <si>
    <t>33</t>
  </si>
  <si>
    <t>623099010.1</t>
  </si>
  <si>
    <t>Vápenný pačok cihelných pilířů</t>
  </si>
  <si>
    <t>1215157721</t>
  </si>
  <si>
    <t>"zděné sloupky zábradlí</t>
  </si>
  <si>
    <t>(1,75*2+0,50)*0,675</t>
  </si>
  <si>
    <t>34</t>
  </si>
  <si>
    <t>623099020.1</t>
  </si>
  <si>
    <t>Silikátová těsnicí stěrka cihelných pilířů dvojnásobná</t>
  </si>
  <si>
    <t>1335026877</t>
  </si>
  <si>
    <t>35</t>
  </si>
  <si>
    <t>623099030.1</t>
  </si>
  <si>
    <t>Celoplošný trasový postřik (špric) vnějších pilířů tl.5 mm</t>
  </si>
  <si>
    <t>115832834</t>
  </si>
  <si>
    <t>36</t>
  </si>
  <si>
    <t>623099040.1</t>
  </si>
  <si>
    <t>Profilace omítky cihelných pilířů omítkou s obsahem vulkanického sklad tl.20-25 nn</t>
  </si>
  <si>
    <t>51571398</t>
  </si>
  <si>
    <t>37</t>
  </si>
  <si>
    <t>623099050.1</t>
  </si>
  <si>
    <t>Jednokomponentní hydrofobní omítka cihelných pilířů bez obsahu cementu na bázi metakaolínu tl.20-25 mm včetně profilací</t>
  </si>
  <si>
    <t>1390604187</t>
  </si>
  <si>
    <t>38</t>
  </si>
  <si>
    <t>623099060.1</t>
  </si>
  <si>
    <t>Plošný minerální štuk tl.2 mm cihelných pilířů</t>
  </si>
  <si>
    <t>-1592614148</t>
  </si>
  <si>
    <t>39</t>
  </si>
  <si>
    <t>631311123</t>
  </si>
  <si>
    <t>Mazanina z betonu prostého bez zvýšených nároků na prostředí tl. přes 80 do 120 mm tř. C 12/15</t>
  </si>
  <si>
    <t>2104865377</t>
  </si>
  <si>
    <t>https://podminky.urs.cz/item/CS_URS_2024_01/631311123</t>
  </si>
  <si>
    <t>"lože pod žulové schodišťové stupně</t>
  </si>
  <si>
    <t>3,10*0,32*0,10*2</t>
  </si>
  <si>
    <t>40</t>
  </si>
  <si>
    <t>765192001.1</t>
  </si>
  <si>
    <t>Nouzové (provizorní) zakrytí střechy plachtou včetně nosné konstrukce</t>
  </si>
  <si>
    <t>1963703038</t>
  </si>
  <si>
    <t>T*1,20</t>
  </si>
  <si>
    <t>41</t>
  </si>
  <si>
    <t>631311125</t>
  </si>
  <si>
    <t>Mazanina z betonu prostého bez zvýšených nároků na prostředí tl. přes 80 do 120 mm tř. C 20/25</t>
  </si>
  <si>
    <t>194226389</t>
  </si>
  <si>
    <t>https://podminky.urs.cz/item/CS_URS_2024_02/631311125</t>
  </si>
  <si>
    <t>T*0,09</t>
  </si>
  <si>
    <t>"odpočet mazaniny tl.230 mm u zábradlí</t>
  </si>
  <si>
    <t>-(3,15+5,95+45,847+1,05*2+0,50*2+3,80)*0,366*0,09</t>
  </si>
  <si>
    <t>42</t>
  </si>
  <si>
    <t>631311135</t>
  </si>
  <si>
    <t>Mazanina z betonu prostého bez zvýšených nároků na prostředí tl. přes 120 do 240 mm tř. C 20/25</t>
  </si>
  <si>
    <t>-1822792287</t>
  </si>
  <si>
    <t>https://podminky.urs.cz/item/CS_URS_2024_02/631311135</t>
  </si>
  <si>
    <t>"zesílená mazanina u zábradlí</t>
  </si>
  <si>
    <t>(3,15+5,95+45,847+1,05*2+0,50*2+3,80)*0,366*0,23</t>
  </si>
  <si>
    <t>"odpočet objemu odvodňovacího žlabu</t>
  </si>
  <si>
    <t>-(3,85+1,05+13,50+0,50+11,147+0,50+13,50+1,05+3,85)*0,15*0,15</t>
  </si>
  <si>
    <t>43</t>
  </si>
  <si>
    <t>631351101</t>
  </si>
  <si>
    <t>Bednění v podlahách rýh a hran zřízení</t>
  </si>
  <si>
    <t>1414055983</t>
  </si>
  <si>
    <t>https://podminky.urs.cz/item/CS_URS_2024_02/631351101</t>
  </si>
  <si>
    <t>"odvodňovací kanál</t>
  </si>
  <si>
    <t>(3,85+1,05+13,50+0,50+11,147+0,50+13,50+1,05+3,85)*0,15*3</t>
  </si>
  <si>
    <t>44</t>
  </si>
  <si>
    <t>631351102</t>
  </si>
  <si>
    <t>Bednění v podlahách rýh a hran odstranění</t>
  </si>
  <si>
    <t>183714275</t>
  </si>
  <si>
    <t>https://podminky.urs.cz/item/CS_URS_2024_02/631351102</t>
  </si>
  <si>
    <t>45</t>
  </si>
  <si>
    <t>631351111</t>
  </si>
  <si>
    <t>Bednění v podlahách otvorů a prostupů zřízení</t>
  </si>
  <si>
    <t>-128031333</t>
  </si>
  <si>
    <t>https://podminky.urs.cz/item/CS_URS_2024_02/631351111</t>
  </si>
  <si>
    <t>"výtokové otvory v nové římse</t>
  </si>
  <si>
    <t>pi*0,10*0,80*4</t>
  </si>
  <si>
    <t>46</t>
  </si>
  <si>
    <t>631351112</t>
  </si>
  <si>
    <t>Bednění v podlahách otvorů a prostupů odstranění</t>
  </si>
  <si>
    <t>846095280</t>
  </si>
  <si>
    <t>https://podminky.urs.cz/item/CS_URS_2024_02/631351112</t>
  </si>
  <si>
    <t>47</t>
  </si>
  <si>
    <t>632451416</t>
  </si>
  <si>
    <t>Potěr pískocementový běžný tl. do 10 mm tř. C 25</t>
  </si>
  <si>
    <t>1738429949</t>
  </si>
  <si>
    <t>https://podminky.urs.cz/item/CS_URS_2024_02/632451416</t>
  </si>
  <si>
    <t>48</t>
  </si>
  <si>
    <t>632451431</t>
  </si>
  <si>
    <t>Doplnění cementového potěru na mazaninách a betonových podkladech (s dodáním hmot), hlazeného dřevěným nebo ocelovým hladítkem, plochy jednotlivě do 1 m2 a tl. přes 20 do 30 mm</t>
  </si>
  <si>
    <t>-1584421127</t>
  </si>
  <si>
    <t>https://podminky.urs.cz/item/CS_URS_2024_02/632451431</t>
  </si>
  <si>
    <t>"vyspravení mazaniny, předpoklad: 20% celkové plochy</t>
  </si>
  <si>
    <t>T*0,20</t>
  </si>
  <si>
    <t>49</t>
  </si>
  <si>
    <t>632481212</t>
  </si>
  <si>
    <t>Separační vrstva k oddělení podlahových vrstev z asfaltovaného pásu</t>
  </si>
  <si>
    <t>-1541639061</t>
  </si>
  <si>
    <t>https://podminky.urs.cz/item/CS_URS_2024_02/632481212</t>
  </si>
  <si>
    <t>50</t>
  </si>
  <si>
    <t>634611141</t>
  </si>
  <si>
    <t>Výplň dilatačních spár mazanin pískem a asfaltem tl. mazaniny do 100 mm, šířka spáry přes 30 do 40 mm</t>
  </si>
  <si>
    <t>465599543</t>
  </si>
  <si>
    <t>https://podminky.urs.cz/item/CS_URS_2024_02/634611141</t>
  </si>
  <si>
    <t>51</t>
  </si>
  <si>
    <t>634911133</t>
  </si>
  <si>
    <t>Řezání dilatačních nebo smršťovacích spár v čerstvé betonové mazanině nebo potěru šířky přes 10 do 20 mm, hloubky přes 20 do 50 mm</t>
  </si>
  <si>
    <t>-411500153</t>
  </si>
  <si>
    <t>https://podminky.urs.cz/item/CS_URS_2024_02/634911133</t>
  </si>
  <si>
    <t>45,80+7,70*(13-3)+6,30*3</t>
  </si>
  <si>
    <t>52</t>
  </si>
  <si>
    <t>635321121</t>
  </si>
  <si>
    <t>Násyp z recyklátu pod podlahy s udusáním a urovnáním povrchu, z recyklátu skleněného (pěnového skla)</t>
  </si>
  <si>
    <t>-450943208</t>
  </si>
  <si>
    <t>https://podminky.urs.cz/item/CS_URS_2024_02/635321121</t>
  </si>
  <si>
    <t>Poznámka k položce:_x000d_
- vyrovnání podkladu</t>
  </si>
  <si>
    <t>"celková plocha</t>
  </si>
  <si>
    <t>6,15*3,70-(0,55+0,50+0,10*2+0,50)*0,10</t>
  </si>
  <si>
    <t>(38,651*7,645-1,784*11,257+0,50*11,55)-((0,60-0,15)*4+0,10+0,50*12)*0,10</t>
  </si>
  <si>
    <t>3,875*3,60-(0,575+0,50+0,10*2+0,50*2)*0,10</t>
  </si>
  <si>
    <t>-T</t>
  </si>
  <si>
    <t>"násyp tl.100 mm</t>
  </si>
  <si>
    <t>T*0,10</t>
  </si>
  <si>
    <t>Ostatní konstrukce a práce, bourání</t>
  </si>
  <si>
    <t>53</t>
  </si>
  <si>
    <t>941211111</t>
  </si>
  <si>
    <t>Lešení řadové rámové lehké pracovní s podlahami s provozním zatížením tř. 3 do 200 kg/m2 šířky tř. SW06 od 0,6 do 0,9 m výšky do 10 m montáž</t>
  </si>
  <si>
    <t>-3954562</t>
  </si>
  <si>
    <t>https://podminky.urs.cz/item/CS_URS_2024_02/941211111</t>
  </si>
  <si>
    <t>(1,70+4,300+9,70+4,20+41,25+2,15*2+4,80+5,00+1,40)*5,05</t>
  </si>
  <si>
    <t>5,05*1,60</t>
  </si>
  <si>
    <t>54</t>
  </si>
  <si>
    <t>941211211</t>
  </si>
  <si>
    <t>Lešení řadové rámové lehké pracovní s podlahami s provozním zatížením tř. 3 do 200 kg/m2 šířky tř. SW06 od 0,6 do 0,9 m výšky do 10 m příplatek za každý den použití</t>
  </si>
  <si>
    <t>710477148</t>
  </si>
  <si>
    <t>https://podminky.urs.cz/item/CS_URS_2024_02/941211211</t>
  </si>
  <si>
    <t>FL*3*30,5</t>
  </si>
  <si>
    <t>55</t>
  </si>
  <si>
    <t>941211311</t>
  </si>
  <si>
    <t>Odborná prohlídka lešení řadového rámového lehkého pracovního s podlahami s provozním zatížením tř. 3 do 200 kg/m2 šířky tř. SW06 od 0,6 do 0,9 m výšky do 25 m, celkové plochy do 500 m2 nezakrytého</t>
  </si>
  <si>
    <t>-1744677379</t>
  </si>
  <si>
    <t>https://podminky.urs.cz/item/CS_URS_2024_02/941211311</t>
  </si>
  <si>
    <t>56</t>
  </si>
  <si>
    <t>941211811</t>
  </si>
  <si>
    <t>Lešení řadové rámové lehké pracovní s podlahami s provozním zatížením tř. 3 do 200 kg/m2 šířky tř. SW06 od 0,6 do 0,9 m výšky do 10 m demontáž</t>
  </si>
  <si>
    <t>-1040727446</t>
  </si>
  <si>
    <t>https://podminky.urs.cz/item/CS_URS_2024_02/941211811</t>
  </si>
  <si>
    <t>57</t>
  </si>
  <si>
    <t>943211111</t>
  </si>
  <si>
    <t>Lešení prostorové rámové lehké pracovní s podlahami s provozním zatížením tř. 3 do 200 kg/m2 výšky do 10 m montáž</t>
  </si>
  <si>
    <t>1411936746</t>
  </si>
  <si>
    <t>https://podminky.urs.cz/item/CS_URS_2024_02/943211111</t>
  </si>
  <si>
    <t>"pro konstrukci světlíků</t>
  </si>
  <si>
    <t>13,50*2,00*2*4,40</t>
  </si>
  <si>
    <t>58</t>
  </si>
  <si>
    <t>943211211</t>
  </si>
  <si>
    <t>Lešení prostorové rámové lehké pracovní s podlahami s provozním zatížením tř. 3 do 200 kg/m2 výšky do 10 m příplatek k ceně za každý den použití</t>
  </si>
  <si>
    <t>-261402299</t>
  </si>
  <si>
    <t>https://podminky.urs.cz/item/CS_URS_2024_02/943211211</t>
  </si>
  <si>
    <t>LP*30,5</t>
  </si>
  <si>
    <t>59</t>
  </si>
  <si>
    <t>943211311</t>
  </si>
  <si>
    <t>Odborná prohlídka lešení prostorového rámového lehkého pracovního s podlahami s provozním zatížením tř. 3 do 200 kg/m2 výšky do 25 m, celkového objemu do 1 000 m3 nezakrytého</t>
  </si>
  <si>
    <t>-1128563774</t>
  </si>
  <si>
    <t>https://podminky.urs.cz/item/CS_URS_2024_02/943211311</t>
  </si>
  <si>
    <t>60</t>
  </si>
  <si>
    <t>943211811</t>
  </si>
  <si>
    <t>Lešení prostorové rámové lehké pracovní s podlahami s provozním zatížením tř. 3 do 200 kg/m2 výšky do 10 m demontáž</t>
  </si>
  <si>
    <t>-682671517</t>
  </si>
  <si>
    <t>https://podminky.urs.cz/item/CS_URS_2024_02/943211811</t>
  </si>
  <si>
    <t>61</t>
  </si>
  <si>
    <t>944611111</t>
  </si>
  <si>
    <t>Plachta ochranná zavěšená na konstrukci lešení z textilie z umělých vláken montáž</t>
  </si>
  <si>
    <t>-1977552300</t>
  </si>
  <si>
    <t>https://podminky.urs.cz/item/CS_URS_2024_02/944611111</t>
  </si>
  <si>
    <t>62</t>
  </si>
  <si>
    <t>944611211</t>
  </si>
  <si>
    <t>Plachta ochranná zavěšená na konstrukci lešení z textilie z umělých vláken příplatek k ceně za každý den použití</t>
  </si>
  <si>
    <t>-1059967355</t>
  </si>
  <si>
    <t>https://podminky.urs.cz/item/CS_URS_2024_02/944611211</t>
  </si>
  <si>
    <t>63</t>
  </si>
  <si>
    <t>944611811</t>
  </si>
  <si>
    <t>Plachta ochranná zavěšená na konstrukci lešení z textilie z umělých vláken demontáž</t>
  </si>
  <si>
    <t>-764099402</t>
  </si>
  <si>
    <t>https://podminky.urs.cz/item/CS_URS_2024_02/944611811</t>
  </si>
  <si>
    <t>64</t>
  </si>
  <si>
    <t>949101111</t>
  </si>
  <si>
    <t>Lešení pomocné pracovní pro objekty pozemních staveb pro zatížení do 150 kg/m2, o výšce lešeňové podlahy do 1,9 m</t>
  </si>
  <si>
    <t>-605543346</t>
  </si>
  <si>
    <t>https://podminky.urs.cz/item/CS_URS_2024_02/949101111</t>
  </si>
  <si>
    <t>65</t>
  </si>
  <si>
    <t>952901111</t>
  </si>
  <si>
    <t>Vyčištění budov nebo objektů před předáním do užívání budov bytové nebo občanské výstavby, světlé výšky podlaží do 4 m</t>
  </si>
  <si>
    <t>404666956</t>
  </si>
  <si>
    <t>https://podminky.urs.cz/item/CS_URS_2024_02/952901111</t>
  </si>
  <si>
    <t>(39,876*1,40+47,25*7,45+40,05*1,05+13,05*0,50)*1/3</t>
  </si>
  <si>
    <t>66</t>
  </si>
  <si>
    <t>957009901.1</t>
  </si>
  <si>
    <t>Připojovací potrubí z odvdňovacího žlabu ke svodu - potrubí KG DN 90 mm délky 600 mm, s izolační manžetou</t>
  </si>
  <si>
    <t>-564520252</t>
  </si>
  <si>
    <t>Poznámka k položce:_x000d_
- montáž a dodávka_x000d_
- navaření na hydroizolaci v místě spoje přes hydroizolační manžetu_x000d_
- otvor s dilatací vyplněn pružným tmelem</t>
  </si>
  <si>
    <t>67</t>
  </si>
  <si>
    <t>962032230</t>
  </si>
  <si>
    <t>Bourání zdiva nadzákladového z cihel pálených plných nebo lícových nebo vápenopískových, na maltu vápennou nebo vápenocementovou, objemu do 1 m3</t>
  </si>
  <si>
    <t>144400735</t>
  </si>
  <si>
    <t>https://podminky.urs.cz/item/CS_URS_2024_02/962032230</t>
  </si>
  <si>
    <t>0,50*0,50*0,80*19</t>
  </si>
  <si>
    <t>(1,00+0,50)*0,50*0,80*2</t>
  </si>
  <si>
    <t>0,50*1,70*0,80*2</t>
  </si>
  <si>
    <t>68</t>
  </si>
  <si>
    <t>962032681</t>
  </si>
  <si>
    <t>Bourání zdiva nadzákladového Příplatek cenám za zvýšenou pracnost bourání pilířů průměru do 0,36m2</t>
  </si>
  <si>
    <t>-1307462462</t>
  </si>
  <si>
    <t>https://podminky.urs.cz/item/CS_URS_2024_02/962032681</t>
  </si>
  <si>
    <t>69</t>
  </si>
  <si>
    <t>962052211</t>
  </si>
  <si>
    <t>Bourání zdiva železobetonového nadzákladového, objemu přes 1 m3</t>
  </si>
  <si>
    <t>-802550726</t>
  </si>
  <si>
    <t>https://podminky.urs.cz/item/CS_URS_2024_02/962052211</t>
  </si>
  <si>
    <t>"podezdívka s římsou pod čučkami</t>
  </si>
  <si>
    <t>(1,95+3,70+6,55+45,55+1,15*2+0,60*2+4,50+4,45)*(0,25*0,30+0,69*0,45-0,055*0,19+0,14*0,025+0,03*(0,025+0,04)/2)</t>
  </si>
  <si>
    <t>"ostatní (15%)</t>
  </si>
  <si>
    <t>26,643*0,15</t>
  </si>
  <si>
    <t>70</t>
  </si>
  <si>
    <t>963015000.1</t>
  </si>
  <si>
    <t>Demontáž prefabrikovaných železobetonových prvků zábradlí - vázy</t>
  </si>
  <si>
    <t>1987711829</t>
  </si>
  <si>
    <t>Poznámka k položce:_x000d_
- včetně oddělení od stávající konstrukce</t>
  </si>
  <si>
    <t>9+8+10+9*5+8+5+4+5+8+9*7+8</t>
  </si>
  <si>
    <t>71</t>
  </si>
  <si>
    <t>964011231.1</t>
  </si>
  <si>
    <t>Vybourání koruny zábradlí z železu betonového</t>
  </si>
  <si>
    <t>465800740</t>
  </si>
  <si>
    <t>(1,95+3,70+6,55+45,55+1,15*2+0,60*2+4,50+4,45)*(0,62*0,075+0,70*0,10+0,70*0,06/2)</t>
  </si>
  <si>
    <t>72</t>
  </si>
  <si>
    <t>965042141</t>
  </si>
  <si>
    <t>Bourání mazanin betonových nebo z litého asfaltu tl. do 100 mm, plochy přes 4 m2</t>
  </si>
  <si>
    <t>1765968665</t>
  </si>
  <si>
    <t>https://podminky.urs.cz/item/CS_URS_2024_02/965042141</t>
  </si>
  <si>
    <t>DT*0,06</t>
  </si>
  <si>
    <t>73</t>
  </si>
  <si>
    <t>965045113</t>
  </si>
  <si>
    <t>Bourání potěrů tl. do 50 mm cementových nebo pískocementových, plochy přes 4 m2</t>
  </si>
  <si>
    <t>-1104397060</t>
  </si>
  <si>
    <t>https://podminky.urs.cz/item/CS_URS_2024_02/965045113</t>
  </si>
  <si>
    <t>74</t>
  </si>
  <si>
    <t>965081333</t>
  </si>
  <si>
    <t>Bourání podlah z dlaždic bez podkladního lože nebo mazaniny, s jakoukoliv výplní spár betonových, teracových nebo čedičových tl. do 30 mm, plochy přes 1 m2</t>
  </si>
  <si>
    <t>-1702713563</t>
  </si>
  <si>
    <t>https://podminky.urs.cz/item/CS_URS_2024_02/965081333</t>
  </si>
  <si>
    <t>75</t>
  </si>
  <si>
    <t>977211112</t>
  </si>
  <si>
    <t>Řezání konstrukcí stěnovou pilou betonových nebo železobetonových průměru řezané výztuže do 16 mm hloubka řezu přes 200 do 350 mm</t>
  </si>
  <si>
    <t>-1476860280</t>
  </si>
  <si>
    <t>https://podminky.urs.cz/item/CS_URS_2024_02/977211112</t>
  </si>
  <si>
    <t>1,95+3,70+6,55+45,55+1,15*2+0,60*2+4,50+4,45+0,50*3+70*0,35</t>
  </si>
  <si>
    <t>76</t>
  </si>
  <si>
    <t>985331212</t>
  </si>
  <si>
    <t>Dodatečné vlepování betonářské výztuže včetně vyvrtání a vyčištění otvoru chemickou maltou průměr výztuže 10 mm</t>
  </si>
  <si>
    <t>651375549</t>
  </si>
  <si>
    <t>https://podminky.urs.cz/item/CS_URS_2024_02/985331212</t>
  </si>
  <si>
    <t>"do řezné strany betonových kleneb po 200 mm</t>
  </si>
  <si>
    <t>"(1,80+3,15+5,95+48,85+1,15*2+0,50*2+3,90+4,40)/0,20+1,25 = 358 kusů</t>
  </si>
  <si>
    <t>358*0,15</t>
  </si>
  <si>
    <t>"do obvodové stěny pro kotvení římsy</t>
  </si>
  <si>
    <t>"(1,80+3,15+5,95+48,85+1,15*2+0,50*2+3,90+4,40+0,475*4)/0,20+1,75 = 368 kusů</t>
  </si>
  <si>
    <t>368*0,15</t>
  </si>
  <si>
    <t>77</t>
  </si>
  <si>
    <t>13021012</t>
  </si>
  <si>
    <t>tyč ocelová kruhová žebírková DIN 488 jakost B500B (10 505) výztuž do betonu D 10mm</t>
  </si>
  <si>
    <t>102405378</t>
  </si>
  <si>
    <t>358*0,50*0,6165*0,001*1,08</t>
  </si>
  <si>
    <t>368*0,50*0,6165*0,001*1,08</t>
  </si>
  <si>
    <t>78</t>
  </si>
  <si>
    <t>985331215</t>
  </si>
  <si>
    <t>Dodatečné vlepování betonářské výztuže včetně vyvrtání a vyčištění otvoru chemickou maltou průměr výztuže 16 mm</t>
  </si>
  <si>
    <t>-812750369</t>
  </si>
  <si>
    <t>https://podminky.urs.cz/item/CS_URS_2024_02/985331215</t>
  </si>
  <si>
    <t>"nosná konstrukce světlíku - kotvení profilů 120x80 mm ke stěně resp. terase</t>
  </si>
  <si>
    <t>"závitová tyč M16 po 1,0 m</t>
  </si>
  <si>
    <t>15*2*0,10*2</t>
  </si>
  <si>
    <t>"do obvodové stěny pro kotvení římsy - M16 po 1,0 m</t>
  </si>
  <si>
    <t>"(1,80+3,15+5,95+48,85+1,15*2+0,50*2+3,90+4,40+0,475*4)+1,75 = 75 kusů</t>
  </si>
  <si>
    <t>75*0,25</t>
  </si>
  <si>
    <t>79</t>
  </si>
  <si>
    <t>31197006</t>
  </si>
  <si>
    <t>tyč závitová Pz 4.6 M16</t>
  </si>
  <si>
    <t>-1925114169</t>
  </si>
  <si>
    <t>15*2*(0,20+0,25)*1,08</t>
  </si>
  <si>
    <t>75*0,35*1,08</t>
  </si>
  <si>
    <t>80</t>
  </si>
  <si>
    <t>31111008</t>
  </si>
  <si>
    <t>matice přesná šestihranná Pz DIN 934-8 M16</t>
  </si>
  <si>
    <t>100 kus</t>
  </si>
  <si>
    <t>383181959</t>
  </si>
  <si>
    <t>15*2*2/100</t>
  </si>
  <si>
    <t>81</t>
  </si>
  <si>
    <t>31120008</t>
  </si>
  <si>
    <t>podložka DIN 125-A ZB D 16mm</t>
  </si>
  <si>
    <t>617676012</t>
  </si>
  <si>
    <t>82</t>
  </si>
  <si>
    <t>985331912</t>
  </si>
  <si>
    <t>Dodatečné vlepování betonářské výztuže Příplatek k cenám za délku do 1 m jednotlivě</t>
  </si>
  <si>
    <t>1407702415</t>
  </si>
  <si>
    <t>https://podminky.urs.cz/item/CS_URS_2024_02/985331912</t>
  </si>
  <si>
    <t>108,90+24,75</t>
  </si>
  <si>
    <t>83</t>
  </si>
  <si>
    <t>985441000.1</t>
  </si>
  <si>
    <t>Přídavná šroubovitá nerezová výztuž pro sanaci trhlin v drážce včetně vyfrézování a zalití kotevní maltou v cihelném nebo kamenném zdivu</t>
  </si>
  <si>
    <t>-2064642896</t>
  </si>
  <si>
    <t>"předpoklad:</t>
  </si>
  <si>
    <t>10,00</t>
  </si>
  <si>
    <t>84</t>
  </si>
  <si>
    <t>985441099.1</t>
  </si>
  <si>
    <t>Klínování a spárování kleneb včetně vyčištění spar a pomocných konstrukcí</t>
  </si>
  <si>
    <t>1592767303</t>
  </si>
  <si>
    <t>40,00</t>
  </si>
  <si>
    <t>85</t>
  </si>
  <si>
    <t>993111111</t>
  </si>
  <si>
    <t>Dovoz a odvoz lešení včetně naložení a složení řadového, na vzdálenost do 10 km</t>
  </si>
  <si>
    <t>1613677975</t>
  </si>
  <si>
    <t>https://podminky.urs.cz/item/CS_URS_2024_02/993111111</t>
  </si>
  <si>
    <t>86</t>
  </si>
  <si>
    <t>993111119</t>
  </si>
  <si>
    <t>Dovoz a odvoz lešení včetně naložení a složení řadového, na vzdálenost Příplatek k ceně za každých dalších i započatých 10 km přes 10 km</t>
  </si>
  <si>
    <t>-1027344697</t>
  </si>
  <si>
    <t>https://podminky.urs.cz/item/CS_URS_2024_02/993111119</t>
  </si>
  <si>
    <t>87</t>
  </si>
  <si>
    <t>993121111</t>
  </si>
  <si>
    <t>Dovoz a odvoz lešení včetně naložení a složení prostorového lehkého, na vzdálenost do 10 km</t>
  </si>
  <si>
    <t>780169896</t>
  </si>
  <si>
    <t>https://podminky.urs.cz/item/CS_URS_2024_02/993121111</t>
  </si>
  <si>
    <t>88</t>
  </si>
  <si>
    <t>993121119</t>
  </si>
  <si>
    <t>Dovoz a odvoz lešení včetně naložení a složení prostorového lehkého, na vzdálenost Příplatek k ceně za každých dalších i započatých 10 km přes 10 km</t>
  </si>
  <si>
    <t>-2008947918</t>
  </si>
  <si>
    <t>https://podminky.urs.cz/item/CS_URS_2024_02/993121119</t>
  </si>
  <si>
    <t>997</t>
  </si>
  <si>
    <t>Přesun sutě</t>
  </si>
  <si>
    <t>89</t>
  </si>
  <si>
    <t>997013152</t>
  </si>
  <si>
    <t>Vnitrostaveništní doprava suti a vybouraných hmot vodorovně do 50 m s naložením s omezením mechanizace pro budovy a haly výšky přes 6 do 9 m</t>
  </si>
  <si>
    <t>-1635525476</t>
  </si>
  <si>
    <t>https://podminky.urs.cz/item/CS_URS_2024_02/997013152</t>
  </si>
  <si>
    <t>90</t>
  </si>
  <si>
    <t>997013501</t>
  </si>
  <si>
    <t>Odvoz suti a vybouraných hmot na skládku nebo meziskládku se složením, na vzdálenost do 1 km</t>
  </si>
  <si>
    <t>-1326537206</t>
  </si>
  <si>
    <t>https://podminky.urs.cz/item/CS_URS_2024_02/997013501</t>
  </si>
  <si>
    <t>91</t>
  </si>
  <si>
    <t>997013509</t>
  </si>
  <si>
    <t>Odvoz suti a vybouraných hmot na skládku nebo meziskládku se složením, na vzdálenost Příplatek k ceně za každý další započatý 1 km přes 1 km</t>
  </si>
  <si>
    <t>1437183354</t>
  </si>
  <si>
    <t>https://podminky.urs.cz/item/CS_URS_2024_02/997013509</t>
  </si>
  <si>
    <t>247,98*19 'Přepočtené koeficientem množství</t>
  </si>
  <si>
    <t>92</t>
  </si>
  <si>
    <t>997013601</t>
  </si>
  <si>
    <t>Poplatek za uložení stavebního odpadu na skládce (skládkovné) z prostého betonu zatříděného do Katalogu odpadů pod kódem 17 01 01</t>
  </si>
  <si>
    <t>870312718</t>
  </si>
  <si>
    <t>https://podminky.urs.cz/item/CS_URS_2024_02/997013601</t>
  </si>
  <si>
    <t>40,339+27,504</t>
  </si>
  <si>
    <t>93</t>
  </si>
  <si>
    <t>997013602</t>
  </si>
  <si>
    <t>Poplatek za uložení stavebního odpadu na skládce (skládkovné) z armovaného betonu zatříděného do Katalogu odpadů pod kódem 17 01 01</t>
  </si>
  <si>
    <t>-559886101</t>
  </si>
  <si>
    <t>https://podminky.urs.cz/item/CS_URS_2024_02/997013602</t>
  </si>
  <si>
    <t>73,534+9,342+23,167</t>
  </si>
  <si>
    <t>94</t>
  </si>
  <si>
    <t>997013603</t>
  </si>
  <si>
    <t>Poplatek za uložení stavebního odpadu na skládce (skládkovné) cihelného zatříděného do Katalogu odpadů pod kódem 17 01 02</t>
  </si>
  <si>
    <t>-657955274</t>
  </si>
  <si>
    <t>https://podminky.urs.cz/item/CS_URS_2024_02/997013603</t>
  </si>
  <si>
    <t>11,448</t>
  </si>
  <si>
    <t>95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</si>
  <si>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</si>
  <si>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</si>
  <si>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-2012533251</t>
  </si>
  <si>
    <t>https://podminky.urs.cz/item/CS_URS_2024_02/997013609</t>
  </si>
  <si>
    <t>96</t>
  </si>
  <si>
    <t>997013631</t>
  </si>
  <si>
    <t>Poplatek za uložení stavebního odpadu na skládce (skládkovné) směsného stavebního a demoličního zatříděného do Katalogu odpadů pod kódem 17 09 04</t>
  </si>
  <si>
    <t>441858568</t>
  </si>
  <si>
    <t>https://podminky.urs.cz/item/CS_URS_2024_02/997013631</t>
  </si>
  <si>
    <t>0,099+0,025+2,616*0,5</t>
  </si>
  <si>
    <t>97</t>
  </si>
  <si>
    <t>997013811</t>
  </si>
  <si>
    <t>Poplatek za uložení stavebního odpadu na skládce (skládkovné) dřevěného zatříděného do Katalogu odpadů pod kódem 17 02 01</t>
  </si>
  <si>
    <t>-115380639</t>
  </si>
  <si>
    <t>https://podminky.urs.cz/item/CS_URS_2024_02/997013811</t>
  </si>
  <si>
    <t>1,820+1,000+25,688</t>
  </si>
  <si>
    <t>98</t>
  </si>
  <si>
    <t>997013814</t>
  </si>
  <si>
    <t>Poplatek za uložení stavebního odpadu na skládce (skládkovné) z izolačních materiálů zatříděného do Katalogu odpadů pod kódem 17 06 04</t>
  </si>
  <si>
    <t>-2055989392</t>
  </si>
  <si>
    <t>https://podminky.urs.cz/item/CS_URS_2024_02/997013814</t>
  </si>
  <si>
    <t>998</t>
  </si>
  <si>
    <t>Přesun hmot</t>
  </si>
  <si>
    <t>99</t>
  </si>
  <si>
    <t>998011008</t>
  </si>
  <si>
    <t>Přesun hmot pro budovy občanské výstavby, bydlení, výrobu a služby s nosnou svislou konstrukcí zděnou z cihel, tvárnic nebo kamene vodorovná dopravní vzdálenost do 100 m s omezením mechanizace pro budovy výšky do 6 m</t>
  </si>
  <si>
    <t>-1278758019</t>
  </si>
  <si>
    <t>https://podminky.urs.cz/item/CS_URS_2024_02/998011008</t>
  </si>
  <si>
    <t>PSV</t>
  </si>
  <si>
    <t>Práce a dodávky PSV</t>
  </si>
  <si>
    <t>712</t>
  </si>
  <si>
    <t>Povlakové krytiny</t>
  </si>
  <si>
    <t>100</t>
  </si>
  <si>
    <t>712300843</t>
  </si>
  <si>
    <t>Ostatní práce při odstranění povlakové krytiny střech plochých do 10° zbytkového asfaltového pásu odsekáním</t>
  </si>
  <si>
    <t>-1032024708</t>
  </si>
  <si>
    <t>https://podminky.urs.cz/item/CS_URS_2024_02/712300843</t>
  </si>
  <si>
    <t>101</t>
  </si>
  <si>
    <t>712331101</t>
  </si>
  <si>
    <t>Provedení povlakové krytiny střech plochých do 10° pásy na sucho AIP nebo NAIP</t>
  </si>
  <si>
    <t>671764001</t>
  </si>
  <si>
    <t>https://podminky.urs.cz/item/CS_URS_2024_02/712331101</t>
  </si>
  <si>
    <t>102</t>
  </si>
  <si>
    <t>62853004</t>
  </si>
  <si>
    <t>pás asfaltový natavitelný modifikovaný SBS s vložkou ze skleněné tkaniny a spalitelnou PE fólií nebo jemnozrnným minerálním posypem na horním povrchu tl 4,0mm</t>
  </si>
  <si>
    <t>-1504103712</t>
  </si>
  <si>
    <t>34,677*1,1655 'Přepočtené koeficientem množství</t>
  </si>
  <si>
    <t>103</t>
  </si>
  <si>
    <t>712340831</t>
  </si>
  <si>
    <t>Odstranění povlakové krytiny střech plochých do 10° z přitavených pásů NAIP v plné ploše jednovrstvé</t>
  </si>
  <si>
    <t>1086410494</t>
  </si>
  <si>
    <t>https://podminky.urs.cz/item/CS_URS_2024_02/712340831</t>
  </si>
  <si>
    <t>"hydroizolace tl.4 mm</t>
  </si>
  <si>
    <t>6,05*3,70-(0,55+0,50+0,10*2+0,50)*0,10</t>
  </si>
  <si>
    <t>(38,651*7,377-1,784*11,257+0,50*11,55)-((0,60-0,15)*4+0,10+0,50*12)*0,10</t>
  </si>
  <si>
    <t>3,775*3,60-(0,575+0,50+0,10*2+0,50*2)*0,10</t>
  </si>
  <si>
    <t>104</t>
  </si>
  <si>
    <t>712361702</t>
  </si>
  <si>
    <t>Provedení povlakové krytiny střech plochých do 10° fólií přilepenou bodově</t>
  </si>
  <si>
    <t>-1129122520</t>
  </si>
  <si>
    <t>https://podminky.urs.cz/item/CS_URS_2024_02/712361702</t>
  </si>
  <si>
    <t>"přířezy pod kamennou dlažbu (11,11 kusů/m2)</t>
  </si>
  <si>
    <t>T*0,15*0,15*11,11</t>
  </si>
  <si>
    <t>105</t>
  </si>
  <si>
    <t>28343014</t>
  </si>
  <si>
    <t>fólie hydroizolační střešní mPVC určená ke stabilizaci přitížením a do vegetačních střech tl 1,8mm</t>
  </si>
  <si>
    <t>805226435</t>
  </si>
  <si>
    <t>79,165*1,1655 'Přepočtené koeficientem množství</t>
  </si>
  <si>
    <t>106</t>
  </si>
  <si>
    <t>712361804</t>
  </si>
  <si>
    <t>Odstranění povlakové krytiny střech plochých do 10° z fólií natavenou do asfaltového podkladu</t>
  </si>
  <si>
    <t>-1536512560</t>
  </si>
  <si>
    <t>https://podminky.urs.cz/item/CS_URS_2024_02/712361804</t>
  </si>
  <si>
    <t>"gumová fólie tl.3 mm</t>
  </si>
  <si>
    <t>107</t>
  </si>
  <si>
    <t>712363001</t>
  </si>
  <si>
    <t>Provedení povlakové krytiny střech plochých do 10° fólií termoplastickou mPVC (měkčené PVC) rozvinutí a natažení fólie v ploše</t>
  </si>
  <si>
    <t>987353845</t>
  </si>
  <si>
    <t>https://podminky.urs.cz/item/CS_URS_2024_02/712363001</t>
  </si>
  <si>
    <t>108</t>
  </si>
  <si>
    <t>208865549</t>
  </si>
  <si>
    <t>316,692*1,1655 'Přepočtené koeficientem množství</t>
  </si>
  <si>
    <t>109</t>
  </si>
  <si>
    <t>712363003</t>
  </si>
  <si>
    <t>Provedení povlakové krytiny střech plochých do 10° fólií termoplastickou mPVC (měkčené PVC) vytvoření spoje dvou pásů fólií horkovzdušným navařením</t>
  </si>
  <si>
    <t>534788645</t>
  </si>
  <si>
    <t>https://podminky.urs.cz/item/CS_URS_2024_02/712363003</t>
  </si>
  <si>
    <t>"šířka pásů: 2,15 m</t>
  </si>
  <si>
    <t>T/2,00*1,1</t>
  </si>
  <si>
    <t>110</t>
  </si>
  <si>
    <t>712391587</t>
  </si>
  <si>
    <t>Provedení povlakové krytiny střech plochých do 10° -ostatní práce přibití pásů AIP, NAIP nebo folie hřebíky (drátěnkami)</t>
  </si>
  <si>
    <t>-623774286</t>
  </si>
  <si>
    <t>https://podminky.urs.cz/item/CS_URS_2024_02/712391587</t>
  </si>
  <si>
    <t>111</t>
  </si>
  <si>
    <t>31411530</t>
  </si>
  <si>
    <t>hřebík do krytiny s velkou hlavou 2,5x20mm</t>
  </si>
  <si>
    <t>568612406</t>
  </si>
  <si>
    <t>34,677*0,04 'Přepočtené koeficientem množství</t>
  </si>
  <si>
    <t>112</t>
  </si>
  <si>
    <t>998712111</t>
  </si>
  <si>
    <t>Přesun hmot pro povlakové krytiny stanovený z hmotnosti přesunovaného materiálu vodorovná dopravní vzdálenost do 50 m s omezením mechanizace v objektech výšky do 6 m</t>
  </si>
  <si>
    <t>171946325</t>
  </si>
  <si>
    <t>https://podminky.urs.cz/item/CS_URS_2024_02/998712111</t>
  </si>
  <si>
    <t>762</t>
  </si>
  <si>
    <t>Konstrukce tesařské</t>
  </si>
  <si>
    <t>113</t>
  </si>
  <si>
    <t>762083111</t>
  </si>
  <si>
    <t>Impregnace řeziva máčením proti dřevokaznému hmyzu a houbám, třída ohrožení 1 a 2 (dřevo v interiéru)</t>
  </si>
  <si>
    <t>-1329453526</t>
  </si>
  <si>
    <t>https://podminky.urs.cz/item/CS_URS_2024_02/762083111</t>
  </si>
  <si>
    <t>S*0,02</t>
  </si>
  <si>
    <t>114</t>
  </si>
  <si>
    <t>762341210</t>
  </si>
  <si>
    <t>Montáž bednění střech rovných a šikmých sklonu do 60° s vyřezáním otvorů z prken hrubých na sraz tl. do 32 mm</t>
  </si>
  <si>
    <t>905966559</t>
  </si>
  <si>
    <t>https://podminky.urs.cz/item/CS_URS_2024_02/762341210</t>
  </si>
  <si>
    <t>"světlíky</t>
  </si>
  <si>
    <t>1,278*(13,564+13,570)</t>
  </si>
  <si>
    <t>115</t>
  </si>
  <si>
    <t>60515111</t>
  </si>
  <si>
    <t>řezivo jehličnaté boční prkno 20-30mm</t>
  </si>
  <si>
    <t>-1881571891</t>
  </si>
  <si>
    <t>S*0,02*1,08</t>
  </si>
  <si>
    <t>116</t>
  </si>
  <si>
    <t>762341832</t>
  </si>
  <si>
    <t>Demontáž bednění a laťování bednění střech rovných, obloukových, sklonu do 60° se všemi nadstřešními konstrukcemi z desek tvrdých (cementotřískových, dřevoštěpkových apod.)</t>
  </si>
  <si>
    <t>-1766962388</t>
  </si>
  <si>
    <t>https://podminky.urs.cz/item/CS_URS_2024_02/762341832</t>
  </si>
  <si>
    <t>"provizorní zakrytí terasy</t>
  </si>
  <si>
    <t>3,80*7,60+10,10*14,40+11,27*6,90+14,33*9,50+3,60*4,80</t>
  </si>
  <si>
    <t>"světlík</t>
  </si>
  <si>
    <t>117</t>
  </si>
  <si>
    <t>762751810</t>
  </si>
  <si>
    <t>Demontáž prostorových konstrukcí vázaných na sraz (na hladko) z řeziva hraněného nebo polohraněného, průřezové plochy do 120 cm2</t>
  </si>
  <si>
    <t>1195453533</t>
  </si>
  <si>
    <t>https://podminky.urs.cz/item/CS_URS_2024_02/762751810</t>
  </si>
  <si>
    <t>"provizorní zastřešení terasy</t>
  </si>
  <si>
    <t>(3,10+1,85*2+1,80+1,75+1,50+7,20+1,375+1,30+1,27+1,25+1,20+1,20)*43</t>
  </si>
  <si>
    <t>9,60*(43-12)+6,95*12+7,45*5*2</t>
  </si>
  <si>
    <t>45,75*6</t>
  </si>
  <si>
    <t>"ostatní cca 7%</t>
  </si>
  <si>
    <t>1875,735*0,07</t>
  </si>
  <si>
    <t>118</t>
  </si>
  <si>
    <t>998762111</t>
  </si>
  <si>
    <t>Přesun hmot pro konstrukce tesařské stanovený z hmotnosti přesunovaného materiálu vodorovná dopravní vzdálenost do 50 m s omezením mechanizace v objektech výšky do 6 m</t>
  </si>
  <si>
    <t>2109815155</t>
  </si>
  <si>
    <t>https://podminky.urs.cz/item/CS_URS_2024_02/998762111</t>
  </si>
  <si>
    <t>763</t>
  </si>
  <si>
    <t>Konstrukce suché výstavby</t>
  </si>
  <si>
    <t>119</t>
  </si>
  <si>
    <t>763331113</t>
  </si>
  <si>
    <t>Podhled z cementovláknitých nebo cementových desek dvouvrstvá zavěšená spodní konstrukce z ocelových profilů CD, UD jednoduše opláštěná deskou tl. 12,5 mm, bez izolace, EI 15</t>
  </si>
  <si>
    <t>455641260</t>
  </si>
  <si>
    <t>https://podminky.urs.cz/item/CS_URS_2024_02/763331113</t>
  </si>
  <si>
    <t>13,57*1,075*2</t>
  </si>
  <si>
    <t>120</t>
  </si>
  <si>
    <t>763131752</t>
  </si>
  <si>
    <t>Podhled ze sádrokartonových desek ostatní práce a konstrukce na podhledech ze sádrokartonových desek montáž jedné vrstvy tepelné izolace</t>
  </si>
  <si>
    <t>-1491662603</t>
  </si>
  <si>
    <t>https://podminky.urs.cz/item/CS_URS_2024_02/763131752</t>
  </si>
  <si>
    <t>121</t>
  </si>
  <si>
    <t>63152104</t>
  </si>
  <si>
    <t>pás tepelně izolační univerzální λ=0,032-0,033 tl 160mm</t>
  </si>
  <si>
    <t>1578032884</t>
  </si>
  <si>
    <t>29,176*1,05 'Přepočtené koeficientem množství</t>
  </si>
  <si>
    <t>122</t>
  </si>
  <si>
    <t>998763321</t>
  </si>
  <si>
    <t>Přesun hmot pro konstrukce montované z desek sádrokartonových, sádrovláknitých, cementovláknitých nebo cementových stanovený z hmotnosti přesunovaného materiálu vodorovná dopravní vzdálenost do 50 m s omezením mechanizace v objektech výšky do 6 m</t>
  </si>
  <si>
    <t>-1859407601</t>
  </si>
  <si>
    <t>https://podminky.urs.cz/item/CS_URS_2024_02/998763321</t>
  </si>
  <si>
    <t>764</t>
  </si>
  <si>
    <t>Konstrukce klempířské</t>
  </si>
  <si>
    <t>123</t>
  </si>
  <si>
    <t>764001831</t>
  </si>
  <si>
    <t>Demontáž klempířských konstrukcí krytiny z taškových tabulí do suti</t>
  </si>
  <si>
    <t>-1443310083</t>
  </si>
  <si>
    <t>https://podminky.urs.cz/item/CS_URS_2024_02/764001831</t>
  </si>
  <si>
    <t>124</t>
  </si>
  <si>
    <t>764002414</t>
  </si>
  <si>
    <t>Montáž strukturované oddělovací rohože jakékoli rš</t>
  </si>
  <si>
    <t>807914693</t>
  </si>
  <si>
    <t>https://podminky.urs.cz/item/CS_URS_2024_02/764002414</t>
  </si>
  <si>
    <t>125</t>
  </si>
  <si>
    <t>28329223</t>
  </si>
  <si>
    <t>fólie difuzně propustné s nakašírovanou strukturovanou rohoží pod hladkou plechovou krytinu</t>
  </si>
  <si>
    <t>-1370964331</t>
  </si>
  <si>
    <t>35,518*1,15 'Přepočtené koeficientem množství</t>
  </si>
  <si>
    <t>126</t>
  </si>
  <si>
    <t>764002801</t>
  </si>
  <si>
    <t>Demontáž klempířských konstrukcí závětrné lišty do suti</t>
  </si>
  <si>
    <t>144927121</t>
  </si>
  <si>
    <t>https://podminky.urs.cz/item/CS_URS_2024_02/764002801</t>
  </si>
  <si>
    <t>3,60+8,50+4,40+8,40</t>
  </si>
  <si>
    <t>127</t>
  </si>
  <si>
    <t>764002871</t>
  </si>
  <si>
    <t>Demontáž klempířských konstrukcí lemování zdí do suti</t>
  </si>
  <si>
    <t>-875013736</t>
  </si>
  <si>
    <t>https://podminky.urs.cz/item/CS_URS_2024_02/764002871</t>
  </si>
  <si>
    <t>128</t>
  </si>
  <si>
    <t>764004801</t>
  </si>
  <si>
    <t>Demontáž klempířských konstrukcí žlabu podokapního do suti</t>
  </si>
  <si>
    <t>-1901652656</t>
  </si>
  <si>
    <t>https://podminky.urs.cz/item/CS_URS_2024_02/764004801</t>
  </si>
  <si>
    <t>47,25+1,55*2</t>
  </si>
  <si>
    <t>129</t>
  </si>
  <si>
    <t>764004861</t>
  </si>
  <si>
    <t>Demontáž klempířských konstrukcí svodu do suti</t>
  </si>
  <si>
    <t>-1892229071</t>
  </si>
  <si>
    <t>https://podminky.urs.cz/item/CS_URS_2024_02/764004861</t>
  </si>
  <si>
    <t>(6,30+1,30)*2+3,00</t>
  </si>
  <si>
    <t>130</t>
  </si>
  <si>
    <t>764141411</t>
  </si>
  <si>
    <t>Krytina ze svitků nebo tabulí z titanzinkového předzvětralého plechu s úpravou u okapů, prostupů a výčnělků střechy rovné drážkováním ze svitků rš 670 mm, sklon střechy do 30°</t>
  </si>
  <si>
    <t>-219943815</t>
  </si>
  <si>
    <t>https://podminky.urs.cz/item/CS_URS_2024_02/764141411</t>
  </si>
  <si>
    <t>1,309*(13,564+13,570)</t>
  </si>
  <si>
    <t>131</t>
  </si>
  <si>
    <t>764242400.K2</t>
  </si>
  <si>
    <t>Zatahovací okapový titanzinkový plech r.š.380 mm, tl.0,6 mm - K2</t>
  </si>
  <si>
    <t>-379368589</t>
  </si>
  <si>
    <t>132</t>
  </si>
  <si>
    <t>764341400.K1</t>
  </si>
  <si>
    <t>Okapnice z titanzinkového plechu r.š.180 mm, tl.0,6 mm - K1</t>
  </si>
  <si>
    <t>-284749962</t>
  </si>
  <si>
    <t>133</t>
  </si>
  <si>
    <t>764341400.K3</t>
  </si>
  <si>
    <t>Okapnice z titanzinkového plechu r.š.185 mm, tl.0,6 mm - K3</t>
  </si>
  <si>
    <t>1670385438</t>
  </si>
  <si>
    <t>134</t>
  </si>
  <si>
    <t>764341400.K4</t>
  </si>
  <si>
    <t>Lemování ke zdi z titanzinkového plechu r.š.300 mm, tl.0,6 mm - K4</t>
  </si>
  <si>
    <t>-1912417097</t>
  </si>
  <si>
    <t>135</t>
  </si>
  <si>
    <t>764541447.1</t>
  </si>
  <si>
    <t>Kotlík z TiZn předzvětralého plechu pro napojení chrličů na svody - atyp</t>
  </si>
  <si>
    <t>1294135498</t>
  </si>
  <si>
    <t>Poznámka k položce:_x000d_
- atypický výrobek, včetně napojení na svod a chrlič</t>
  </si>
  <si>
    <t>136</t>
  </si>
  <si>
    <t>764548424.1</t>
  </si>
  <si>
    <t>Svod z titanzinkového předzvětralého plechu včetně objímek, kolen a odskoků kruhový, průměru 150 mm</t>
  </si>
  <si>
    <t>-416284864</t>
  </si>
  <si>
    <t>5,30*4</t>
  </si>
  <si>
    <t>137</t>
  </si>
  <si>
    <t>998764111</t>
  </si>
  <si>
    <t>Přesun hmot pro konstrukce klempířské stanovený z hmotnosti přesunovaného materiálu vodorovná dopravní vzdálenost do 50 m s omezením mechanizace v objektech výšky do 6 m</t>
  </si>
  <si>
    <t>1351819849</t>
  </si>
  <si>
    <t>https://podminky.urs.cz/item/CS_URS_2024_02/998764111</t>
  </si>
  <si>
    <t>767</t>
  </si>
  <si>
    <t>Konstrukce zámečnické</t>
  </si>
  <si>
    <t>138</t>
  </si>
  <si>
    <t>767009900.1</t>
  </si>
  <si>
    <t>Prosklený panel čelní strany světlíku z ocelové nebo hliníkové nosné konstrukce zasklené bezpečnostním dvojsklem</t>
  </si>
  <si>
    <t>197283278</t>
  </si>
  <si>
    <t>Poznámka k položce:_x000d_
- montáž a dodávka_x000d_
- bezpečnostní dvojsklo VSG s fólií na vnitřní straně 4-12-6,4 mm_x000d_
- neprůhledné části panelů vyplněny PUR pěnou a zakryté cementovláknitou deskou v šedé barvě</t>
  </si>
  <si>
    <t>(13,859+13,584)*0,847</t>
  </si>
  <si>
    <t>139</t>
  </si>
  <si>
    <t>767114821</t>
  </si>
  <si>
    <t>Demontáž stěn a příček rámových zasklených z hliníkových nebo ocelových profilů vnějších do 6 m2</t>
  </si>
  <si>
    <t>371780170</t>
  </si>
  <si>
    <t>https://podminky.urs.cz/item/CS_URS_2024_02/767114821</t>
  </si>
  <si>
    <t>140</t>
  </si>
  <si>
    <t>767161813</t>
  </si>
  <si>
    <t>Demontáž zábradlí do suti rovného nerozebíratelný spoj hmotnosti 1 m zábradlí do 20 kg</t>
  </si>
  <si>
    <t>1695226012</t>
  </si>
  <si>
    <t>https://podminky.urs.cz/item/CS_URS_2024_02/767161813</t>
  </si>
  <si>
    <t>141</t>
  </si>
  <si>
    <t>767996701</t>
  </si>
  <si>
    <t>Demontáž ostatních zámečnických konstrukcí řezáním o hmotnosti jednotlivých dílů do 50 kg</t>
  </si>
  <si>
    <t>-591768047</t>
  </si>
  <si>
    <t>https://podminky.urs.cz/item/CS_URS_2024_02/767996701</t>
  </si>
  <si>
    <t>Poznámka k položce:_x000d_
- včetně rozdělení konstrukce na menší díly</t>
  </si>
  <si>
    <t>"předpoklad (dle nové konstrukce)</t>
  </si>
  <si>
    <t>142</t>
  </si>
  <si>
    <t>767999900.1</t>
  </si>
  <si>
    <t>Nosná ocelová konstrukce světlíků z pozinkovaných uzavřených profilů 120x80x5 mm</t>
  </si>
  <si>
    <t>1405319603</t>
  </si>
  <si>
    <t>Poznámka k položce:_x000d_
- montáž a dodávka_x000d_
- včetně spojovacích prvků, svarů, vrtání apod.</t>
  </si>
  <si>
    <t>(5,14*2+4,86*2+3,57*2+0,50*11+1,28*16)*2*14,70*1,08</t>
  </si>
  <si>
    <t>143</t>
  </si>
  <si>
    <t>998767111</t>
  </si>
  <si>
    <t>Přesun hmot pro zámečnické konstrukce stanovený z hmotnosti přesunovaného materiálu vodorovná dopravní vzdálenost do 50 m s omezením mechanizace v objektech výšky do 6 m</t>
  </si>
  <si>
    <t>-1180242981</t>
  </si>
  <si>
    <t>https://podminky.urs.cz/item/CS_URS_2024_02/998767111</t>
  </si>
  <si>
    <t>772</t>
  </si>
  <si>
    <t>Podlahy z kamene</t>
  </si>
  <si>
    <t>144</t>
  </si>
  <si>
    <t>772528112</t>
  </si>
  <si>
    <t>Kladení dlažby z kamene na terče z nejvýše dvou rozdílných druhů pravoúhlých desek nebo dlaždic ve skladbě se pravidelně opakujících o rozměru dlažby do 0,16 m2, o výšce terče přes 25 do 70 mm</t>
  </si>
  <si>
    <t>272751875</t>
  </si>
  <si>
    <t>https://podminky.urs.cz/item/CS_URS_2024_02/772528112</t>
  </si>
  <si>
    <t>"30% celkové plochy dlažby</t>
  </si>
  <si>
    <t>T*0,30</t>
  </si>
  <si>
    <t>145</t>
  </si>
  <si>
    <t>772528113</t>
  </si>
  <si>
    <t>Kladení dlažby z kamene na terče z nejvýše dvou rozdílných druhů pravoúhlých desek nebo dlaždic ve skladbě se pravidelně opakujících o rozměru dlažby do 0,16 m2, o výšce terče přes 70 do 100 mm</t>
  </si>
  <si>
    <t>-105033267</t>
  </si>
  <si>
    <t>https://podminky.urs.cz/item/CS_URS_2024_02/772528113</t>
  </si>
  <si>
    <t>146</t>
  </si>
  <si>
    <t>772528114</t>
  </si>
  <si>
    <t>Kladení dlažby z kamene na terče (pevné nebo pohyblivé) z nejvýše dvou rozdílných druhů pravoúhlých desek nebo dlaždic ve skladbě se pravidelně opakujících o rozměru dlažby do 0,16 m2, o výšce terče přes 100 do 150 mm</t>
  </si>
  <si>
    <t>-911578354</t>
  </si>
  <si>
    <t>https://podminky.urs.cz/item/CS_URS_2024_01/772528114</t>
  </si>
  <si>
    <t>"40% celkové plochy dlažby</t>
  </si>
  <si>
    <t>T*0,40</t>
  </si>
  <si>
    <t>147</t>
  </si>
  <si>
    <t>58381990.1</t>
  </si>
  <si>
    <t>deska dlažební žulová 300x300x40 mm, pemrlovaný povrch</t>
  </si>
  <si>
    <t>-1336529571</t>
  </si>
  <si>
    <t>316,692*1,04 'Přepočtené koeficientem množství</t>
  </si>
  <si>
    <t>148</t>
  </si>
  <si>
    <t>772991422</t>
  </si>
  <si>
    <t>Dlažby z kamene - ostatní práce impregnační nátěr včetně základního čištění dvouvrstvý</t>
  </si>
  <si>
    <t>-676802362</t>
  </si>
  <si>
    <t>https://podminky.urs.cz/item/CS_URS_2024_02/772991422</t>
  </si>
  <si>
    <t>149</t>
  </si>
  <si>
    <t>998772111</t>
  </si>
  <si>
    <t>Přesun hmot pro kamenné dlažby, obklady schodišťových stupňů a soklů stanovený z hmotnosti přesunovaného materiálu vodorovná dopravní vzdálenost do 50 m s omezením mechanizace v objektech výšky do 6 m</t>
  </si>
  <si>
    <t>-1185018849</t>
  </si>
  <si>
    <t>https://podminky.urs.cz/item/CS_URS_2024_02/998772111</t>
  </si>
  <si>
    <t>783</t>
  </si>
  <si>
    <t>Dokončovací práce - nátěry</t>
  </si>
  <si>
    <t>150</t>
  </si>
  <si>
    <t>783800990.1</t>
  </si>
  <si>
    <t>Dvojnásobný nátěr zábradlí a římsy prodyšnou hydrofobní vápennou modifikovanou barvou</t>
  </si>
  <si>
    <t>-1932550410</t>
  </si>
  <si>
    <t>Poznámka k položce:_x000d_
- nátěr celého zábradlí včetně římsy, kuželek a koruny zábradlí_x000d_
- součinitel difúze Sd do 0,1 m_x000d_
- odstín výmalby bude co nejvěrněji napodobovat původní barevnost (NCS odstín S 3500-N), bude shodná s barevností fasád lázní navržených souvisejícím projektem</t>
  </si>
  <si>
    <t>"cihelné sloupky</t>
  </si>
  <si>
    <t>"betonové konstrukce</t>
  </si>
  <si>
    <t>"výdusky</t>
  </si>
  <si>
    <t>" - kuželky</t>
  </si>
  <si>
    <t>(0,20*4*0,075+(0,20+0,08)/2*0,10*4+0,08*4*0,036+0,105*4*0,015+0,08*4*0,08+(0,08+0,26)/2*0,104*4+0,26*4*0,10)*158</t>
  </si>
  <si>
    <t>((0,26+0,08)/2*0,104*4+0,105*4*0,015+0,08*4*0,061+(0,08+0,20)/2*0,069*4+0,20*4*0,075)*158</t>
  </si>
  <si>
    <t>"- koruna</t>
  </si>
  <si>
    <t>(1,95*2+3,10*2+2,90*3+0,35*2+2,55*8+1,71*5)*(0,251*2+(0,05*3+0,071)*2+0,30)</t>
  </si>
  <si>
    <t>(0,70*0,351/2*4+0,70*4*0,05+(0,70+0,60)*2*0,05+0,60*4*0,05+(0,60+0,50)/2*0,071*4)*20</t>
  </si>
  <si>
    <t>((1,20*0,70+0,70*0,50)+1,20*4*0,05+(1,20+1,10)*2*0,05+1,10*4*0,05+(1,10+1,00)/2*0,071*2+(0,60+0,50)/2*0,071*2+0,60*0,071*2)*2</t>
  </si>
  <si>
    <t>1,85*0,70+(1,85*2+0,70)*0,05+(1,85*2+0,60)*0,05+(1,75*2+0,60)*0,05+(1,75+1,70)/2*0,71*2+(0,70+0,60)/2*0,071</t>
  </si>
  <si>
    <t>1,95*0,70+(1,95*2+0,70)*0,05+(1,95*2+0,60)*0,05+(1,85*2+0,60)*0,05+(1,85+1,70)/2*0,71*2+(0,70+0,60)/2*0,071</t>
  </si>
  <si>
    <t>" - ostatní drobné (cca 5%)</t>
  </si>
  <si>
    <t>15,00</t>
  </si>
  <si>
    <t>VRN</t>
  </si>
  <si>
    <t>Vedlejší rozpočtové náklady</t>
  </si>
  <si>
    <t>VRN1</t>
  </si>
  <si>
    <t>Průzkumné, geodetické a projektové práce</t>
  </si>
  <si>
    <t>151</t>
  </si>
  <si>
    <t>013254000</t>
  </si>
  <si>
    <t>Dokumentace skutečného provedení stavby</t>
  </si>
  <si>
    <t>kpl</t>
  </si>
  <si>
    <t>1024</t>
  </si>
  <si>
    <t>1337111226</t>
  </si>
  <si>
    <t>https://podminky.urs.cz/item/CS_URS_2024_02/013254000</t>
  </si>
  <si>
    <t>VRN3</t>
  </si>
  <si>
    <t>Zařízení staveniště</t>
  </si>
  <si>
    <t>152</t>
  </si>
  <si>
    <t>030001000</t>
  </si>
  <si>
    <t>124403173</t>
  </si>
  <si>
    <t>https://podminky.urs.cz/item/CS_URS_2024_02/030001000</t>
  </si>
  <si>
    <t>153</t>
  </si>
  <si>
    <t>034103000</t>
  </si>
  <si>
    <t>Oplocení staveniště</t>
  </si>
  <si>
    <t>-718263127</t>
  </si>
  <si>
    <t>https://podminky.urs.cz/item/CS_URS_2024_02/034103000</t>
  </si>
  <si>
    <t>Poznámka k položce:_x000d_
- mobilní plotové zábrany</t>
  </si>
  <si>
    <t>154</t>
  </si>
  <si>
    <t>039002000</t>
  </si>
  <si>
    <t>Zrušení zařízení staveniště</t>
  </si>
  <si>
    <t>785889043</t>
  </si>
  <si>
    <t>https://podminky.urs.cz/item/CS_URS_2024_02/039002000</t>
  </si>
  <si>
    <t>Poznámka k položce:_x000d_
- včetně úpravy terénu po likvidaci zařízení staveniště</t>
  </si>
  <si>
    <t>VRN4</t>
  </si>
  <si>
    <t>Inženýrská činnost</t>
  </si>
  <si>
    <t>155</t>
  </si>
  <si>
    <t>045002000</t>
  </si>
  <si>
    <t>Kompletační a koordinační činnost</t>
  </si>
  <si>
    <t>507175263</t>
  </si>
  <si>
    <t>https://podminky.urs.cz/item/CS_URS_2024_02/045002000</t>
  </si>
  <si>
    <t>VRN7</t>
  </si>
  <si>
    <t>Provozní vlivy</t>
  </si>
  <si>
    <t>156</t>
  </si>
  <si>
    <t>070001000</t>
  </si>
  <si>
    <t>1498573862</t>
  </si>
  <si>
    <t>https://podminky.urs.cz/item/CS_URS_2024_02/070001000</t>
  </si>
  <si>
    <t>VRN9</t>
  </si>
  <si>
    <t>Ostatní náklady</t>
  </si>
  <si>
    <t>157</t>
  </si>
  <si>
    <t>091403000</t>
  </si>
  <si>
    <t>Práce na památkovém objektu</t>
  </si>
  <si>
    <t>-1130698204</t>
  </si>
  <si>
    <t>https://podminky.urs.cz/item/CS_URS_2024_02/091403000</t>
  </si>
  <si>
    <t>BeOZ</t>
  </si>
  <si>
    <t>Bednění opěrných zdí</t>
  </si>
  <si>
    <t>27,198</t>
  </si>
  <si>
    <t>BeZP</t>
  </si>
  <si>
    <t>Bednění základových pasů</t>
  </si>
  <si>
    <t>12,591</t>
  </si>
  <si>
    <t>BOZ</t>
  </si>
  <si>
    <t>Základ opěrné zdi</t>
  </si>
  <si>
    <t>10,303</t>
  </si>
  <si>
    <t>DK125</t>
  </si>
  <si>
    <t>Kanalizace DN 125</t>
  </si>
  <si>
    <t>DK160</t>
  </si>
  <si>
    <t>Dešťová kanalizace DN 160</t>
  </si>
  <si>
    <t>88,5</t>
  </si>
  <si>
    <t>Dr100</t>
  </si>
  <si>
    <t>Drenáž za opěrkou</t>
  </si>
  <si>
    <t>23,9</t>
  </si>
  <si>
    <t>GK</t>
  </si>
  <si>
    <t xml:space="preserve">Geotextiile kanalizace </t>
  </si>
  <si>
    <t>406,095</t>
  </si>
  <si>
    <t>B - Obnova parteru před hlavní budovou lázní Kyselka v Bílině</t>
  </si>
  <si>
    <t>HiS</t>
  </si>
  <si>
    <t>Separační izolace asfaltovými pásy</t>
  </si>
  <si>
    <t>50,375</t>
  </si>
  <si>
    <t>J50</t>
  </si>
  <si>
    <t>Hloubení jam přes 20 do 50 m3</t>
  </si>
  <si>
    <t>48,467</t>
  </si>
  <si>
    <t>J500</t>
  </si>
  <si>
    <t>Hloubení jam přes 100 m3</t>
  </si>
  <si>
    <t>372,235</t>
  </si>
  <si>
    <t>KOZ</t>
  </si>
  <si>
    <t>Kamenný obklad opěrné zdi</t>
  </si>
  <si>
    <t>3,066</t>
  </si>
  <si>
    <t>KZ</t>
  </si>
  <si>
    <t>Kamenné zdivo</t>
  </si>
  <si>
    <t>96,59</t>
  </si>
  <si>
    <t>L1</t>
  </si>
  <si>
    <t>Lemování z 1 řady kostek</t>
  </si>
  <si>
    <t>16,123</t>
  </si>
  <si>
    <t>Le</t>
  </si>
  <si>
    <t>Záhon levandule</t>
  </si>
  <si>
    <t>Mulč</t>
  </si>
  <si>
    <t>79,19</t>
  </si>
  <si>
    <t>O20</t>
  </si>
  <si>
    <t>Odkop do 20 m3</t>
  </si>
  <si>
    <t>52,201</t>
  </si>
  <si>
    <t>O50</t>
  </si>
  <si>
    <t>Odkop do 50 m3</t>
  </si>
  <si>
    <t>123,083</t>
  </si>
  <si>
    <t>O500</t>
  </si>
  <si>
    <t>Odkop do 500 m3</t>
  </si>
  <si>
    <t>277,179</t>
  </si>
  <si>
    <t>ObAN</t>
  </si>
  <si>
    <t>Obsyp akumulačních nádrží</t>
  </si>
  <si>
    <t>486,807</t>
  </si>
  <si>
    <t>ODK</t>
  </si>
  <si>
    <t>Obyp kanalizace</t>
  </si>
  <si>
    <t>31,259</t>
  </si>
  <si>
    <t>197,021</t>
  </si>
  <si>
    <t>123,181</t>
  </si>
  <si>
    <t>OmSs</t>
  </si>
  <si>
    <t>Silikátová stěrka</t>
  </si>
  <si>
    <t>35,287</t>
  </si>
  <si>
    <t>OZ30</t>
  </si>
  <si>
    <t>Opěrná stěna z tvarovek ztraceného bednění</t>
  </si>
  <si>
    <t>28,488</t>
  </si>
  <si>
    <t>R80</t>
  </si>
  <si>
    <t>Rýha do 80 cm</t>
  </si>
  <si>
    <t>125,73</t>
  </si>
  <si>
    <t>Ri</t>
  </si>
  <si>
    <t>Dlážděný rigol</t>
  </si>
  <si>
    <t>12,013</t>
  </si>
  <si>
    <t>S1</t>
  </si>
  <si>
    <t>Maltový chodník pochozí - celková plocha</t>
  </si>
  <si>
    <t>337,21</t>
  </si>
  <si>
    <t>S1a</t>
  </si>
  <si>
    <t>Mlatový chodník pochozí</t>
  </si>
  <si>
    <t>126,02</t>
  </si>
  <si>
    <t>S1b</t>
  </si>
  <si>
    <t>Mlatový chodník pochozí přes 100 m2</t>
  </si>
  <si>
    <t>211,19</t>
  </si>
  <si>
    <t>S1lcz</t>
  </si>
  <si>
    <t>Lemování centrálního záhonu</t>
  </si>
  <si>
    <t>7,384</t>
  </si>
  <si>
    <t>S1ol</t>
  </si>
  <si>
    <t>Ocelová lemovka</t>
  </si>
  <si>
    <t>39,714</t>
  </si>
  <si>
    <t>S1ola</t>
  </si>
  <si>
    <t>Lemování plochy S1</t>
  </si>
  <si>
    <t>51,432</t>
  </si>
  <si>
    <t>S2</t>
  </si>
  <si>
    <t>Štěrkový trávník - pochozí</t>
  </si>
  <si>
    <t>91,73</t>
  </si>
  <si>
    <t>S3</t>
  </si>
  <si>
    <t>Mlatový chodník - pojezdový</t>
  </si>
  <si>
    <t>376,18</t>
  </si>
  <si>
    <t>S3lcz</t>
  </si>
  <si>
    <t>Lemování S3</t>
  </si>
  <si>
    <t>2,52</t>
  </si>
  <si>
    <t>S3ol</t>
  </si>
  <si>
    <t>Lemování plochy S3</t>
  </si>
  <si>
    <t>106,104</t>
  </si>
  <si>
    <t>S4</t>
  </si>
  <si>
    <t>Žulová dlažba pochozí</t>
  </si>
  <si>
    <t>203,9</t>
  </si>
  <si>
    <t>S50</t>
  </si>
  <si>
    <t>Hloubení šachet</t>
  </si>
  <si>
    <t>0,576</t>
  </si>
  <si>
    <t>SchD</t>
  </si>
  <si>
    <t>Schodiště v řezu D-D´</t>
  </si>
  <si>
    <t>1,588</t>
  </si>
  <si>
    <t>StC</t>
  </si>
  <si>
    <t>Stupně schodiště v řezu C-C´</t>
  </si>
  <si>
    <t>22,482</t>
  </si>
  <si>
    <t>StDE</t>
  </si>
  <si>
    <t>Schodišťové stupně v řezu D-D´</t>
  </si>
  <si>
    <t>108,123</t>
  </si>
  <si>
    <t>StFG</t>
  </si>
  <si>
    <t>Stupně schodiště F-F´ a G-G´</t>
  </si>
  <si>
    <t>48,6</t>
  </si>
  <si>
    <t>Su</t>
  </si>
  <si>
    <t>429,416</t>
  </si>
  <si>
    <t>Su1</t>
  </si>
  <si>
    <t>144,362</t>
  </si>
  <si>
    <t>Su2</t>
  </si>
  <si>
    <t>64,848</t>
  </si>
  <si>
    <t>Su3</t>
  </si>
  <si>
    <t>109,954</t>
  </si>
  <si>
    <t>Su5</t>
  </si>
  <si>
    <t>13,423</t>
  </si>
  <si>
    <t>Su6</t>
  </si>
  <si>
    <t>41,539</t>
  </si>
  <si>
    <t>Su7</t>
  </si>
  <si>
    <t>55,29</t>
  </si>
  <si>
    <t>T12</t>
  </si>
  <si>
    <t>Trny D12 mm</t>
  </si>
  <si>
    <t>31,8</t>
  </si>
  <si>
    <t>TK</t>
  </si>
  <si>
    <t>Travní koberec</t>
  </si>
  <si>
    <t>Tr</t>
  </si>
  <si>
    <t>Regenerace stávajících trávníků</t>
  </si>
  <si>
    <t>1116,21</t>
  </si>
  <si>
    <t>VOZ</t>
  </si>
  <si>
    <t>Výztuž základu opěrné zdi</t>
  </si>
  <si>
    <t>0,457</t>
  </si>
  <si>
    <t>VPZ</t>
  </si>
  <si>
    <t>Odvoz zeminy na skládku</t>
  </si>
  <si>
    <t>1078,905</t>
  </si>
  <si>
    <t>ZDK</t>
  </si>
  <si>
    <t>Zásyp dešťové kanalizace</t>
  </si>
  <si>
    <t>80,01</t>
  </si>
  <si>
    <t>Zp</t>
  </si>
  <si>
    <t>Živý plot</t>
  </si>
  <si>
    <t>47,65</t>
  </si>
  <si>
    <t>SD</t>
  </si>
  <si>
    <t xml:space="preserve">Zdivo zídky schodiště D-D´ </t>
  </si>
  <si>
    <t>2,723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</si>
  <si>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</si>
  <si>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</si>
  <si>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</si>
  <si>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</si>
  <si>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711 - Izolace proti vodě, vlhkosti a plynům</t>
  </si>
  <si>
    <t>Zemní práce</t>
  </si>
  <si>
    <t>111111314</t>
  </si>
  <si>
    <t>Odstranění ruderálního porostu z plochy do 100 m2 na svahu přes 1:1</t>
  </si>
  <si>
    <t>1955797255</t>
  </si>
  <si>
    <t>https://podminky.urs.cz/item/CS_URS_2024_02/111111314</t>
  </si>
  <si>
    <t>"centrální část</t>
  </si>
  <si>
    <t>13,00*13,00</t>
  </si>
  <si>
    <t>"břečťan na horní části opěrné stěny rampy</t>
  </si>
  <si>
    <t>(34,00+3,00+1,50+1,00)*2,20</t>
  </si>
  <si>
    <t>15,50*2,20/2</t>
  </si>
  <si>
    <t>"ostatní</t>
  </si>
  <si>
    <t>120,00</t>
  </si>
  <si>
    <t>111211201</t>
  </si>
  <si>
    <t>Odstranění křovin a stromů s odstraněním kořenů ručně průměru kmene do 100 mm jakékoliv plochy v rovině nebo ve svahu o sklonu přes 1:5</t>
  </si>
  <si>
    <t>-325557577</t>
  </si>
  <si>
    <t>https://podminky.urs.cz/item/CS_URS_2024_02/111211201</t>
  </si>
  <si>
    <t>"podél schodiště D-D´</t>
  </si>
  <si>
    <t>16,86</t>
  </si>
  <si>
    <t>113106121</t>
  </si>
  <si>
    <t>Rozebrání dlažeb komunikací pro pěší s přemístěním hmot na skládku na vzdálenost do 3 m nebo s naložením na dopravní prostředek s ložem z kameniva nebo živice a s jakoukoliv výplní spár ručně z betonových nebo kameninových dlaždic, desek nebo tvarovek</t>
  </si>
  <si>
    <t>597396673</t>
  </si>
  <si>
    <t>https://podminky.urs.cz/item/CS_URS_2024_02/113106121</t>
  </si>
  <si>
    <t>"dle odměřění z digitálních výkresů</t>
  </si>
  <si>
    <t>327,262</t>
  </si>
  <si>
    <t>"schodiště v řezu C-C´ (včetně podest)</t>
  </si>
  <si>
    <t>9,034*(2,028+2,062)/2</t>
  </si>
  <si>
    <t>BSchC</t>
  </si>
  <si>
    <t>BD</t>
  </si>
  <si>
    <t>113107332</t>
  </si>
  <si>
    <t>Odstranění podkladů nebo krytů strojně plochy jednotlivě do 50 m2 s přemístěním hmot na skládku na vzdálenost do 3 m nebo s naložením na dopravní prostředek z betonu prostého, o tl. vrstvy přes 150 do 300 mm</t>
  </si>
  <si>
    <t>-96022086</t>
  </si>
  <si>
    <t>https://podminky.urs.cz/item/CS_URS_2024_02/113107332</t>
  </si>
  <si>
    <t>"dle odměření z digitálních výkresů</t>
  </si>
  <si>
    <t>"řez D-D´</t>
  </si>
  <si>
    <t>52,948</t>
  </si>
  <si>
    <t>"před objektem 1949</t>
  </si>
  <si>
    <t>113107334</t>
  </si>
  <si>
    <t>Odstranění podkladů nebo krytů strojně plochy jednotlivě do 50 m2 s přemístěním hmot na skládku na vzdálenost do 3 m nebo s naložením na dopravní prostředek z betonu prostého, o tl. vrstvy přes 400 do 500 mm</t>
  </si>
  <si>
    <t>481154544</t>
  </si>
  <si>
    <t>https://podminky.urs.cz/item/CS_URS_2024_02/113107334</t>
  </si>
  <si>
    <t>"betonová podlaha tl.500 mm</t>
  </si>
  <si>
    <t>27,22</t>
  </si>
  <si>
    <t>113107345</t>
  </si>
  <si>
    <t>Odstranění podkladů nebo krytů strojně plochy jednotlivě do 50 m2 s přemístěním hmot na skládku na vzdálenost do 3 m nebo s naložením na dopravní prostředek živičných, o tl. vrstvy přes 200 do 250 mm</t>
  </si>
  <si>
    <t>1089835600</t>
  </si>
  <si>
    <t>https://podminky.urs.cz/item/CS_URS_2024_02/113107345</t>
  </si>
  <si>
    <t>95,00</t>
  </si>
  <si>
    <t>121151113</t>
  </si>
  <si>
    <t>Sejmutí ornice strojně při souvislé ploše přes 100 do 500 m2, tl. vrstvy do 200 mm</t>
  </si>
  <si>
    <t>-761777578</t>
  </si>
  <si>
    <t>https://podminky.urs.cz/item/CS_URS_2024_02/121151113</t>
  </si>
  <si>
    <t>"centrální prostor</t>
  </si>
  <si>
    <t>12,00*12,00</t>
  </si>
  <si>
    <t>BTr</t>
  </si>
  <si>
    <t>122251101</t>
  </si>
  <si>
    <t>Odkopávky a prokopávky nezapažené strojně v hornině třídy těžitelnosti I skupiny 3 do 20 m3</t>
  </si>
  <si>
    <t>-440467060</t>
  </si>
  <si>
    <t>https://podminky.urs.cz/item/CS_URS_2024_02/122251101</t>
  </si>
  <si>
    <t>"včetně rozšíření o manipulační plochu pro lemování cest a ploch 0,2 m</t>
  </si>
  <si>
    <t>(S1a+S1lcz+S1ola*0,15)*0,21</t>
  </si>
  <si>
    <t>S2*0,20*1,23</t>
  </si>
  <si>
    <t>"v hornině tř.3 40%</t>
  </si>
  <si>
    <t>-O20*0,60</t>
  </si>
  <si>
    <t>122251102</t>
  </si>
  <si>
    <t>Odkopávky a prokopávky nezapažené strojně v hornině třídy těžitelnosti I skupiny 3 přes 20 do 50 m3</t>
  </si>
  <si>
    <t>87395219</t>
  </si>
  <si>
    <t>https://podminky.urs.cz/item/CS_URS_2024_02/122251102</t>
  </si>
  <si>
    <t>S4*0,38</t>
  </si>
  <si>
    <t>(S1b+S1ol*0,15)*0,21</t>
  </si>
  <si>
    <t>-O50*0,60</t>
  </si>
  <si>
    <t>122251104</t>
  </si>
  <si>
    <t>Odkopávky a prokopávky nezapažené strojně v hornině třídy těžitelnosti I skupiny 3 přes 100 do 500 m3</t>
  </si>
  <si>
    <t>-1126983404</t>
  </si>
  <si>
    <t>https://podminky.urs.cz/item/CS_URS_2024_02/122251104</t>
  </si>
  <si>
    <t>"pro akumulační nádrže - severovýchodní část</t>
  </si>
  <si>
    <t>11,35*7,20*3,50/2</t>
  </si>
  <si>
    <t>"komunikace</t>
  </si>
  <si>
    <t>(S3+S3lcz+S3ol*0,15)*0,34</t>
  </si>
  <si>
    <t>-O500*0,60</t>
  </si>
  <si>
    <t>122351101</t>
  </si>
  <si>
    <t>Odkopávky a prokopávky nezapažené strojně v hornině třídy těžitelnosti II skupiny 4 do 20 m3</t>
  </si>
  <si>
    <t>548843290</t>
  </si>
  <si>
    <t>https://podminky.urs.cz/item/CS_URS_2024_02/122351101</t>
  </si>
  <si>
    <t>"v hornině tř.4 60%</t>
  </si>
  <si>
    <t>O20*0,60</t>
  </si>
  <si>
    <t>122351102</t>
  </si>
  <si>
    <t>Odkopávky a prokopávky nezapažené strojně v hornině třídy těžitelnosti II skupiny 4 přes 20 do 50 m3</t>
  </si>
  <si>
    <t>-344886664</t>
  </si>
  <si>
    <t>https://podminky.urs.cz/item/CS_URS_2024_02/122351102</t>
  </si>
  <si>
    <t>O50*0,60</t>
  </si>
  <si>
    <t>122351104</t>
  </si>
  <si>
    <t>Odkopávky a prokopávky nezapažené strojně v hornině třídy těžitelnosti II skupiny 4 přes 100 do 500 m3</t>
  </si>
  <si>
    <t>-1993610513</t>
  </si>
  <si>
    <t>https://podminky.urs.cz/item/CS_URS_2024_02/122351104</t>
  </si>
  <si>
    <t>O500*0,60</t>
  </si>
  <si>
    <t>131251102</t>
  </si>
  <si>
    <t>Hloubení nezapažených jam a zářezů strojně s urovnáním dna do předepsaného profilu a spádu v hornině třídy těžitelnosti I skupiny 3 přes 20 do 50 m3</t>
  </si>
  <si>
    <t>1581856772</t>
  </si>
  <si>
    <t>https://podminky.urs.cz/item/CS_URS_2024_02/131251102</t>
  </si>
  <si>
    <t>"hloubení pro vsakovací boxy</t>
  </si>
  <si>
    <t>1,50/3*(7,00*3,40+sqrt(7,00*3,40*8,50*4,90)+8,50*4,90)</t>
  </si>
  <si>
    <t>-J50*0,60</t>
  </si>
  <si>
    <t>131251104</t>
  </si>
  <si>
    <t>Hloubení nezapažených jam a zářezů strojně s urovnáním dna do předepsaného profilu a spádu v hornině třídy těžitelnosti I skupiny 3 přes 100 do 500 m3</t>
  </si>
  <si>
    <t>2086829712</t>
  </si>
  <si>
    <t>https://podminky.urs.cz/item/CS_URS_2024_02/131251104</t>
  </si>
  <si>
    <t>"pro akumulační nádrže v severovýchodní části</t>
  </si>
  <si>
    <t>2,30/3*(8,35*4,20+sqrt(8,35*4,20*11,35*7,20)+11,35*7,20)</t>
  </si>
  <si>
    <t>"pro akumulační nádrže v jihozápadní části</t>
  </si>
  <si>
    <t>3,70/3*(8,35*4,20+sqrt(8,35*4,20*12,35*8,20)+12,35*8,20)</t>
  </si>
  <si>
    <t>-J500*0,60</t>
  </si>
  <si>
    <t>131351102</t>
  </si>
  <si>
    <t>Hloubení nezapažených jam a zářezů strojně s urovnáním dna do předepsaného profilu a spádu v hornině třídy těžitelnosti II skupiny 4 přes 20 do 50 m3</t>
  </si>
  <si>
    <t>1898460856</t>
  </si>
  <si>
    <t>https://podminky.urs.cz/item/CS_URS_2024_02/131351102</t>
  </si>
  <si>
    <t>J50*0,60</t>
  </si>
  <si>
    <t>131351104</t>
  </si>
  <si>
    <t>Hloubení nezapažených jam a zářezů strojně s urovnáním dna do předepsaného profilu a spádu v hornině třídy těžitelnosti II skupiny 4 přes 100 do 500 m3</t>
  </si>
  <si>
    <t>-254823287</t>
  </si>
  <si>
    <t>https://podminky.urs.cz/item/CS_URS_2024_02/131351104</t>
  </si>
  <si>
    <t>J500*0,60</t>
  </si>
  <si>
    <t>132251102</t>
  </si>
  <si>
    <t>Hloubení nezapažených rýh šířky do 800 mm strojně s urovnáním dna do předepsaného profilu a spádu v hornině třídy těžitelnosti I skupiny 3 přes 20 do 50 m3</t>
  </si>
  <si>
    <t>1747491477</t>
  </si>
  <si>
    <t>https://podminky.urs.cz/item/CS_URS_2024_02/132251102</t>
  </si>
  <si>
    <t>"dešťová kanalizace</t>
  </si>
  <si>
    <t>(DK125+DK160)*0,60*1,10</t>
  </si>
  <si>
    <t>-R80*0,60</t>
  </si>
  <si>
    <t>132351102</t>
  </si>
  <si>
    <t>Hloubení nezapažených rýh šířky do 800 mm strojně s urovnáním dna do předepsaného profilu a spádu v hornině třídy těžitelnosti II skupiny 4 přes 20 do 50 m3</t>
  </si>
  <si>
    <t>707364536</t>
  </si>
  <si>
    <t>https://podminky.urs.cz/item/CS_URS_2024_02/132351102</t>
  </si>
  <si>
    <t>R80*0,60</t>
  </si>
  <si>
    <t>133251101</t>
  </si>
  <si>
    <t>Hloubení nezapažených šachet strojně v hornině třídy těžitelnosti I skupiny 3 do 20 m3</t>
  </si>
  <si>
    <t>1152798997</t>
  </si>
  <si>
    <t>https://podminky.urs.cz/item/CS_URS_2024_02/133251101</t>
  </si>
  <si>
    <t>"pro základové patky brány Z2.1</t>
  </si>
  <si>
    <t>0,60*0,60*0,80*2</t>
  </si>
  <si>
    <t>-S50*0,60</t>
  </si>
  <si>
    <t>133351101</t>
  </si>
  <si>
    <t>Hloubení nezapažených šachet strojně v hornině třídy těžitelnosti II skupiny 4 do 20 m3</t>
  </si>
  <si>
    <t>327767418</t>
  </si>
  <si>
    <t>https://podminky.urs.cz/item/CS_URS_2024_02/133351101</t>
  </si>
  <si>
    <t>S50*0,60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</si>
  <si>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</si>
  <si>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</si>
  <si>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-1846634520</t>
  </si>
  <si>
    <t>https://podminky.urs.cz/item/CS_URS_2024_02/162351103</t>
  </si>
  <si>
    <t>"na deponii a zpět pro zásypy</t>
  </si>
  <si>
    <t>ZDK*0,40</t>
  </si>
  <si>
    <t>162351123</t>
  </si>
  <si>
    <t>Vodorovné přemístění výkopku nebo sypaniny po suchu na obvyklém dopravním prostředku, bez naložení výkopku, avšak se složením bez rozhrnutí z horniny třídy těžitelnosti II skupiny 4 a 5 na vzdálenost přes 50 do 500 m</t>
  </si>
  <si>
    <t>1166505457</t>
  </si>
  <si>
    <t>https://podminky.urs.cz/item/CS_URS_2024_02/162351123</t>
  </si>
  <si>
    <t>ZDK*0,60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</si>
  <si>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</si>
  <si>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</si>
  <si>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2009052550</t>
  </si>
  <si>
    <t>https://podminky.urs.cz/item/CS_URS_2024_02/162751117</t>
  </si>
  <si>
    <t>"odvoz přebytečné zeminy</t>
  </si>
  <si>
    <t>O20+O50+O500+J50+J500+R80+ZDK</t>
  </si>
  <si>
    <t>"v hornině 3 40%</t>
  </si>
  <si>
    <t>-VPZ*0,60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</si>
  <si>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</si>
  <si>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</si>
  <si>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208633541</t>
  </si>
  <si>
    <t>https://podminky.urs.cz/item/CS_URS_2024_02/162751137</t>
  </si>
  <si>
    <t>VPZ*0,60</t>
  </si>
  <si>
    <t>167151101</t>
  </si>
  <si>
    <t>Nakládání, skládání a překládání neulehlého výkopku nebo sypaniny strojně nakládání, množství do 100 m3, z horniny třídy těžitelnosti I, skupiny 1 až 3</t>
  </si>
  <si>
    <t>214577018</t>
  </si>
  <si>
    <t>https://podminky.urs.cz/item/CS_URS_2024_02/167151101</t>
  </si>
  <si>
    <t>"z deponie pro zásypy</t>
  </si>
  <si>
    <t>167151102</t>
  </si>
  <si>
    <t>Nakládání, skládání a překládání neulehlého výkopku nebo sypaniny strojně nakládání, množství do 100 m3, z horniny třídy těžitelnosti II, skupiny 4 a 5</t>
  </si>
  <si>
    <t>1530917081</t>
  </si>
  <si>
    <t>https://podminky.urs.cz/item/CS_URS_2024_02/167151102</t>
  </si>
  <si>
    <t>171152501</t>
  </si>
  <si>
    <t>Zhutnění podloží pod násypy z rostlé horniny třídy těžitelnosti I a II, skupiny 1 až 4 z hornin soudružných a nesoudržných</t>
  </si>
  <si>
    <t>-888163397</t>
  </si>
  <si>
    <t>https://podminky.urs.cz/item/CS_URS_2024_02/171152501</t>
  </si>
  <si>
    <t>Poznámka k položce:_x000d_
Edef=45 MPa</t>
  </si>
  <si>
    <t>S1+S2+S3+S4</t>
  </si>
  <si>
    <t>174151101</t>
  </si>
  <si>
    <t>Zásyp sypaninou z jakékoliv horniny strojně s uložením výkopku ve vrstvách se zhutněním jam, šachet, rýh nebo kolem objektů v těchto vykopávkách</t>
  </si>
  <si>
    <t>-918000493</t>
  </si>
  <si>
    <t>https://podminky.urs.cz/item/CS_URS_2024_02/174151101</t>
  </si>
  <si>
    <t>"vsakovací boxy</t>
  </si>
  <si>
    <t>-6,00*2,40*(0,42+0,10)</t>
  </si>
  <si>
    <t>"akumulační nádrže v severovýchodní části</t>
  </si>
  <si>
    <t>2,10/3*(8,35*4,20+sqrt(8,35*4,20*11,35*7,20)+11,35*7,20)</t>
  </si>
  <si>
    <t>-7,50*3</t>
  </si>
  <si>
    <t>"akumulační nádrže v jihozápadní části</t>
  </si>
  <si>
    <t>3,50/3*(8,35*4,20+sqrt(8,35*4,20*12,35*8,20)+12,35*8,20)</t>
  </si>
  <si>
    <t>(DK125+DK160)*0,60*(1,10-0,40)</t>
  </si>
  <si>
    <t>58343872</t>
  </si>
  <si>
    <t>kamenivo drcené hrubé frakce 8/16</t>
  </si>
  <si>
    <t>655144229</t>
  </si>
  <si>
    <t>486,807*1,4 'Přepočtené koeficientem množství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</si>
  <si>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</si>
  <si>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</si>
  <si>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-2047573761</t>
  </si>
  <si>
    <t>https://podminky.urs.cz/item/CS_URS_2024_02/175151101</t>
  </si>
  <si>
    <t>(DK125+DK160)*0,60*0,30</t>
  </si>
  <si>
    <t>-DK125*pi*0,0625*0,0625</t>
  </si>
  <si>
    <t>-DK160*pi*0,08*0,08</t>
  </si>
  <si>
    <t>58337310</t>
  </si>
  <si>
    <t>štěrkopísek frakce 0/4</t>
  </si>
  <si>
    <t>-808828236</t>
  </si>
  <si>
    <t>31,259*2 'Přepočtené koeficientem množství</t>
  </si>
  <si>
    <t>181351003</t>
  </si>
  <si>
    <t>Rozprostření a urovnání ornice v rovině nebo ve svahu sklonu do 1:5 strojně při souvislé ploše do 100 m2, tl. vrstvy do 200 mm</t>
  </si>
  <si>
    <t>-274360214</t>
  </si>
  <si>
    <t>https://podminky.urs.cz/item/CS_URS_2024_02/181351003</t>
  </si>
  <si>
    <t>"dosypání ornice podél komunikací</t>
  </si>
  <si>
    <t>(S1ola+S1ol+S3ol)*0,55</t>
  </si>
  <si>
    <t>10364101</t>
  </si>
  <si>
    <t>zemina pro terénní úpravy - ornice</t>
  </si>
  <si>
    <t>1560662993</t>
  </si>
  <si>
    <t>(S1ola+S1ol+S3ol)*0,55*0,20</t>
  </si>
  <si>
    <t>21,698*1,7 'Přepočtené koeficientem množství</t>
  </si>
  <si>
    <t>181411141</t>
  </si>
  <si>
    <t>Založení trávníku na půdě předem připravené plochy do 1000 m2 výsevem včetně utažení parterového v rovině nebo na svahu do 1:5</t>
  </si>
  <si>
    <t>1097756933</t>
  </si>
  <si>
    <t>https://podminky.urs.cz/item/CS_URS_2024_02/181411141</t>
  </si>
  <si>
    <t>00572420</t>
  </si>
  <si>
    <t>osivo směs travní parková okrasná</t>
  </si>
  <si>
    <t>1011208626</t>
  </si>
  <si>
    <t>91,73*0,02 'Přepočtené koeficientem množství</t>
  </si>
  <si>
    <t>181411151</t>
  </si>
  <si>
    <t>Založení trávníku na půdě předem připravené plochy do 1000 m2 předpěstovaným travním kobercem parkového v rovině nebo na svahu do 1:5</t>
  </si>
  <si>
    <t>367902310</t>
  </si>
  <si>
    <t>https://podminky.urs.cz/item/CS_URS_2024_02/181411151</t>
  </si>
  <si>
    <t>"centrální trávník</t>
  </si>
  <si>
    <t>12,00*12,00-Le</t>
  </si>
  <si>
    <t>00570010</t>
  </si>
  <si>
    <t>koberec travní</t>
  </si>
  <si>
    <t>-958799370</t>
  </si>
  <si>
    <t>128*1,05 'Přepočtené koeficientem množství</t>
  </si>
  <si>
    <t>181911102</t>
  </si>
  <si>
    <t>Úprava pláně vyrovnáním výškových rozdílů ručně v hornině třídy těžitelnosti I skupiny 1 a 2 se zhutněním</t>
  </si>
  <si>
    <t>-762748901</t>
  </si>
  <si>
    <t>https://podminky.urs.cz/item/CS_URS_2024_02/181911102</t>
  </si>
  <si>
    <t>"úprava pláně do sklonu</t>
  </si>
  <si>
    <t>181951112</t>
  </si>
  <si>
    <t>Úprava pláně vyrovnáním výškových rozdílů strojně v hornině třídy těžitelnosti I, skupiny 1 až 3 se zhutněním</t>
  </si>
  <si>
    <t>609987758</t>
  </si>
  <si>
    <t>https://podminky.urs.cz/item/CS_URS_2024_02/181951112</t>
  </si>
  <si>
    <t>200,00*0,40</t>
  </si>
  <si>
    <t>181951114</t>
  </si>
  <si>
    <t>Úprava pláně vyrovnáním výškových rozdílů strojně v hornině třídy těžitelnosti II, skupiny 4 a 5 se zhutněním</t>
  </si>
  <si>
    <t>-64207984</t>
  </si>
  <si>
    <t>https://podminky.urs.cz/item/CS_URS_2024_02/181951114</t>
  </si>
  <si>
    <t>200,00*0,60</t>
  </si>
  <si>
    <t>182151111</t>
  </si>
  <si>
    <t>Svahování trvalých svahů do projektovaných profilů strojně s potřebným přemístěním výkopku při svahování v zářezech v hornině třídy těžitelnosti I, skupiny 1 až 3</t>
  </si>
  <si>
    <t>-568479699</t>
  </si>
  <si>
    <t>https://podminky.urs.cz/item/CS_URS_2024_02/182151111</t>
  </si>
  <si>
    <t>(20,00*5,00+211,19)*0,40</t>
  </si>
  <si>
    <t>182151112</t>
  </si>
  <si>
    <t>Svahování trvalých svahů do projektovaných profilů strojně s potřebným přemístěním výkopku při svahování v zářezech v hornině třídy těžitelnosti II, skupiny 4 a 5</t>
  </si>
  <si>
    <t>402887200</t>
  </si>
  <si>
    <t>https://podminky.urs.cz/item/CS_URS_2024_02/182151112</t>
  </si>
  <si>
    <t>(20,00*5,00+211,19)*0,60</t>
  </si>
  <si>
    <t>183111111</t>
  </si>
  <si>
    <t>Hloubení jamek pro vysazování rostlin v zemině skupiny 1 až 4 bez výměny půdy v rovině nebo na svahu do 1:5, objemu do 0,002 m3</t>
  </si>
  <si>
    <t>-731503420</t>
  </si>
  <si>
    <t>https://podminky.urs.cz/item/CS_URS_2024_02/183111111</t>
  </si>
  <si>
    <t>"pro živý plot</t>
  </si>
  <si>
    <t>192</t>
  </si>
  <si>
    <t>"levandule</t>
  </si>
  <si>
    <t>Le*11</t>
  </si>
  <si>
    <t>183151113</t>
  </si>
  <si>
    <t>Hloubení jam pro výsadbu dřevin strojně v rovině nebo ve svahu do 1:5, objem přes 0,30 do 0,50 m3</t>
  </si>
  <si>
    <t>-672647402</t>
  </si>
  <si>
    <t>https://podminky.urs.cz/item/CS_URS_2024_02/183151113</t>
  </si>
  <si>
    <t>183205111</t>
  </si>
  <si>
    <t>Založení záhonu pro výsadbu rostlin v rovině nebo na svahu do 1:5 v zemině skupiny 1 až 2</t>
  </si>
  <si>
    <t>-1749532492</t>
  </si>
  <si>
    <t>https://podminky.urs.cz/item/CS_URS_2024_02/183205111</t>
  </si>
  <si>
    <t>"záhon levandule</t>
  </si>
  <si>
    <t>(1,50+2,50)*1,00*4</t>
  </si>
  <si>
    <t>"živý plot</t>
  </si>
  <si>
    <t>15,50+14,90+17,25</t>
  </si>
  <si>
    <t>10321100</t>
  </si>
  <si>
    <t>zahradní substrát pro výsadbu VL</t>
  </si>
  <si>
    <t>1395542556</t>
  </si>
  <si>
    <t>(Zp+Le)*0,20</t>
  </si>
  <si>
    <t>183211312</t>
  </si>
  <si>
    <t>Výsadba květin do připravené půdy se zalitím do připravené půdy, se zalitím trvalek prostokořenných</t>
  </si>
  <si>
    <t>-862003277</t>
  </si>
  <si>
    <t>https://podminky.urs.cz/item/CS_URS_2024_02/183211312</t>
  </si>
  <si>
    <t>00572000.1</t>
  </si>
  <si>
    <t>sazenice levadnule</t>
  </si>
  <si>
    <t>1088616569</t>
  </si>
  <si>
    <t>183403114</t>
  </si>
  <si>
    <t>Obdělání půdy kultivátorováním v rovině nebo na svahu do 1:5</t>
  </si>
  <si>
    <t>1895274732</t>
  </si>
  <si>
    <t>https://podminky.urs.cz/item/CS_URS_2024_02/183403114</t>
  </si>
  <si>
    <t>183451351</t>
  </si>
  <si>
    <t>Provzdušnění travnatých ploch hloubky do 100 mm, průměru provzdušňovacích otvorů do 25 mm s přísevem travního osiva, souvislé plochy do 1000 m2 v rovině nebo na svahu do 1:5</t>
  </si>
  <si>
    <t>1994938462</t>
  </si>
  <si>
    <t>https://podminky.urs.cz/item/CS_URS_2024_02/183451351</t>
  </si>
  <si>
    <t>"regaenerace stávajícího trávníku</t>
  </si>
  <si>
    <t>549,66+77,81+136,61+198,94+46,21+106,98</t>
  </si>
  <si>
    <t>1222334916</t>
  </si>
  <si>
    <t xml:space="preserve">Poznámka k položce:_x000d_
- Kostřava červená dlouze výběžkatá (Festuca rubra rubra)  ́Barjessica ́ 10%, _x000d_
- Kostřava červená krátce výběžkatá (Festuca rubra trichophylla) 25% ( ́Barpearl ́ 15%,  ́Barcrown ́ 10%), _x000d_
- Kostřava červená trsnatá (Festuca rubra commutata) 25% ( ́Barlineus ́ 10%,  ́Barchip ́ 15%), _x000d_
- Kostřava drsnolistá (Festuca trachyphylla)  ́Beacon ́ 15%, _x000d_
- Lipnice luční (Poa pratensis) 25% ( ́Brooklawn ́ 10%,  ́Barhelene ́ 5%, ́Rubicon ́ 10%)</t>
  </si>
  <si>
    <t>1116,21*0,015 'Přepočtené koeficientem množství</t>
  </si>
  <si>
    <t>183459900.1</t>
  </si>
  <si>
    <t>Revitalizace trávníků v místě nových akumulačních jímek a zásaků</t>
  </si>
  <si>
    <t>-1970059683</t>
  </si>
  <si>
    <t>5,00*10,00*2+8,00*4,00</t>
  </si>
  <si>
    <t>183901113</t>
  </si>
  <si>
    <t>Příprava nádob pro vysazování rostlin plocha nádoby přes 0,60 do 1.00 m2</t>
  </si>
  <si>
    <t>-962103890</t>
  </si>
  <si>
    <t>https://podminky.urs.cz/item/CS_URS_2024_02/183901113</t>
  </si>
  <si>
    <t>059900.1</t>
  </si>
  <si>
    <t>zahradní květináč - vědro, min. průměr 60 cm</t>
  </si>
  <si>
    <t>268982522</t>
  </si>
  <si>
    <t>184102114</t>
  </si>
  <si>
    <t>Výsadba dřeviny s balem do předem vyhloubené jamky se zalitím v rovině nebo na svahu do 1:5, při průměru balu přes 400 do 500 mm</t>
  </si>
  <si>
    <t>493147879</t>
  </si>
  <si>
    <t>https://podminky.urs.cz/item/CS_URS_2024_02/184102114</t>
  </si>
  <si>
    <t>"mobilní zeleň v nádobě</t>
  </si>
  <si>
    <t>02660300.1</t>
  </si>
  <si>
    <t>Laurus nobilis na kmínku 1,5 m</t>
  </si>
  <si>
    <t>-1824580036</t>
  </si>
  <si>
    <t>184102115</t>
  </si>
  <si>
    <t>Výsadba dřeviny s balem do předem vyhloubené jamky se zalitím v rovině nebo na svahu do 1:5, při průměru balu přes 500 do 600 mm</t>
  </si>
  <si>
    <t>-2064946437</t>
  </si>
  <si>
    <t>https://podminky.urs.cz/item/CS_URS_2024_02/184102115</t>
  </si>
  <si>
    <t>02640990.1</t>
  </si>
  <si>
    <t>Acer platonides Emerald Queen</t>
  </si>
  <si>
    <t>-1850954946</t>
  </si>
  <si>
    <t>Poznámka k položce:_x000d_
- pěstební tvar: KTS_x000d_
- výška výpěstku: min 200 cm_x000d_
- expedice: se zemním balem</t>
  </si>
  <si>
    <t>02640990.2</t>
  </si>
  <si>
    <t>Acer platonides Schwedlerii</t>
  </si>
  <si>
    <t>603465412</t>
  </si>
  <si>
    <t>02640990.3</t>
  </si>
  <si>
    <t>Fagus sylvatica "Dawyck"</t>
  </si>
  <si>
    <t>1257132201</t>
  </si>
  <si>
    <t>02640990.4</t>
  </si>
  <si>
    <t>Fagus sylvatica "PURPUREA PENDULA"</t>
  </si>
  <si>
    <t>1450647280</t>
  </si>
  <si>
    <t>02640990.5</t>
  </si>
  <si>
    <t>Quercus x warei "Long REGAL PRINCE"</t>
  </si>
  <si>
    <t>131254580</t>
  </si>
  <si>
    <t>02640990.6</t>
  </si>
  <si>
    <t>Ulmus "CAMPERDOWNII"</t>
  </si>
  <si>
    <t>370743306</t>
  </si>
  <si>
    <t>184102185</t>
  </si>
  <si>
    <t>Výsadba dřeviny s balem do předem vyhloubené jamky se zalitím Příplatek k cenám za výsadbu do nádob nebo zvýšených záhonů, při průměru balu přes 500 do 600 mm</t>
  </si>
  <si>
    <t>1296164327</t>
  </si>
  <si>
    <t>https://podminky.urs.cz/item/CS_URS_2024_02/184102185</t>
  </si>
  <si>
    <t>184215132</t>
  </si>
  <si>
    <t>Ukotvení dřeviny kůly v rovině nebo na svahu do 1:5 třemi kůly, délky přes 1 do 2 m</t>
  </si>
  <si>
    <t>1591540715</t>
  </si>
  <si>
    <t>https://podminky.urs.cz/item/CS_URS_2024_02/184215132</t>
  </si>
  <si>
    <t>60591253</t>
  </si>
  <si>
    <t>kůl vyvazovací dřevěný impregnovaný D 8cm dl 2m</t>
  </si>
  <si>
    <t>-176601029</t>
  </si>
  <si>
    <t>6*3</t>
  </si>
  <si>
    <t>184701112</t>
  </si>
  <si>
    <t>Výsadba živého plotu v rovině nebo na svahu do 1:5, z dřevin s balem</t>
  </si>
  <si>
    <t>-558908560</t>
  </si>
  <si>
    <t>https://podminky.urs.cz/item/CS_URS_2024_02/184701112</t>
  </si>
  <si>
    <t>(15,50+14,90+17,25)*4+1,4</t>
  </si>
  <si>
    <t>02660099.1</t>
  </si>
  <si>
    <t>Ligustrum</t>
  </si>
  <si>
    <t>743098598</t>
  </si>
  <si>
    <t>184813990.1</t>
  </si>
  <si>
    <t>Ochrana kořenového systému stávajících stromů při zřizování mlatové cesty</t>
  </si>
  <si>
    <t>489372267</t>
  </si>
  <si>
    <t>184814990.1</t>
  </si>
  <si>
    <t>Ochrana vegetace na stavbě</t>
  </si>
  <si>
    <t>1533389875</t>
  </si>
  <si>
    <t>184816000.1</t>
  </si>
  <si>
    <t>Přihnojení stromů a keřů tabletami hnojiva</t>
  </si>
  <si>
    <t>-901335932</t>
  </si>
  <si>
    <t>"stromy</t>
  </si>
  <si>
    <t>6*4</t>
  </si>
  <si>
    <t>192*1</t>
  </si>
  <si>
    <t>25191099.1</t>
  </si>
  <si>
    <t>vysoce výživné tablety hnojiva s pomalým uvolňováním živin a fosforečnanů např. Silvamix Forte, hmotnost 10 g</t>
  </si>
  <si>
    <t>-639024048</t>
  </si>
  <si>
    <t>108*2 'Přepočtené koeficientem množství</t>
  </si>
  <si>
    <t>184851111</t>
  </si>
  <si>
    <t>Hnojení roztokem hnojiva v rovině nebo na svahu do 1:5</t>
  </si>
  <si>
    <t>-1557072135</t>
  </si>
  <si>
    <t>https://podminky.urs.cz/item/CS_URS_2024_02/184851111</t>
  </si>
  <si>
    <t>Poznámka k položce:_x000d_
- granulované trávníkové hnojivo</t>
  </si>
  <si>
    <t>(Tr+TK)*10,00*0,001</t>
  </si>
  <si>
    <t>184911421</t>
  </si>
  <si>
    <t>Mulčování vysazených rostlin mulčovací kůrou, tl. do 100 mm v rovině nebo na svahu do 1:5</t>
  </si>
  <si>
    <t>2002735722</t>
  </si>
  <si>
    <t>https://podminky.urs.cz/item/CS_URS_2024_02/184911421</t>
  </si>
  <si>
    <t>"v ploše živého plotu</t>
  </si>
  <si>
    <t>30,29+14,05</t>
  </si>
  <si>
    <t>pi*1,00*1,00*6</t>
  </si>
  <si>
    <t>10391100</t>
  </si>
  <si>
    <t>kůra mulčovací VL</t>
  </si>
  <si>
    <t>831436079</t>
  </si>
  <si>
    <t>79,19*0,04 'Přepočtené koeficientem množství</t>
  </si>
  <si>
    <t>185803111</t>
  </si>
  <si>
    <t>Ošetření trávníku jednorázové v rovině nebo na svahu do 1:5</t>
  </si>
  <si>
    <t>1886871063</t>
  </si>
  <si>
    <t>https://podminky.urs.cz/item/CS_URS_2024_02/185803111</t>
  </si>
  <si>
    <t>TK+Tr</t>
  </si>
  <si>
    <t>185804111</t>
  </si>
  <si>
    <t>Ošetření vysazených květin jednorázové v rovině</t>
  </si>
  <si>
    <t>724437112</t>
  </si>
  <si>
    <t>https://podminky.urs.cz/item/CS_URS_2024_02/185804111</t>
  </si>
  <si>
    <t>185804312</t>
  </si>
  <si>
    <t>Zalití rostlin vodou plochy záhonů jednotlivě přes 20 m2</t>
  </si>
  <si>
    <t>-1781661162</t>
  </si>
  <si>
    <t>https://podminky.urs.cz/item/CS_URS_2024_02/185804312</t>
  </si>
  <si>
    <t>(TK+Tr)*10,00*0,001</t>
  </si>
  <si>
    <t>185851121</t>
  </si>
  <si>
    <t>Dovoz vody pro zálivku rostlin na vzdálenost do 1000 m</t>
  </si>
  <si>
    <t>604125924</t>
  </si>
  <si>
    <t>https://podminky.urs.cz/item/CS_URS_2024_02/185851121</t>
  </si>
  <si>
    <t>Zakládání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</si>
  <si>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</si>
  <si>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</si>
  <si>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-1094478603</t>
  </si>
  <si>
    <t>https://podminky.urs.cz/item/CS_URS_2024_02/211971121</t>
  </si>
  <si>
    <t>"dešťová kanaliace</t>
  </si>
  <si>
    <t>(DK125+DK160)*(0,50+0,40+0,10)*2</t>
  </si>
  <si>
    <t>"drenáž</t>
  </si>
  <si>
    <t>Dr100*1,05</t>
  </si>
  <si>
    <t>69311081</t>
  </si>
  <si>
    <t>geotextilie netkaná separační, ochranná, filtrační, drenážní PES 300g/m2</t>
  </si>
  <si>
    <t>1860930794</t>
  </si>
  <si>
    <t>406,095*1,1845 'Přepočtené koeficientem množství</t>
  </si>
  <si>
    <t>212572111</t>
  </si>
  <si>
    <t>Lože pro trativody ze štěrkopísku tříděného</t>
  </si>
  <si>
    <t>333179424</t>
  </si>
  <si>
    <t>https://podminky.urs.cz/item/CS_URS_2024_02/212572111</t>
  </si>
  <si>
    <t>(DK125+DK160)*0,60*0,10</t>
  </si>
  <si>
    <t>212751104</t>
  </si>
  <si>
    <t>Trativody z drenážních a melioračních trubek pro meliorace, dočasné nebo odlehčovací drenáže se zřízením štěrkového lože pod trubky a s jejich obsypem v otevřeném výkopu trubka flexibilní PVC-U SN 4 celoperforovaná 360° DN 100</t>
  </si>
  <si>
    <t>-882354905</t>
  </si>
  <si>
    <t>https://podminky.urs.cz/item/CS_URS_2024_02/212751104</t>
  </si>
  <si>
    <t>"za opěrnou stěnou</t>
  </si>
  <si>
    <t>3,00+3,40+17,50</t>
  </si>
  <si>
    <t>271532212</t>
  </si>
  <si>
    <t>Podsyp pod základové konstrukce se zhutněním a urovnáním povrchu z kameniva hrubého, frakce 16 - 32 mm</t>
  </si>
  <si>
    <t>1933899836</t>
  </si>
  <si>
    <t>https://podminky.urs.cz/item/CS_URS_2024_02/271532212</t>
  </si>
  <si>
    <t>"schodiště v řezu D-D´</t>
  </si>
  <si>
    <t>2,049*0,50*0,20</t>
  </si>
  <si>
    <t>1,975*0,60*0,20</t>
  </si>
  <si>
    <t>1,975*0,50*0,20</t>
  </si>
  <si>
    <t>1,995*0,60*0,20</t>
  </si>
  <si>
    <t>" - pod schodišťové stupně</t>
  </si>
  <si>
    <t>(2,407+1,605)*(2,049+1,995)/2*0,25</t>
  </si>
  <si>
    <t>"schodiště v řezu E-E´</t>
  </si>
  <si>
    <t>2,523*0,60*0,20</t>
  </si>
  <si>
    <t>2,798*0,60*0,20</t>
  </si>
  <si>
    <t>11,233*(2,523+2,798)/2*0,25</t>
  </si>
  <si>
    <t>"schodiště v řezu C-C´</t>
  </si>
  <si>
    <t>2,016*0,50*0,20</t>
  </si>
  <si>
    <t>2,021*0,50*0,20</t>
  </si>
  <si>
    <t>2,062*0,50*0,20</t>
  </si>
  <si>
    <t>0,725*(2,028+2,016)/2*0,25</t>
  </si>
  <si>
    <t>1,087*(2,059+2,021)/2*0,25</t>
  </si>
  <si>
    <t>1,087*(2,066+2,062)/2*0,25</t>
  </si>
  <si>
    <t>"schodiště v řezu F-F´ a G-G´</t>
  </si>
  <si>
    <t>" - doplnění štěrkového podsypu (předpoklad: průměrná tl.250 mm)</t>
  </si>
  <si>
    <t>(0,785+3,442+2,065)*2,20*0,25</t>
  </si>
  <si>
    <t>274313711</t>
  </si>
  <si>
    <t>Základy z betonu prostého pasy betonu kamenem neprokládaného tř. C 20/25</t>
  </si>
  <si>
    <t>-662264010</t>
  </si>
  <si>
    <t>https://podminky.urs.cz/item/CS_URS_2024_02/274313711</t>
  </si>
  <si>
    <t>2,049*0,50*0,61</t>
  </si>
  <si>
    <t>1,975*(0,60*0,765-0,21*0,13)</t>
  </si>
  <si>
    <t>1,975*0,50*0,61</t>
  </si>
  <si>
    <t>1,995*(0,60*0,80-0,21*0,07)</t>
  </si>
  <si>
    <t>2,523*0,60*0,50</t>
  </si>
  <si>
    <t>2,798*(0,60*0,80-0,21*0,07)</t>
  </si>
  <si>
    <t>"schodiště v řez C-C´</t>
  </si>
  <si>
    <t>2,016*(0,50*0,60-0,15*0,15)</t>
  </si>
  <si>
    <t>2,021*(0,50*0,60-0,15*0,15)</t>
  </si>
  <si>
    <t>2,062*(0,50*0,60-0,15*0,15)</t>
  </si>
  <si>
    <t>274351121</t>
  </si>
  <si>
    <t>Bednění základů pasů rovné zřízení</t>
  </si>
  <si>
    <t>-1801585293</t>
  </si>
  <si>
    <t>https://podminky.urs.cz/item/CS_URS_2024_02/274351121</t>
  </si>
  <si>
    <t>2,049*0,53</t>
  </si>
  <si>
    <t>1,975*(0,372+0,38)</t>
  </si>
  <si>
    <t>1,975*(0,205+0,524)</t>
  </si>
  <si>
    <t>1,995*(0,379+0,242)</t>
  </si>
  <si>
    <t>2,523*0,386*2</t>
  </si>
  <si>
    <t>2,798*0,38*2</t>
  </si>
  <si>
    <t>2,062*0,382*2</t>
  </si>
  <si>
    <t>274351122</t>
  </si>
  <si>
    <t>Bednění základů pasů rovné odstranění</t>
  </si>
  <si>
    <t>-2004085372</t>
  </si>
  <si>
    <t>https://podminky.urs.cz/item/CS_URS_2024_02/274351122</t>
  </si>
  <si>
    <t>275313711</t>
  </si>
  <si>
    <t>Základy z betonu prostého patky a bloky z betonu kamenem neprokládaného tř. C 20/25</t>
  </si>
  <si>
    <t>-691455308</t>
  </si>
  <si>
    <t>https://podminky.urs.cz/item/CS_URS_2024_02/275313711</t>
  </si>
  <si>
    <t>"brána Z2.1</t>
  </si>
  <si>
    <t>0,60*0,60*0,80*2*1,035</t>
  </si>
  <si>
    <t>311113154</t>
  </si>
  <si>
    <t>Nadzákladové zdi z betonových tvárnic ztraceného bednění hladkých, včetně výplně z betonu třídy C 25/30, tloušťky zdiva přes 250 do 300 mm</t>
  </si>
  <si>
    <t>1952517168</t>
  </si>
  <si>
    <t>https://podminky.urs.cz/item/CS_URS_2024_02/311113154</t>
  </si>
  <si>
    <t>"opěrná stěna</t>
  </si>
  <si>
    <t>(3,05+3,35)*2,00+2,50*1,75+2,00*1,50+2,25*1,25+2,25*1,00+2,50*0,75+2,00*0,50+1,50*0,25</t>
  </si>
  <si>
    <t>311361821</t>
  </si>
  <si>
    <t>Výztuž nadzákladových zdí nosných svislých nebo odkloněných od svislice, rovných nebo oblých z betonářské oceli 10 505 (R) nebo BSt 500</t>
  </si>
  <si>
    <t>-532808760</t>
  </si>
  <si>
    <t>https://podminky.urs.cz/item/CS_URS_2024_02/311361821</t>
  </si>
  <si>
    <t>"dle statiky</t>
  </si>
  <si>
    <t>1116,518*0,001</t>
  </si>
  <si>
    <t>"odpočet výztuže základového pasu</t>
  </si>
  <si>
    <t>-VOZ</t>
  </si>
  <si>
    <t>319201321</t>
  </si>
  <si>
    <t>Vyrovnání nerovného povrchu vnitřního i vnějšího zdiva bez odsekání vadných cihel, maltou (s dodáním hmot) tl. do 30 mm</t>
  </si>
  <si>
    <t>-521423393</t>
  </si>
  <si>
    <t>https://podminky.urs.cz/item/CS_URS_2024_02/319201321</t>
  </si>
  <si>
    <t>"předpoklad: 35% celkové plochy</t>
  </si>
  <si>
    <t>OmB*0,35</t>
  </si>
  <si>
    <t>319202321</t>
  </si>
  <si>
    <t>Vyrovnání nerovného povrchu vnitřního i vnějšího zdiva přizděním, tl. přes 30 do 80 mm</t>
  </si>
  <si>
    <t>-304641293</t>
  </si>
  <si>
    <t>https://podminky.urs.cz/item/CS_URS_2024_02/319202321</t>
  </si>
  <si>
    <t>"předpoklad: 15% celkové plochy</t>
  </si>
  <si>
    <t>OmB*0,15</t>
  </si>
  <si>
    <t>319202331</t>
  </si>
  <si>
    <t>Vyrovnání nerovného povrchu vnitřního i vnějšího zdiva přizděním, tl. přes 80 do 150 mm</t>
  </si>
  <si>
    <t>-392403434</t>
  </si>
  <si>
    <t>https://podminky.urs.cz/item/CS_URS_2024_02/319202331</t>
  </si>
  <si>
    <t>327213113</t>
  </si>
  <si>
    <t>Zdění zdiva nadzákladového opěrných zdí a valů z lomového kamene štípaného nebo ručně vybíraného na maltu z nepravidelných kamenů objemu 1 kusu kamene do 0,02 m3, šířka spáry přes 10 do 20 mm</t>
  </si>
  <si>
    <t>-2064110363</t>
  </si>
  <si>
    <t>https://podminky.urs.cz/item/CS_URS_2024_02/327213113</t>
  </si>
  <si>
    <t>"přezdění opěrné stěny</t>
  </si>
  <si>
    <t>" - soklová část</t>
  </si>
  <si>
    <t>(3,045+2,105+15,00+0,85)*0,17*0,35</t>
  </si>
  <si>
    <t>" - přizdění k železobetonové stěně v nadzemní části</t>
  </si>
  <si>
    <t>1,95*(0,17+0,04)/2*1,65</t>
  </si>
  <si>
    <t>15,50*(0,17+0,04)/2*(1,65+0,15)/2</t>
  </si>
  <si>
    <t>0,80*(0,17+0,04)/2*0,15</t>
  </si>
  <si>
    <t>58381000.1</t>
  </si>
  <si>
    <t>kámen lomový upravený žula</t>
  </si>
  <si>
    <t>1501522661</t>
  </si>
  <si>
    <t>"předpoklad: náhrada 20% původních kamenů</t>
  </si>
  <si>
    <t>KOZ*0,20</t>
  </si>
  <si>
    <t>0,613*2,85 'Přepočtené koeficientem množství</t>
  </si>
  <si>
    <t>327265000.1</t>
  </si>
  <si>
    <t>Osazení krycích žulových desek ukončení opěrné zdi</t>
  </si>
  <si>
    <t>-405759905</t>
  </si>
  <si>
    <t>17,20+3,00</t>
  </si>
  <si>
    <t>58380000.1</t>
  </si>
  <si>
    <t>pemrlovaná žulová deska 500x1000x50 mm</t>
  </si>
  <si>
    <t>-1403199795</t>
  </si>
  <si>
    <t>327323127</t>
  </si>
  <si>
    <t>Opěrné zdi a valy z betonu železového bez zvláštních nároků na vliv prostředí tř. C 25/30</t>
  </si>
  <si>
    <t>540133214</t>
  </si>
  <si>
    <t>https://podminky.urs.cz/item/CS_URS_2024_02/327323127</t>
  </si>
  <si>
    <t>"základový pas opěrné zdi z tvarovek ztraceného bednění</t>
  </si>
  <si>
    <t>(2,889+2,854)/2*0,80*0,60</t>
  </si>
  <si>
    <t>18,593*0,80*0,60</t>
  </si>
  <si>
    <t>327351211</t>
  </si>
  <si>
    <t>Bednění opěrných zdí a valů svislých i skloněných, výšky do 20 m zřízení</t>
  </si>
  <si>
    <t>-205418755</t>
  </si>
  <si>
    <t>https://podminky.urs.cz/item/CS_URS_2024_02/327351211</t>
  </si>
  <si>
    <t>(2,889+2,854+0,80)*0,60</t>
  </si>
  <si>
    <t>(18,593+0,80)*2*0,60</t>
  </si>
  <si>
    <t>327351221</t>
  </si>
  <si>
    <t>Bednění opěrných zdí a valů svislých i skloněných, výšky do 20 m odstranění</t>
  </si>
  <si>
    <t>-1779104878</t>
  </si>
  <si>
    <t>https://podminky.urs.cz/item/CS_URS_2024_02/327351221</t>
  </si>
  <si>
    <t>327361006</t>
  </si>
  <si>
    <t>Výztuž opěrných zdí a valů průměru do 12 mm, z oceli 10 505 (R) nebo BSt 500</t>
  </si>
  <si>
    <t>310082005</t>
  </si>
  <si>
    <t>https://podminky.urs.cz/item/CS_URS_2024_02/327361006</t>
  </si>
  <si>
    <t>BOZ*44,39*0,001</t>
  </si>
  <si>
    <t>327501111</t>
  </si>
  <si>
    <t>Výplň za opěrami a protimrazové klíny z kameniva drceného nebo těženého se zhutněním</t>
  </si>
  <si>
    <t>1032806098</t>
  </si>
  <si>
    <t>https://podminky.urs.cz/item/CS_URS_2024_02/327501111</t>
  </si>
  <si>
    <t>((3,05+3,35)*2,00+2,50*1,75+2,00*1,50+2,25*1,25+2,25*1,00+2,50*0,75+2,00*0,50+1,50*0,25)*(1,00+0,58)/2</t>
  </si>
  <si>
    <t>434191400.1</t>
  </si>
  <si>
    <t>Osazování schodišťových stupňů kamenných pemrlovaných do lože ze suchého betonu min. tl.100 mm, s vyspárováním styčných spár, s provizorním dřevěným zábradlím a dočasným zakrytím stupnic prkny</t>
  </si>
  <si>
    <t>1943750659</t>
  </si>
  <si>
    <t>14*(2,049+1,995)/2</t>
  </si>
  <si>
    <t>30*(2,798+2,523)/2</t>
  </si>
  <si>
    <t>3*(2,028+2,016)/2</t>
  </si>
  <si>
    <t>4*(2,059+2,021)/2</t>
  </si>
  <si>
    <t>4*(2,066+2,062)/2</t>
  </si>
  <si>
    <t>stupeň schodišťový žulový 390x165 mm pemrlovaný s drážkou pro osazení stupně, barva žlutošedá</t>
  </si>
  <si>
    <t>559875590</t>
  </si>
  <si>
    <t>108,123*1,05 'Přepočtené koeficientem množství</t>
  </si>
  <si>
    <t>58388000.2</t>
  </si>
  <si>
    <t>stupeň schodišťový žulový 350x160 mm pemrlovaný s drážkou pro osazení stupně, barva žlutošedá</t>
  </si>
  <si>
    <t>1085362296</t>
  </si>
  <si>
    <t>22,482*1,05 'Přepočtené koeficientem množství</t>
  </si>
  <si>
    <t>434191452.1</t>
  </si>
  <si>
    <t>Osazování původních schodišťových stupňů kamenných do lože ze suchého betonu, s vyspárováním styčných spár do připravených kapes včetně zazdění konců schodů</t>
  </si>
  <si>
    <t>-383914584</t>
  </si>
  <si>
    <t>"schodiště v řez F-F´a G-G´</t>
  </si>
  <si>
    <t>(2,20+0,25*2)*18</t>
  </si>
  <si>
    <t>434199901.1</t>
  </si>
  <si>
    <t>Očištění stávajících schodišťových kamenných stupňů</t>
  </si>
  <si>
    <t>-568510626</t>
  </si>
  <si>
    <t>434199902.1</t>
  </si>
  <si>
    <t>Odborná oprava kamenných schodišťovýách stupňů</t>
  </si>
  <si>
    <t>1993217877</t>
  </si>
  <si>
    <t>Poznámka k položce:_x000d_
- kamenická oprava_x000d_
- vlepení nerezových spon do vyfrézovaných drážek na rubové straně stupňů</t>
  </si>
  <si>
    <t>451572111</t>
  </si>
  <si>
    <t>Lože pod potrubí, stoky a drobné objekty v otevřeném výkopu z kameniva drobného těženého 0 až 4 mm</t>
  </si>
  <si>
    <t>409654976</t>
  </si>
  <si>
    <t>https://podminky.urs.cz/item/CS_URS_2024_02/451572111</t>
  </si>
  <si>
    <t>"vyrovní dna jámy pod vsakovací boxy</t>
  </si>
  <si>
    <t>7,00*3,40*0,10</t>
  </si>
  <si>
    <t>Komunikace pozemní</t>
  </si>
  <si>
    <t>561121101</t>
  </si>
  <si>
    <t>Zřízení podkladu nebo ochranné vrstvy vozovky z mechanicky zpevněné zeminy MZ bez přidání pojiva nebo vylepšovacího materiálu, s rozprostřením, vlhčením, promísením a zhutněním, tloušťka po zhutnění 50 mm</t>
  </si>
  <si>
    <t>899262462</t>
  </si>
  <si>
    <t>https://podminky.urs.cz/item/CS_URS_2024_02/561121101</t>
  </si>
  <si>
    <t>"tl.20 mm - mlatový chodník</t>
  </si>
  <si>
    <t>S1a+S1b</t>
  </si>
  <si>
    <t>58346100.1</t>
  </si>
  <si>
    <t>drcené kamenivo frakce 0/4 (světlý jurský vápenec)</t>
  </si>
  <si>
    <t>1757581322</t>
  </si>
  <si>
    <t>"50%</t>
  </si>
  <si>
    <t>(S1+S3)*0,02*0,50</t>
  </si>
  <si>
    <t>7,134*1,65 'Přepočtené koeficientem množství</t>
  </si>
  <si>
    <t>58331300.1</t>
  </si>
  <si>
    <t>hlinitý kopaný písek frakce 0/2 okrové barvy</t>
  </si>
  <si>
    <t>2005416164</t>
  </si>
  <si>
    <t>561121102</t>
  </si>
  <si>
    <t>Zřízení podkladu nebo ochranné vrstvy vozovky z mechanicky zpevněné zeminy MZ bez přidání pojiva nebo vylepšovacího materiálu, s rozprostřením, vlhčením, promísením a zhutněním, tloušťka po zhutnění 80 mm</t>
  </si>
  <si>
    <t>1954987740</t>
  </si>
  <si>
    <t>https://podminky.urs.cz/item/CS_URS_2024_02/561121102</t>
  </si>
  <si>
    <t>"tl.60 mm - mlatový chodník</t>
  </si>
  <si>
    <t>58346100.2</t>
  </si>
  <si>
    <t>drcené kamenivo frakce 8/16 (světlý jurský vápenec)</t>
  </si>
  <si>
    <t>-149624940</t>
  </si>
  <si>
    <t>S1a*0,06*0,50</t>
  </si>
  <si>
    <t>3,781*1,4 'Přepočtené koeficientem množství</t>
  </si>
  <si>
    <t>58331300.2</t>
  </si>
  <si>
    <t>hlinitý kopaný písek frakce 8/16 okrové barvy</t>
  </si>
  <si>
    <t>-134919930</t>
  </si>
  <si>
    <t>561121112</t>
  </si>
  <si>
    <t>Zřízení podkladu nebo ochranné vrstvy vozovky z mechanicky zpevněné zeminy MZ bez přidání pojiva nebo vylepšovacího materiálu, s rozprostřením, vlhčením, promísením a zhutněním, tloušťka po zhutnění 200 mm</t>
  </si>
  <si>
    <t>323129476</t>
  </si>
  <si>
    <t>https://podminky.urs.cz/item/CS_URS_2024_02/561121112</t>
  </si>
  <si>
    <t>"tl.170 mm - mlatový chodník pojezdový</t>
  </si>
  <si>
    <t>"tl.200 mm - S2 - štěrkový trávník - pochozí</t>
  </si>
  <si>
    <t>" - dle výkresu C.4</t>
  </si>
  <si>
    <t>37,02+12,06+11,18+17,58+13,89</t>
  </si>
  <si>
    <t>58346100.3</t>
  </si>
  <si>
    <t>drcené kamenivo frakce 0-32 (světlý jurský vápenec)</t>
  </si>
  <si>
    <t>-1943358771</t>
  </si>
  <si>
    <t>S3*0,06*0,50</t>
  </si>
  <si>
    <t>11,285*1,8 'Přepočtené koeficientem množství</t>
  </si>
  <si>
    <t>58331300.3</t>
  </si>
  <si>
    <t>hlinitý kopaný písek frakce 0-63 okrové barvy</t>
  </si>
  <si>
    <t>1399157293</t>
  </si>
  <si>
    <t>119530945</t>
  </si>
  <si>
    <t>"10-20%</t>
  </si>
  <si>
    <t>S2*0,20*0,15</t>
  </si>
  <si>
    <t>2,752*1,3 'Přepočtené koeficientem množství</t>
  </si>
  <si>
    <t>58343900.1</t>
  </si>
  <si>
    <t>kamenivo drcené hrubé frakce 0-32 až 0-64</t>
  </si>
  <si>
    <t>299959264</t>
  </si>
  <si>
    <t>"80-90%</t>
  </si>
  <si>
    <t>S2*0,20*0,85</t>
  </si>
  <si>
    <t>15,594*1,6 'Přepočtené koeficientem množství</t>
  </si>
  <si>
    <t>564710103</t>
  </si>
  <si>
    <t>Podklad nebo kryt z kameniva hrubého drceného vel. 16-32 mm s rozprostřením a zhutněním plochy jednotlivě do 100 m2, po zhutnění tl. 70 mm</t>
  </si>
  <si>
    <t>-1638588074</t>
  </si>
  <si>
    <t>https://podminky.urs.cz/item/CS_URS_2024_02/564710103</t>
  </si>
  <si>
    <t>"pod dlážděný odvodňovací žlab</t>
  </si>
  <si>
    <t>564740101</t>
  </si>
  <si>
    <t>Podklad nebo kryt z kameniva hrubého drceného vel. 16-32 mm s rozprostřením a zhutněním plochy jednotlivě do 100 m2, po zhutnění tl. 120 mm</t>
  </si>
  <si>
    <t>-571156426</t>
  </si>
  <si>
    <t>https://podminky.urs.cz/item/CS_URS_2024_02/564740101</t>
  </si>
  <si>
    <t>"v ploše S1 - pod žulovým lemováním</t>
  </si>
  <si>
    <t>S1lcz-12,00*0,20</t>
  </si>
  <si>
    <t>564740102</t>
  </si>
  <si>
    <t>Podklad nebo kryt z kameniva hrubého drceného vel. 16-32 mm s rozprostřením a zhutněním plochy jednotlivě do 100 m2, po zhutnění tl. 130 mm</t>
  </si>
  <si>
    <t>-2055172993</t>
  </si>
  <si>
    <t>https://podminky.urs.cz/item/CS_URS_2024_02/564740102</t>
  </si>
  <si>
    <t>"S1 - mlatový chodník - pochozí</t>
  </si>
  <si>
    <t>"dle výkresu C.4</t>
  </si>
  <si>
    <t>70,93+55,09</t>
  </si>
  <si>
    <t>564740112</t>
  </si>
  <si>
    <t>Podklad nebo kryt z kameniva hrubého drceného vel. 16-32 mm s rozprostřením a zhutněním plochy přes 100 m2, po zhutnění tl. 130 mm</t>
  </si>
  <si>
    <t>1576584058</t>
  </si>
  <si>
    <t>https://podminky.urs.cz/item/CS_URS_2024_02/564740112</t>
  </si>
  <si>
    <t>564750000.1</t>
  </si>
  <si>
    <t>Podklad nebo kryt z kameniva hrubého drceného frakce 0-63 mm s rozprostřením a zhutněním, po zhutnění tl. 150 mm</t>
  </si>
  <si>
    <t>-527166247</t>
  </si>
  <si>
    <t>"S3 - mlatový chodník - pojezdový</t>
  </si>
  <si>
    <t>264,34+81,84</t>
  </si>
  <si>
    <t>" - poškozené mlatové cesty u nádrží</t>
  </si>
  <si>
    <t>30,00</t>
  </si>
  <si>
    <t>564750000.2</t>
  </si>
  <si>
    <t>Podklad nebo kryt z kameniva hrubého drceného frakce 0-63 mm s rozprostřením a zhutněním, po zhutnění tl. 217 mm</t>
  </si>
  <si>
    <t>590233869</t>
  </si>
  <si>
    <t>"S3 - mlatový chodník - lemování z žulových kostek</t>
  </si>
  <si>
    <t>12,00*0,20</t>
  </si>
  <si>
    <t>564861014</t>
  </si>
  <si>
    <t>Podklad ze štěrkodrti ŠD s rozprostřením a zhutněním plochy jednotlivě do 100 m2, po zhutnění tl. 230 mm</t>
  </si>
  <si>
    <t>1731319418</t>
  </si>
  <si>
    <t>https://podminky.urs.cz/item/CS_URS_2024_02/564861014</t>
  </si>
  <si>
    <t>Poznámka k položce:_x000d_
- frakce 4-8</t>
  </si>
  <si>
    <t>591241111</t>
  </si>
  <si>
    <t>Kladení dlažby z kostek s provedením lože do tl. 50 mm, s vyplněním spár, s dvojím beraněním a se smetením přebytečného materiálu na krajnici drobných z kamene, do lože z cementové malty</t>
  </si>
  <si>
    <t>-965126695</t>
  </si>
  <si>
    <t>https://podminky.urs.cz/item/CS_URS_2024_02/591241111</t>
  </si>
  <si>
    <t>"lemování centrálního záhonu a mlatové cesty</t>
  </si>
  <si>
    <t>"podél S1</t>
  </si>
  <si>
    <t>(12,00*3-0,21*4)*0,21</t>
  </si>
  <si>
    <t>"podél S3</t>
  </si>
  <si>
    <t>12,00*0,21</t>
  </si>
  <si>
    <t>"podesta schodiště v řezu D-D´</t>
  </si>
  <si>
    <t>0,78*2,036</t>
  </si>
  <si>
    <t>58381015</t>
  </si>
  <si>
    <t>kostka řezanoštípaná dlažební žula 10x10x10cm</t>
  </si>
  <si>
    <t>1743240250</t>
  </si>
  <si>
    <t>S1lcz+S3lcz+SchD</t>
  </si>
  <si>
    <t>11,492*1,02 'Přepočtené koeficientem množství</t>
  </si>
  <si>
    <t>591412111</t>
  </si>
  <si>
    <t>Kladení dlažby z mozaiky komunikací pro pěší s vyplněním spár, s dvojím beraněním a se smetením přebytečného materiálu na vzdálenost do 3 m dvoubarevné a vícebarevné, s ložem tl. do 40 mm z kameniva</t>
  </si>
  <si>
    <t>485072961</t>
  </si>
  <si>
    <t>https://podminky.urs.cz/item/CS_URS_2024_02/591412111</t>
  </si>
  <si>
    <t>Poznámka k položce:_x000d_
- kladení dlažby do oblouku_x000d_
- spáry vysypané drtí frakce 2-4</t>
  </si>
  <si>
    <t>"S4 - žulová dlažba - pochozí</t>
  </si>
  <si>
    <t>5,43+5,23+44,92+16,25+23,12+26,12+18,15+4,52+7,85+52,31</t>
  </si>
  <si>
    <t>428471241</t>
  </si>
  <si>
    <t>203,9*1,02 'Přepočtené koeficientem množství</t>
  </si>
  <si>
    <t>451579777</t>
  </si>
  <si>
    <t>Podklad nebo lože pod dlažbu (přídlažbu) Příplatek k cenám za každých dalších i započatých 10 mm tloušťky podkladu nebo lože z kameniva těženého</t>
  </si>
  <si>
    <t>-1459202940</t>
  </si>
  <si>
    <t>https://podminky.urs.cz/item/CS_URS_2024_02/451579777</t>
  </si>
  <si>
    <t>597661111</t>
  </si>
  <si>
    <t>Rigol dlážděný do lože z betonu prostého tl. 100 mm, s vyplněním a zatřením spár cementovou maltou z dlažebních kostek drobných</t>
  </si>
  <si>
    <t>77172509</t>
  </si>
  <si>
    <t>https://podminky.urs.cz/item/CS_URS_2024_02/597661111</t>
  </si>
  <si>
    <t>"detail A6</t>
  </si>
  <si>
    <t>(3,00+0,347+7,271+8,651+9,104+5,60+2,076+7,338+4,40)*0,20</t>
  </si>
  <si>
    <t>"detail A8</t>
  </si>
  <si>
    <t>(5,287+1,687+5,304)*0,20</t>
  </si>
  <si>
    <t>Vápenný pačok cihelných stěn</t>
  </si>
  <si>
    <t>1963820888</t>
  </si>
  <si>
    <t>"stěny u schodišť</t>
  </si>
  <si>
    <t>" - schodiště D-D´</t>
  </si>
  <si>
    <t>0,45*2,076</t>
  </si>
  <si>
    <t>(0,728*0,261+0,738*0,325+0,722*0,398+0,716*0,373)*2*2</t>
  </si>
  <si>
    <t>(0,976*0,454+0,731*0,414+0,717*0,459+0,724*0,349)*2*2</t>
  </si>
  <si>
    <t>"- krycí deska</t>
  </si>
  <si>
    <t>(0,78+0,763+0,747+0,74+1,00+0,756+0,742+0,749)*0,45*2</t>
  </si>
  <si>
    <t>((0,78+0,763+0,747+0,74+1,00+0,756+0,742+0,749)*2+0,45*9)*0,07*2</t>
  </si>
  <si>
    <t>" - schodiště E-E´</t>
  </si>
  <si>
    <t>0,50*4,80+0,50*2,05</t>
  </si>
  <si>
    <t>(1,10*0,45+1,10*0,95+1,05*1,425+1,26*1,92)*2-4,17*1,87/2</t>
  </si>
  <si>
    <t>7,70*2,90/2</t>
  </si>
  <si>
    <t>(1,25*0,50-1,25*0,30/2)*10*2</t>
  </si>
  <si>
    <t>4,555*0,55+11,23*0,55</t>
  </si>
  <si>
    <t>(4,555+11,23+0,55*(4+10))*2</t>
  </si>
  <si>
    <t>" - schodiště F-F´</t>
  </si>
  <si>
    <t>(0,438*0,92*2+0,446*0,13+0,50*3*0,15)*2</t>
  </si>
  <si>
    <t>(0,495*3*0,46+0,446*3*0,75+0,58*4*0,13+0,446*0,10)*2</t>
  </si>
  <si>
    <t>(0,655+3,09)*0,85*2*2</t>
  </si>
  <si>
    <t>(0,50*0,50+0,58*0,58+(0,655+3,09)*0,48)*2</t>
  </si>
  <si>
    <t>" - schodiště G-G´</t>
  </si>
  <si>
    <t>(0,442*0,92*2+0,442*0,15+0,57*3*0,46-0,41*0,34/2+0,55*3*0,76+0,55*0,10+0,655*4*0,15)*2</t>
  </si>
  <si>
    <t>(0,576+1,731)*0,80*2*2</t>
  </si>
  <si>
    <t>(0,50*0,50+0,655*0,655+(0,576+1,731)*0,467)*2</t>
  </si>
  <si>
    <t>" - centrální rampa</t>
  </si>
  <si>
    <t>(2,50+3,50)/2*2,50*2</t>
  </si>
  <si>
    <t>(0,90*2+2,85)*2,50</t>
  </si>
  <si>
    <t>" - ostatní</t>
  </si>
  <si>
    <t>25,00</t>
  </si>
  <si>
    <t>622099020.1</t>
  </si>
  <si>
    <t>Silikátová těsnicí stěrka vnějších stěn dvojnásobná</t>
  </si>
  <si>
    <t>1134656245</t>
  </si>
  <si>
    <t>Poznámka k položce:_x000d_
- do výšky 300 mm nad terén</t>
  </si>
  <si>
    <t>0,45*0,30</t>
  </si>
  <si>
    <t>(0,728*0,261+(0,738+0,722+0,716)*0,30)*2*2</t>
  </si>
  <si>
    <t>(0,976+0,731+0,717+0,724)*0,30*2*2</t>
  </si>
  <si>
    <t>0,50*2*0,30</t>
  </si>
  <si>
    <t>(1,10+1,10+1,05+1,26)*2*0,30</t>
  </si>
  <si>
    <t>7,70*0,30</t>
  </si>
  <si>
    <t>(0,438*0,30*2+0,446*0,13+0,50*3*0,15)*2</t>
  </si>
  <si>
    <t>(0,495*3*0,30+0,446*3*0,30+0,58*4*0,13+0,446*0,10)*2</t>
  </si>
  <si>
    <t>(0,655+3,09)*0,30*2*2</t>
  </si>
  <si>
    <t>(0,442*0,30*2+0,442*0,15+0,57*3*0,30-0,41*0,30/2+0,55*3*0,30+0,55*0,10+0,655*4*0,15)*2</t>
  </si>
  <si>
    <t>(0,576+1,731)*0,30*2*2</t>
  </si>
  <si>
    <t>3,50*0,30*2</t>
  </si>
  <si>
    <t>(0,90*2+2,85)*0,30</t>
  </si>
  <si>
    <t>5,00</t>
  </si>
  <si>
    <t>622099020.2</t>
  </si>
  <si>
    <t>Sulfátostálá stěrka vnějších stěn dvojnásobná</t>
  </si>
  <si>
    <t>-291114832</t>
  </si>
  <si>
    <t>Poznámka k položce:_x000d_
- od výšky 300 mm nad terénem</t>
  </si>
  <si>
    <t>OmB-OmSs</t>
  </si>
  <si>
    <t>622099030.1</t>
  </si>
  <si>
    <t>Celoplošný trasový postřik (špric) vnějších stěn tl.5 mm</t>
  </si>
  <si>
    <t>1520245961</t>
  </si>
  <si>
    <t>622099040.1</t>
  </si>
  <si>
    <t>Profilace omítky cihelných stěn omítkou s obsahem vulkanického skla tl.20-25 mm</t>
  </si>
  <si>
    <t>455772312</t>
  </si>
  <si>
    <t>622099050.1</t>
  </si>
  <si>
    <t>Jednokomponentní hydrofobní sanační omítka vnějších stěn bez obsahu cementu na bázi metakaolínu tl.25-30 mm včetně profilací</t>
  </si>
  <si>
    <t>1061914089</t>
  </si>
  <si>
    <t>622099060.1</t>
  </si>
  <si>
    <t>Plošný minerální sanační štuk tl.2 mm vnějších stěn</t>
  </si>
  <si>
    <t>1587045026</t>
  </si>
  <si>
    <t>622324411</t>
  </si>
  <si>
    <t>Omítka sanační vnějších ploch podkladní (vyrovnávací) tloušťky do 15 mm nanášená ručně stěn</t>
  </si>
  <si>
    <t>1613357047</t>
  </si>
  <si>
    <t>https://podminky.urs.cz/item/CS_URS_2024_02/622324411</t>
  </si>
  <si>
    <t>Poznámka k položce:_x000d_
- zatření spar a vyrovnání podkladu</t>
  </si>
  <si>
    <t>Vápenný pačok cihelných pilířů a zábradlí</t>
  </si>
  <si>
    <t>134076782</t>
  </si>
  <si>
    <t>"zábradlí centrální rampy</t>
  </si>
  <si>
    <t>" - pilíře</t>
  </si>
  <si>
    <t>0,45*4*1,30*8</t>
  </si>
  <si>
    <t>(0,805+0,66+0,43+0,42+0,40+0,42)*1,30*2</t>
  </si>
  <si>
    <t>(0,74+1,36+0,40+0,92+0,42+0,43)*1,30*2</t>
  </si>
  <si>
    <t>" - madlo</t>
  </si>
  <si>
    <t>(2,65+2,60+2,58+2,60+2,46*2+1,80+2,60+2,56+2,60*2)*(0,25+0,40)*2</t>
  </si>
  <si>
    <t>"- podezdění</t>
  </si>
  <si>
    <t>(12,60+7,70+12,00+0,90*2)*(0,40*2+0,65)</t>
  </si>
  <si>
    <t>623099020.2</t>
  </si>
  <si>
    <t>Sulfátostálá stěrka pilířů a zabradlí</t>
  </si>
  <si>
    <t>1615138513</t>
  </si>
  <si>
    <t>Celoplošný trasový postřik (špric) vnějších pilířů a zábradlí tl.5 mm</t>
  </si>
  <si>
    <t>-159816153</t>
  </si>
  <si>
    <t>Profilace omítky cihelných pilířů a zábradlí omítkou s obsahem vulkanického skla tl.20-25 mm</t>
  </si>
  <si>
    <t>558037721</t>
  </si>
  <si>
    <t>"předpoklad: 50% plochy zábradlí</t>
  </si>
  <si>
    <t>OmP*0,50</t>
  </si>
  <si>
    <t>Jednokomponentní hydrofobní sanační omítka cihelných pilířů a zábradlí bez obsahu cementu na bázi metakaolínu tl.20-25 mm včetně profilací</t>
  </si>
  <si>
    <t>-637529319</t>
  </si>
  <si>
    <t>Plošný minerální sanační štuk tl.2 mm cihelných pilířů a zábradlí</t>
  </si>
  <si>
    <t>455749126</t>
  </si>
  <si>
    <t>623324411</t>
  </si>
  <si>
    <t>Omítka sanační vnějších ploch podkladní (vyrovnávací) tloušťky do 15 mm nanášená ručně pilířů nebo sloupů</t>
  </si>
  <si>
    <t>11724983</t>
  </si>
  <si>
    <t>https://podminky.urs.cz/item/CS_URS_2024_02/623324411</t>
  </si>
  <si>
    <t>628631211</t>
  </si>
  <si>
    <t>Spárování zdiva opěrných zdí a valů cementovou maltou hloubky spárování do 30 mm, zdiva z lomového kamene</t>
  </si>
  <si>
    <t>655687608</t>
  </si>
  <si>
    <t>https://podminky.urs.cz/item/CS_URS_2024_02/628631211</t>
  </si>
  <si>
    <t>"předpoklad: 20% celkové plochy</t>
  </si>
  <si>
    <t>KZ*0,20</t>
  </si>
  <si>
    <t>Trubní vedení</t>
  </si>
  <si>
    <t>382411115.1</t>
  </si>
  <si>
    <t>Zemní nádrž z polyetylenu PE na dešťovou a splaškovou vodu univerzální samonosná pro běžné zatížení, objemu 7500 l</t>
  </si>
  <si>
    <t>-817694208</t>
  </si>
  <si>
    <t>Poznámka k položce:_x000d_
V cenách jsou započteny i náklady na:_x000d_
- zhutněnou vyrovnávací násypnou vrstvu ze štěrku 8/16 tl. 200 mm._x000d_
- dodání a montáž zemní nádrže, šachty včetně nástavce a poklopu._x000d_
- podbetonování límcové části poklopu betonem tř. C 20/25 tl. 200 mm_x000d_
_x000d_
V cenách nejsou započteny náklady na:_x000d_
- fixování šachty obsypem, obsyp se oceňuje cenami souboru 174.111 Zásyp sypaninou z jakékoliv horniny ručně, část A07 Násypy, skládky a zásypy, katalog 800-1 Zemní práce, nebo 174.511 Zásyp sypaninou z jakékoliv horniny strojně, část A07 Násypy, skládky a zásypy, katalog 800-1 Zemní práce,_x000d_
- dodávku čerpadla k nádrži, toto se oceňuje ve specifikaci, napojení stávajícího kanalizačního potrubí.</t>
  </si>
  <si>
    <t>382419900.1</t>
  </si>
  <si>
    <t>Vystrojení akumulační nádrže ponorným čerpadlem</t>
  </si>
  <si>
    <t>225446795</t>
  </si>
  <si>
    <t>871310430</t>
  </si>
  <si>
    <t>Montáž kanalizačního potrubí z polypropylenu PP korugovaného nebo žebrovaného SN 16 DN 160</t>
  </si>
  <si>
    <t>-2081509208</t>
  </si>
  <si>
    <t>https://podminky.urs.cz/item/CS_URS_2024_02/871310430</t>
  </si>
  <si>
    <t>"DN 125 mm</t>
  </si>
  <si>
    <t>3,00+4,70+9,30+2,70</t>
  </si>
  <si>
    <t>2,70*4</t>
  </si>
  <si>
    <t>3,00+6,40+2,70+17,30+16,30+7,00+3,90</t>
  </si>
  <si>
    <t>10,00+4,90</t>
  </si>
  <si>
    <t>"DN 160</t>
  </si>
  <si>
    <t>5,80+11,60+18,80+14,00+12,70+13,70+11,90</t>
  </si>
  <si>
    <t>28617125.1</t>
  </si>
  <si>
    <t>trubka kanalizační korugovaná DN 125 mm včetně těsnicích kroužků</t>
  </si>
  <si>
    <t>-2102970295</t>
  </si>
  <si>
    <t>102*1,05 'Přepočtené koeficientem množství</t>
  </si>
  <si>
    <t>28617160.1</t>
  </si>
  <si>
    <t>trubka kanalizační korugovaná DN 160 mm včetně těsnicích kroužků</t>
  </si>
  <si>
    <t>-1446259471</t>
  </si>
  <si>
    <t>88,5*1,05 'Přepočtené koeficientem množství</t>
  </si>
  <si>
    <t>877275213</t>
  </si>
  <si>
    <t>Montáž tvarovek na kanalizačním plastovém potrubí z PE elektrotvarovek SDR 11/PN16 T-kusů d 125</t>
  </si>
  <si>
    <t>-1107238454</t>
  </si>
  <si>
    <t>https://podminky.urs.cz/item/CS_URS_2024_02/877275213</t>
  </si>
  <si>
    <t>28614000.2</t>
  </si>
  <si>
    <t>T-kus rovnoramenný DN 125 mm</t>
  </si>
  <si>
    <t>1711380682</t>
  </si>
  <si>
    <t>158</t>
  </si>
  <si>
    <t>877325216</t>
  </si>
  <si>
    <t>Montáž tvarovek na kanalizačním plastovém potrubí z PE elektrotvarovek SDR 11/PN16 T-kusů redukovaných d 160/110</t>
  </si>
  <si>
    <t>-393245299</t>
  </si>
  <si>
    <t>https://podminky.urs.cz/item/CS_URS_2024_02/877325216</t>
  </si>
  <si>
    <t>159</t>
  </si>
  <si>
    <t>28614000.1</t>
  </si>
  <si>
    <t>T-kus redukovaný DN 125, 160 mm</t>
  </si>
  <si>
    <t>1793468116</t>
  </si>
  <si>
    <t>160</t>
  </si>
  <si>
    <t>894811100.1</t>
  </si>
  <si>
    <t>Systémová revizní šachta včetně napojení a poklopu</t>
  </si>
  <si>
    <t>-62163317</t>
  </si>
  <si>
    <t>161</t>
  </si>
  <si>
    <t>897171111</t>
  </si>
  <si>
    <t>Akumulační boxy z polypropylenu PP pro vsakování dešťových vod pro pochozí a pod plochy zatížené osobními automobily o celkovém akumulačním objemu do 10 m3</t>
  </si>
  <si>
    <t>511028517</t>
  </si>
  <si>
    <t>https://podminky.urs.cz/item/CS_URS_2024_02/897171111</t>
  </si>
  <si>
    <t>1,20*0,60*0,42*20</t>
  </si>
  <si>
    <t>162</t>
  </si>
  <si>
    <t>899722111</t>
  </si>
  <si>
    <t>Krytí potrubí z plastů výstražnou fólií z PVC šířky do 20 cm</t>
  </si>
  <si>
    <t>361751526</t>
  </si>
  <si>
    <t>https://podminky.urs.cz/item/CS_URS_2024_02/899722111</t>
  </si>
  <si>
    <t>DK125+DK160</t>
  </si>
  <si>
    <t>163</t>
  </si>
  <si>
    <t>916111123</t>
  </si>
  <si>
    <t>Osazení silniční obruby z dlažebních kostek v jedné řadě s ložem tl. přes 50 do 100 mm, s vyplněním a zatřením spár cementovou maltou z drobných kostek s boční opěrou z betonu prostého, do lože z betonu prostého téže značky</t>
  </si>
  <si>
    <t>-1850519725</t>
  </si>
  <si>
    <t>https://podminky.urs.cz/item/CS_URS_2024_02/916111123</t>
  </si>
  <si>
    <t>2,338+2,661+1,279+5,595</t>
  </si>
  <si>
    <t>"u nové brány</t>
  </si>
  <si>
    <t>4,25</t>
  </si>
  <si>
    <t>164</t>
  </si>
  <si>
    <t>-341121746</t>
  </si>
  <si>
    <t>L1*0,10</t>
  </si>
  <si>
    <t>1,612*1,02 'Přepočtené koeficientem množství</t>
  </si>
  <si>
    <t>165</t>
  </si>
  <si>
    <t>916241213</t>
  </si>
  <si>
    <t>Osazení obrubníku kamenného se zřízením lože, s vyplněním a zatřením spár cementovou maltou stojatého s boční opěrou z betonu prostého, do lože z betonu prostého</t>
  </si>
  <si>
    <t>-1655313910</t>
  </si>
  <si>
    <t>https://podminky.urs.cz/item/CS_URS_2024_02/916241213</t>
  </si>
  <si>
    <t>7,55</t>
  </si>
  <si>
    <t>"degradovaný obrubník u dlážděné cesty u schodiště D-D´</t>
  </si>
  <si>
    <t>17,819+12,90+3,50+1,30</t>
  </si>
  <si>
    <t>166</t>
  </si>
  <si>
    <t>58380000.2</t>
  </si>
  <si>
    <t>obrubník kamenný žulový přímý 700x200x100 mm</t>
  </si>
  <si>
    <t>1403444803</t>
  </si>
  <si>
    <t>43,069</t>
  </si>
  <si>
    <t>43,069*1,02 'Přepočtené koeficientem množství</t>
  </si>
  <si>
    <t>167</t>
  </si>
  <si>
    <t>916331100.1</t>
  </si>
  <si>
    <t>Osazení ocelové lemovky do lože z betonu prostého</t>
  </si>
  <si>
    <t>-47052091</t>
  </si>
  <si>
    <t>"rozhraní mezi mlatovou plochou a trávou</t>
  </si>
  <si>
    <t>"podél plochy S1 (detail A1, A2, A3, A6)</t>
  </si>
  <si>
    <t>13,50*2+0,70*4+15,00-2,204+4,38+0,684+3,772</t>
  </si>
  <si>
    <t>1,784+12,559+3,215+1,00*2+5,00+5,356+pi*1,40/4+3,204+4,397+pi*1,40/4</t>
  </si>
  <si>
    <t>"podél plochy S3 (detail A4)</t>
  </si>
  <si>
    <t>5,949+53,189</t>
  </si>
  <si>
    <t>11,511+1,126+4,847+8,575+20,907</t>
  </si>
  <si>
    <t>168</t>
  </si>
  <si>
    <t>1359900.1</t>
  </si>
  <si>
    <t>lemovka z ocelové pásoviny 5/100 mm s přivařenými roxory 16 mm po 500 mm</t>
  </si>
  <si>
    <t>25256886</t>
  </si>
  <si>
    <t>S1ola+S1ol+S3ol</t>
  </si>
  <si>
    <t>197,25*1,05 'Přepočtené koeficientem množství</t>
  </si>
  <si>
    <t>169</t>
  </si>
  <si>
    <t>936124112</t>
  </si>
  <si>
    <t>Montáž lavičky parkové stabilní se zabetonováním noh</t>
  </si>
  <si>
    <t>284411844</t>
  </si>
  <si>
    <t>https://podminky.urs.cz/item/CS_URS_2024_02/936124112</t>
  </si>
  <si>
    <t>170</t>
  </si>
  <si>
    <t>74910100.1</t>
  </si>
  <si>
    <t>lavička s opěradlem - kovová konstrukce a nohy, sedací plocha a opěráky ze dřeva, určené do venkovního prostředí (shodný typ jako již osazené lavičky)</t>
  </si>
  <si>
    <t>1077025649</t>
  </si>
  <si>
    <t>171</t>
  </si>
  <si>
    <t>952909900.1</t>
  </si>
  <si>
    <t>Vyčištění plochy u nové brány</t>
  </si>
  <si>
    <t>1252934952</t>
  </si>
  <si>
    <t>172</t>
  </si>
  <si>
    <t>953990010.1</t>
  </si>
  <si>
    <t>Ochrana stávajících vzrostlých stromů</t>
  </si>
  <si>
    <t>36545378</t>
  </si>
  <si>
    <t>173</t>
  </si>
  <si>
    <t>953990020.1</t>
  </si>
  <si>
    <t>Ochrana stávajících konstrukcí a objektů před poškozením v průběhu výstavby</t>
  </si>
  <si>
    <t>-534428748</t>
  </si>
  <si>
    <t>174</t>
  </si>
  <si>
    <t>953990030.1</t>
  </si>
  <si>
    <t>Ochrana lemu šachty ve spodní části schodiště</t>
  </si>
  <si>
    <t>357352985</t>
  </si>
  <si>
    <t>Poznámka k položce:_x000d_
- schodiště v řezu C-C´</t>
  </si>
  <si>
    <t>175</t>
  </si>
  <si>
    <t>953990040.1</t>
  </si>
  <si>
    <t>Oprava obrub stávajících šachet</t>
  </si>
  <si>
    <t>1602508752</t>
  </si>
  <si>
    <t>Poznámka k položce:_x000d_
- schodiště v řezu C-C´ a D-D´</t>
  </si>
  <si>
    <t>176</t>
  </si>
  <si>
    <t>953990050.1</t>
  </si>
  <si>
    <t>Oprava krycích desek zídky schodiště</t>
  </si>
  <si>
    <t>1484643229</t>
  </si>
  <si>
    <t>Poznámka k položce:_x000d_
- schodiště v řezu D-D´_x000d_
- výměra v půdorysné ploše krycí desky</t>
  </si>
  <si>
    <t>0,50*(0,779+0,763+0,747+0,74+1,00+0,756+0,742+0,749)*2</t>
  </si>
  <si>
    <t>177</t>
  </si>
  <si>
    <t>961055111</t>
  </si>
  <si>
    <t>Bourání základů z betonu železového</t>
  </si>
  <si>
    <t>1526842361</t>
  </si>
  <si>
    <t>https://podminky.urs.cz/item/CS_URS_2024_02/961055111</t>
  </si>
  <si>
    <t>"dle nových základů opěrné zdi</t>
  </si>
  <si>
    <t>"zídky kolem betonové plochy</t>
  </si>
  <si>
    <t>(5,187+16,30)*0,60*0,40</t>
  </si>
  <si>
    <t>"jímka</t>
  </si>
  <si>
    <t>3,00*4,00*0,30+(3,00+3,60)*2*0,20*1,50</t>
  </si>
  <si>
    <t>4,00</t>
  </si>
  <si>
    <t>178</t>
  </si>
  <si>
    <t>962022491</t>
  </si>
  <si>
    <t>Bourání zdiva nadzákladového kamenného na maltu cementovou, objemu přes 1 m3</t>
  </si>
  <si>
    <t>-374761705</t>
  </si>
  <si>
    <t>https://podminky.urs.cz/item/CS_URS_2024_02/962022491</t>
  </si>
  <si>
    <t>"odstranění nízké opěrné stěny</t>
  </si>
  <si>
    <t>(16,30+5,187)*0,20*1,00</t>
  </si>
  <si>
    <t>179</t>
  </si>
  <si>
    <t>962042321</t>
  </si>
  <si>
    <t>Bourání zdiva z betonu prostého nadzákladového objemu přes 1 m3</t>
  </si>
  <si>
    <t>-228089587</t>
  </si>
  <si>
    <t>https://podminky.urs.cz/item/CS_URS_2024_02/962042321</t>
  </si>
  <si>
    <t>((4,90+5,70)*2+10,55)*0,20*1,00</t>
  </si>
  <si>
    <t>180</t>
  </si>
  <si>
    <t>-1036241073</t>
  </si>
  <si>
    <t>"opěrná zeď (dle nového zdění)</t>
  </si>
  <si>
    <t>OZ30*0,30</t>
  </si>
  <si>
    <t>181</t>
  </si>
  <si>
    <t>963023612</t>
  </si>
  <si>
    <t>Vybourání schodišťových stupňů oblých, rovných nebo kosých ze zdi kamenné oboustranně</t>
  </si>
  <si>
    <t>1412863078</t>
  </si>
  <si>
    <t>https://podminky.urs.cz/item/CS_URS_2024_02/963023612</t>
  </si>
  <si>
    <t>182</t>
  </si>
  <si>
    <t>963023712.1</t>
  </si>
  <si>
    <t>Šetrné vybourání kamenných schodišťových stupňů rovných ze zdi cihelné oboustranně včetně uvolnění z kapes</t>
  </si>
  <si>
    <t>-151631479</t>
  </si>
  <si>
    <t>"schodiště v řezu F-F´a G-G´</t>
  </si>
  <si>
    <t>18*(2,20+0,25*2)</t>
  </si>
  <si>
    <t>183</t>
  </si>
  <si>
    <t>963042819</t>
  </si>
  <si>
    <t>Bourání schodišťových stupňů betonových zhotovených na místě</t>
  </si>
  <si>
    <t>-954016943</t>
  </si>
  <si>
    <t>https://podminky.urs.cz/item/CS_URS_2024_02/963042819</t>
  </si>
  <si>
    <t>2,028*3+2,059*4+2,066*4</t>
  </si>
  <si>
    <t>184</t>
  </si>
  <si>
    <t>965042231</t>
  </si>
  <si>
    <t>Bourání mazanin betonových nebo z litého asfaltu tl. přes 100 mm, plochy do 4 m2</t>
  </si>
  <si>
    <t>522000835</t>
  </si>
  <si>
    <t>https://podminky.urs.cz/item/CS_URS_2024_02/965042231</t>
  </si>
  <si>
    <t>1,975*0,983*0,14</t>
  </si>
  <si>
    <t>185</t>
  </si>
  <si>
    <t>965042241</t>
  </si>
  <si>
    <t>Bourání mazanin betonových nebo z litého asfaltu tl. přes 100 mm, plochy přes 4 m2</t>
  </si>
  <si>
    <t>652988180</t>
  </si>
  <si>
    <t>https://podminky.urs.cz/item/CS_URS_2024_02/965042241</t>
  </si>
  <si>
    <t>(2,656+2,684)*(2,028+2,062)/2*0,15</t>
  </si>
  <si>
    <t>186</t>
  </si>
  <si>
    <t>966008211</t>
  </si>
  <si>
    <t>Bourání odvodňovacího žlabu s odklizením a uložením vybouraného materiálu na skládku na vzdálenost do 10 m nebo s naložením na dopravní prostředek z betonových příkopových tvárnic nebo desek šířky do 500 mm</t>
  </si>
  <si>
    <t>1348876827</t>
  </si>
  <si>
    <t>https://podminky.urs.cz/item/CS_URS_2024_02/966008211</t>
  </si>
  <si>
    <t>187</t>
  </si>
  <si>
    <t>967031732</t>
  </si>
  <si>
    <t>Přisekání (špicování) plošné nebo rovných ostění zdiva z cihel pálených plošné, na maltu vápennou nebo vápenocementovou, tl. na maltu vápennou nebo vápenocementovou, tl. do 100 mm</t>
  </si>
  <si>
    <t>-832231566</t>
  </si>
  <si>
    <t>https://podminky.urs.cz/item/CS_URS_2024_02/967031732</t>
  </si>
  <si>
    <t>"odstranění nesoudržného zdiva</t>
  </si>
  <si>
    <t>" - předpoklad: 10% celkové plochy</t>
  </si>
  <si>
    <t>OmB*0,10</t>
  </si>
  <si>
    <t>188</t>
  </si>
  <si>
    <t>978036161</t>
  </si>
  <si>
    <t>Otlučení cementových omítek vnějších ploch s vyškrabáním spar zdiva a s očištěním povrchu, v rozsahu přes 40 do 50 %</t>
  </si>
  <si>
    <t>-434712868</t>
  </si>
  <si>
    <t>https://podminky.urs.cz/item/CS_URS_2024_02/978036161</t>
  </si>
  <si>
    <t>189</t>
  </si>
  <si>
    <t>978036191</t>
  </si>
  <si>
    <t>Otlučení cementových omítek vnějších ploch s vyškrabáním spar zdiva a s očištěním povrchu, v rozsahu přes 80 do 100 %</t>
  </si>
  <si>
    <t>1773931896</t>
  </si>
  <si>
    <t>https://podminky.urs.cz/item/CS_URS_2024_02/978036191</t>
  </si>
  <si>
    <t>190</t>
  </si>
  <si>
    <t>985131111</t>
  </si>
  <si>
    <t>Očištění ploch stěn, rubu kleneb a podlah tlakovou vodou</t>
  </si>
  <si>
    <t>-2033148705</t>
  </si>
  <si>
    <t>https://podminky.urs.cz/item/CS_URS_2024_02/985131111</t>
  </si>
  <si>
    <t>OmP+OmB</t>
  </si>
  <si>
    <t>"kuželky</t>
  </si>
  <si>
    <t>(10*7+6)*0,36</t>
  </si>
  <si>
    <t>"kamenné stěny</t>
  </si>
  <si>
    <t>191</t>
  </si>
  <si>
    <t>985131411.1</t>
  </si>
  <si>
    <t>Očištění ploch stěn a zábradlí párou</t>
  </si>
  <si>
    <t>-1726328132</t>
  </si>
  <si>
    <t>985221012</t>
  </si>
  <si>
    <t>Postupné rozebírání zdiva pro další použití kamenného, objemu přes 1 do 3 m3</t>
  </si>
  <si>
    <t>-1875675362</t>
  </si>
  <si>
    <t>https://podminky.urs.cz/item/CS_URS_2024_02/985221012</t>
  </si>
  <si>
    <t>"rozebrání opěrné zdi</t>
  </si>
  <si>
    <t>193</t>
  </si>
  <si>
    <t>985221112</t>
  </si>
  <si>
    <t>Doplnění zdiva ručně do aktivované malty kamenem délky spáry na 1 m2 upravované plochy přes 6 do 12 m</t>
  </si>
  <si>
    <t>387465035</t>
  </si>
  <si>
    <t>https://podminky.urs.cz/item/CS_URS_2024_02/985221112</t>
  </si>
  <si>
    <t>"celková plocha kamenných zdí (bez přezdívané části)</t>
  </si>
  <si>
    <t>11,20*(0,35+2,50)/2</t>
  </si>
  <si>
    <t>15,95*(1,85+0,30)/2</t>
  </si>
  <si>
    <t>(17,85-2,00)*1,75/2+2,00*1,75+1,65*0,25/2</t>
  </si>
  <si>
    <t>(17,15-2,50)*(1,80+0,15)/2+2,50*1,80</t>
  </si>
  <si>
    <t>12,50*(0,20+0,35+0,32+0,50)</t>
  </si>
  <si>
    <t>-KZ</t>
  </si>
  <si>
    <t>"doplnění vypadaného zdiva - předpoklad: 15% plochy</t>
  </si>
  <si>
    <t>KZ*0,15*0,15</t>
  </si>
  <si>
    <t>194</t>
  </si>
  <si>
    <t>889438286</t>
  </si>
  <si>
    <t>2,173*2,85 'Přepočtené koeficientem množství</t>
  </si>
  <si>
    <t>195</t>
  </si>
  <si>
    <t>985221120</t>
  </si>
  <si>
    <t>Doplnění zdiva ručně Příplatek k cenám za objem zdiva do 1 m3 jednotlivě</t>
  </si>
  <si>
    <t>-1178920917</t>
  </si>
  <si>
    <t>https://podminky.urs.cz/item/CS_URS_2024_02/985221120</t>
  </si>
  <si>
    <t>196</t>
  </si>
  <si>
    <t>985222111</t>
  </si>
  <si>
    <t>Sbírání a třídění kamene nebo cihel ručně ze suti s očištěním kamene</t>
  </si>
  <si>
    <t>-810564465</t>
  </si>
  <si>
    <t>https://podminky.urs.cz/item/CS_URS_2024_02/985222111</t>
  </si>
  <si>
    <t>197</t>
  </si>
  <si>
    <t>985223310</t>
  </si>
  <si>
    <t>Přezdívání zdiva do vápenné nebo vápenocementové malty cihelného, objemu do 1 m3</t>
  </si>
  <si>
    <t>1071296328</t>
  </si>
  <si>
    <t>https://podminky.urs.cz/item/CS_URS_2024_02/985223310</t>
  </si>
  <si>
    <t>0,45*(0,728+0,738+0,722+0,716+0,976+0,731+0,717+0,724)*0,50</t>
  </si>
  <si>
    <t>0,45*(0,727+0,738+0,722+0,716+0,976+0,731+0,717+0,724)*0,50</t>
  </si>
  <si>
    <t>"předpoklad: přezdívání 60% celkového objemu</t>
  </si>
  <si>
    <t>-SD*0,40</t>
  </si>
  <si>
    <t>198</t>
  </si>
  <si>
    <t>59610001</t>
  </si>
  <si>
    <t>cihla pálená plná do P15 290x140x65mm</t>
  </si>
  <si>
    <t>1995862698</t>
  </si>
  <si>
    <t>"předpoklad: náhrada 70%</t>
  </si>
  <si>
    <t>SD*0,60*0,70</t>
  </si>
  <si>
    <t>1,144*320,25 'Přepočtené koeficientem množství</t>
  </si>
  <si>
    <t>199</t>
  </si>
  <si>
    <t>985331213</t>
  </si>
  <si>
    <t>Dodatečné vlepování betonářské výztuže včetně vyvrtání a vyčištění otvoru chemickou maltou průměr výztuže 12 mm</t>
  </si>
  <si>
    <t>-631089077</t>
  </si>
  <si>
    <t>https://podminky.urs.cz/item/CS_URS_2024_02/985331213</t>
  </si>
  <si>
    <t>9*3*0,30</t>
  </si>
  <si>
    <t>9*0,30</t>
  </si>
  <si>
    <t>13*0,30</t>
  </si>
  <si>
    <t>"opěrná stěna - pro osazení kamenné obezdívky</t>
  </si>
  <si>
    <t>"plocha opěrné zdi: 28,488 m2; počet: 2 kusy / m2</t>
  </si>
  <si>
    <t>57*0,30</t>
  </si>
  <si>
    <t>"délka vrtané části: 50% celkové délky trnu</t>
  </si>
  <si>
    <t>-T12*0,5</t>
  </si>
  <si>
    <t>200</t>
  </si>
  <si>
    <t>13021013</t>
  </si>
  <si>
    <t>tyč ocelová kruhová žebírková DIN 488 jakost B500B (10 505) výztuž do betonu D 12mm</t>
  </si>
  <si>
    <t>-1857809097</t>
  </si>
  <si>
    <t>T12*0,8878*0,001</t>
  </si>
  <si>
    <t>0,028*1,08 'Přepočtené koeficientem množství</t>
  </si>
  <si>
    <t>201</t>
  </si>
  <si>
    <t>490329873</t>
  </si>
  <si>
    <t>T12*0,50</t>
  </si>
  <si>
    <t>202</t>
  </si>
  <si>
    <t>997013151</t>
  </si>
  <si>
    <t>Vnitrostaveništní doprava suti a vybouraných hmot vodorovně do 50 m s naložením s omezením mechanizace pro budovy a haly výšky do 6 m</t>
  </si>
  <si>
    <t>1672763662</t>
  </si>
  <si>
    <t>https://podminky.urs.cz/item/CS_URS_2024_02/997013151</t>
  </si>
  <si>
    <t>Su1+Su2+Su3+Su5+Su6+Su7</t>
  </si>
  <si>
    <t>203</t>
  </si>
  <si>
    <t>1553138605</t>
  </si>
  <si>
    <t>204</t>
  </si>
  <si>
    <t>29204330</t>
  </si>
  <si>
    <t>429,416*19 'Přepočtené koeficientem množství</t>
  </si>
  <si>
    <t>205</t>
  </si>
  <si>
    <t>-1958805455</t>
  </si>
  <si>
    <t>108,093+30,486+1,581+0,598+3,604</t>
  </si>
  <si>
    <t>206</t>
  </si>
  <si>
    <t>503289701</t>
  </si>
  <si>
    <t>207</t>
  </si>
  <si>
    <t>-261532855</t>
  </si>
  <si>
    <t>3,605+3,186</t>
  </si>
  <si>
    <t>88,163+15,00</t>
  </si>
  <si>
    <t>208</t>
  </si>
  <si>
    <t>-1384720618</t>
  </si>
  <si>
    <t>3,572+9,851</t>
  </si>
  <si>
    <t>209</t>
  </si>
  <si>
    <t>997013645</t>
  </si>
  <si>
    <t>Poplatek za uložení stavebního odpadu na skládce (skládkovné) asfaltového bez obsahu dehtu zatříděného do Katalogu odpadů pod kódem 17 03 02</t>
  </si>
  <si>
    <t>-2050593653</t>
  </si>
  <si>
    <t>https://podminky.urs.cz/item/CS_URS_2024_02/997013645</t>
  </si>
  <si>
    <t>55,290</t>
  </si>
  <si>
    <t>210</t>
  </si>
  <si>
    <t>997013873</t>
  </si>
  <si>
    <t>Poplatek za uložení stavebního odpadu na recyklační skládce (skládkovné) zeminy a kamení zatříděného do Katalogu odpadů pod kódem 17 05 04</t>
  </si>
  <si>
    <t>-524132746</t>
  </si>
  <si>
    <t>https://podminky.urs.cz/item/CS_URS_2024_02/997013873</t>
  </si>
  <si>
    <t>"kámen</t>
  </si>
  <si>
    <t>40,006+7,665*0,20</t>
  </si>
  <si>
    <t>1120,444*1,6 'Přepočtené koeficientem množství</t>
  </si>
  <si>
    <t>211</t>
  </si>
  <si>
    <t>1056318105</t>
  </si>
  <si>
    <t>711</t>
  </si>
  <si>
    <t>Izolace proti vodě, vlhkosti a plynům</t>
  </si>
  <si>
    <t>212</t>
  </si>
  <si>
    <t>711131101</t>
  </si>
  <si>
    <t>Provedení izolace proti zemní vlhkosti pásy na sucho AIP nebo tkaniny na ploše vodorovné V</t>
  </si>
  <si>
    <t>-389676961</t>
  </si>
  <si>
    <t>https://podminky.urs.cz/item/CS_URS_2024_02/711131101</t>
  </si>
  <si>
    <t>HiS/0,50*0,30</t>
  </si>
  <si>
    <t>213</t>
  </si>
  <si>
    <t>711132101</t>
  </si>
  <si>
    <t>Provedení izolace proti zemní vlhkosti pásy na sucho AIP nebo tkaniny na ploše svislé S</t>
  </si>
  <si>
    <t>-163261446</t>
  </si>
  <si>
    <t>https://podminky.urs.cz/item/CS_URS_2024_02/711132101</t>
  </si>
  <si>
    <t>"oddělení komunikací od opěrných stěn a zídek</t>
  </si>
  <si>
    <t>(3,00+16,60+0,40*2+32,95)*0,50</t>
  </si>
  <si>
    <t>(12,60+12,90+4,85*2)*0,50</t>
  </si>
  <si>
    <t>(6,20+6,00)*0,50</t>
  </si>
  <si>
    <t>214</t>
  </si>
  <si>
    <t>62821109</t>
  </si>
  <si>
    <t>asfaltový pás separační s krycí vrstvou tl do 1,0mm, typu R</t>
  </si>
  <si>
    <t>574457089</t>
  </si>
  <si>
    <t>HiS/0,50*(0,50+0,30)</t>
  </si>
  <si>
    <t>80,6*1,221 'Přepočtené koeficientem množství</t>
  </si>
  <si>
    <t>215</t>
  </si>
  <si>
    <t>711192200.1</t>
  </si>
  <si>
    <t>Hydroizolační stěrka na silikátové bázi na ploše svislé</t>
  </si>
  <si>
    <t>796844032</t>
  </si>
  <si>
    <t>Poznámka k položce:_x000d_
- montáž a dodávka</t>
  </si>
  <si>
    <t>"boky schodišť</t>
  </si>
  <si>
    <t>" - řez C-C´</t>
  </si>
  <si>
    <t>(17,15+2,075)*(0,15+0,15)*2</t>
  </si>
  <si>
    <t>" - řez D-D´</t>
  </si>
  <si>
    <t>(6,15+2,20)*(0,15+0,15)*2</t>
  </si>
  <si>
    <t>" - řez E-E´</t>
  </si>
  <si>
    <t>(11,12+4,70)*(0,15+0,15)*2</t>
  </si>
  <si>
    <t>"řez F-F´</t>
  </si>
  <si>
    <t>(4,16+1,75)*(0,15+0,15)*2</t>
  </si>
  <si>
    <t>"řez G-G´</t>
  </si>
  <si>
    <t>(2,95+1,20)*(0,15+0,15)*2</t>
  </si>
  <si>
    <t>216</t>
  </si>
  <si>
    <t>998711111</t>
  </si>
  <si>
    <t>Přesun hmot pro izolace proti vodě, vlhkosti a plynům stanovený z hmotnosti přesunovaného materiálu vodorovná dopravní vzdálenost do 50 m s omezením mechanizace v objektech výšky do 6 m</t>
  </si>
  <si>
    <t>1110970954</t>
  </si>
  <si>
    <t>https://podminky.urs.cz/item/CS_URS_2024_02/998711111</t>
  </si>
  <si>
    <t>217</t>
  </si>
  <si>
    <t>764548424.2</t>
  </si>
  <si>
    <t>Svod z titanzinkového předzvětralého plechu včetně objímek, kolen a odskoků kruhový, průměru 125 mm</t>
  </si>
  <si>
    <t>1418560943</t>
  </si>
  <si>
    <t>218</t>
  </si>
  <si>
    <t>-1321132392</t>
  </si>
  <si>
    <t>219</t>
  </si>
  <si>
    <t>169323741</t>
  </si>
  <si>
    <t>"Z0.3 - na opěrné zídce za inhalatoriem</t>
  </si>
  <si>
    <t>16,30</t>
  </si>
  <si>
    <t>220</t>
  </si>
  <si>
    <t>767161851</t>
  </si>
  <si>
    <t>Demontáž zábradlí do suti madel schodišťových</t>
  </si>
  <si>
    <t>-628120308</t>
  </si>
  <si>
    <t>https://podminky.urs.cz/item/CS_URS_2024_02/767161851</t>
  </si>
  <si>
    <t>"Z0.5, Z0.7</t>
  </si>
  <si>
    <t>8,80*2+14,60*3</t>
  </si>
  <si>
    <t>221</t>
  </si>
  <si>
    <t>7679900Z0.1</t>
  </si>
  <si>
    <t>Repase kovaného zábradlí podél levé části centrální přístupové rampy směrem k budově inhalatoria - Z0.1</t>
  </si>
  <si>
    <t>238508357</t>
  </si>
  <si>
    <t>Poznámka k položce:_x000d_
- oprava in situ_x000d_
- odstranění stávajících nátěrů_x000d_
- nový nátěr 1x základní + 2x finální barvou - kovářská grafitová černá</t>
  </si>
  <si>
    <t>222</t>
  </si>
  <si>
    <t>7679900Z0.2</t>
  </si>
  <si>
    <t>Repase kovaného zábradlí podél navazujícího schodiště za inhalatoriem - Z0.2</t>
  </si>
  <si>
    <t>387415414</t>
  </si>
  <si>
    <t>223</t>
  </si>
  <si>
    <t>7679900Z0.4</t>
  </si>
  <si>
    <t>Repase kovaného zábradlí podél levé strany budovy lázní - Z0.4</t>
  </si>
  <si>
    <t>498615566</t>
  </si>
  <si>
    <t>224</t>
  </si>
  <si>
    <t>7679900Z0.5</t>
  </si>
  <si>
    <t>Replika madla schodiště na levé straně budovy lázní - Z0.5</t>
  </si>
  <si>
    <t>884687211</t>
  </si>
  <si>
    <t>Poznámka k položce:_x000d_
- montáž a dodávka včetně kotvení do konstrukce schodiště_x000d_
- svařované ocelové trubky průměru 60,3x4 mm_x000d_
- povrchová úprava: nátěr 1x základní + 2x finální barvou - kovářská grafitová černá</t>
  </si>
  <si>
    <t>225</t>
  </si>
  <si>
    <t>7679900Z0.6</t>
  </si>
  <si>
    <t>Repase kovaného zábradlí na koruně opěrné stěny na levé horní straně vedle budovy lázní - Z0.6</t>
  </si>
  <si>
    <t>-1227765508</t>
  </si>
  <si>
    <t>226</t>
  </si>
  <si>
    <t>7679900Z0.7</t>
  </si>
  <si>
    <t>Replika středového madla uprostřed schodiště na levé straně budovy lázní - Z0.7</t>
  </si>
  <si>
    <t>37795514</t>
  </si>
  <si>
    <t>227</t>
  </si>
  <si>
    <t>7679900Z2.1</t>
  </si>
  <si>
    <t>Dvoukřídlová uzamykatelná kovová brána cca 3920x2000 mm včetně ocelových sloupů 250x250 mm vyplněných betonem - Z2.1</t>
  </si>
  <si>
    <t>-1769064885</t>
  </si>
  <si>
    <t>Poznámka k položce:_x000d_
- montáž a dodávka včetně osazení do betonových patek_x000d_
- povrchová úprava: nátěr 1x základní + 2x finální barvou - kovářská grafitová černá</t>
  </si>
  <si>
    <t>228</t>
  </si>
  <si>
    <t>1898200907</t>
  </si>
  <si>
    <t>229</t>
  </si>
  <si>
    <t>772591922</t>
  </si>
  <si>
    <t>Dlažby z kamene oprava - ostatní práce nátěr impregnační a zpevňující</t>
  </si>
  <si>
    <t>1579708587</t>
  </si>
  <si>
    <t>https://podminky.urs.cz/item/CS_URS_2024_02/772591922</t>
  </si>
  <si>
    <t>"impregnace schodišťových stupňů</t>
  </si>
  <si>
    <t>StDE*(0,39+0,165)</t>
  </si>
  <si>
    <t>StC*(0,35+0,16)</t>
  </si>
  <si>
    <t>StFG*(0,35+0,16)</t>
  </si>
  <si>
    <t>230</t>
  </si>
  <si>
    <t>-968714900</t>
  </si>
  <si>
    <t>231</t>
  </si>
  <si>
    <t>Dvojnásobný nátěr vnějších stěn, zábradlí a římsy prodyšnou hydrofobní vápennou modifikovanou barvou</t>
  </si>
  <si>
    <t>-1512558232</t>
  </si>
  <si>
    <t>Poznámka k položce:_x000d_
- nátěr stěn a celého zábradlí včetně římsy, kuželek a koruny zábradlí_x000d_
- součinitel difúze Sd do 0,1 m_x000d_
- odstín výmalby bude co nejvěrněji napodobovat původní barevnost, bude shodná s barevností fasád lázní navržených souvisejícím projektem</t>
  </si>
  <si>
    <t>(7*10+6)*0,36</t>
  </si>
  <si>
    <t>17,00</t>
  </si>
  <si>
    <t>232</t>
  </si>
  <si>
    <t>1479799153</t>
  </si>
  <si>
    <t>233</t>
  </si>
  <si>
    <t>0139900.1</t>
  </si>
  <si>
    <t>Hutnicí zkoušky</t>
  </si>
  <si>
    <t>-1643533273</t>
  </si>
  <si>
    <t>234</t>
  </si>
  <si>
    <t>78743245</t>
  </si>
  <si>
    <t>235</t>
  </si>
  <si>
    <t>1416150416</t>
  </si>
  <si>
    <t>236</t>
  </si>
  <si>
    <t>-1696239488</t>
  </si>
  <si>
    <t>237</t>
  </si>
  <si>
    <t>1917303801</t>
  </si>
  <si>
    <t>238</t>
  </si>
  <si>
    <t>-2040238800</t>
  </si>
  <si>
    <t>239</t>
  </si>
  <si>
    <t>-972407613</t>
  </si>
  <si>
    <t>240</t>
  </si>
  <si>
    <t>91403091.1</t>
  </si>
  <si>
    <t>Vypracování restaurátorského záměru na opravu původního kandelábru plynového osvětlení - Z1.1</t>
  </si>
  <si>
    <t>1096267761</t>
  </si>
  <si>
    <t>241</t>
  </si>
  <si>
    <t>91403092.1</t>
  </si>
  <si>
    <t>Vypracování restaurátorského záměru na opravu žulové pamětní desky - S1.1</t>
  </si>
  <si>
    <t>-2098287813</t>
  </si>
  <si>
    <t>C - Rekonstrukce fasád hlavní budovy Kyselka</t>
  </si>
  <si>
    <t>Ing. Jana Aulíková</t>
  </si>
  <si>
    <t xml:space="preserve">Ceny v kontrolním rozpočtu vycházejí z cenové soustavy ÚRS. Konkrétní cenová hladina směrných cen je uvedena u jednotlivých položek. Položky s označením „Vlastní“ jsou buď odvozené z cenové soustavy ÚRS nebo vycházejí z průzkumu trhu.  Výše směrných cen stavebních prací jsou v čase proměnné, proto společnost ÚRS CZ vydává, po průběžných šetřeních cen vstupů a následných analýzách, každé následující pololetí tzv. doporučovanou cenovou úroveň cen stavebních prací. Z výše uvedeného vyplývá, že ceny z cenové soustavy ÚRS nebo odvozené jsou přinejmenším o půl roku pozadu oproti současné situaci na trhu.  Cenové nabídky, ze kterých vycházejí ceny „Vlastní“, mají kratší omezenou platnost, než je doba mezi odevzdáním rozpočtu a vyhlášením soutěže nebo prováděním stavby.  Vzhledem ke stávající situaci, kdy v posledních měsících dochází k podstatnému nárůstu cen (desítky až stovky procent) některých stavebních materiálů, doporučujeme před vypsáním zakázky sledovat změny cen stavebních materiálů a výrobků a patřičně upravit předpokládanou hodnotu zakázky. Vývoj cen je možné ověřit v Protokolu o vývoji cen, který je volně přístupný na web stránkách http://www.cenovasoustava.cz/default.asp?Typ=1&amp;ID=3&amp;BId=3&amp;Pop=1&amp;IDmH=3532269&amp;Menu=Protokol%20o%20v%FDvoji%20cen https://www.urs.cz/software-a-data/sledovani-vyvoje-cen-materialu</t>
  </si>
  <si>
    <t>D1 - SO_01: Rekonstrukce fasád hlavní budovy Lázní Kyselka</t>
  </si>
  <si>
    <t xml:space="preserve">    D2 - D.1.1: Stavební řešení</t>
  </si>
  <si>
    <t xml:space="preserve">      D3 - 001: Zemní práce</t>
  </si>
  <si>
    <t xml:space="preserve">        D4 - 001.1: Zemní práce - odkopávky kolem objektu</t>
  </si>
  <si>
    <t xml:space="preserve">        D5 - 001.2: Zemní práce a komunikace - 1.PP</t>
  </si>
  <si>
    <t xml:space="preserve">        D6 - 001.3: Zemní práce a komunikace - 1.NP</t>
  </si>
  <si>
    <t xml:space="preserve">      D7 - 003: Svislé konstrukce</t>
  </si>
  <si>
    <t xml:space="preserve">        D8 - 0031: Zdi podpěrné a volné</t>
  </si>
  <si>
    <t xml:space="preserve">      D9 - 006: Úpravy povrchu</t>
  </si>
  <si>
    <t xml:space="preserve">        D10 - 0062: Úprava povrchů vnější</t>
  </si>
  <si>
    <t xml:space="preserve">        D11 - 0062.1: Úprava povrchů vnější - opravy omítek</t>
  </si>
  <si>
    <t xml:space="preserve">        D12 - 0062.9: Úprava povrchů vnější - ostatní práce</t>
  </si>
  <si>
    <t xml:space="preserve">      D13 - 009: Ostatní konstrukce a práce</t>
  </si>
  <si>
    <t xml:space="preserve">        D14 - 009.: Ostatní konstrukce a práce</t>
  </si>
  <si>
    <t xml:space="preserve">        D15 - 0094: Lešení</t>
  </si>
  <si>
    <t xml:space="preserve">        D16 - 0095: Dokončovací konstrukce a práce pozemních staveb</t>
  </si>
  <si>
    <t xml:space="preserve">        D17 - 0096: Bourání konstrukcí</t>
  </si>
  <si>
    <t xml:space="preserve">        D18 - 0098: Sanace</t>
  </si>
  <si>
    <t xml:space="preserve">      D19 - 099: Přesun hmot HSV</t>
  </si>
  <si>
    <t xml:space="preserve">        D20 - 0997: Doprava suti a vybouraných hmot</t>
  </si>
  <si>
    <t xml:space="preserve">        D21 - 0998: Přesun hmot</t>
  </si>
  <si>
    <t xml:space="preserve">      D22 - 764: Konstrukce klempířské</t>
  </si>
  <si>
    <t xml:space="preserve">        D23 - 764.: Konstrukce klempířské</t>
  </si>
  <si>
    <t xml:space="preserve">        D24 - 7649: Konstrukce klempířské - demontáže</t>
  </si>
  <si>
    <t xml:space="preserve">      D25 - 766: Konstrukce truhlářské</t>
  </si>
  <si>
    <t xml:space="preserve">        D26 - 766.: Konstrukce truhlářské</t>
  </si>
  <si>
    <t xml:space="preserve">      D27 - 767: Konstrukce zámečnické</t>
  </si>
  <si>
    <t xml:space="preserve">        D28 - 767.: Konstrukce zámečnické</t>
  </si>
  <si>
    <t xml:space="preserve">      D29 - 782: Obklady z kamene</t>
  </si>
  <si>
    <t xml:space="preserve">        D30 - 7822: Obklady kamenné vnější</t>
  </si>
  <si>
    <t xml:space="preserve">      D31 - 783: Nátěry</t>
  </si>
  <si>
    <t xml:space="preserve">        D32 - 7835: Nátěry klempířských konstrukcí</t>
  </si>
  <si>
    <t xml:space="preserve">        D33 - 7838: Nátěry omítek a betonových povrchů</t>
  </si>
  <si>
    <t xml:space="preserve">      D34 - 802: Ostatní prvky</t>
  </si>
  <si>
    <t xml:space="preserve">        D35 - 802.: Ostatní prvky</t>
  </si>
  <si>
    <t xml:space="preserve">      D36 - M-741: Elektromontáže</t>
  </si>
  <si>
    <t xml:space="preserve">        D37 - 741.: Elektromontáže</t>
  </si>
  <si>
    <t xml:space="preserve">    D38 - D.1.1.b.2: Výplně otvorů</t>
  </si>
  <si>
    <t xml:space="preserve">        D39 - 7661: Dveře ve fasádě - repase</t>
  </si>
  <si>
    <t xml:space="preserve">        D40 - 7662: Dveře ve fasádě - nové</t>
  </si>
  <si>
    <t xml:space="preserve">        D41 - 7663: Okna ve fasádě - repase</t>
  </si>
  <si>
    <t xml:space="preserve">        D42 - 7664: Okna ve fasádě - nové</t>
  </si>
  <si>
    <t xml:space="preserve">    D43 - D.1.2: Sanační řešení</t>
  </si>
  <si>
    <t xml:space="preserve">      D44 - _7.1.: Izolace a drenáže</t>
  </si>
  <si>
    <t xml:space="preserve">        D45 - 7.1.1.: Vnější svislá izolace</t>
  </si>
  <si>
    <t xml:space="preserve">        D46 - 7.1.2.: Drenáže</t>
  </si>
  <si>
    <t xml:space="preserve">        D47 - 7.1.3.: Injektáž zdiva proti vzlínající vlhkosti</t>
  </si>
  <si>
    <t xml:space="preserve">        D48 - 7.1.4.: Plošná injektáž zdiva proti vzlínající vlhkosti</t>
  </si>
  <si>
    <t xml:space="preserve">      D49 - _7.1.5: Obětované (odsolovací) omítky</t>
  </si>
  <si>
    <t xml:space="preserve">        D50 - 7.1.5.1.: ...skladba SO-01</t>
  </si>
  <si>
    <t xml:space="preserve">      D51 - _7.1.6: Sanační omítky vnější</t>
  </si>
  <si>
    <t xml:space="preserve">        D52 - 7.1.6.1.: ... skladba SO-03</t>
  </si>
  <si>
    <t xml:space="preserve">        D53 - 7.1.6.2.: ...skladba SO-04</t>
  </si>
  <si>
    <t xml:space="preserve">        D54 - 7.1.6.3.: ...skladba SO-05</t>
  </si>
  <si>
    <t xml:space="preserve">        D55 - 7.1.6.4.: ...skladba SO-06</t>
  </si>
  <si>
    <t xml:space="preserve">    D56 - VRN: Vedlejší rozpočtové náklady</t>
  </si>
  <si>
    <t xml:space="preserve">      D57 - V01: Průzkumné, geodetické a projektové práce</t>
  </si>
  <si>
    <t xml:space="preserve">        D58 - V01.: Průzkumné, geodetické a projektové práce</t>
  </si>
  <si>
    <t xml:space="preserve">      D59 - V03: Zařízení staveniště</t>
  </si>
  <si>
    <t xml:space="preserve">        D60 - V03.: Zařízení staveniště</t>
  </si>
  <si>
    <t xml:space="preserve">      D61 - V04: Inženýrská činnost</t>
  </si>
  <si>
    <t xml:space="preserve">        D62 - V04.: Inženýrská činnost</t>
  </si>
  <si>
    <t xml:space="preserve">      D63 - V06: Územní vlivy</t>
  </si>
  <si>
    <t xml:space="preserve">        D64 - V06.: Územní vlivy</t>
  </si>
  <si>
    <t xml:space="preserve">      D65 - V09: Ostatní náklady</t>
  </si>
  <si>
    <t xml:space="preserve">        D66 - V09.: Ostatní náklady</t>
  </si>
  <si>
    <t>D1</t>
  </si>
  <si>
    <t>SO_01: Rekonstrukce fasád hlavní budovy Lázní Kyselka</t>
  </si>
  <si>
    <t>D2</t>
  </si>
  <si>
    <t>D.1.1: Stavební řešení</t>
  </si>
  <si>
    <t>D3</t>
  </si>
  <si>
    <t>001: Zemní práce</t>
  </si>
  <si>
    <t>D4</t>
  </si>
  <si>
    <t>001.1: Zemní práce - odkopávky kolem objektu</t>
  </si>
  <si>
    <t>132251254</t>
  </si>
  <si>
    <t>Hloubení rýh nezapažených š do 2000 mm v hornině třídy těžitelnosti I skupiny 3 objem do 500 m3 strojně - odkopávky kolem objektu (pro sanační práce, drenáže)</t>
  </si>
  <si>
    <t>1.PP - celk.hloubka 950 mm, odpočet tl mlatu</t>
  </si>
  <si>
    <t>(10,8+3,5+7,7+3,6+1,0+13,5+0,5+12,8+0,5+13,5+1,0+2,9+4,5)*0,85*(0,95-0,3)</t>
  </si>
  <si>
    <t>1.NP - hloubka 1000 - 1500 mm, dle podzemích PP - pr hl 1300 mm</t>
  </si>
  <si>
    <t>(10,4+0,8+1,5)*0,9*1,3+(4,6)*(0,9+0,9)*1,3+(1,1+7,3+12,6+6,7+10,5+1,5+4,0+19,7+2,9+1,8+6,9)*0,9*1,3</t>
  </si>
  <si>
    <t>"- odpočet objemu výkopů započítaného v části B - obnova parteru (60%)</t>
  </si>
  <si>
    <t>-102,00*0,60*1,10*0,60</t>
  </si>
  <si>
    <t>162251101</t>
  </si>
  <si>
    <t>Vodorovné přemístění do 20 m výkopku/sypaniny z horniny třídy těžitelnosti I skupiny 1 až 3 - část výkopku ponechána pro zpětný zásyp - odvoz výkopku na mezideponii</t>
  </si>
  <si>
    <t>Nakládání výkopku z hornin třídy těžitelnosti I skupiny 1 až 3 do 100 m3 - pro zpětný zásyp</t>
  </si>
  <si>
    <t>162251101.1</t>
  </si>
  <si>
    <t>Vodorovné přemístění do 20 m výkopku/sypaniny z horniny třídy těžitelnosti I skupiny 1 až 3 - část výkopku ponechána pro zpětný zásyp - odvoz výkopku z mezideponie</t>
  </si>
  <si>
    <t>174111101</t>
  </si>
  <si>
    <t>Zásyp jam, šachet rýh nebo kolem objektů sypaninou se zhutněním ručně - ponechaným výkopkem</t>
  </si>
  <si>
    <t>1.PP</t>
  </si>
  <si>
    <t>(10,8+3,5+7,7+3,6+1,0+13,5+0,5+12,8+0,5+13,5+1,0+2,9+4,5)*0,85*(0,95-0,3-0,13-0,3)</t>
  </si>
  <si>
    <t>1.NP</t>
  </si>
  <si>
    <t>(10,4+0,8+1,5)*0,9*(1,3-0,13-0,3)+(4,6)*(0,9+0,9)*(1,3-0,13-0,3)+(1,1+7,3+12,6+6,7+10,5+1,5+4,0+19,7+2,9+1,8+6,9)*0,9*(1,3-0,13-0,3)</t>
  </si>
  <si>
    <t>"- odpočet objemu zásypů započítaného v části B - obnova parteru (60%)</t>
  </si>
  <si>
    <t>-102,00*0,60*(1,10-0,40)*0,60</t>
  </si>
  <si>
    <t>Vodorovné přemístění přes 9 000 do 10000 m výkopku/sypaniny z horniny třídy těžitelnosti I skupiny 1 až 3 - část výkopku nebude využita</t>
  </si>
  <si>
    <t>výpočet 100% výkopu - zásyp</t>
  </si>
  <si>
    <t>41,8795-14,175</t>
  </si>
  <si>
    <t>113,373-75,8727</t>
  </si>
  <si>
    <t>" - odpočet objemu výkopku započteného v části B - obnova parteru</t>
  </si>
  <si>
    <t>-(40,392-25,704)</t>
  </si>
  <si>
    <t>162751119</t>
  </si>
  <si>
    <t>Příplatek k vodorovnému přemístění výkopku/sypaniny z horniny třídy těžitelnosti I skupiny 1 až 3 ZKD 1000 m přes 10000 m - předpoklad celk. vzd. 25 km</t>
  </si>
  <si>
    <t>50,517</t>
  </si>
  <si>
    <t>50,517*15 'Přepočtené koeficientem množství</t>
  </si>
  <si>
    <t>171201221</t>
  </si>
  <si>
    <t>Poplatek za uložení na skládce (skládkovné) zeminy a kamení kód odpadu 17 05 04</t>
  </si>
  <si>
    <t>27,705*1,6</t>
  </si>
  <si>
    <t>37,50*1,6</t>
  </si>
  <si>
    <t>-14,688*1,6</t>
  </si>
  <si>
    <t>D5</t>
  </si>
  <si>
    <t>001.2: Zemní práce a komunikace - 1.PP</t>
  </si>
  <si>
    <t>113107111</t>
  </si>
  <si>
    <t>Odstranění podkladu z kameniva těženého tl do 100 mm ručně - vrstva mlatu - štěrkopísek</t>
  </si>
  <si>
    <t>(10,8+3,5+7,7+3,6+1,0+13,5+0,5+12,8+0,5+13,5+1,0+2,9+4,5)*0,85</t>
  </si>
  <si>
    <t>113107123R01</t>
  </si>
  <si>
    <t>Odstranění podkladu z kameniva drceného tl přes 200 do 300 mm ručně - podkladní kamenivo mlatu - opětovné použití</t>
  </si>
  <si>
    <t>564740012R01</t>
  </si>
  <si>
    <t>Podklad z kameniva hrubého drceného vel. 8-16 mm plochy přes 100 m2 tl 130 mm - stávající kamenivo - podklad mlatu se zhutněním</t>
  </si>
  <si>
    <t>564740112R01</t>
  </si>
  <si>
    <t>Podklad z kameniva hrubého drceného vel. 16-32 mm plochy přes 100 m2 tl 130 mm - stávající kamenivo - podklad mlatu se zhutněním</t>
  </si>
  <si>
    <t>174111109</t>
  </si>
  <si>
    <t>Příplatek k zásypu za ruční prohození sypaniny sítem</t>
  </si>
  <si>
    <t>64,430*0,3</t>
  </si>
  <si>
    <t>5791021RR11</t>
  </si>
  <si>
    <t>Kalení povrchu z kameniva fr. 0-4 mm tl 20 mm - 1.vrstva / včetně zhutnění lehkým válcem po urovnání</t>
  </si>
  <si>
    <t>5791021RR12</t>
  </si>
  <si>
    <t>Kalení povrchu z kameniva fr. 0-4 mm tl 20 mm - 2.vrstva / včetně řádného zvibrování finální obrusné vrstvy a dostatečným množstvím vody (provést min. 2x) - po mírném proschnutí opětovné zhutnění vibračním válcem, dozrávání povrchu (několik dní)</t>
  </si>
  <si>
    <t>58331351</t>
  </si>
  <si>
    <t>kamenivo těžené drobné frakce 0/4</t>
  </si>
  <si>
    <t>64,430*(0,02+0,02)*1,65</t>
  </si>
  <si>
    <t>D6</t>
  </si>
  <si>
    <t>001.3: Zemní práce a komunikace - 1.NP</t>
  </si>
  <si>
    <t>(10,4+0,8+1,5)*0,9+(4,6)*(0,9+0,9)+(1,1+7,3+12,6+6,7+10,5+1,5+4,0+19,7+2,9+1,8+6,9)*0,9</t>
  </si>
  <si>
    <t>113107123</t>
  </si>
  <si>
    <t>Odstranění podkladu z kameniva drceného tl přes 200 do 300 mm ručně - obsyp drenážního potrubí - severní strana objektu</t>
  </si>
  <si>
    <t>(10,4+0,8+1,5)*0,7+(4,6)*0,7+(1,1+7,3+12,6+6,7+10,5+1,5+4,0+19,7+2,9+1,8+6,9)*0,7</t>
  </si>
  <si>
    <t>871275811</t>
  </si>
  <si>
    <t>Bourání stávajícího potrubí z PVC nebo PP DN 150 - drenážní potrubí DN125</t>
  </si>
  <si>
    <t>1.NP - předchozí etapa</t>
  </si>
  <si>
    <t>91,612</t>
  </si>
  <si>
    <t>113311171</t>
  </si>
  <si>
    <t>Odstranění geotextilií ze základové spáry - z drenáže kolem objektu</t>
  </si>
  <si>
    <t>92,00*1,5</t>
  </si>
  <si>
    <t>87,210*0,3</t>
  </si>
  <si>
    <t>87,210*(0,02+0,02)*1,65</t>
  </si>
  <si>
    <t>D7</t>
  </si>
  <si>
    <t>003: Svislé konstrukce</t>
  </si>
  <si>
    <t>D8</t>
  </si>
  <si>
    <t>0031: Zdi podpěrné a volné</t>
  </si>
  <si>
    <t>315231118</t>
  </si>
  <si>
    <t>Zdivo půdní z cihel dl 290 mm P7 až 15 na MC 15 - dozdění vybourané části atiky rizalitu SV2N01</t>
  </si>
  <si>
    <t>312231118</t>
  </si>
  <si>
    <t>Zdivo výplňové z cihel dl 290 mm P7 až 15 na MC 15 - dozdění vybouraného zdiva v 1PP - dříve dveřní otvor SV2N01</t>
  </si>
  <si>
    <t>Vyrovnání nerovného povrchu zdiva tl přes 80 do 150 mm přizděním - ext JZ pohled SV2N01, int skladba při styku s terénem SV1b02</t>
  </si>
  <si>
    <t>D9</t>
  </si>
  <si>
    <t>006: Úpravy povrchu</t>
  </si>
  <si>
    <t>D10</t>
  </si>
  <si>
    <t>0062: Úprava povrchů vnější</t>
  </si>
  <si>
    <t>622325219</t>
  </si>
  <si>
    <t>Oprava vnější vápenné štukové omítky členitosti 1 stěn v rozsahu přes 80 do 100 % / 1.PP - podrobná skladba viz PD! anglický světlík SZ pohled (přilehlá plocha k objektu sanována)</t>
  </si>
  <si>
    <t>622325303</t>
  </si>
  <si>
    <t>Oprava vnější vápenné štukové omítky členitosti 2 v rozsahu přes 20 do 30 % / 2.NP - podrobná skladba viz PD! SE.10 (lokální opravy řešeny sanačními opatřeními SEr.04, SE.07)</t>
  </si>
  <si>
    <t>622325603</t>
  </si>
  <si>
    <t>Oprava vnější vápenné štukové omítky členitosti 5 v rozsahu přes 20 do 30 % / 2.NP - podrobná skladba viz PD! SE.10 (lokální opravy řešeny sanačními opatřeními SEr.4, SE.07)</t>
  </si>
  <si>
    <t>622325453R01</t>
  </si>
  <si>
    <t>Oprava vnější vápenné omítky s celoplošným přeštukováním členitosti 3 v rozsahu přes 20 do 30 % / 1.NP - podrobná skladba viz PD! SE.06 - minerální sanační štuk tl 2 mm</t>
  </si>
  <si>
    <t>622325553R01</t>
  </si>
  <si>
    <t>Oprava vnější vápenné omítky s celoplošným přeštukováním členitosti 4 v rozsahu přes 20 do 30 % / 1.NP - podrobná skladba viz PD! SE.06 - minerální sanační štuk tl 2 mm</t>
  </si>
  <si>
    <t>622325659R01</t>
  </si>
  <si>
    <t>Obnova profilace štukových prvků a říms - fasáda členitosti 5 v rozsahu oprav přes 80 do 100 % - skladba SEr.04 (SO-02) - plošná penetrace, oprava chyb.om.trasvápennou směsí, minerál.sanač.štuk</t>
  </si>
  <si>
    <t>623131151</t>
  </si>
  <si>
    <t>Sanační postřik vnějších pilířů nebo sloupů nanášený celoplošně ručně - zajištění sloupků zábradlí terasy proti opadávání zbytků omítek - skladba SE.09</t>
  </si>
  <si>
    <t>622326659R01</t>
  </si>
  <si>
    <t>Profilovaná rustika - bosáže - tvarování psaníček - skladba SEr.02, SEr.03 (sanační opatření SO-05 pouze profilace řad )</t>
  </si>
  <si>
    <t>D11</t>
  </si>
  <si>
    <t>0062.1: Úprava povrchů vnější - opravy omítek</t>
  </si>
  <si>
    <t>629995101</t>
  </si>
  <si>
    <t>Očištění vnějších ploch tlakovou vodou / 100% plochy fasády bude očištěno (standardní WAP s regulovaným tlakem) - skladby SEr.01, SEr.03, SEr.04, SE.06, SE.07, SE.08, SE.10</t>
  </si>
  <si>
    <t>D12</t>
  </si>
  <si>
    <t>0062.9: Úprava povrchů vnější - ostatní práce</t>
  </si>
  <si>
    <t>629991011</t>
  </si>
  <si>
    <t>Zakrytí výplní otvorů a svislých ploch fólií přilepenou lepící páskou - okna, dveře</t>
  </si>
  <si>
    <t>619996135</t>
  </si>
  <si>
    <t>Ochrana konstrukcí nebo samostatných prvků obedněním - desky OSB - výplně - okna, dveře</t>
  </si>
  <si>
    <t>předpoklad 20 ks dveří - ochrana rámů</t>
  </si>
  <si>
    <t>20*(2+1+2)*1,0</t>
  </si>
  <si>
    <t>Ochrana samostatných konstrukcí a prvků obedněním z OSB desek - střecha za atikou rizalitu - břidlicová krytina</t>
  </si>
  <si>
    <t>D13</t>
  </si>
  <si>
    <t>009: Ostatní konstrukce a práce</t>
  </si>
  <si>
    <t>D14</t>
  </si>
  <si>
    <t>009.: Ostatní konstrukce a práce</t>
  </si>
  <si>
    <t>985441113</t>
  </si>
  <si>
    <t>Přídavná šroubovitá nerezová výztuž 1 táhlo D 8 mm v drážce v cihelném zdivu hl do 70 mm - helikální výztuž D8 mm - skladba SEr.05</t>
  </si>
  <si>
    <t>D15</t>
  </si>
  <si>
    <t>0094: Lešení</t>
  </si>
  <si>
    <t>941111131</t>
  </si>
  <si>
    <t>Montáž lešení řadového trubkového lehkého s podlahami zatížení do 200 kg/m2 š přes 1,2 do 1,5 m v do 10 m</t>
  </si>
  <si>
    <t>941111831</t>
  </si>
  <si>
    <t>Demontáž lešení řadového trubkového lehkého s podlahami zatížení do 200 kg/m2 š přes 1,2 do 1,5 m v do 10 m</t>
  </si>
  <si>
    <t>941111231</t>
  </si>
  <si>
    <t>Příplatek k lešení řadovému trubkovému lehkému s podlahami š 1,5 m v 10 m za první a ZKD den použití</t>
  </si>
  <si>
    <t>celk výměra 1881,560</t>
  </si>
  <si>
    <t>předpoklad doby trvání 3 m, tj. 90 dní</t>
  </si>
  <si>
    <t>1881,56*90</t>
  </si>
  <si>
    <t>0,000;Změna výměry podle svázáné položky</t>
  </si>
  <si>
    <t>944511111</t>
  </si>
  <si>
    <t>Montáž ochranné sítě z textilie z umělých vláken</t>
  </si>
  <si>
    <t>944511211</t>
  </si>
  <si>
    <t>Příplatek k ochranné síti za první a ZKD den použití</t>
  </si>
  <si>
    <t>944511811</t>
  </si>
  <si>
    <t>Demontáž ochranné sítě z textilie z umělých vláken</t>
  </si>
  <si>
    <t>949101112</t>
  </si>
  <si>
    <t>Lešení pomocné pro objekty pozemních staveb s lešeňovou podlahou v přes 1,9 do 3,5 m zatížení do 150 kg/m2 - lešení pouze 1.PP - práce otlučení omítek na celou výšku 4570 mm!</t>
  </si>
  <si>
    <t>629991011.1</t>
  </si>
  <si>
    <t>Zakrytí výplní otvorů a svislých ploch fólií přilepenou lepící páskou - zebezpečení místností bez stavebních úprav proti prašnosti</t>
  </si>
  <si>
    <t>D16</t>
  </si>
  <si>
    <t>0095: Dokončovací konstrukce a práce pozemních staveb</t>
  </si>
  <si>
    <t>952901114</t>
  </si>
  <si>
    <t>Vyčištění budov bytové a občanské výstavby při výšce podlaží přes 4 m - místnosti 1.PP</t>
  </si>
  <si>
    <t>Vyčištění budov bytové a občanské výstavby při výšce podlaží do 4 m - místnosti 1.NP + část 2.NP (ostatní plochy bez zásahu)</t>
  </si>
  <si>
    <t>D17</t>
  </si>
  <si>
    <t>0096: Bourání konstrukcí</t>
  </si>
  <si>
    <t>978013191</t>
  </si>
  <si>
    <t>Otlučení (osekání) vnitřní vápenné nebo vápenocementové omítky stěn v rozsahu přes 50 do 100 % - včetně vyčištění spár, okartáčování líce zdiva - interiérové omítky</t>
  </si>
  <si>
    <t>978015391</t>
  </si>
  <si>
    <t>Otlučení (osekání) vnější vápenné nebo vápenocementové omítky stupně členitosti 1 a 2 v rozsahu přes 80 do 100 % s vyškrábáním spár a očištěním zdiva - exteriérové omítky - angl. dvorek světlík (SZ pohled 1.PP), vnější základové zdivo po odkopávkách</t>
  </si>
  <si>
    <t>angl. dvorek světlík, SZ pohled 1.PP</t>
  </si>
  <si>
    <t>(1,12+9,66)*2*2</t>
  </si>
  <si>
    <t>vnější základové zdivo</t>
  </si>
  <si>
    <t>(10,8+3,5+7,7+3,6+1,0+13,5+0,5+12,8+0,5+13,5+1,0+2,9+4,5)*0,95</t>
  </si>
  <si>
    <t>(10,4+0,8+1,5)*1,6+(4,6)*1,6+(1,1+7,3+12,6+6,7+10,5+1,5+4,0+19,7+2,9+1,8+6,9)*1,6</t>
  </si>
  <si>
    <t>978019391</t>
  </si>
  <si>
    <t>Otlučení (osekání) vnější vápenné nebo vápenocementové omítky stupně členitosti 3 až 5 vrozsahu přes 80 do 100 % s vyškrábáním spár a očištěním zdiva - exteriérové omítky - skladby SV2b02, SV2b03, SV2b04</t>
  </si>
  <si>
    <t>978019391.1</t>
  </si>
  <si>
    <t>Otlučení (osekání) vnější vápenné nebo vápenocementové omítky stupně členitosti 3 až 5 vrozsahu přes 80 do 100 % s vyškrábáním spár a očištěním zdiva - odstranění nesoudržných omítek - skladba SEr.04 (SO-02)</t>
  </si>
  <si>
    <t>978015351</t>
  </si>
  <si>
    <t>Otlučení (osekání) vnější vápenné nebo vápenocementové omítky stupně členitosti 1 a 2 v rozsahu přes 30 do 40 % - odstranění nesoudržných omítek včetně vyčištění spar - SE.09 konzervace sloupky</t>
  </si>
  <si>
    <t>967031733</t>
  </si>
  <si>
    <t>Přisekání plošné zdiva z cihel pálených na MV nebo MVC tl do 150 mm - ext JZ pohled skladba SV2N01, int skladba při styku s terénem SV1b02, zděný sokl přístavby parteru</t>
  </si>
  <si>
    <t>Bourání zdiva z cihel pálených nebo vápenopískových na MV nebo MVC do 1 m3 - pohled JV - ubourání části atiky rizalitu, 1PP dodatečně zazdívaný otvor</t>
  </si>
  <si>
    <t>966049R01</t>
  </si>
  <si>
    <t>Rozebrání prefabrikovaných plotových desek betonových - X-S-07 - Venkovní betonový plůtek (pohled JZ)</t>
  </si>
  <si>
    <t>D18</t>
  </si>
  <si>
    <t>0098: Sanace</t>
  </si>
  <si>
    <t>9853LKA.01</t>
  </si>
  <si>
    <t>Odsolení zdiva restaurátorským způsobem buničinové obklady - předpoklad - obklad opakování 2 x 100% vyznačené plochy skladby SEr.04 (SO-02)</t>
  </si>
  <si>
    <t>D19</t>
  </si>
  <si>
    <t>099: Přesun hmot HSV</t>
  </si>
  <si>
    <t>D20</t>
  </si>
  <si>
    <t>0997: Doprava suti a vybouraných hmot</t>
  </si>
  <si>
    <t>997013155</t>
  </si>
  <si>
    <t>Vnitrostaveništní doprava suti a vybouraných hmot pro budovy v přes 15 do 18 m s omezením mechanizace</t>
  </si>
  <si>
    <t>Odvoz suti a vybouraných hmot na skládku nebo meziskládku do 1 km se složením</t>
  </si>
  <si>
    <t>Příplatek k odvozu suti a vybouraných hmot na skládku ZKD 1 km přes 1 km - předpoklad celk. vzd. do 25 km</t>
  </si>
  <si>
    <t>Poplatek za uložení na skládce (skládkovné) stavebního odpadu směsného kód odpadu 17 09 04</t>
  </si>
  <si>
    <t>D21</t>
  </si>
  <si>
    <t>0998: Přesun hmot</t>
  </si>
  <si>
    <t>998017003</t>
  </si>
  <si>
    <t>Přesun hmot s omezením mechanizace pro budovy v přes 12 do 24 m</t>
  </si>
  <si>
    <t>D22</t>
  </si>
  <si>
    <t>764: Konstrukce klempířské</t>
  </si>
  <si>
    <t>D23</t>
  </si>
  <si>
    <t>764.: Konstrukce klempířské</t>
  </si>
  <si>
    <t>764508131</t>
  </si>
  <si>
    <t>Montáž kruhového svodu - navrácení stávajícího na původní místo - P-1-02, P-1-03, P-1-04</t>
  </si>
  <si>
    <t>764216406</t>
  </si>
  <si>
    <t>Oplechování parapetů rovných mechanicky kotvené z Pz plechu rš 500 mm - P-S-02</t>
  </si>
  <si>
    <t>764218404</t>
  </si>
  <si>
    <t>Oplechování rovné římsy mechanicky kotvené z Pz plechu rš 330 mm - P-01-1, P-2-02, P-2-03</t>
  </si>
  <si>
    <t>764218405</t>
  </si>
  <si>
    <t>Oplechování rovné římsy mechanicky kotvené z Pz plechu rš 400 mm - P-1-02</t>
  </si>
  <si>
    <t>764218406</t>
  </si>
  <si>
    <t>Oplechování rovné římsy mechanicky kotvené z Pz plechu rš 500 mm - P-2-01, P-2-04</t>
  </si>
  <si>
    <t>764218407</t>
  </si>
  <si>
    <t>Oplechování rovné římsy mechanicky kotvené z Pz plechu rš 670 mm - P-3-13, P-S-01</t>
  </si>
  <si>
    <t>998764103</t>
  </si>
  <si>
    <t>Přesun hmot tonážní pro konstrukce klempířské v objektech v přes 12 do 24 m</t>
  </si>
  <si>
    <t>D24</t>
  </si>
  <si>
    <t>7649: Konstrukce klempířské - demontáže</t>
  </si>
  <si>
    <t>764004863</t>
  </si>
  <si>
    <t>Demontáž svodu k dalšímu použití - P-1-02, P-1-03, P-1-04</t>
  </si>
  <si>
    <t>998764R01</t>
  </si>
  <si>
    <t>Příplatek za uložení demontovaného svodu v depozitu včetně nákladů na potřebnou dopravu - P-1-02, P-1-03, P-1-04</t>
  </si>
  <si>
    <t>764002861</t>
  </si>
  <si>
    <t>Demontáž oplechování říms a ozdobných prvků do suti - P-1-01, P-1-02, P-2-01, P-2-02, P-2-03, P-S-01</t>
  </si>
  <si>
    <t>Demontáž podokapního žlabu do suti - P-S-02</t>
  </si>
  <si>
    <t>Demontáž svodu do suti - P-S-03</t>
  </si>
  <si>
    <t>D25</t>
  </si>
  <si>
    <t>766: Konstrukce truhlářské</t>
  </si>
  <si>
    <t>D26</t>
  </si>
  <si>
    <t>766.: Konstrukce truhlářské</t>
  </si>
  <si>
    <t>766411812R01</t>
  </si>
  <si>
    <t>Demontáž truhlářského obložení stěn z panelů plochy přes 1,5 m2 - k uložení do DEPOZITU - táflování - prvky P-S-03 až P-S-11</t>
  </si>
  <si>
    <t>998766103</t>
  </si>
  <si>
    <t>Přesun hmot tonážní pro kce truhlářské v objektech v přes 12 do 24 m</t>
  </si>
  <si>
    <t>D27</t>
  </si>
  <si>
    <t>767: Konstrukce zámečnické</t>
  </si>
  <si>
    <t>D28</t>
  </si>
  <si>
    <t>767.: Konstrukce zámečnické</t>
  </si>
  <si>
    <t>767591001</t>
  </si>
  <si>
    <t>Montáž podlah nebo podest z kompozitních pochůzných litých roštů o hm do 15 kg/m2 - Z-1-01, Z-1-02, Z-1-03</t>
  </si>
  <si>
    <t>767_Z-1-01</t>
  </si>
  <si>
    <t>Ocelový pozinkovaný pororošt pochozí, svařovaná oka, 25x25; PÚ - Pozinkování - Z-1-01 - rozměry 1100x700 mm</t>
  </si>
  <si>
    <t>541632877</t>
  </si>
  <si>
    <t>767_Z-1-02</t>
  </si>
  <si>
    <t>Ocelový pozinkovaný pororošt pochozí, svařovaná oka, 25x25; PÚ - Pozinkování - Z-1-02 - rozměry 700x700 mm</t>
  </si>
  <si>
    <t>1210690303</t>
  </si>
  <si>
    <t>767_Z-1-03</t>
  </si>
  <si>
    <t>Ocelový pozinkovaný pororošt pochozí, svařovaná oka, 25x25; PÚ - Pozinkování - Z-1-03 - rozměry 960x1120 mm</t>
  </si>
  <si>
    <t>892923653</t>
  </si>
  <si>
    <t>95394RR01.LKA</t>
  </si>
  <si>
    <t>Osazování L profilů pro pororošty na chemickou kotvu - Z-1-04, Z-1-05, Z-1-06</t>
  </si>
  <si>
    <t>767_Z-1_04</t>
  </si>
  <si>
    <t>Ocelový pozinkovaný L profil 40/60/6 - Z-1-04, Z-1-05, Z-1-06</t>
  </si>
  <si>
    <t>-353912940</t>
  </si>
  <si>
    <t>33817RR01.LKA</t>
  </si>
  <si>
    <t>Osazování sloupků a vzpěr plotových ocelových v do 2,00 m ukotvením k pevnému podkladu na chemickou kotvu</t>
  </si>
  <si>
    <t>767_Z-1-07.a</t>
  </si>
  <si>
    <t>Ocelový pozinkovaný sloupek 1150 mm s ocelovou kotvící deskou 120x120 mm</t>
  </si>
  <si>
    <t>-2090356322</t>
  </si>
  <si>
    <t>348401120</t>
  </si>
  <si>
    <t>Montáž oplocení ze strojového pletiva s napínacími dráty v do 1,6 m</t>
  </si>
  <si>
    <t>767_Z-1-07b</t>
  </si>
  <si>
    <t>Drátěné pozinkované pletivo výšky 1100mm, drátěné oko 50x50mm</t>
  </si>
  <si>
    <t>453478665</t>
  </si>
  <si>
    <t>998767103</t>
  </si>
  <si>
    <t>Přesun hmot tonážní pro zámečnické konstrukce v objektech v přes 12 do 24 m</t>
  </si>
  <si>
    <t>D29</t>
  </si>
  <si>
    <t>782: Obklady z kamene</t>
  </si>
  <si>
    <t>D30</t>
  </si>
  <si>
    <t>7822: Obklady kamenné vnější</t>
  </si>
  <si>
    <t>782113811</t>
  </si>
  <si>
    <t>Demontáž obkladů stěn z kamene k dalšímu použití z měkkých kamenů kladených do malty - sokl - skladba SE.08 - odhad 85% bude znovu použito po očištění</t>
  </si>
  <si>
    <t>782111811</t>
  </si>
  <si>
    <t>Demontáž obkladů stěn z kamene do suti z měkkých kamenů kladených do malty - poničené kusy, které budou nahrazeny novými - odhad 15% - sokl - skladba SE.08</t>
  </si>
  <si>
    <t>předpoklad 15% ze stávajícího množství pískovcového obkladu bude nahrazeno novým</t>
  </si>
  <si>
    <t>suma 101,69, 15%</t>
  </si>
  <si>
    <t>101,69*0,15</t>
  </si>
  <si>
    <t>782991441</t>
  </si>
  <si>
    <t>Očištění vybouraných kamenných obkladů k dalšímu použití od malty - rubová strana - sokl - skladba SE.08</t>
  </si>
  <si>
    <t>100% stávajícího pískovcového soklu - 15% poničeného (množství odhadem)</t>
  </si>
  <si>
    <t>86,436</t>
  </si>
  <si>
    <t>772591915</t>
  </si>
  <si>
    <t>Dlažby z kamene oprava - očištění dlažby z kamene ocelovými kartáči - lícová strana - sokl - skladba SE.08</t>
  </si>
  <si>
    <t>782111113</t>
  </si>
  <si>
    <t>Montáž obkladu stěn z pravoúhlých desek z měkkého kamene do malty tl 40 a 50 mm - sokl - skladba SE.08</t>
  </si>
  <si>
    <t>58381R01</t>
  </si>
  <si>
    <t>Pískovec - obklad soklu / doplnění chybějícího (přístavba) a poničeného obkladu (odhadem 15%) - broušený povrch s kamenicky upravenými hranami - sokl - skladba SE.08</t>
  </si>
  <si>
    <t>1987481187</t>
  </si>
  <si>
    <t>998782101</t>
  </si>
  <si>
    <t>Přesun hmot tonážní pro obklady kamenné v objektech v do 6 m</t>
  </si>
  <si>
    <t>D31</t>
  </si>
  <si>
    <t>783: Nátěry</t>
  </si>
  <si>
    <t>D32</t>
  </si>
  <si>
    <t>7835: Nátěry klempířských konstrukcí</t>
  </si>
  <si>
    <t>783401311</t>
  </si>
  <si>
    <t>Odmaštění klempířských konstrukcí vodou ředitelným odmašťovačem před provedením nátěru</t>
  </si>
  <si>
    <t>783414201</t>
  </si>
  <si>
    <t>Základní antikorozní jednonásobný syntetický nátěr klempířských konstrukcí - v barvě fasády - nátěr okrový</t>
  </si>
  <si>
    <t>783414201.1</t>
  </si>
  <si>
    <t>Základní antikorozní jednonásobný syntetický nátěr klempířských konstrukcí - v barvě fasády - nátěr šedý</t>
  </si>
  <si>
    <t>783417101</t>
  </si>
  <si>
    <t>Krycí jednonásobný syntetický nátěr klempířských konstrukcí - v barvě fasády - nátěr okrový</t>
  </si>
  <si>
    <t>783417101.1</t>
  </si>
  <si>
    <t>Krycí jednonásobný syntetický nátěr klempířských konstrukcí - v barvě fasády - nátěr šedý</t>
  </si>
  <si>
    <t>D33</t>
  </si>
  <si>
    <t>7838: Nátěry omítek a betonových povrchů</t>
  </si>
  <si>
    <t>783827467</t>
  </si>
  <si>
    <t>Krycí dvojnásobný vápenný nátěr omítek stupně členitosti 4 - barva okrová - podrobná specifikace viz PD D.1.1</t>
  </si>
  <si>
    <t>783827467.1</t>
  </si>
  <si>
    <t>Krycí dvojnásobný vápenný nátěr omítek stupně členitosti 4 - barva šedá - podrobná specifikace viz PD D.1.1</t>
  </si>
  <si>
    <t>783827467.2</t>
  </si>
  <si>
    <t>Krycí dvojnásobný vápenný nátěr omítek stupně členitosti 4 - barva šedá - SOKL - podrobná specifikace viz PD D.1.1</t>
  </si>
  <si>
    <t>783826645R01</t>
  </si>
  <si>
    <t>Konsolidační transparentní nátěr omítek stupně členitosti 5 - JZ pohled - původní bosáž, viz skladba SEr.03</t>
  </si>
  <si>
    <t>783826645R03</t>
  </si>
  <si>
    <t>Konsolidační transparentní nátěr omítek stupně členitosti 1 - JV pohled - sloupky, viz skladba SE.09</t>
  </si>
  <si>
    <t>D34</t>
  </si>
  <si>
    <t>802: Ostatní prvky</t>
  </si>
  <si>
    <t>D35</t>
  </si>
  <si>
    <t>802.: Ostatní prvky</t>
  </si>
  <si>
    <t>976082R01</t>
  </si>
  <si>
    <t>Vybourání objímek, držáků nebo věšáků ze zdiva cihelného - OS-01 - Konzola elektro - demontáž do suti</t>
  </si>
  <si>
    <t>723150R02</t>
  </si>
  <si>
    <t>Demontáž potrubí ocelové hladké svařované D do 32 - OS-02 - Nepoužívaný plynovod 1200x40x40 - demontáž do suti</t>
  </si>
  <si>
    <t>981011R03</t>
  </si>
  <si>
    <t>Demolice drobné stavby postupným rozebíráním - materiál dřevo/cihla - OS-03 - Odstranění budky na terénu při fasádě 1100x1000x700 - do suti</t>
  </si>
  <si>
    <t>218202R04</t>
  </si>
  <si>
    <t>Demontáž svítidla venkovního - OS-04 - Odstranění svítidla na fasádě 250x250x60 - do suti</t>
  </si>
  <si>
    <t>976082R05</t>
  </si>
  <si>
    <t>Vybourání objímek, držáků nebo věšáků ze zdiva cihelného - OS-05 - Odstraňovaný držák na vlajku 180x60x60 - demontáž do suti</t>
  </si>
  <si>
    <t>966071R06</t>
  </si>
  <si>
    <t>Rozebrání oplocení z drátěného pletiva s kovovými sloupky - OS-06 - Plot -pletivo, ocelové sloupky, rozměr 900x11500 - do suti</t>
  </si>
  <si>
    <t>D36</t>
  </si>
  <si>
    <t>M-741: Elektromontáže</t>
  </si>
  <si>
    <t>D37</t>
  </si>
  <si>
    <t>741.: Elektromontáže</t>
  </si>
  <si>
    <t>210220R01</t>
  </si>
  <si>
    <t>Zajištění hromosvodného vedení během prací na fasádě - demontáž + kompletní zpět. montáž včetně všech spoj. a kotv. prostředků, celkem 4x 10m</t>
  </si>
  <si>
    <t>580105R02</t>
  </si>
  <si>
    <t>Kontrola stavu ochrany před úderem blesku hromosvodu běžného objektu</t>
  </si>
  <si>
    <t>D38</t>
  </si>
  <si>
    <t>D.1.1.b.2: Výplně otvorů</t>
  </si>
  <si>
    <t>310239211</t>
  </si>
  <si>
    <t>Zazdívka otvorů pl přes 1 do 4 m2 ve zdivu nadzákladovém cihlami pálenými na MVC</t>
  </si>
  <si>
    <t>JV fasáda, dveřní otvor</t>
  </si>
  <si>
    <t>1,0*2,0*0,9</t>
  </si>
  <si>
    <t>310238211</t>
  </si>
  <si>
    <t>Zazdívka otvorů pl přes 0,25 do 1 m2 ve zdivu nadzákladovém cihlami pálenými na MVC</t>
  </si>
  <si>
    <t>okna O.14, O.15</t>
  </si>
  <si>
    <t>1,35*0,6*0,9</t>
  </si>
  <si>
    <t>0,6*0,6*0,9</t>
  </si>
  <si>
    <t>622325219.1</t>
  </si>
  <si>
    <t>Oprava vnější vápenné štukové omítky členitosti 1 stěn v rozsahu přes 80 do 100 % / 1.PP - podrobná skladba viz PD! zazdívky</t>
  </si>
  <si>
    <t>1,0*2,0</t>
  </si>
  <si>
    <t>1,35*0,6</t>
  </si>
  <si>
    <t>0,6*0,6</t>
  </si>
  <si>
    <t>968062456</t>
  </si>
  <si>
    <t>Vybourání dřevěných dveřních zárubní pl přes 2 m2</t>
  </si>
  <si>
    <t>242</t>
  </si>
  <si>
    <t>968072455</t>
  </si>
  <si>
    <t>Vybourání kovových dveřních zárubní pl do 2 m2</t>
  </si>
  <si>
    <t>244</t>
  </si>
  <si>
    <t>968072456</t>
  </si>
  <si>
    <t>Vybourání kovových dveřních zárubní pl přes 2 m2</t>
  </si>
  <si>
    <t>246</t>
  </si>
  <si>
    <t>968062244</t>
  </si>
  <si>
    <t>Vybourání dřevěných rámů oken jednoduchých včetně křídel pl do 1 m2 - špaletová dvojitá okna OPRAVA SE TÝKÁ POUZE VNĚJŠÍHO KŘÍDLA A RÁMU!</t>
  </si>
  <si>
    <t>248</t>
  </si>
  <si>
    <t>968062245</t>
  </si>
  <si>
    <t>Vybourání dřevěných rámů oken jednoduchých včetně křídel pl do 2 m2 - špaletová dvojitá okna OPRAVA SE TÝKÁ POUZE VNĚJŠÍHO KŘÍDLA A RÁMU!</t>
  </si>
  <si>
    <t>250</t>
  </si>
  <si>
    <t>968062246</t>
  </si>
  <si>
    <t>Vybourání dřevěných rámů oken jednoduchých včetně křídel pl do 4 m2 - špaletová dvojitá okna OPRAVA SE TÝKÁ POUZE VNĚJŠÍHO KŘÍDLA A RÁMU!</t>
  </si>
  <si>
    <t>252</t>
  </si>
  <si>
    <t>971028681</t>
  </si>
  <si>
    <t>Vybourání otvorů ve zdivu smíšeném pl do 4 m2 tl do 900 mm</t>
  </si>
  <si>
    <t>254</t>
  </si>
  <si>
    <t>967021112</t>
  </si>
  <si>
    <t>Přisekání rovných ostění ve zdivu kamenném nebo smíšeném</t>
  </si>
  <si>
    <t>256</t>
  </si>
  <si>
    <t>Jv fasáda, zvětšení otvoru</t>
  </si>
  <si>
    <t>(1,5+1,0)*0,9*2</t>
  </si>
  <si>
    <t>258</t>
  </si>
  <si>
    <t>260</t>
  </si>
  <si>
    <t>262</t>
  </si>
  <si>
    <t>264</t>
  </si>
  <si>
    <t>266</t>
  </si>
  <si>
    <t>D39</t>
  </si>
  <si>
    <t>7661: Dveře ve fasádě - repase</t>
  </si>
  <si>
    <t>POP_01</t>
  </si>
  <si>
    <t>POPISOVÁ POLOŽKA - Podrobný popis jednotlivých prvků viz PD část D.1.1.b.2 Výplně. - Součástí ocenění je kompletní dodávka dle podrobného popisu včetně všech doplňkových prvků / uvedených v PD a montáž včetně všech potřebných montážních a kotvících prvků - dopravy a manipulace a příp. drobných stavebních úprav.</t>
  </si>
  <si>
    <t>268</t>
  </si>
  <si>
    <t>D.01</t>
  </si>
  <si>
    <t>Dveře dvoukřídlé s obloukovým nadpražím REPASE (pouze vnější dveře!)</t>
  </si>
  <si>
    <t>270</t>
  </si>
  <si>
    <t>D40</t>
  </si>
  <si>
    <t>7662: Dveře ve fasádě - nové</t>
  </si>
  <si>
    <t>272</t>
  </si>
  <si>
    <t>Dn.01</t>
  </si>
  <si>
    <t>Dveře dvoukřídlé s obloukovým nadpražím NOVÝ PRVEK za dveře D.02 - replika stávajících dveří D.01 - (pouze vnější křídlo a rám!)</t>
  </si>
  <si>
    <t>274</t>
  </si>
  <si>
    <t>Dn.02</t>
  </si>
  <si>
    <t>Dveře dvoukřídlé s rovným nadpražím NOVÝ PRVEK za D.03 (ve výkresech chybně D.02)</t>
  </si>
  <si>
    <t>276</t>
  </si>
  <si>
    <t>Dn.03</t>
  </si>
  <si>
    <t>Dveře dvoukřídlé s rovným nadpražím NOVÝ PRVEK za D.04</t>
  </si>
  <si>
    <t>278</t>
  </si>
  <si>
    <t>Dn.04</t>
  </si>
  <si>
    <t>Dveře dvoukřídlé s obloukovým nadpražím NOVÝ PRVEK za D.05</t>
  </si>
  <si>
    <t>280</t>
  </si>
  <si>
    <t>Dn.05</t>
  </si>
  <si>
    <t>Dveře dvoukřídlé s obloukovým nadpražím NOVÝ PRVEK za D.06</t>
  </si>
  <si>
    <t>282</t>
  </si>
  <si>
    <t>D41</t>
  </si>
  <si>
    <t>7663: Okna ve fasádě - repase</t>
  </si>
  <si>
    <t>284</t>
  </si>
  <si>
    <t>O.01</t>
  </si>
  <si>
    <t>Špaletové okno s rovným nadpražím, POUZE VNĚJŠÍ OKNO A RÁM - REPASE</t>
  </si>
  <si>
    <t>286</t>
  </si>
  <si>
    <t>O.02</t>
  </si>
  <si>
    <t>Špaletové okno s obloukovým nadpražím, POUZE VNĚJŠÍ OKNO A RÁM - REPASE</t>
  </si>
  <si>
    <t>288</t>
  </si>
  <si>
    <t>O.05</t>
  </si>
  <si>
    <t>290</t>
  </si>
  <si>
    <t>D42</t>
  </si>
  <si>
    <t>7664: Okna ve fasádě - nové</t>
  </si>
  <si>
    <t>292</t>
  </si>
  <si>
    <t>On.01</t>
  </si>
  <si>
    <t>Špaletové okno s rovným nadpražím, POUZE VNĚJŠÍ OKNO A RÁM - NOVÝ PRVEK za O.03</t>
  </si>
  <si>
    <t>294</t>
  </si>
  <si>
    <t>On.02</t>
  </si>
  <si>
    <t>Špaletové okno s obloukovým nadpražím, POUZE VNĚJŠÍ OKNO A RÁM - NOVÝ PRVEK za O.04</t>
  </si>
  <si>
    <t>296</t>
  </si>
  <si>
    <t>On.03</t>
  </si>
  <si>
    <t>Špaletové okno s obloukovým nadpražím, POUZE VNĚJŠÍ OKNO A RÁM - NOVÝ PRVEK za O.06</t>
  </si>
  <si>
    <t>298</t>
  </si>
  <si>
    <t>On.04</t>
  </si>
  <si>
    <t>Špaletové okno s obloukovým nadpražím, POUZE VNĚJŠÍ OKNO A RÁM - NOVÝ PRVEK za O.08 (ve výkres PD - chybně On.05)</t>
  </si>
  <si>
    <t>300</t>
  </si>
  <si>
    <t>On.05</t>
  </si>
  <si>
    <t>Špaletové okno s rovným nadpražím, POUZE VNĚJŠÍ OKNO A RÁM - NOVÝ PRVEK za O.07</t>
  </si>
  <si>
    <t>302</t>
  </si>
  <si>
    <t>On.06</t>
  </si>
  <si>
    <t>Špaletové okno s obloukovým nadpražím, POUZE VNĚJŠÍ OKNO A RÁM - NOVÝ PRVEK za O.09</t>
  </si>
  <si>
    <t>304</t>
  </si>
  <si>
    <t>On.07</t>
  </si>
  <si>
    <t>Špaletové okno s obloukovým nadpražím, POUZE VNĚJŠÍ OKNO A RÁM - NOVÝ PRVEK za O.10</t>
  </si>
  <si>
    <t>306</t>
  </si>
  <si>
    <t>On.08</t>
  </si>
  <si>
    <t>Špaletové okno s obloukovým nadpražím, POUZE VNĚJŠÍ OKNO A RÁM - NOVÝ PRVEK za O.11</t>
  </si>
  <si>
    <t>308</t>
  </si>
  <si>
    <t>On.09</t>
  </si>
  <si>
    <t>Jednoduché okno s obloukovým nadpražím, NOVÝ PRVEK za O.12 (ve výkresech chybně D.12), O.13</t>
  </si>
  <si>
    <t>310</t>
  </si>
  <si>
    <t>D43</t>
  </si>
  <si>
    <t>D.1.2: Sanační řešení</t>
  </si>
  <si>
    <t>D44</t>
  </si>
  <si>
    <t>_7.1.: Izolace a drenáže</t>
  </si>
  <si>
    <t>D45</t>
  </si>
  <si>
    <t>7.1.1.: Vnější svislá izolace</t>
  </si>
  <si>
    <t>611131122.R</t>
  </si>
  <si>
    <t>Podkladní a spojovací vrstva vnitřních omítaných ploch.Penetrace silikát-hydrofobní se zpevňující - funkcí nanášená ručně stropů.</t>
  </si>
  <si>
    <t>312</t>
  </si>
  <si>
    <t> "1.PP"</t>
  </si>
  <si>
    <t>12,75*(0,6+0,74)/2</t>
  </si>
  <si>
    <t>0,48*0,74</t>
  </si>
  <si>
    <t>13,515*(0,74+0,875)/2</t>
  </si>
  <si>
    <t>(0,95+2,810)*(0,875+0,9)/2</t>
  </si>
  <si>
    <t>(4,155+3,875)*(0,9+0,95)/2</t>
  </si>
  <si>
    <t>0,48*0,6</t>
  </si>
  <si>
    <t>13,515*(0,6+0,74)/2</t>
  </si>
  <si>
    <t>(0,95+3,55)*(0,74+0,82)/2</t>
  </si>
  <si>
    <t>11,190*(0,82+0,7)/2</t>
  </si>
  <si>
    <t>10,765*(0,7+0,6)/2</t>
  </si>
  <si>
    <t>11,650*(1,0+1,125)/2</t>
  </si>
  <si>
    <t>8,7*(1,125+1,2)/2</t>
  </si>
  <si>
    <t>12,345*(1,2+1,29)/2</t>
  </si>
  <si>
    <t>7,670*(1,29+1,37)/2</t>
  </si>
  <si>
    <t>5,980*1</t>
  </si>
  <si>
    <t>7,310*(1,0+1,07)/2</t>
  </si>
  <si>
    <t>(10,01+1,39)*(1,07+1,18)/2</t>
  </si>
  <si>
    <t>4,03*(1,18+1,22)/2</t>
  </si>
  <si>
    <t>20,155*(1,22+1,45)/2</t>
  </si>
  <si>
    <t>(6,5+1,855)*(1,35+1,46)/2</t>
  </si>
  <si>
    <t>612400510.R</t>
  </si>
  <si>
    <t>Sanační špric tl. 0,5 cm</t>
  </si>
  <si>
    <t>314</t>
  </si>
  <si>
    <t>58555005</t>
  </si>
  <si>
    <t>směs suchá omítková sanační podhoz</t>
  </si>
  <si>
    <t>-28473771</t>
  </si>
  <si>
    <t>612400590.R</t>
  </si>
  <si>
    <t>Provedení vyrovnávací vrstvy - Baurex SMS tl. 50 mm pod svislé izolace</t>
  </si>
  <si>
    <t>318</t>
  </si>
  <si>
    <t>58555546</t>
  </si>
  <si>
    <t>směs omítková sanační vyrovnávací pro ruční a strojní aplikaci</t>
  </si>
  <si>
    <t>-1522248222</t>
  </si>
  <si>
    <t>612400635.R</t>
  </si>
  <si>
    <t>Uzavření vrtů silikátovou hydroizolací 30 cm</t>
  </si>
  <si>
    <t>322</t>
  </si>
  <si>
    <t>24551050</t>
  </si>
  <si>
    <t>stěrka hydroizolační cementová kapilárně aktivní s dodatečnou krystalizací do spodní stavby</t>
  </si>
  <si>
    <t>13256571</t>
  </si>
  <si>
    <t>612400840.R</t>
  </si>
  <si>
    <t>Bitumenový penetrační nátěr - 0,15 l/m2</t>
  </si>
  <si>
    <t>326</t>
  </si>
  <si>
    <t>12,75*((0,6+0,74)/2+0,2)</t>
  </si>
  <si>
    <t>0,48*(0,74+0,2)</t>
  </si>
  <si>
    <t>13,515*((0,74+0,875)/2+0,2)</t>
  </si>
  <si>
    <t>(0,95+2,810)*((0,875+0,9)/2+0,2)</t>
  </si>
  <si>
    <t>(4,155+3,875)*((0,9+0,95)/2+0,2)</t>
  </si>
  <si>
    <t>0,48*(0,6+0,2)</t>
  </si>
  <si>
    <t>13,515*((0,6+0,74)/2+0,2)</t>
  </si>
  <si>
    <t>(0,95+3,55)*((0,74+0,82)/2+0,2)</t>
  </si>
  <si>
    <t>11,190*((0,82+0,7)/2+0,2)</t>
  </si>
  <si>
    <t>10,765*((0,7+0,6)/2+0,2)</t>
  </si>
  <si>
    <t>11,650*((1,0+1,125)/2+0,2)</t>
  </si>
  <si>
    <t>8,7*((1,125+1,2)/2+0,2)</t>
  </si>
  <si>
    <t>12,345*((1,2+1,29)/2+0,2)</t>
  </si>
  <si>
    <t>7,670*((1,29+1,37)/2+0,2)</t>
  </si>
  <si>
    <t>5,980*(1+0,2)</t>
  </si>
  <si>
    <t>7,310*((1,0+1,07)/2+0,2)</t>
  </si>
  <si>
    <t>(10,01+1,39)*((1,07+1,18)/2+0,2)</t>
  </si>
  <si>
    <t>4,03*((1,18+1,22)/2+0,2)</t>
  </si>
  <si>
    <t>20,155*((1,22+1,45)/2+0,2)</t>
  </si>
  <si>
    <t>(6,5+1,855)*((1,35+1,46)/2+0,2)</t>
  </si>
  <si>
    <t>11162570</t>
  </si>
  <si>
    <t>hmota nátěrová penetrační plastická pro živičné zálivky</t>
  </si>
  <si>
    <t>-1883618023</t>
  </si>
  <si>
    <t>612400080.R</t>
  </si>
  <si>
    <t>Tlustovrstvá bitumenová stěrková izolace tl.5 mm</t>
  </si>
  <si>
    <t>330</t>
  </si>
  <si>
    <t>11163002</t>
  </si>
  <si>
    <t>stěrka hydroizolační asfaltová jednosložková plněná pryžovým granulátem do spodní stavby</t>
  </si>
  <si>
    <t>-966464403</t>
  </si>
  <si>
    <t>63127220</t>
  </si>
  <si>
    <t>tkanina sklovláknitá s protialkalickou úpravou 145g/m2</t>
  </si>
  <si>
    <t>-1010963334</t>
  </si>
  <si>
    <t>783892220R</t>
  </si>
  <si>
    <t>Provedení ochranné vrstvy z nopové fólie s kluznou vrstvou a geotextílií</t>
  </si>
  <si>
    <t>336</t>
  </si>
  <si>
    <t>28323006</t>
  </si>
  <si>
    <t>fólie profilovaná (nopová) drenážní HDPE s nakašírovanou filtrační textilií s výškou nopů 8mm</t>
  </si>
  <si>
    <t>1965764563</t>
  </si>
  <si>
    <t>783892232R</t>
  </si>
  <si>
    <t>Ukoncovací lišta</t>
  </si>
  <si>
    <t>340</t>
  </si>
  <si>
    <t>71,004+8,076</t>
  </si>
  <si>
    <t> "1.NP"</t>
  </si>
  <si>
    <t>28323009</t>
  </si>
  <si>
    <t>lišta ukončovací pro drenážní fólie profilované tl 8mm</t>
  </si>
  <si>
    <t>1144204471</t>
  </si>
  <si>
    <t>28323070</t>
  </si>
  <si>
    <t>hřeb drážkový 50mm s plastovou podložkou pro uchycení profilované fólie</t>
  </si>
  <si>
    <t>408951409</t>
  </si>
  <si>
    <t>D46</t>
  </si>
  <si>
    <t>7.1.2.: Drenáže</t>
  </si>
  <si>
    <t>457311114</t>
  </si>
  <si>
    <t>Vyrovnávací nebo spádový beton včetně úpravy povrchu C 12/15</t>
  </si>
  <si>
    <t>346</t>
  </si>
  <si>
    <t>(71,004+8,076)*0,6*0,15</t>
  </si>
  <si>
    <t>91,612*0,6*0,15+0,95*4,662*0,25+1,180*1,5*0,15</t>
  </si>
  <si>
    <t>894812001</t>
  </si>
  <si>
    <t>Revizní a čistící šachta z polypropylenu PP pro hladké trouby DN 400 šachtové dno (DN šachty / DN - trubního vedení) DN 400/150 přímý tok</t>
  </si>
  <si>
    <t>348</t>
  </si>
  <si>
    <t>894812003</t>
  </si>
  <si>
    <t>Revizní a čistící šachta z polypropylenu PP pro hladké trouby DN 400 šachtové dno (DN šachty / DN - trubního vedení) DN 400/150 pravý a levý přítok</t>
  </si>
  <si>
    <t>350</t>
  </si>
  <si>
    <t>894812031</t>
  </si>
  <si>
    <t>Revizní a čistící šachta z polypropylenu PP pro hladké trouby DN 400 roura šachtová korugovaná bez - hrdla, světlé hloubky 1000 mm</t>
  </si>
  <si>
    <t>352</t>
  </si>
  <si>
    <t>894812032</t>
  </si>
  <si>
    <t>Revizní a čistící šachta z polypropylenu PP pro hladké trouby DN 400 roura šachtová korugovaná bez - hrdla, světlé hloubky 1500 mm</t>
  </si>
  <si>
    <t>354</t>
  </si>
  <si>
    <t>894812041</t>
  </si>
  <si>
    <t>Revizní a čistící šachta z polypropylenu PP pro hladké trouby DN 400 roura šachtová korugovaná - Příplatek k cenám 2031 - 2035 za uříznutí šachtové roury</t>
  </si>
  <si>
    <t>356</t>
  </si>
  <si>
    <t>894812061</t>
  </si>
  <si>
    <t>Revizní a čistící šachta z polypropylenu PP pro hladké trouby DN 400 poklop litinový (pro třídu - zatížení) pochůzí (A15)</t>
  </si>
  <si>
    <t>358</t>
  </si>
  <si>
    <t>871228111</t>
  </si>
  <si>
    <t>Kladení drenážního potrubí z plastických hmot do připravené rýhy z tvrdého PVC, průměru přes 90 do - 150 mm</t>
  </si>
  <si>
    <t>360</t>
  </si>
  <si>
    <t>74,815</t>
  </si>
  <si>
    <t>1,9+88,055</t>
  </si>
  <si>
    <t>28611224</t>
  </si>
  <si>
    <t>trubka drenážní flexibilní celoperforovaná PVC-U SN 4 DN 125 pro meliorace, dočasné nebo odlehčovací drenáže</t>
  </si>
  <si>
    <t>-126592582</t>
  </si>
  <si>
    <t>Zřízení opláštění výplně z geotextilie odvodňovacích žeber nebo trativodů v rýze nebo zářezu se - stěnami svislými nebo šikmými o sklonu přes 1:2 při rozvinuté šířce opláštění do 2,5 m</t>
  </si>
  <si>
    <t>364</t>
  </si>
  <si>
    <t>(71,004+8,076)*2,0</t>
  </si>
  <si>
    <t>91,612*2,0+4,662*2,0+1,180*2,0+1,5*2,0</t>
  </si>
  <si>
    <t>69311068</t>
  </si>
  <si>
    <t>geotextilie netkaná separační, ochranná, filtrační, drenážní PP 300g/m2</t>
  </si>
  <si>
    <t>-104385732</t>
  </si>
  <si>
    <t>211571121</t>
  </si>
  <si>
    <t>Výplň kamenivem do rýh odvodňovacích žeber nebo trativodů bez zhutnění, s úpravou povrchu výplně - kamenivem drobným těženým</t>
  </si>
  <si>
    <t>368</t>
  </si>
  <si>
    <t>(71,004+8,076)*0,6*0,30</t>
  </si>
  <si>
    <t>91,612*0,6*0,30+0,95*4,662*0,30+1,180*1,5*0,30</t>
  </si>
  <si>
    <t>D47</t>
  </si>
  <si>
    <t>7.1.3.: Injektáž zdiva proti vzlínající vlhkosti</t>
  </si>
  <si>
    <t>319202116.R</t>
  </si>
  <si>
    <t>Dodatečná izolace zdiva injektáží nízkotlakou metodou silikonovou mikroemulzí, tloušťka zdiva přes - 900 do 1 200 mm</t>
  </si>
  <si>
    <t>370</t>
  </si>
  <si>
    <t>24551002.R</t>
  </si>
  <si>
    <t>mikroemulze injektážní siloxanová ředitelná vodou proti vzlínající vlhkosti</t>
  </si>
  <si>
    <t>l</t>
  </si>
  <si>
    <t>924369970</t>
  </si>
  <si>
    <t>622324411.R</t>
  </si>
  <si>
    <t>374</t>
  </si>
  <si>
    <t>58555006</t>
  </si>
  <si>
    <t>směs suchá omítková sanační podkladní</t>
  </si>
  <si>
    <t>1363624577</t>
  </si>
  <si>
    <t>612400635.R1</t>
  </si>
  <si>
    <t>378</t>
  </si>
  <si>
    <t>512432638</t>
  </si>
  <si>
    <t>D48</t>
  </si>
  <si>
    <t>7.1.4.: Plošná injektáž zdiva proti vzlínající vlhkosti</t>
  </si>
  <si>
    <t>319202150.R</t>
  </si>
  <si>
    <t>382</t>
  </si>
  <si>
    <t>84,86*4,2+4,110*1,625/2+24,053*0,3</t>
  </si>
  <si>
    <t>1518917135</t>
  </si>
  <si>
    <t>612324111.R</t>
  </si>
  <si>
    <t>Omítka sanační vnitřních ploch podkladní (vyrovnávací) tloušťky do 10 mm nanášená ručně svislých - konstrukcí stěn</t>
  </si>
  <si>
    <t>386</t>
  </si>
  <si>
    <t>-1392347843</t>
  </si>
  <si>
    <t>390</t>
  </si>
  <si>
    <t>1391344875</t>
  </si>
  <si>
    <t>D49</t>
  </si>
  <si>
    <t>_7.1.5: Obětované (odsolovací) omítky</t>
  </si>
  <si>
    <t>D50</t>
  </si>
  <si>
    <t>7.1.5.1.: ...skladba SO-01</t>
  </si>
  <si>
    <t>98522045R</t>
  </si>
  <si>
    <t>D+M Omítka jádrová vápenná ručně - odsolovací omítka (obětovaná), bližší a přesná specifikace viz - Technická zpráva sanace vlhkého zdiva SO101-celek, výkresy č. 101-103, Detaily č. A-G</t>
  </si>
  <si>
    <t>394</t>
  </si>
  <si>
    <t xml:space="preserve"> "fasáda  - SV"</t>
  </si>
  <si>
    <t>1,204+8,146+0,85+1,081*2+15,917+4,914+7,55+6,59+1,372*2+1,835+0,72*0,5</t>
  </si>
  <si>
    <t xml:space="preserve"> "fasáda  - JV"</t>
  </si>
  <si>
    <t>30,920+20,914+34,897+5,08+1,176+2,151+1,275*1,125+0,822</t>
  </si>
  <si>
    <t> "fasáda - SZ"</t>
  </si>
  <si>
    <t>13,645+3,130+0,242*2+5,290+6,889+8,563+0,165*2*4</t>
  </si>
  <si>
    <t> "fasáda - JZ"</t>
  </si>
  <si>
    <t>3,75+1,079+0,833+9,237+6,356+5,305+11,088+17,055</t>
  </si>
  <si>
    <t> 243,69*3 "Přepočtené koeficientem množství</t>
  </si>
  <si>
    <t>243,690*2</t>
  </si>
  <si>
    <t>629999001</t>
  </si>
  <si>
    <t>Příplatky k cenám úprav vnějších povrchů za každé další kropení vodou vysoce nasákavého povrchu</t>
  </si>
  <si>
    <t>396</t>
  </si>
  <si>
    <t>978019391.2</t>
  </si>
  <si>
    <t>Otlučení vápenných nebo vápenocementových omítek vnějších ploch s vyškrabáním spar a s očištěním - zdiva stupně členitosti 3 až 5, v rozsahu přes 80 do 100 %</t>
  </si>
  <si>
    <t>398</t>
  </si>
  <si>
    <t>98522048R</t>
  </si>
  <si>
    <t>Sanace zasoleného zdiva parním čištěním (propařováním zdiva), bližší a přesná specifikace viz - Technická zpráva sanace vlhkého zdiva SO101-celek, výkresy č. 101-103, Detaily č. A-G</t>
  </si>
  <si>
    <t>400</t>
  </si>
  <si>
    <t>98522049R</t>
  </si>
  <si>
    <t>Odsávání kontaminované vody stavebním vysavačem, bližší a přesná specifikace viz Technická zpráva - sanace vlhkého zdiva SO101-celek, výkresy č. 101-103, Detaily č. A-G</t>
  </si>
  <si>
    <t>402</t>
  </si>
  <si>
    <t>D51</t>
  </si>
  <si>
    <t>_7.1.6: Sanační omítky vnější</t>
  </si>
  <si>
    <t>D52</t>
  </si>
  <si>
    <t>7.1.6.1.: ... skladba SO-03</t>
  </si>
  <si>
    <t>404</t>
  </si>
  <si>
    <t> "fasáda - SV"</t>
  </si>
  <si>
    <t>2,234+3,003+1,414+0,3*0,165*2+0,3*0,95</t>
  </si>
  <si>
    <t> "fasáda - JV"</t>
  </si>
  <si>
    <t>13,3+0,49*2*0,3+0,54*2*0,3</t>
  </si>
  <si>
    <t>5,745+0,120*2+2,317+2,476+0,165*0,3*2*4+4,070*0,3</t>
  </si>
  <si>
    <t>1,419+0,784+0,124+1,65+0,351+5,201+0,162*2*0,3+0,4*2*0,3</t>
  </si>
  <si>
    <t>622121100.R</t>
  </si>
  <si>
    <t>Zatření spár vnějších povrchů vápennou maltou, ploch z cihel stěn</t>
  </si>
  <si>
    <t>406</t>
  </si>
  <si>
    <t>622324411.R2</t>
  </si>
  <si>
    <t>408</t>
  </si>
  <si>
    <t>734311388</t>
  </si>
  <si>
    <t>612400635.R3</t>
  </si>
  <si>
    <t>412</t>
  </si>
  <si>
    <t>379107462</t>
  </si>
  <si>
    <t>622131152.R</t>
  </si>
  <si>
    <t>Sanační postřik vnějších ploch nanášený ručně síťovitě (pokrytí plochy 50 až 75 %) stěn</t>
  </si>
  <si>
    <t>416</t>
  </si>
  <si>
    <t>-58464828</t>
  </si>
  <si>
    <t>D53</t>
  </si>
  <si>
    <t>7.1.6.2.: ...skladba SO-04</t>
  </si>
  <si>
    <t>420</t>
  </si>
  <si>
    <t>2,740+3,520+1,621+0,165*2*0,345+0,95*0,3</t>
  </si>
  <si>
    <t>20,177+0,54*2*0,47+0,49*2*0,47</t>
  </si>
  <si>
    <t>5,663+0,122*2+2,553+2,781+0,165*2*4*0,35+4,07*0,47</t>
  </si>
  <si>
    <t>1,595+1,557+0,316+8,656+0,165*2*0,34+0,4*2*0,27</t>
  </si>
  <si>
    <t>422</t>
  </si>
  <si>
    <t>508611949</t>
  </si>
  <si>
    <t>612400635.R4</t>
  </si>
  <si>
    <t>426</t>
  </si>
  <si>
    <t>58581001</t>
  </si>
  <si>
    <t>stěrka hydroizolační cementová síranovzdorná pro dodatečné utěsnění sklepa a zasolených podkladů</t>
  </si>
  <si>
    <t>-1142099310</t>
  </si>
  <si>
    <t>430</t>
  </si>
  <si>
    <t>442227015</t>
  </si>
  <si>
    <t>D54</t>
  </si>
  <si>
    <t>7.1.6.3.: ...skladba SO-05</t>
  </si>
  <si>
    <t>434</t>
  </si>
  <si>
    <t>436</t>
  </si>
  <si>
    <t>-745549415</t>
  </si>
  <si>
    <t>440</t>
  </si>
  <si>
    <t>-677399984</t>
  </si>
  <si>
    <t>444</t>
  </si>
  <si>
    <t>58593114</t>
  </si>
  <si>
    <t>směs suchá omítková sanační vápenný podhoz</t>
  </si>
  <si>
    <t>-708991431</t>
  </si>
  <si>
    <t>622324411.R5</t>
  </si>
  <si>
    <t>448</t>
  </si>
  <si>
    <t>1051959217</t>
  </si>
  <si>
    <t>622327121.R</t>
  </si>
  <si>
    <t>Omítka sanační vnějších ploch tepelněizolační nanášená ručně stěn</t>
  </si>
  <si>
    <t>452</t>
  </si>
  <si>
    <t>58589996</t>
  </si>
  <si>
    <t>směs suchá omítková sanační jádrová tepelněizolační</t>
  </si>
  <si>
    <t>-37727121</t>
  </si>
  <si>
    <t>622328231</t>
  </si>
  <si>
    <t>Potažení vnějších ploch sanačním štukem tloušťky do 3 mm stěn</t>
  </si>
  <si>
    <t>456</t>
  </si>
  <si>
    <t>58555007</t>
  </si>
  <si>
    <t>směs suchá omítková sanační štuková</t>
  </si>
  <si>
    <t>741022261</t>
  </si>
  <si>
    <t>D55</t>
  </si>
  <si>
    <t>7.1.6.4.: ...skladba SO-06</t>
  </si>
  <si>
    <t>460</t>
  </si>
  <si>
    <t> "anglické dvorky"</t>
  </si>
  <si>
    <t>10,39*1,065+1,120*2,06</t>
  </si>
  <si>
    <t>2,25*1,065+1,120*2,06</t>
  </si>
  <si>
    <t>2,65*1,065+1,120*2,06</t>
  </si>
  <si>
    <t>462</t>
  </si>
  <si>
    <t>277429570</t>
  </si>
  <si>
    <t>466</t>
  </si>
  <si>
    <t>-678723766</t>
  </si>
  <si>
    <t>470</t>
  </si>
  <si>
    <t>921071477</t>
  </si>
  <si>
    <t>474</t>
  </si>
  <si>
    <t>-1782316840</t>
  </si>
  <si>
    <t>478</t>
  </si>
  <si>
    <t>332447804</t>
  </si>
  <si>
    <t>949101112.1</t>
  </si>
  <si>
    <t>Lešení pomocné pracovní pro objekty pozemních staveb pro zatížení do 150 kg/m2, o výšce lešeňové - podlahy přes 1,9 do 3,5 m</t>
  </si>
  <si>
    <t>482</t>
  </si>
  <si>
    <t> "interiér - plošná injektáž"</t>
  </si>
  <si>
    <t>84,86*1,5</t>
  </si>
  <si>
    <t>Vnitrostaveništní doprava suti a vybouraných hmot vodorovně do 50 m svisle s omezením mechanizace - pro budovy a haly výšky do 6 m</t>
  </si>
  <si>
    <t>484</t>
  </si>
  <si>
    <t>243</t>
  </si>
  <si>
    <t>997013501.1</t>
  </si>
  <si>
    <t>486</t>
  </si>
  <si>
    <t>997013509.1</t>
  </si>
  <si>
    <t>Odvoz suti a vybouraných hmot na skládku nebo meziskládku se složením, na vzdálenost Příplatek k - ceně za každý další i započatý 1 km přes 1 km - předpoklad celk. vzd. do 25 km</t>
  </si>
  <si>
    <t>488</t>
  </si>
  <si>
    <t>245</t>
  </si>
  <si>
    <t>997013631.1</t>
  </si>
  <si>
    <t>Poplatek za uložení stavebního odpadu na skládce (skládkovné) směsného stavebního a demoličního - zatříděného do Katalogu odpadů pod kódem 17 09 04</t>
  </si>
  <si>
    <t>490</t>
  </si>
  <si>
    <t>492</t>
  </si>
  <si>
    <t>D56</t>
  </si>
  <si>
    <t>VRN: Vedlejší rozpočtové náklady</t>
  </si>
  <si>
    <t>D57</t>
  </si>
  <si>
    <t>V01: Průzkumné, geodetické a projektové práce</t>
  </si>
  <si>
    <t>D58</t>
  </si>
  <si>
    <t>V01.: Průzkumné, geodetické a projektové práce</t>
  </si>
  <si>
    <t>247</t>
  </si>
  <si>
    <t>013103000R01</t>
  </si>
  <si>
    <t>Restaurátorský záměr</t>
  </si>
  <si>
    <t>494</t>
  </si>
  <si>
    <t>011514001</t>
  </si>
  <si>
    <t>Komplexní stavebně technický průzkum - měření salinity v průběhu procesu provádění omítek (po otlučení omítek)</t>
  </si>
  <si>
    <t>496</t>
  </si>
  <si>
    <t>249</t>
  </si>
  <si>
    <t>012203000</t>
  </si>
  <si>
    <t>Geodetické práce při provádění stavby</t>
  </si>
  <si>
    <t>498</t>
  </si>
  <si>
    <t>500</t>
  </si>
  <si>
    <t>251</t>
  </si>
  <si>
    <t>013254001</t>
  </si>
  <si>
    <t>Výrobní a montážní (realizační) projektová dokumentace</t>
  </si>
  <si>
    <t>502</t>
  </si>
  <si>
    <t>D59</t>
  </si>
  <si>
    <t>V03: Zařízení staveniště</t>
  </si>
  <si>
    <t>D60</t>
  </si>
  <si>
    <t>V03.: Zařízení staveniště</t>
  </si>
  <si>
    <t>031002000</t>
  </si>
  <si>
    <t>504</t>
  </si>
  <si>
    <t>253</t>
  </si>
  <si>
    <t>506</t>
  </si>
  <si>
    <t>034503000</t>
  </si>
  <si>
    <t>Informační tabule na staveništi</t>
  </si>
  <si>
    <t>508</t>
  </si>
  <si>
    <t>255</t>
  </si>
  <si>
    <t>034002000</t>
  </si>
  <si>
    <t>Zabezpečení staveniště</t>
  </si>
  <si>
    <t>510</t>
  </si>
  <si>
    <t>033002000</t>
  </si>
  <si>
    <t>Připojení staveniště na inženýrské sítě</t>
  </si>
  <si>
    <t>512</t>
  </si>
  <si>
    <t>257</t>
  </si>
  <si>
    <t>032803R01</t>
  </si>
  <si>
    <t>Ostatní vybavení staveniště - dočasný svod vody ze střechy</t>
  </si>
  <si>
    <t>514</t>
  </si>
  <si>
    <t>039103000</t>
  </si>
  <si>
    <t>Rozebrání, bourání a odvoz zařízení staveniště</t>
  </si>
  <si>
    <t>516</t>
  </si>
  <si>
    <t>259</t>
  </si>
  <si>
    <t>1848182RR33</t>
  </si>
  <si>
    <t>Ochrana kmene průměru přes 500 do 700 mm bedněním výšky do 2 m památný strom (104696) - bednění uvažováno o půd. rozměrech 3000x3000 mm</t>
  </si>
  <si>
    <t>520</t>
  </si>
  <si>
    <t>D61</t>
  </si>
  <si>
    <t>V04: Inženýrská činnost</t>
  </si>
  <si>
    <t>D62</t>
  </si>
  <si>
    <t>V04.: Inženýrská činnost</t>
  </si>
  <si>
    <t>042703000</t>
  </si>
  <si>
    <t>Technické požadavky na výrobky</t>
  </si>
  <si>
    <t>522</t>
  </si>
  <si>
    <t>261</t>
  </si>
  <si>
    <t>045203000</t>
  </si>
  <si>
    <t>Kompletační činnost</t>
  </si>
  <si>
    <t>524</t>
  </si>
  <si>
    <t>045303000</t>
  </si>
  <si>
    <t>Koordinační činnost</t>
  </si>
  <si>
    <t>526</t>
  </si>
  <si>
    <t>D63</t>
  </si>
  <si>
    <t>V06: Územní vlivy</t>
  </si>
  <si>
    <t>D64</t>
  </si>
  <si>
    <t>V06.: Územní vlivy</t>
  </si>
  <si>
    <t>263</t>
  </si>
  <si>
    <t>062002000</t>
  </si>
  <si>
    <t>Ztížené dopravní podmínky</t>
  </si>
  <si>
    <t>528</t>
  </si>
  <si>
    <t>D65</t>
  </si>
  <si>
    <t>V09: Ostatní náklady</t>
  </si>
  <si>
    <t>D66</t>
  </si>
  <si>
    <t>V09.: Ostatní náklady</t>
  </si>
  <si>
    <t>091404000</t>
  </si>
  <si>
    <t>%</t>
  </si>
  <si>
    <t>530</t>
  </si>
  <si>
    <t>265</t>
  </si>
  <si>
    <t>M-XX001</t>
  </si>
  <si>
    <t>Restaurátorský dozor - dohled při obnově původních bosáží</t>
  </si>
  <si>
    <t>hod</t>
  </si>
  <si>
    <t>532</t>
  </si>
  <si>
    <t>M-XX001.1</t>
  </si>
  <si>
    <t>Restaurátorský dozor - dohled při sejmutí, očištění a zpětném osazení pískovcového soklu</t>
  </si>
  <si>
    <t>534</t>
  </si>
  <si>
    <t>267</t>
  </si>
  <si>
    <t>M-XX002</t>
  </si>
  <si>
    <t>Restaurátorský dozor - při pracích na obnově profilace štukových prvků a říms</t>
  </si>
  <si>
    <t>536</t>
  </si>
  <si>
    <t>SEZNAM FIGUR</t>
  </si>
  <si>
    <t>Výměra</t>
  </si>
  <si>
    <t>Použití figury:</t>
  </si>
  <si>
    <t>Zřízení bednění otvorů a prostupů v podlahách</t>
  </si>
  <si>
    <t>Odstranění bednění otvorů a prostupů v podlahách</t>
  </si>
  <si>
    <t>Zřízení bednění rýh a hran v podlahách</t>
  </si>
  <si>
    <t>Odstranění bednění rýh a hran v podlahách</t>
  </si>
  <si>
    <t>Zřízení bednění říms a žlabových říms v do 6 m</t>
  </si>
  <si>
    <t>Odstranění bednění říms a žlabových říms v do 6 m</t>
  </si>
  <si>
    <t>Bednění zábradelních zídek a podezdívek plné zřízení</t>
  </si>
  <si>
    <t>Bednění zábradelních zídek a podezdívek plné odstranění</t>
  </si>
  <si>
    <t>Zábradelní zídky a podezdívky ze ŽB tř. C 25/30</t>
  </si>
  <si>
    <t>Výztuž zábradlí nebo zábradelních zídek z betonářské oceli 10 505</t>
  </si>
  <si>
    <t>Cementovláknitý podhled desky 1x12,5 dvouvrstvá spodní kce profil CD+UD bez izolace EI 15</t>
  </si>
  <si>
    <t>Montáž jedné vrstvy tepelné izolace do SDK podhledu</t>
  </si>
  <si>
    <t>Řezání dilatačních spár š 20 mm hl přes 20 do 50 mm v čerstvé betonové mazanině</t>
  </si>
  <si>
    <t>Výplň dilatačních spár š přes 30 do 40 mm v mazaninách tl do 100 mm pískem a asfaltem</t>
  </si>
  <si>
    <t>Odstranění povlakové krytiny střech do 10° z pásů NAIP přitavených v plné ploše jednovrstvé</t>
  </si>
  <si>
    <t>Odstranění povlakové krytiny střech do 10° od zbytkového asfaltového pásu odsekáním</t>
  </si>
  <si>
    <t>Odstranění povlakové krytiny střech do 10° z fólií natavených do asfaltového podkladu</t>
  </si>
  <si>
    <t>Bourání podkladů pod dlažby nebo mazanin betonových nebo z litého asfaltu tl do 100 mm pl přes 4 m2</t>
  </si>
  <si>
    <t>Bourání potěrů cementových nebo pískocementových tl do 50 mm pl přes 4 m2</t>
  </si>
  <si>
    <t>Bourání podlah z dlaždic betonových, teracových nebo čedičových tl do 30 mm plochy přes 1 m2</t>
  </si>
  <si>
    <t>Montáž lešení řadového rámového lehkého zatížení do 200 kg/m2 š od 0,6 do 0,9 m v do 10 m</t>
  </si>
  <si>
    <t>Příplatek k lešení řadovému rámovému lehkému do 200 kg/m2 š od 0,6 do 0,9 m v do 10 m za každý den použití</t>
  </si>
  <si>
    <t>Demontáž lešení řadového rámového lehkého zatížení do 200 kg/m2 š od 0,6 do 0,9 m v do 10 m</t>
  </si>
  <si>
    <t>Montáž ochranné plachty z textilie z umělých vláken</t>
  </si>
  <si>
    <t>Příplatek k ochranné plachtě za každý den použití</t>
  </si>
  <si>
    <t>Demontáž ochranné plachty z textilie z umělých vláken</t>
  </si>
  <si>
    <t>Dovoz a odvoz lešení řadového do 10 km včetně naložení a složení</t>
  </si>
  <si>
    <t>Příplatek k ceně dovozu a odvozu lešení řadového ZKD 10 km přes 10 km</t>
  </si>
  <si>
    <t>Demontáž atypických zámečnických konstrukcí řezáním hm jednotlivých dílů do 50 kg</t>
  </si>
  <si>
    <t>Krytina střechy rovné drážkováním ze svitků z TiZn předzvětralého plechu rš 670 mm sklonu do 30°</t>
  </si>
  <si>
    <t>Demontáž krytiny z taškových tabulí do suti</t>
  </si>
  <si>
    <t>Montáž strukturované oddělovací rohože jakékoliv rš</t>
  </si>
  <si>
    <t>Montáž lešení prostorového rámového lehkého s podlahami zatížení do 200 kg/m2 v do 10 m</t>
  </si>
  <si>
    <t>Příplatek k lešení prostorovému rámovému lehkému s podlahami do 200 kg/m2 v do 10 m za každý den použití</t>
  </si>
  <si>
    <t>Demontáž lešení prostorového rámového lehkého s podlahami zatížení do 200 kg/m2 v do 10 m</t>
  </si>
  <si>
    <t>Lešení pomocné pro objekty pozemních staveb s lešeňovou podlahou v do 1,9 m zatížení do 150 kg/m2</t>
  </si>
  <si>
    <t>Dovoz a odvoz lešení prostorového lehkého do 10 km včetně naložení a složení</t>
  </si>
  <si>
    <t>Příplatek k ceně dovozu a odvozu lešení prostorového lehkého ZKD 10 km přes 10 km</t>
  </si>
  <si>
    <t>Demontáž stěn a příček rámových zasklených vnějších plochy do 6 m2</t>
  </si>
  <si>
    <t>Montáž bednění střech rovných a šikmých sklonu do 60° z hrubých prken na sraz tl do 32 mm</t>
  </si>
  <si>
    <t>Provedení povlakové krytiny střech do 10° podkladní vrstvy pásy na sucho AIP nebo NAIP</t>
  </si>
  <si>
    <t>Provedení povlakové krytiny střech do 10° přibití pásů hřebíky</t>
  </si>
  <si>
    <t>Impregnace řeziva proti dřevokaznému hmyzu a houbám máčením třída ohrožení 1 a 2</t>
  </si>
  <si>
    <t>Demontáž bednění střech z desek tvrdých</t>
  </si>
  <si>
    <t>Násyp pod podlahy ze skleněného recyklátu (pěnového skla) s udusáním</t>
  </si>
  <si>
    <t>Mazanina tl přes 80 do 120 mm z betonu prostého bez zvýšených nároků na prostředí tř. C 20/25</t>
  </si>
  <si>
    <t>Potěr pískocementový tl do 10 mm tř. C 25 běžný</t>
  </si>
  <si>
    <t>Doplnění cementového potěru hlazeného pl do 1 m2 tl přes 20 do 30 mm</t>
  </si>
  <si>
    <t>Separační vrstva z asfaltovaného pásu</t>
  </si>
  <si>
    <t>Provedení povlakové krytiny střech do 10° fólií přilepenou bodově</t>
  </si>
  <si>
    <t>Provedení povlakové krytiny střech do 10° termoplastickou fólií PVC rozvinutím a natažením v ploše</t>
  </si>
  <si>
    <t>Provedení povlakové krytina střech do 10° spoj 2 pásů fólií PVC horkovzdušným navařením</t>
  </si>
  <si>
    <t>Nouzové (provizorní) zakrytí střechy plachtou</t>
  </si>
  <si>
    <t>Kladení dlažby z kamene na sucho na terče plochy do 0,16 m2 v terče přes 25 do 70 mm</t>
  </si>
  <si>
    <t>Kladení dlažby z kamene na sucho na terče plochy do 0,16 m2 v terče přes 70 do 100 mm</t>
  </si>
  <si>
    <t>Kladení dlažby z kamene na sucho na terče plochy do 0,16 m2 v terče přes 100 do 150 mm</t>
  </si>
  <si>
    <t>Impregnační nátěr nově položených kamenných dlažeb včetně základní čištění dvouvrstvý</t>
  </si>
  <si>
    <t>BBD</t>
  </si>
  <si>
    <t>Bourání dlažby</t>
  </si>
  <si>
    <t>Bednění opěrných zdí a valů svislých i skloněných zřízení</t>
  </si>
  <si>
    <t>Bednění opěrných zdí a valů svislých i skloněných odstranění</t>
  </si>
  <si>
    <t>Zřízení bednění základových pasů rovného</t>
  </si>
  <si>
    <t>Odstranění bednění základových pasů rovného</t>
  </si>
  <si>
    <t>Bml</t>
  </si>
  <si>
    <t>Bourání mlatové cesty</t>
  </si>
  <si>
    <t>Opěrné zdi a valy ze ŽB tř. C 25/30</t>
  </si>
  <si>
    <t>Výztuž opěrných zdí a valů D 12 mm z betonářské oceli 10 505</t>
  </si>
  <si>
    <t>Bourání základů ze ŽB</t>
  </si>
  <si>
    <t>Bourání schodiště v řezu C-C´</t>
  </si>
  <si>
    <t>Odstranění trávníku</t>
  </si>
  <si>
    <t>Montáž kanalizačního potrubí korugovaného SN 16 z polypropylenu DN 160</t>
  </si>
  <si>
    <t>Hloubení rýh nezapažených š do 800 mm v hornině třídy těžitelnosti I skupiny 3 objem do 50 m3 strojně</t>
  </si>
  <si>
    <t>Zásyp jam, šachet rýh nebo kolem objektů sypaninou se zhutněním</t>
  </si>
  <si>
    <t>Obsypání potrubí strojně sypaninou bez prohození, uloženou do 3 m</t>
  </si>
  <si>
    <t>Zřízení opláštění žeber nebo trativodů geotextilií v rýze nebo zářezu sklonu přes 1:2 š do 2,5 m</t>
  </si>
  <si>
    <t>Krytí potrubí z plastů výstražnou fólií z PVC do 20 cm</t>
  </si>
  <si>
    <t>Trativod z drenážních trubek flexibilních PVC-U SN 4 perforace 360° včetně lože otevřený výkop DN 100 pro meliorace</t>
  </si>
  <si>
    <t>Provedení izolace proti zemní vlhkosti pásy na sucho svislé AIP nebo tkaninou</t>
  </si>
  <si>
    <t>Provedení izolace proti zemní vlhkosti pásy na sucho vodorovné AIP nebo tkaninou</t>
  </si>
  <si>
    <t>Hloubení jam nezapažených v hornině třídy těžitelnosti I skupiny 3 objem do 50 m3 strojně</t>
  </si>
  <si>
    <t>Hloubení jam nezapažených v hornině třídy těžitelnosti II skupiny 4 objem do 50 m3 strojně</t>
  </si>
  <si>
    <t>Vodorovné přemístění přes 9 000 do 10000 m výkopku/sypaniny z horniny třídy těžitelnosti I skupiny 1 až 3</t>
  </si>
  <si>
    <t>Hloubení jam nezapažených v hornině třídy těžitelnosti I skupiny 3 objem do 500 m3 strojně</t>
  </si>
  <si>
    <t>Hloubení jam nezapažených v hornině třídy těžitelnosti II skupiny 4 objem do 500 m3 strojně</t>
  </si>
  <si>
    <t>JB</t>
  </si>
  <si>
    <t>Javor babyka</t>
  </si>
  <si>
    <t>Zdění zdiva opěrných zdí z nepravidelných kamenů na maltu obj kamene do 0,02 m3 š spáry přes 10 do 20 mm</t>
  </si>
  <si>
    <t>Postupné rozebírání kamenného zdiva pro další použití přes 1 do 3 m3</t>
  </si>
  <si>
    <t>Sbírání a třídění kamene ručně ze suti s očištěním</t>
  </si>
  <si>
    <t>Doplnění zdiva kamenem do aktivované malty se spárami dl přes 6 do 12 m/m2</t>
  </si>
  <si>
    <t>Spárování zdí a valů z lomového kamene cementovou maltou hl do 30 mm</t>
  </si>
  <si>
    <t>Příplatek za objem zdiva do 1 m3 jednotlivě</t>
  </si>
  <si>
    <t>Osazení obruby z drobných kostek s boční opěrou do lože z betonu prostého</t>
  </si>
  <si>
    <t>Založení záhonu v rovině a svahu do 1:5 zemina skupiny 1 a 2</t>
  </si>
  <si>
    <t>Založení parkového trávníku travním kobercem pl do 1000 m2 v rovině a ve svahu do 1:5</t>
  </si>
  <si>
    <t>Hloubení jamek bez výměny půdy zeminy skupiny 1 až 4 obj do 0,002 m3 v rovině a svahu do 1:5</t>
  </si>
  <si>
    <t>Výsadba trvalek prostokořenných</t>
  </si>
  <si>
    <t>Mulčování rostlin kůrou tl do 0,1 m v rovině a svahu do 1:5</t>
  </si>
  <si>
    <t>Ošetření vysazených květin v rovině a svahu do 1:5</t>
  </si>
  <si>
    <t>sazenice trvalek pro vegetační střechy</t>
  </si>
  <si>
    <t>Odkopávky a prokopávky nezapažené v hornině třídy těžitelnosti I skupiny 3 objem do 20 m3 strojně</t>
  </si>
  <si>
    <t>Odkopávky a prokopávky nezapažené v hornině třídy těžitelnosti II skupiny 4 objem do 20 m3 strojně</t>
  </si>
  <si>
    <t>Odkopávky a prokopávky nezapažené v hornině třídy těžitelnosti I skupiny 3 objem do 50 m3 strojně</t>
  </si>
  <si>
    <t>Odkopávky a prokopávky nezapažené v hornině třídy těžitelnosti II skupiny 4 objem do 50 m3 strojně</t>
  </si>
  <si>
    <t>Odkopávky a prokopávky nezapažené v hornině třídy těžitelnosti I skupiny 3 objem do 500 m3 strojně</t>
  </si>
  <si>
    <t>Odkopávky a prokopávky nezapažené v hornině třídy těžitelnosti II skupiny 4 objem do 500 m3 strojně</t>
  </si>
  <si>
    <t>Vyrovnání nerovného povrchu zdiva tl do 30 mm maltou</t>
  </si>
  <si>
    <t>Vyrovnání nerovného povrchu zdiva tl přes 30 do 80 mm přizděním</t>
  </si>
  <si>
    <t>Vyrovnání nerovného povrchu zdiva tl přes 80 do 150 mm přizděním</t>
  </si>
  <si>
    <t>Plošný minerální sanační štuk tl.2 mm cihelných pilířů</t>
  </si>
  <si>
    <t>Sanační podkladní omítka vnějších stěn nanášená ručně</t>
  </si>
  <si>
    <t>Přisekání plošné zdiva z cihel pálených na MV nebo MVC tl do 100 mm</t>
  </si>
  <si>
    <t>Otlučení (osekání) cementových omítek vnějších ploch v rozsahu přes 80 do 100 %</t>
  </si>
  <si>
    <t>Sanační podkladní omítka vnějších pilířů nebo sloupů nanášená ručně</t>
  </si>
  <si>
    <t>Otlučení (osekání) cementových omítek vnějších ploch v rozsahu přes 40 do 50 %</t>
  </si>
  <si>
    <t>Or1</t>
  </si>
  <si>
    <t>Sejmutí ornice</t>
  </si>
  <si>
    <t>Or2</t>
  </si>
  <si>
    <t>Plocha k ul. Vrchlického</t>
  </si>
  <si>
    <t>Nadzákladová zeď tl přes 250 do 300 mm z hladkých tvárnic ztraceného bednění včetně výplně z betonu tř. C 25/30</t>
  </si>
  <si>
    <t>Bourání zdiva nadzákladového ze ŽB přes 1 m3</t>
  </si>
  <si>
    <t>Hloubení rýh nezapažených š do 800 mm v hornině třídy těžitelnosti II skupiny 4 objem do 50 m3 strojně</t>
  </si>
  <si>
    <t>Rigol dlážděný do lože z betonu tl 100 mm z dlažebních kostek drobných</t>
  </si>
  <si>
    <t>Podklad z kameniva hrubého drceného vel. 16-32 mm plochy do 100 m2 tl 70 mm</t>
  </si>
  <si>
    <t>Zřízení podkladu nebo ochranné vrstvy vozovky z mechanicky zpevněné zeminy MZ tl 50 mm</t>
  </si>
  <si>
    <t>Zhutnění podloží z hornin soudržných nebo nesoudržných pod násypy</t>
  </si>
  <si>
    <t>Úprava pláně v hornině třídy těžitelnosti I skupiny 1 až 2 se zhutněním ručně</t>
  </si>
  <si>
    <t>hlinitý kopaný písek frakce 0/2 okrové barvy (výsledná RAL 1015)</t>
  </si>
  <si>
    <t>drcené kamenivo frakce 0-4 (světlý jurský vápenec)</t>
  </si>
  <si>
    <t>Podklad z kameniva hrubého drceného vel. 16-32 mm plochy do 100 m2 tl 130 mm</t>
  </si>
  <si>
    <t>Zřízení podkladu nebo ochranné vrstvy vozovky z mechanicky zpevněné zeminy MZ tl 80 mm</t>
  </si>
  <si>
    <t>hlinitý kopaný písek frakce 8/16 okrové barvy (výsledná RAL 1015)</t>
  </si>
  <si>
    <t>drcené kamenivo frakce 8-16 (světlý jurský vápenec)</t>
  </si>
  <si>
    <t>Podklad z kameniva hrubého drceného vel. 16-32 mm plochy přes 100 m2 tl 130 mm</t>
  </si>
  <si>
    <t>Kladení dlažby z kostek drobných z kamene na MC tl 50 mm</t>
  </si>
  <si>
    <t>Podklad z kameniva hrubého drceného vel. 16-32 mm plochy do 100 m2 tl 120 mm</t>
  </si>
  <si>
    <t>Rozprostření ornice tl vrstvy do 200 mm pl do 100 m2 v rovině nebo ve svahu do 1:5 strojně</t>
  </si>
  <si>
    <t>lemovka z ocelové pásoviny 5/200 mm s přivařenými roxory 16 mm po 500 mm</t>
  </si>
  <si>
    <t>Zřízení podkladu nebo ochranné vrstvy vozovky z mechanicky zpevněné zeminy MZ tl 200 mm</t>
  </si>
  <si>
    <t>Založení parterového trávníku výsevem pl do 1000 m2 v rovině a ve svahu do 1:5</t>
  </si>
  <si>
    <t>kamenivo drcené hrubé frakce 32/63</t>
  </si>
  <si>
    <t>Podklad z kameniva hrubého drceného vel. 0-63 mm plochy do 100 m2 tl 150 mm</t>
  </si>
  <si>
    <t>Kladení dlažby z mozaiky dvou a vícebarevné komunikací pro pěší lože z kameniva</t>
  </si>
  <si>
    <t>Příplatek ZKD 10 mm tl u podkladu nebo lože pod dlažbu z kameniva těženého</t>
  </si>
  <si>
    <t>Podklad ze štěrkodrtě ŠD plochy do 100 m2 tl 230 mm</t>
  </si>
  <si>
    <t>Hloubení šachet nezapažených v hornině třídy těžitelnosti I skupiny 3 objem do 20 m3</t>
  </si>
  <si>
    <t>Hloubení šachet nezapažených v hornině třídy těžitelnosti II skupiny 4 objem do 20 m3</t>
  </si>
  <si>
    <t>Přezdívání cihelného zdiva do vápenné nebo vápenocementové malty objemu do 1 m3</t>
  </si>
  <si>
    <t>Osazování schodišťových stupňů kamenných pemrlovaných s vyspárováním styčných spár, s provizorním dřevěným zábradlím a dočasným zakrytím stupnic prkny do připravených otvorů, do lože ze suchého betonu min. tl.100 mm</t>
  </si>
  <si>
    <t>Dlažby z kamene oprava - nátěr impregnační a zpevňující</t>
  </si>
  <si>
    <t>stupeň schodišťový žulový 390x165 mm pemrlovaný s drážkou pro osazení stupně</t>
  </si>
  <si>
    <t>Osazování původních schodišťových stupňů kamenných do lože ze suchého betonu, s vyspárováním styčných spár do připravených kapes včetně zazdění</t>
  </si>
  <si>
    <t>Vnitrostaveništní doprava suti a vybouraných hmot pro budovy v do 6 m s omezením mechanizace</t>
  </si>
  <si>
    <t>Příplatek k odvozu suti a vybouraných hmot na skládku ZKD 1 km přes 1 km</t>
  </si>
  <si>
    <t>Poplatek za uložení na skládce (skládkovné) stavebního odpadu betonového kód odpadu 17 01 01</t>
  </si>
  <si>
    <t>Poplatek za uložení na skládce (skládkovné) stavebního odpadu železobetonového kód odpadu 17 01 01</t>
  </si>
  <si>
    <t>Poplatek za uložení na skládce (skládkovné) stavebního odpadu ze směsí nebo oddělených frakcí betonu, cihel a keramických výrobků kód odpadu 17 01 07</t>
  </si>
  <si>
    <t>Poplatek za uložení na skládce (skládkovné) odpadu asfaltového bez dehtu kód odpadu 17 03 02</t>
  </si>
  <si>
    <t>Dodatečné vlepování betonářské výztuže D 12 mm do chemické malty včetně vyvrtání otvoru</t>
  </si>
  <si>
    <t>Příplatek k dodatečnému vlepování betonářské výztuže za délku do 1 m jednotlivě</t>
  </si>
  <si>
    <t>Hnojení roztokem hnojiva v rovině a svahu přes 1:5 do 1:2</t>
  </si>
  <si>
    <t>Ošetření trávníku shrabáním v rovině a svahu do 1:5</t>
  </si>
  <si>
    <t>Zalití rostlin vodou plocha přes 20 m2</t>
  </si>
  <si>
    <t>Dovoz vody pro zálivku rostlin za vzdálenost do 1000 m</t>
  </si>
  <si>
    <t>Provzdušnění trávníku s přísevem travního osiva pl do 1000 m2 v rovině nebo na svahu do 1:5</t>
  </si>
  <si>
    <t>TrS</t>
  </si>
  <si>
    <t>Trávník ve svahu</t>
  </si>
  <si>
    <t>Výztuž nosných zdí betonářskou ocelí 10 505</t>
  </si>
  <si>
    <t>Vodorovné přemístění přes 9 000 do 10000 m výkopku/sypaniny z horniny třídy těžitelnosti II skupiny 4 a 5</t>
  </si>
  <si>
    <t>Vodorovné přemístění přes 50 do 500 m výkopku/sypaniny z horniny třídy těžitelnosti I skupiny 1 až 3</t>
  </si>
  <si>
    <t>Vodorovné přemístění přes 50 do 500 m výkopku/sypaniny z hornin třídy těžitelnosti II skupiny 4 a 5</t>
  </si>
  <si>
    <t>Nakládání výkopku z hornin třídy těžitelnosti I skupiny 1 až 3 do 100 m3</t>
  </si>
  <si>
    <t>Nakládání výkopku z hornin třídy těžitelnosti II skupiny 4 a 5 do 100 m3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</si>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</sst>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i/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5" fillId="0" borderId="0" applyNumberFormat="0" applyFill="0" applyBorder="0" applyAlignment="0" applyProtection="0"/>
  </cellStyleXfs>
  <cellXfs count="41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6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9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0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20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3" fillId="0" borderId="15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3" fillId="0" borderId="15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4" fillId="4" borderId="8" xfId="0" applyFont="1" applyFill="1" applyBorder="1" applyAlignment="1" applyProtection="1">
      <alignment horizontal="center" vertical="center"/>
    </xf>
    <xf numFmtId="0" fontId="24" fillId="4" borderId="8" xfId="0" applyFont="1" applyFill="1" applyBorder="1" applyAlignment="1" applyProtection="1">
      <alignment horizontal="right" vertical="center"/>
    </xf>
    <xf numFmtId="0" fontId="24" fillId="4" borderId="9" xfId="0" applyFont="1" applyFill="1" applyBorder="1" applyAlignment="1" applyProtection="1">
      <alignment horizontal="center" vertical="center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25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2" fillId="0" borderId="15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vertical="center"/>
    </xf>
    <xf numFmtId="4" fontId="3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1" fillId="0" borderId="15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1" fillId="0" borderId="20" xfId="0" applyNumberFormat="1" applyFont="1" applyBorder="1" applyAlignment="1" applyProtection="1">
      <alignment vertical="center"/>
    </xf>
    <xf numFmtId="4" fontId="31" fillId="0" borderId="21" xfId="0" applyNumberFormat="1" applyFont="1" applyBorder="1" applyAlignment="1" applyProtection="1">
      <alignment vertical="center"/>
    </xf>
    <xf numFmtId="166" fontId="31" fillId="0" borderId="21" xfId="0" applyNumberFormat="1" applyFont="1" applyBorder="1" applyAlignment="1" applyProtection="1">
      <alignment vertical="center"/>
    </xf>
    <xf numFmtId="4" fontId="31" fillId="0" borderId="22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6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24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5" fillId="0" borderId="13" xfId="0" applyNumberFormat="1" applyFont="1" applyBorder="1" applyAlignment="1" applyProtection="1"/>
    <xf numFmtId="166" fontId="35" fillId="0" borderId="14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3" xfId="0" applyFont="1" applyBorder="1" applyAlignment="1" applyProtection="1">
      <alignment horizontal="center" vertical="center"/>
    </xf>
    <xf numFmtId="49" fontId="24" fillId="0" borderId="23" xfId="0" applyNumberFormat="1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center" vertical="center" wrapText="1"/>
    </xf>
    <xf numFmtId="167" fontId="24" fillId="0" borderId="23" xfId="0" applyNumberFormat="1" applyFont="1" applyBorder="1" applyAlignment="1" applyProtection="1">
      <alignment vertical="center"/>
    </xf>
    <xf numFmtId="4" fontId="24" fillId="2" borderId="23" xfId="0" applyNumberFormat="1" applyFont="1" applyFill="1" applyBorder="1" applyAlignment="1" applyProtection="1">
      <alignment vertical="center"/>
      <protection locked="0"/>
    </xf>
    <xf numFmtId="4" fontId="24" fillId="0" borderId="23" xfId="0" applyNumberFormat="1" applyFont="1" applyBorder="1" applyAlignment="1" applyProtection="1">
      <alignment vertical="center"/>
    </xf>
    <xf numFmtId="0" fontId="25" fillId="2" borderId="15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6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1" fillId="0" borderId="23" xfId="0" applyFont="1" applyBorder="1" applyAlignment="1" applyProtection="1">
      <alignment horizontal="center" vertical="center"/>
    </xf>
    <xf numFmtId="49" fontId="41" fillId="0" borderId="23" xfId="0" applyNumberFormat="1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center" vertical="center" wrapText="1"/>
    </xf>
    <xf numFmtId="167" fontId="41" fillId="0" borderId="23" xfId="0" applyNumberFormat="1" applyFont="1" applyBorder="1" applyAlignment="1" applyProtection="1">
      <alignment vertical="center"/>
    </xf>
    <xf numFmtId="4" fontId="41" fillId="2" borderId="23" xfId="0" applyNumberFormat="1" applyFont="1" applyFill="1" applyBorder="1" applyAlignment="1" applyProtection="1">
      <alignment vertical="center"/>
      <protection locked="0"/>
    </xf>
    <xf numFmtId="4" fontId="41" fillId="0" borderId="23" xfId="0" applyNumberFormat="1" applyFont="1" applyBorder="1" applyAlignment="1" applyProtection="1">
      <alignment vertical="center"/>
    </xf>
    <xf numFmtId="0" fontId="42" fillId="0" borderId="4" xfId="0" applyFont="1" applyBorder="1" applyAlignment="1">
      <alignment vertical="center"/>
    </xf>
    <xf numFmtId="0" fontId="41" fillId="2" borderId="15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2" fillId="0" borderId="0" xfId="0" applyFont="1" applyAlignment="1">
      <alignment horizontal="left" vertical="center" wrapText="1"/>
    </xf>
    <xf numFmtId="0" fontId="25" fillId="2" borderId="20" xfId="0" applyFont="1" applyFill="1" applyBorder="1" applyAlignment="1" applyProtection="1">
      <alignment horizontal="left" vertical="center"/>
      <protection locked="0"/>
    </xf>
    <xf numFmtId="0" fontId="25" fillId="0" borderId="21" xfId="0" applyFont="1" applyBorder="1" applyAlignment="1" applyProtection="1">
      <alignment horizontal="center" vertical="center"/>
    </xf>
    <xf numFmtId="166" fontId="25" fillId="0" borderId="21" xfId="0" applyNumberFormat="1" applyFont="1" applyBorder="1" applyAlignment="1" applyProtection="1">
      <alignment vertical="center"/>
    </xf>
    <xf numFmtId="166" fontId="25" fillId="0" borderId="22" xfId="0" applyNumberFormat="1" applyFont="1" applyBorder="1" applyAlignment="1" applyProtection="1">
      <alignment vertical="center"/>
    </xf>
    <xf numFmtId="0" fontId="13" fillId="0" borderId="4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Alignment="1" applyProtection="1"/>
    <xf numFmtId="0" fontId="13" fillId="0" borderId="4" xfId="0" applyFont="1" applyBorder="1" applyAlignment="1"/>
    <xf numFmtId="0" fontId="13" fillId="0" borderId="15" xfId="0" applyFont="1" applyBorder="1" applyAlignment="1" applyProtection="1"/>
    <xf numFmtId="0" fontId="13" fillId="0" borderId="0" xfId="0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6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167" fontId="24" fillId="2" borderId="23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0" fontId="24" fillId="4" borderId="18" xfId="0" applyFont="1" applyFill="1" applyBorder="1" applyAlignment="1">
      <alignment horizontal="center" vertical="center" wrapText="1"/>
    </xf>
    <xf numFmtId="0" fontId="24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/>
    </xf>
    <xf numFmtId="167" fontId="43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6" fillId="0" borderId="29" xfId="0" applyFont="1" applyBorder="1" applyAlignment="1">
      <alignment horizontal="left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horizontal="left" vertical="center" wrapText="1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53" fillId="0" borderId="27" xfId="0" applyFont="1" applyBorder="1" applyAlignment="1" applyProtection="1">
      <alignment horizontal="left" vertical="center"/>
    </xf>
    <xf numFmtId="0" fontId="54" fillId="0" borderId="1" xfId="0" applyFont="1" applyBorder="1" applyAlignment="1" applyProtection="1">
      <alignment vertical="top"/>
    </xf>
    <xf numFmtId="0" fontId="54" fillId="0" borderId="1" xfId="0" applyFont="1" applyBorder="1" applyAlignment="1" applyProtection="1">
      <alignment horizontal="left" vertical="center"/>
    </xf>
    <xf numFmtId="0" fontId="54" fillId="0" borderId="1" xfId="0" applyFont="1" applyBorder="1" applyAlignment="1" applyProtection="1">
      <alignment horizontal="center" vertical="center"/>
    </xf>
    <xf numFmtId="49" fontId="54" fillId="0" borderId="1" xfId="0" applyNumberFormat="1" applyFont="1" applyBorder="1" applyAlignment="1" applyProtection="1">
      <alignment horizontal="left" vertical="center"/>
    </xf>
    <xf numFmtId="0" fontId="53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 applyAlignment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317322511" TargetMode="External" /><Relationship Id="rId2" Type="http://schemas.openxmlformats.org/officeDocument/2006/relationships/hyperlink" Target="https://podminky.urs.cz/item/CS_URS_2024_02/317351105" TargetMode="External" /><Relationship Id="rId3" Type="http://schemas.openxmlformats.org/officeDocument/2006/relationships/hyperlink" Target="https://podminky.urs.cz/item/CS_URS_2024_02/317351106" TargetMode="External" /><Relationship Id="rId4" Type="http://schemas.openxmlformats.org/officeDocument/2006/relationships/hyperlink" Target="https://podminky.urs.cz/item/CS_URS_2024_02/317361821" TargetMode="External" /><Relationship Id="rId5" Type="http://schemas.openxmlformats.org/officeDocument/2006/relationships/hyperlink" Target="https://podminky.urs.cz/item/CS_URS_2024_02/331231126" TargetMode="External" /><Relationship Id="rId6" Type="http://schemas.openxmlformats.org/officeDocument/2006/relationships/hyperlink" Target="https://podminky.urs.cz/item/CS_URS_2024_02/310901115" TargetMode="External" /><Relationship Id="rId7" Type="http://schemas.openxmlformats.org/officeDocument/2006/relationships/hyperlink" Target="https://podminky.urs.cz/item/CS_URS_2024_02/348321217" TargetMode="External" /><Relationship Id="rId8" Type="http://schemas.openxmlformats.org/officeDocument/2006/relationships/hyperlink" Target="https://podminky.urs.cz/item/CS_URS_2024_02/348351211" TargetMode="External" /><Relationship Id="rId9" Type="http://schemas.openxmlformats.org/officeDocument/2006/relationships/hyperlink" Target="https://podminky.urs.cz/item/CS_URS_2024_02/348351212" TargetMode="External" /><Relationship Id="rId10" Type="http://schemas.openxmlformats.org/officeDocument/2006/relationships/hyperlink" Target="https://podminky.urs.cz/item/CS_URS_2024_02/348361216" TargetMode="External" /><Relationship Id="rId11" Type="http://schemas.openxmlformats.org/officeDocument/2006/relationships/hyperlink" Target="https://podminky.urs.cz/item/CS_URS_2024_01/434191423" TargetMode="External" /><Relationship Id="rId12" Type="http://schemas.openxmlformats.org/officeDocument/2006/relationships/hyperlink" Target="https://podminky.urs.cz/item/CS_URS_2024_02/619996117" TargetMode="External" /><Relationship Id="rId13" Type="http://schemas.openxmlformats.org/officeDocument/2006/relationships/hyperlink" Target="https://podminky.urs.cz/item/CS_URS_2024_02/619996137" TargetMode="External" /><Relationship Id="rId14" Type="http://schemas.openxmlformats.org/officeDocument/2006/relationships/hyperlink" Target="https://podminky.urs.cz/item/CS_URS_2024_01/631311123" TargetMode="External" /><Relationship Id="rId15" Type="http://schemas.openxmlformats.org/officeDocument/2006/relationships/hyperlink" Target="https://podminky.urs.cz/item/CS_URS_2024_02/631311125" TargetMode="External" /><Relationship Id="rId16" Type="http://schemas.openxmlformats.org/officeDocument/2006/relationships/hyperlink" Target="https://podminky.urs.cz/item/CS_URS_2024_02/631311135" TargetMode="External" /><Relationship Id="rId17" Type="http://schemas.openxmlformats.org/officeDocument/2006/relationships/hyperlink" Target="https://podminky.urs.cz/item/CS_URS_2024_02/631351101" TargetMode="External" /><Relationship Id="rId18" Type="http://schemas.openxmlformats.org/officeDocument/2006/relationships/hyperlink" Target="https://podminky.urs.cz/item/CS_URS_2024_02/631351102" TargetMode="External" /><Relationship Id="rId19" Type="http://schemas.openxmlformats.org/officeDocument/2006/relationships/hyperlink" Target="https://podminky.urs.cz/item/CS_URS_2024_02/631351111" TargetMode="External" /><Relationship Id="rId20" Type="http://schemas.openxmlformats.org/officeDocument/2006/relationships/hyperlink" Target="https://podminky.urs.cz/item/CS_URS_2024_02/631351112" TargetMode="External" /><Relationship Id="rId21" Type="http://schemas.openxmlformats.org/officeDocument/2006/relationships/hyperlink" Target="https://podminky.urs.cz/item/CS_URS_2024_02/632451416" TargetMode="External" /><Relationship Id="rId22" Type="http://schemas.openxmlformats.org/officeDocument/2006/relationships/hyperlink" Target="https://podminky.urs.cz/item/CS_URS_2024_02/632451431" TargetMode="External" /><Relationship Id="rId23" Type="http://schemas.openxmlformats.org/officeDocument/2006/relationships/hyperlink" Target="https://podminky.urs.cz/item/CS_URS_2024_02/632481212" TargetMode="External" /><Relationship Id="rId24" Type="http://schemas.openxmlformats.org/officeDocument/2006/relationships/hyperlink" Target="https://podminky.urs.cz/item/CS_URS_2024_02/634611141" TargetMode="External" /><Relationship Id="rId25" Type="http://schemas.openxmlformats.org/officeDocument/2006/relationships/hyperlink" Target="https://podminky.urs.cz/item/CS_URS_2024_02/634911133" TargetMode="External" /><Relationship Id="rId26" Type="http://schemas.openxmlformats.org/officeDocument/2006/relationships/hyperlink" Target="https://podminky.urs.cz/item/CS_URS_2024_02/635321121" TargetMode="External" /><Relationship Id="rId27" Type="http://schemas.openxmlformats.org/officeDocument/2006/relationships/hyperlink" Target="https://podminky.urs.cz/item/CS_URS_2024_02/941211111" TargetMode="External" /><Relationship Id="rId28" Type="http://schemas.openxmlformats.org/officeDocument/2006/relationships/hyperlink" Target="https://podminky.urs.cz/item/CS_URS_2024_02/941211211" TargetMode="External" /><Relationship Id="rId29" Type="http://schemas.openxmlformats.org/officeDocument/2006/relationships/hyperlink" Target="https://podminky.urs.cz/item/CS_URS_2024_02/941211311" TargetMode="External" /><Relationship Id="rId30" Type="http://schemas.openxmlformats.org/officeDocument/2006/relationships/hyperlink" Target="https://podminky.urs.cz/item/CS_URS_2024_02/941211811" TargetMode="External" /><Relationship Id="rId31" Type="http://schemas.openxmlformats.org/officeDocument/2006/relationships/hyperlink" Target="https://podminky.urs.cz/item/CS_URS_2024_02/943211111" TargetMode="External" /><Relationship Id="rId32" Type="http://schemas.openxmlformats.org/officeDocument/2006/relationships/hyperlink" Target="https://podminky.urs.cz/item/CS_URS_2024_02/943211211" TargetMode="External" /><Relationship Id="rId33" Type="http://schemas.openxmlformats.org/officeDocument/2006/relationships/hyperlink" Target="https://podminky.urs.cz/item/CS_URS_2024_02/943211311" TargetMode="External" /><Relationship Id="rId34" Type="http://schemas.openxmlformats.org/officeDocument/2006/relationships/hyperlink" Target="https://podminky.urs.cz/item/CS_URS_2024_02/943211811" TargetMode="External" /><Relationship Id="rId35" Type="http://schemas.openxmlformats.org/officeDocument/2006/relationships/hyperlink" Target="https://podminky.urs.cz/item/CS_URS_2024_02/944611111" TargetMode="External" /><Relationship Id="rId36" Type="http://schemas.openxmlformats.org/officeDocument/2006/relationships/hyperlink" Target="https://podminky.urs.cz/item/CS_URS_2024_02/944611211" TargetMode="External" /><Relationship Id="rId37" Type="http://schemas.openxmlformats.org/officeDocument/2006/relationships/hyperlink" Target="https://podminky.urs.cz/item/CS_URS_2024_02/944611811" TargetMode="External" /><Relationship Id="rId38" Type="http://schemas.openxmlformats.org/officeDocument/2006/relationships/hyperlink" Target="https://podminky.urs.cz/item/CS_URS_2024_02/949101111" TargetMode="External" /><Relationship Id="rId39" Type="http://schemas.openxmlformats.org/officeDocument/2006/relationships/hyperlink" Target="https://podminky.urs.cz/item/CS_URS_2024_02/952901111" TargetMode="External" /><Relationship Id="rId40" Type="http://schemas.openxmlformats.org/officeDocument/2006/relationships/hyperlink" Target="https://podminky.urs.cz/item/CS_URS_2024_02/962032230" TargetMode="External" /><Relationship Id="rId41" Type="http://schemas.openxmlformats.org/officeDocument/2006/relationships/hyperlink" Target="https://podminky.urs.cz/item/CS_URS_2024_02/962032681" TargetMode="External" /><Relationship Id="rId42" Type="http://schemas.openxmlformats.org/officeDocument/2006/relationships/hyperlink" Target="https://podminky.urs.cz/item/CS_URS_2024_02/962052211" TargetMode="External" /><Relationship Id="rId43" Type="http://schemas.openxmlformats.org/officeDocument/2006/relationships/hyperlink" Target="https://podminky.urs.cz/item/CS_URS_2024_02/965042141" TargetMode="External" /><Relationship Id="rId44" Type="http://schemas.openxmlformats.org/officeDocument/2006/relationships/hyperlink" Target="https://podminky.urs.cz/item/CS_URS_2024_02/965045113" TargetMode="External" /><Relationship Id="rId45" Type="http://schemas.openxmlformats.org/officeDocument/2006/relationships/hyperlink" Target="https://podminky.urs.cz/item/CS_URS_2024_02/965081333" TargetMode="External" /><Relationship Id="rId46" Type="http://schemas.openxmlformats.org/officeDocument/2006/relationships/hyperlink" Target="https://podminky.urs.cz/item/CS_URS_2024_02/977211112" TargetMode="External" /><Relationship Id="rId47" Type="http://schemas.openxmlformats.org/officeDocument/2006/relationships/hyperlink" Target="https://podminky.urs.cz/item/CS_URS_2024_02/985331212" TargetMode="External" /><Relationship Id="rId48" Type="http://schemas.openxmlformats.org/officeDocument/2006/relationships/hyperlink" Target="https://podminky.urs.cz/item/CS_URS_2024_02/985331215" TargetMode="External" /><Relationship Id="rId49" Type="http://schemas.openxmlformats.org/officeDocument/2006/relationships/hyperlink" Target="https://podminky.urs.cz/item/CS_URS_2024_02/985331912" TargetMode="External" /><Relationship Id="rId50" Type="http://schemas.openxmlformats.org/officeDocument/2006/relationships/hyperlink" Target="https://podminky.urs.cz/item/CS_URS_2024_02/993111111" TargetMode="External" /><Relationship Id="rId51" Type="http://schemas.openxmlformats.org/officeDocument/2006/relationships/hyperlink" Target="https://podminky.urs.cz/item/CS_URS_2024_02/993111119" TargetMode="External" /><Relationship Id="rId52" Type="http://schemas.openxmlformats.org/officeDocument/2006/relationships/hyperlink" Target="https://podminky.urs.cz/item/CS_URS_2024_02/993121111" TargetMode="External" /><Relationship Id="rId53" Type="http://schemas.openxmlformats.org/officeDocument/2006/relationships/hyperlink" Target="https://podminky.urs.cz/item/CS_URS_2024_02/993121119" TargetMode="External" /><Relationship Id="rId54" Type="http://schemas.openxmlformats.org/officeDocument/2006/relationships/hyperlink" Target="https://podminky.urs.cz/item/CS_URS_2024_02/997013152" TargetMode="External" /><Relationship Id="rId55" Type="http://schemas.openxmlformats.org/officeDocument/2006/relationships/hyperlink" Target="https://podminky.urs.cz/item/CS_URS_2024_02/997013501" TargetMode="External" /><Relationship Id="rId56" Type="http://schemas.openxmlformats.org/officeDocument/2006/relationships/hyperlink" Target="https://podminky.urs.cz/item/CS_URS_2024_02/997013509" TargetMode="External" /><Relationship Id="rId57" Type="http://schemas.openxmlformats.org/officeDocument/2006/relationships/hyperlink" Target="https://podminky.urs.cz/item/CS_URS_2024_02/997013601" TargetMode="External" /><Relationship Id="rId58" Type="http://schemas.openxmlformats.org/officeDocument/2006/relationships/hyperlink" Target="https://podminky.urs.cz/item/CS_URS_2024_02/997013602" TargetMode="External" /><Relationship Id="rId59" Type="http://schemas.openxmlformats.org/officeDocument/2006/relationships/hyperlink" Target="https://podminky.urs.cz/item/CS_URS_2024_02/997013603" TargetMode="External" /><Relationship Id="rId60" Type="http://schemas.openxmlformats.org/officeDocument/2006/relationships/hyperlink" Target="https://podminky.urs.cz/item/CS_URS_2024_02/997013609" TargetMode="External" /><Relationship Id="rId61" Type="http://schemas.openxmlformats.org/officeDocument/2006/relationships/hyperlink" Target="https://podminky.urs.cz/item/CS_URS_2024_02/997013631" TargetMode="External" /><Relationship Id="rId62" Type="http://schemas.openxmlformats.org/officeDocument/2006/relationships/hyperlink" Target="https://podminky.urs.cz/item/CS_URS_2024_02/997013811" TargetMode="External" /><Relationship Id="rId63" Type="http://schemas.openxmlformats.org/officeDocument/2006/relationships/hyperlink" Target="https://podminky.urs.cz/item/CS_URS_2024_02/997013814" TargetMode="External" /><Relationship Id="rId64" Type="http://schemas.openxmlformats.org/officeDocument/2006/relationships/hyperlink" Target="https://podminky.urs.cz/item/CS_URS_2024_02/998011008" TargetMode="External" /><Relationship Id="rId65" Type="http://schemas.openxmlformats.org/officeDocument/2006/relationships/hyperlink" Target="https://podminky.urs.cz/item/CS_URS_2024_02/712300843" TargetMode="External" /><Relationship Id="rId66" Type="http://schemas.openxmlformats.org/officeDocument/2006/relationships/hyperlink" Target="https://podminky.urs.cz/item/CS_URS_2024_02/712331101" TargetMode="External" /><Relationship Id="rId67" Type="http://schemas.openxmlformats.org/officeDocument/2006/relationships/hyperlink" Target="https://podminky.urs.cz/item/CS_URS_2024_02/712340831" TargetMode="External" /><Relationship Id="rId68" Type="http://schemas.openxmlformats.org/officeDocument/2006/relationships/hyperlink" Target="https://podminky.urs.cz/item/CS_URS_2024_02/712361702" TargetMode="External" /><Relationship Id="rId69" Type="http://schemas.openxmlformats.org/officeDocument/2006/relationships/hyperlink" Target="https://podminky.urs.cz/item/CS_URS_2024_02/712361804" TargetMode="External" /><Relationship Id="rId70" Type="http://schemas.openxmlformats.org/officeDocument/2006/relationships/hyperlink" Target="https://podminky.urs.cz/item/CS_URS_2024_02/712363001" TargetMode="External" /><Relationship Id="rId71" Type="http://schemas.openxmlformats.org/officeDocument/2006/relationships/hyperlink" Target="https://podminky.urs.cz/item/CS_URS_2024_02/712363003" TargetMode="External" /><Relationship Id="rId72" Type="http://schemas.openxmlformats.org/officeDocument/2006/relationships/hyperlink" Target="https://podminky.urs.cz/item/CS_URS_2024_02/712391587" TargetMode="External" /><Relationship Id="rId73" Type="http://schemas.openxmlformats.org/officeDocument/2006/relationships/hyperlink" Target="https://podminky.urs.cz/item/CS_URS_2024_02/998712111" TargetMode="External" /><Relationship Id="rId74" Type="http://schemas.openxmlformats.org/officeDocument/2006/relationships/hyperlink" Target="https://podminky.urs.cz/item/CS_URS_2024_02/762083111" TargetMode="External" /><Relationship Id="rId75" Type="http://schemas.openxmlformats.org/officeDocument/2006/relationships/hyperlink" Target="https://podminky.urs.cz/item/CS_URS_2024_02/762341210" TargetMode="External" /><Relationship Id="rId76" Type="http://schemas.openxmlformats.org/officeDocument/2006/relationships/hyperlink" Target="https://podminky.urs.cz/item/CS_URS_2024_02/762341832" TargetMode="External" /><Relationship Id="rId77" Type="http://schemas.openxmlformats.org/officeDocument/2006/relationships/hyperlink" Target="https://podminky.urs.cz/item/CS_URS_2024_02/762751810" TargetMode="External" /><Relationship Id="rId78" Type="http://schemas.openxmlformats.org/officeDocument/2006/relationships/hyperlink" Target="https://podminky.urs.cz/item/CS_URS_2024_02/998762111" TargetMode="External" /><Relationship Id="rId79" Type="http://schemas.openxmlformats.org/officeDocument/2006/relationships/hyperlink" Target="https://podminky.urs.cz/item/CS_URS_2024_02/763331113" TargetMode="External" /><Relationship Id="rId80" Type="http://schemas.openxmlformats.org/officeDocument/2006/relationships/hyperlink" Target="https://podminky.urs.cz/item/CS_URS_2024_02/763131752" TargetMode="External" /><Relationship Id="rId81" Type="http://schemas.openxmlformats.org/officeDocument/2006/relationships/hyperlink" Target="https://podminky.urs.cz/item/CS_URS_2024_02/998763321" TargetMode="External" /><Relationship Id="rId82" Type="http://schemas.openxmlformats.org/officeDocument/2006/relationships/hyperlink" Target="https://podminky.urs.cz/item/CS_URS_2024_02/764001831" TargetMode="External" /><Relationship Id="rId83" Type="http://schemas.openxmlformats.org/officeDocument/2006/relationships/hyperlink" Target="https://podminky.urs.cz/item/CS_URS_2024_02/764002414" TargetMode="External" /><Relationship Id="rId84" Type="http://schemas.openxmlformats.org/officeDocument/2006/relationships/hyperlink" Target="https://podminky.urs.cz/item/CS_URS_2024_02/764002801" TargetMode="External" /><Relationship Id="rId85" Type="http://schemas.openxmlformats.org/officeDocument/2006/relationships/hyperlink" Target="https://podminky.urs.cz/item/CS_URS_2024_02/764002871" TargetMode="External" /><Relationship Id="rId86" Type="http://schemas.openxmlformats.org/officeDocument/2006/relationships/hyperlink" Target="https://podminky.urs.cz/item/CS_URS_2024_02/764004801" TargetMode="External" /><Relationship Id="rId87" Type="http://schemas.openxmlformats.org/officeDocument/2006/relationships/hyperlink" Target="https://podminky.urs.cz/item/CS_URS_2024_02/764004861" TargetMode="External" /><Relationship Id="rId88" Type="http://schemas.openxmlformats.org/officeDocument/2006/relationships/hyperlink" Target="https://podminky.urs.cz/item/CS_URS_2024_02/764141411" TargetMode="External" /><Relationship Id="rId89" Type="http://schemas.openxmlformats.org/officeDocument/2006/relationships/hyperlink" Target="https://podminky.urs.cz/item/CS_URS_2024_02/998764111" TargetMode="External" /><Relationship Id="rId90" Type="http://schemas.openxmlformats.org/officeDocument/2006/relationships/hyperlink" Target="https://podminky.urs.cz/item/CS_URS_2024_02/767114821" TargetMode="External" /><Relationship Id="rId91" Type="http://schemas.openxmlformats.org/officeDocument/2006/relationships/hyperlink" Target="https://podminky.urs.cz/item/CS_URS_2024_02/767161813" TargetMode="External" /><Relationship Id="rId92" Type="http://schemas.openxmlformats.org/officeDocument/2006/relationships/hyperlink" Target="https://podminky.urs.cz/item/CS_URS_2024_02/767996701" TargetMode="External" /><Relationship Id="rId93" Type="http://schemas.openxmlformats.org/officeDocument/2006/relationships/hyperlink" Target="https://podminky.urs.cz/item/CS_URS_2024_02/998767111" TargetMode="External" /><Relationship Id="rId94" Type="http://schemas.openxmlformats.org/officeDocument/2006/relationships/hyperlink" Target="https://podminky.urs.cz/item/CS_URS_2024_02/772528112" TargetMode="External" /><Relationship Id="rId95" Type="http://schemas.openxmlformats.org/officeDocument/2006/relationships/hyperlink" Target="https://podminky.urs.cz/item/CS_URS_2024_02/772528113" TargetMode="External" /><Relationship Id="rId96" Type="http://schemas.openxmlformats.org/officeDocument/2006/relationships/hyperlink" Target="https://podminky.urs.cz/item/CS_URS_2024_01/772528114" TargetMode="External" /><Relationship Id="rId97" Type="http://schemas.openxmlformats.org/officeDocument/2006/relationships/hyperlink" Target="https://podminky.urs.cz/item/CS_URS_2024_02/772991422" TargetMode="External" /><Relationship Id="rId98" Type="http://schemas.openxmlformats.org/officeDocument/2006/relationships/hyperlink" Target="https://podminky.urs.cz/item/CS_URS_2024_02/998772111" TargetMode="External" /><Relationship Id="rId99" Type="http://schemas.openxmlformats.org/officeDocument/2006/relationships/hyperlink" Target="https://podminky.urs.cz/item/CS_URS_2024_02/013254000" TargetMode="External" /><Relationship Id="rId100" Type="http://schemas.openxmlformats.org/officeDocument/2006/relationships/hyperlink" Target="https://podminky.urs.cz/item/CS_URS_2024_02/030001000" TargetMode="External" /><Relationship Id="rId101" Type="http://schemas.openxmlformats.org/officeDocument/2006/relationships/hyperlink" Target="https://podminky.urs.cz/item/CS_URS_2024_02/034103000" TargetMode="External" /><Relationship Id="rId102" Type="http://schemas.openxmlformats.org/officeDocument/2006/relationships/hyperlink" Target="https://podminky.urs.cz/item/CS_URS_2024_02/039002000" TargetMode="External" /><Relationship Id="rId103" Type="http://schemas.openxmlformats.org/officeDocument/2006/relationships/hyperlink" Target="https://podminky.urs.cz/item/CS_URS_2024_02/045002000" TargetMode="External" /><Relationship Id="rId104" Type="http://schemas.openxmlformats.org/officeDocument/2006/relationships/hyperlink" Target="https://podminky.urs.cz/item/CS_URS_2024_02/070001000" TargetMode="External" /><Relationship Id="rId105" Type="http://schemas.openxmlformats.org/officeDocument/2006/relationships/hyperlink" Target="https://podminky.urs.cz/item/CS_URS_2024_02/091403000" TargetMode="External" /><Relationship Id="rId10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11314" TargetMode="External" /><Relationship Id="rId2" Type="http://schemas.openxmlformats.org/officeDocument/2006/relationships/hyperlink" Target="https://podminky.urs.cz/item/CS_URS_2024_02/111211201" TargetMode="External" /><Relationship Id="rId3" Type="http://schemas.openxmlformats.org/officeDocument/2006/relationships/hyperlink" Target="https://podminky.urs.cz/item/CS_URS_2024_02/113106121" TargetMode="External" /><Relationship Id="rId4" Type="http://schemas.openxmlformats.org/officeDocument/2006/relationships/hyperlink" Target="https://podminky.urs.cz/item/CS_URS_2024_02/113107332" TargetMode="External" /><Relationship Id="rId5" Type="http://schemas.openxmlformats.org/officeDocument/2006/relationships/hyperlink" Target="https://podminky.urs.cz/item/CS_URS_2024_02/113107334" TargetMode="External" /><Relationship Id="rId6" Type="http://schemas.openxmlformats.org/officeDocument/2006/relationships/hyperlink" Target="https://podminky.urs.cz/item/CS_URS_2024_02/113107345" TargetMode="External" /><Relationship Id="rId7" Type="http://schemas.openxmlformats.org/officeDocument/2006/relationships/hyperlink" Target="https://podminky.urs.cz/item/CS_URS_2024_02/121151113" TargetMode="External" /><Relationship Id="rId8" Type="http://schemas.openxmlformats.org/officeDocument/2006/relationships/hyperlink" Target="https://podminky.urs.cz/item/CS_URS_2024_02/122251101" TargetMode="External" /><Relationship Id="rId9" Type="http://schemas.openxmlformats.org/officeDocument/2006/relationships/hyperlink" Target="https://podminky.urs.cz/item/CS_URS_2024_02/122251102" TargetMode="External" /><Relationship Id="rId10" Type="http://schemas.openxmlformats.org/officeDocument/2006/relationships/hyperlink" Target="https://podminky.urs.cz/item/CS_URS_2024_02/122251104" TargetMode="External" /><Relationship Id="rId11" Type="http://schemas.openxmlformats.org/officeDocument/2006/relationships/hyperlink" Target="https://podminky.urs.cz/item/CS_URS_2024_02/122351101" TargetMode="External" /><Relationship Id="rId12" Type="http://schemas.openxmlformats.org/officeDocument/2006/relationships/hyperlink" Target="https://podminky.urs.cz/item/CS_URS_2024_02/122351102" TargetMode="External" /><Relationship Id="rId13" Type="http://schemas.openxmlformats.org/officeDocument/2006/relationships/hyperlink" Target="https://podminky.urs.cz/item/CS_URS_2024_02/122351104" TargetMode="External" /><Relationship Id="rId14" Type="http://schemas.openxmlformats.org/officeDocument/2006/relationships/hyperlink" Target="https://podminky.urs.cz/item/CS_URS_2024_02/131251102" TargetMode="External" /><Relationship Id="rId15" Type="http://schemas.openxmlformats.org/officeDocument/2006/relationships/hyperlink" Target="https://podminky.urs.cz/item/CS_URS_2024_02/131251104" TargetMode="External" /><Relationship Id="rId16" Type="http://schemas.openxmlformats.org/officeDocument/2006/relationships/hyperlink" Target="https://podminky.urs.cz/item/CS_URS_2024_02/131351102" TargetMode="External" /><Relationship Id="rId17" Type="http://schemas.openxmlformats.org/officeDocument/2006/relationships/hyperlink" Target="https://podminky.urs.cz/item/CS_URS_2024_02/131351104" TargetMode="External" /><Relationship Id="rId18" Type="http://schemas.openxmlformats.org/officeDocument/2006/relationships/hyperlink" Target="https://podminky.urs.cz/item/CS_URS_2024_02/132251102" TargetMode="External" /><Relationship Id="rId19" Type="http://schemas.openxmlformats.org/officeDocument/2006/relationships/hyperlink" Target="https://podminky.urs.cz/item/CS_URS_2024_02/132351102" TargetMode="External" /><Relationship Id="rId20" Type="http://schemas.openxmlformats.org/officeDocument/2006/relationships/hyperlink" Target="https://podminky.urs.cz/item/CS_URS_2024_02/133251101" TargetMode="External" /><Relationship Id="rId21" Type="http://schemas.openxmlformats.org/officeDocument/2006/relationships/hyperlink" Target="https://podminky.urs.cz/item/CS_URS_2024_02/133351101" TargetMode="External" /><Relationship Id="rId22" Type="http://schemas.openxmlformats.org/officeDocument/2006/relationships/hyperlink" Target="https://podminky.urs.cz/item/CS_URS_2024_02/162351103" TargetMode="External" /><Relationship Id="rId23" Type="http://schemas.openxmlformats.org/officeDocument/2006/relationships/hyperlink" Target="https://podminky.urs.cz/item/CS_URS_2024_02/162351123" TargetMode="External" /><Relationship Id="rId24" Type="http://schemas.openxmlformats.org/officeDocument/2006/relationships/hyperlink" Target="https://podminky.urs.cz/item/CS_URS_2024_02/162751117" TargetMode="External" /><Relationship Id="rId25" Type="http://schemas.openxmlformats.org/officeDocument/2006/relationships/hyperlink" Target="https://podminky.urs.cz/item/CS_URS_2024_02/162751137" TargetMode="External" /><Relationship Id="rId26" Type="http://schemas.openxmlformats.org/officeDocument/2006/relationships/hyperlink" Target="https://podminky.urs.cz/item/CS_URS_2024_02/167151101" TargetMode="External" /><Relationship Id="rId27" Type="http://schemas.openxmlformats.org/officeDocument/2006/relationships/hyperlink" Target="https://podminky.urs.cz/item/CS_URS_2024_02/167151102" TargetMode="External" /><Relationship Id="rId28" Type="http://schemas.openxmlformats.org/officeDocument/2006/relationships/hyperlink" Target="https://podminky.urs.cz/item/CS_URS_2024_02/171152501" TargetMode="External" /><Relationship Id="rId29" Type="http://schemas.openxmlformats.org/officeDocument/2006/relationships/hyperlink" Target="https://podminky.urs.cz/item/CS_URS_2024_02/174151101" TargetMode="External" /><Relationship Id="rId30" Type="http://schemas.openxmlformats.org/officeDocument/2006/relationships/hyperlink" Target="https://podminky.urs.cz/item/CS_URS_2024_02/175151101" TargetMode="External" /><Relationship Id="rId31" Type="http://schemas.openxmlformats.org/officeDocument/2006/relationships/hyperlink" Target="https://podminky.urs.cz/item/CS_URS_2024_02/181351003" TargetMode="External" /><Relationship Id="rId32" Type="http://schemas.openxmlformats.org/officeDocument/2006/relationships/hyperlink" Target="https://podminky.urs.cz/item/CS_URS_2024_02/181411141" TargetMode="External" /><Relationship Id="rId33" Type="http://schemas.openxmlformats.org/officeDocument/2006/relationships/hyperlink" Target="https://podminky.urs.cz/item/CS_URS_2024_02/181411151" TargetMode="External" /><Relationship Id="rId34" Type="http://schemas.openxmlformats.org/officeDocument/2006/relationships/hyperlink" Target="https://podminky.urs.cz/item/CS_URS_2024_02/181911102" TargetMode="External" /><Relationship Id="rId35" Type="http://schemas.openxmlformats.org/officeDocument/2006/relationships/hyperlink" Target="https://podminky.urs.cz/item/CS_URS_2024_02/181951112" TargetMode="External" /><Relationship Id="rId36" Type="http://schemas.openxmlformats.org/officeDocument/2006/relationships/hyperlink" Target="https://podminky.urs.cz/item/CS_URS_2024_02/181951114" TargetMode="External" /><Relationship Id="rId37" Type="http://schemas.openxmlformats.org/officeDocument/2006/relationships/hyperlink" Target="https://podminky.urs.cz/item/CS_URS_2024_02/182151111" TargetMode="External" /><Relationship Id="rId38" Type="http://schemas.openxmlformats.org/officeDocument/2006/relationships/hyperlink" Target="https://podminky.urs.cz/item/CS_URS_2024_02/182151112" TargetMode="External" /><Relationship Id="rId39" Type="http://schemas.openxmlformats.org/officeDocument/2006/relationships/hyperlink" Target="https://podminky.urs.cz/item/CS_URS_2024_02/183111111" TargetMode="External" /><Relationship Id="rId40" Type="http://schemas.openxmlformats.org/officeDocument/2006/relationships/hyperlink" Target="https://podminky.urs.cz/item/CS_URS_2024_02/183151113" TargetMode="External" /><Relationship Id="rId41" Type="http://schemas.openxmlformats.org/officeDocument/2006/relationships/hyperlink" Target="https://podminky.urs.cz/item/CS_URS_2024_02/183205111" TargetMode="External" /><Relationship Id="rId42" Type="http://schemas.openxmlformats.org/officeDocument/2006/relationships/hyperlink" Target="https://podminky.urs.cz/item/CS_URS_2024_02/183211312" TargetMode="External" /><Relationship Id="rId43" Type="http://schemas.openxmlformats.org/officeDocument/2006/relationships/hyperlink" Target="https://podminky.urs.cz/item/CS_URS_2024_02/183403114" TargetMode="External" /><Relationship Id="rId44" Type="http://schemas.openxmlformats.org/officeDocument/2006/relationships/hyperlink" Target="https://podminky.urs.cz/item/CS_URS_2024_02/183451351" TargetMode="External" /><Relationship Id="rId45" Type="http://schemas.openxmlformats.org/officeDocument/2006/relationships/hyperlink" Target="https://podminky.urs.cz/item/CS_URS_2024_02/183901113" TargetMode="External" /><Relationship Id="rId46" Type="http://schemas.openxmlformats.org/officeDocument/2006/relationships/hyperlink" Target="https://podminky.urs.cz/item/CS_URS_2024_02/184102114" TargetMode="External" /><Relationship Id="rId47" Type="http://schemas.openxmlformats.org/officeDocument/2006/relationships/hyperlink" Target="https://podminky.urs.cz/item/CS_URS_2024_02/184102115" TargetMode="External" /><Relationship Id="rId48" Type="http://schemas.openxmlformats.org/officeDocument/2006/relationships/hyperlink" Target="https://podminky.urs.cz/item/CS_URS_2024_02/184102185" TargetMode="External" /><Relationship Id="rId49" Type="http://schemas.openxmlformats.org/officeDocument/2006/relationships/hyperlink" Target="https://podminky.urs.cz/item/CS_URS_2024_02/184215132" TargetMode="External" /><Relationship Id="rId50" Type="http://schemas.openxmlformats.org/officeDocument/2006/relationships/hyperlink" Target="https://podminky.urs.cz/item/CS_URS_2024_02/184701112" TargetMode="External" /><Relationship Id="rId51" Type="http://schemas.openxmlformats.org/officeDocument/2006/relationships/hyperlink" Target="https://podminky.urs.cz/item/CS_URS_2024_02/184851111" TargetMode="External" /><Relationship Id="rId52" Type="http://schemas.openxmlformats.org/officeDocument/2006/relationships/hyperlink" Target="https://podminky.urs.cz/item/CS_URS_2024_02/184911421" TargetMode="External" /><Relationship Id="rId53" Type="http://schemas.openxmlformats.org/officeDocument/2006/relationships/hyperlink" Target="https://podminky.urs.cz/item/CS_URS_2024_02/185803111" TargetMode="External" /><Relationship Id="rId54" Type="http://schemas.openxmlformats.org/officeDocument/2006/relationships/hyperlink" Target="https://podminky.urs.cz/item/CS_URS_2024_02/185804111" TargetMode="External" /><Relationship Id="rId55" Type="http://schemas.openxmlformats.org/officeDocument/2006/relationships/hyperlink" Target="https://podminky.urs.cz/item/CS_URS_2024_02/185804312" TargetMode="External" /><Relationship Id="rId56" Type="http://schemas.openxmlformats.org/officeDocument/2006/relationships/hyperlink" Target="https://podminky.urs.cz/item/CS_URS_2024_02/185851121" TargetMode="External" /><Relationship Id="rId57" Type="http://schemas.openxmlformats.org/officeDocument/2006/relationships/hyperlink" Target="https://podminky.urs.cz/item/CS_URS_2024_02/211971121" TargetMode="External" /><Relationship Id="rId58" Type="http://schemas.openxmlformats.org/officeDocument/2006/relationships/hyperlink" Target="https://podminky.urs.cz/item/CS_URS_2024_02/212572111" TargetMode="External" /><Relationship Id="rId59" Type="http://schemas.openxmlformats.org/officeDocument/2006/relationships/hyperlink" Target="https://podminky.urs.cz/item/CS_URS_2024_02/212751104" TargetMode="External" /><Relationship Id="rId60" Type="http://schemas.openxmlformats.org/officeDocument/2006/relationships/hyperlink" Target="https://podminky.urs.cz/item/CS_URS_2024_02/271532212" TargetMode="External" /><Relationship Id="rId61" Type="http://schemas.openxmlformats.org/officeDocument/2006/relationships/hyperlink" Target="https://podminky.urs.cz/item/CS_URS_2024_02/274313711" TargetMode="External" /><Relationship Id="rId62" Type="http://schemas.openxmlformats.org/officeDocument/2006/relationships/hyperlink" Target="https://podminky.urs.cz/item/CS_URS_2024_02/274351121" TargetMode="External" /><Relationship Id="rId63" Type="http://schemas.openxmlformats.org/officeDocument/2006/relationships/hyperlink" Target="https://podminky.urs.cz/item/CS_URS_2024_02/274351122" TargetMode="External" /><Relationship Id="rId64" Type="http://schemas.openxmlformats.org/officeDocument/2006/relationships/hyperlink" Target="https://podminky.urs.cz/item/CS_URS_2024_02/275313711" TargetMode="External" /><Relationship Id="rId65" Type="http://schemas.openxmlformats.org/officeDocument/2006/relationships/hyperlink" Target="https://podminky.urs.cz/item/CS_URS_2024_02/311113154" TargetMode="External" /><Relationship Id="rId66" Type="http://schemas.openxmlformats.org/officeDocument/2006/relationships/hyperlink" Target="https://podminky.urs.cz/item/CS_URS_2024_02/311361821" TargetMode="External" /><Relationship Id="rId67" Type="http://schemas.openxmlformats.org/officeDocument/2006/relationships/hyperlink" Target="https://podminky.urs.cz/item/CS_URS_2024_02/319201321" TargetMode="External" /><Relationship Id="rId68" Type="http://schemas.openxmlformats.org/officeDocument/2006/relationships/hyperlink" Target="https://podminky.urs.cz/item/CS_URS_2024_02/319202321" TargetMode="External" /><Relationship Id="rId69" Type="http://schemas.openxmlformats.org/officeDocument/2006/relationships/hyperlink" Target="https://podminky.urs.cz/item/CS_URS_2024_02/319202331" TargetMode="External" /><Relationship Id="rId70" Type="http://schemas.openxmlformats.org/officeDocument/2006/relationships/hyperlink" Target="https://podminky.urs.cz/item/CS_URS_2024_02/327213113" TargetMode="External" /><Relationship Id="rId71" Type="http://schemas.openxmlformats.org/officeDocument/2006/relationships/hyperlink" Target="https://podminky.urs.cz/item/CS_URS_2024_02/327323127" TargetMode="External" /><Relationship Id="rId72" Type="http://schemas.openxmlformats.org/officeDocument/2006/relationships/hyperlink" Target="https://podminky.urs.cz/item/CS_URS_2024_02/327351211" TargetMode="External" /><Relationship Id="rId73" Type="http://schemas.openxmlformats.org/officeDocument/2006/relationships/hyperlink" Target="https://podminky.urs.cz/item/CS_URS_2024_02/327351221" TargetMode="External" /><Relationship Id="rId74" Type="http://schemas.openxmlformats.org/officeDocument/2006/relationships/hyperlink" Target="https://podminky.urs.cz/item/CS_URS_2024_02/327361006" TargetMode="External" /><Relationship Id="rId75" Type="http://schemas.openxmlformats.org/officeDocument/2006/relationships/hyperlink" Target="https://podminky.urs.cz/item/CS_URS_2024_02/327501111" TargetMode="External" /><Relationship Id="rId76" Type="http://schemas.openxmlformats.org/officeDocument/2006/relationships/hyperlink" Target="https://podminky.urs.cz/item/CS_URS_2024_02/451572111" TargetMode="External" /><Relationship Id="rId77" Type="http://schemas.openxmlformats.org/officeDocument/2006/relationships/hyperlink" Target="https://podminky.urs.cz/item/CS_URS_2024_02/561121101" TargetMode="External" /><Relationship Id="rId78" Type="http://schemas.openxmlformats.org/officeDocument/2006/relationships/hyperlink" Target="https://podminky.urs.cz/item/CS_URS_2024_02/561121102" TargetMode="External" /><Relationship Id="rId79" Type="http://schemas.openxmlformats.org/officeDocument/2006/relationships/hyperlink" Target="https://podminky.urs.cz/item/CS_URS_2024_02/561121112" TargetMode="External" /><Relationship Id="rId80" Type="http://schemas.openxmlformats.org/officeDocument/2006/relationships/hyperlink" Target="https://podminky.urs.cz/item/CS_URS_2024_02/564710103" TargetMode="External" /><Relationship Id="rId81" Type="http://schemas.openxmlformats.org/officeDocument/2006/relationships/hyperlink" Target="https://podminky.urs.cz/item/CS_URS_2024_02/564740101" TargetMode="External" /><Relationship Id="rId82" Type="http://schemas.openxmlformats.org/officeDocument/2006/relationships/hyperlink" Target="https://podminky.urs.cz/item/CS_URS_2024_02/564740102" TargetMode="External" /><Relationship Id="rId83" Type="http://schemas.openxmlformats.org/officeDocument/2006/relationships/hyperlink" Target="https://podminky.urs.cz/item/CS_URS_2024_02/564740112" TargetMode="External" /><Relationship Id="rId84" Type="http://schemas.openxmlformats.org/officeDocument/2006/relationships/hyperlink" Target="https://podminky.urs.cz/item/CS_URS_2024_02/564861014" TargetMode="External" /><Relationship Id="rId85" Type="http://schemas.openxmlformats.org/officeDocument/2006/relationships/hyperlink" Target="https://podminky.urs.cz/item/CS_URS_2024_02/591241111" TargetMode="External" /><Relationship Id="rId86" Type="http://schemas.openxmlformats.org/officeDocument/2006/relationships/hyperlink" Target="https://podminky.urs.cz/item/CS_URS_2024_02/591412111" TargetMode="External" /><Relationship Id="rId87" Type="http://schemas.openxmlformats.org/officeDocument/2006/relationships/hyperlink" Target="https://podminky.urs.cz/item/CS_URS_2024_02/451579777" TargetMode="External" /><Relationship Id="rId88" Type="http://schemas.openxmlformats.org/officeDocument/2006/relationships/hyperlink" Target="https://podminky.urs.cz/item/CS_URS_2024_02/597661111" TargetMode="External" /><Relationship Id="rId89" Type="http://schemas.openxmlformats.org/officeDocument/2006/relationships/hyperlink" Target="https://podminky.urs.cz/item/CS_URS_2024_02/622324411" TargetMode="External" /><Relationship Id="rId90" Type="http://schemas.openxmlformats.org/officeDocument/2006/relationships/hyperlink" Target="https://podminky.urs.cz/item/CS_URS_2024_02/623324411" TargetMode="External" /><Relationship Id="rId91" Type="http://schemas.openxmlformats.org/officeDocument/2006/relationships/hyperlink" Target="https://podminky.urs.cz/item/CS_URS_2024_02/628631211" TargetMode="External" /><Relationship Id="rId92" Type="http://schemas.openxmlformats.org/officeDocument/2006/relationships/hyperlink" Target="https://podminky.urs.cz/item/CS_URS_2024_02/871310430" TargetMode="External" /><Relationship Id="rId93" Type="http://schemas.openxmlformats.org/officeDocument/2006/relationships/hyperlink" Target="https://podminky.urs.cz/item/CS_URS_2024_02/877275213" TargetMode="External" /><Relationship Id="rId94" Type="http://schemas.openxmlformats.org/officeDocument/2006/relationships/hyperlink" Target="https://podminky.urs.cz/item/CS_URS_2024_02/877325216" TargetMode="External" /><Relationship Id="rId95" Type="http://schemas.openxmlformats.org/officeDocument/2006/relationships/hyperlink" Target="https://podminky.urs.cz/item/CS_URS_2024_02/897171111" TargetMode="External" /><Relationship Id="rId96" Type="http://schemas.openxmlformats.org/officeDocument/2006/relationships/hyperlink" Target="https://podminky.urs.cz/item/CS_URS_2024_02/899722111" TargetMode="External" /><Relationship Id="rId97" Type="http://schemas.openxmlformats.org/officeDocument/2006/relationships/hyperlink" Target="https://podminky.urs.cz/item/CS_URS_2024_02/916111123" TargetMode="External" /><Relationship Id="rId98" Type="http://schemas.openxmlformats.org/officeDocument/2006/relationships/hyperlink" Target="https://podminky.urs.cz/item/CS_URS_2024_02/916241213" TargetMode="External" /><Relationship Id="rId99" Type="http://schemas.openxmlformats.org/officeDocument/2006/relationships/hyperlink" Target="https://podminky.urs.cz/item/CS_URS_2024_02/936124112" TargetMode="External" /><Relationship Id="rId100" Type="http://schemas.openxmlformats.org/officeDocument/2006/relationships/hyperlink" Target="https://podminky.urs.cz/item/CS_URS_2024_02/961055111" TargetMode="External" /><Relationship Id="rId101" Type="http://schemas.openxmlformats.org/officeDocument/2006/relationships/hyperlink" Target="https://podminky.urs.cz/item/CS_URS_2024_02/962022491" TargetMode="External" /><Relationship Id="rId102" Type="http://schemas.openxmlformats.org/officeDocument/2006/relationships/hyperlink" Target="https://podminky.urs.cz/item/CS_URS_2024_02/962042321" TargetMode="External" /><Relationship Id="rId103" Type="http://schemas.openxmlformats.org/officeDocument/2006/relationships/hyperlink" Target="https://podminky.urs.cz/item/CS_URS_2024_02/962052211" TargetMode="External" /><Relationship Id="rId104" Type="http://schemas.openxmlformats.org/officeDocument/2006/relationships/hyperlink" Target="https://podminky.urs.cz/item/CS_URS_2024_02/963023612" TargetMode="External" /><Relationship Id="rId105" Type="http://schemas.openxmlformats.org/officeDocument/2006/relationships/hyperlink" Target="https://podminky.urs.cz/item/CS_URS_2024_02/963042819" TargetMode="External" /><Relationship Id="rId106" Type="http://schemas.openxmlformats.org/officeDocument/2006/relationships/hyperlink" Target="https://podminky.urs.cz/item/CS_URS_2024_02/965042231" TargetMode="External" /><Relationship Id="rId107" Type="http://schemas.openxmlformats.org/officeDocument/2006/relationships/hyperlink" Target="https://podminky.urs.cz/item/CS_URS_2024_02/965042241" TargetMode="External" /><Relationship Id="rId108" Type="http://schemas.openxmlformats.org/officeDocument/2006/relationships/hyperlink" Target="https://podminky.urs.cz/item/CS_URS_2024_02/966008211" TargetMode="External" /><Relationship Id="rId109" Type="http://schemas.openxmlformats.org/officeDocument/2006/relationships/hyperlink" Target="https://podminky.urs.cz/item/CS_URS_2024_02/967031732" TargetMode="External" /><Relationship Id="rId110" Type="http://schemas.openxmlformats.org/officeDocument/2006/relationships/hyperlink" Target="https://podminky.urs.cz/item/CS_URS_2024_02/978036161" TargetMode="External" /><Relationship Id="rId111" Type="http://schemas.openxmlformats.org/officeDocument/2006/relationships/hyperlink" Target="https://podminky.urs.cz/item/CS_URS_2024_02/978036191" TargetMode="External" /><Relationship Id="rId112" Type="http://schemas.openxmlformats.org/officeDocument/2006/relationships/hyperlink" Target="https://podminky.urs.cz/item/CS_URS_2024_02/985131111" TargetMode="External" /><Relationship Id="rId113" Type="http://schemas.openxmlformats.org/officeDocument/2006/relationships/hyperlink" Target="https://podminky.urs.cz/item/CS_URS_2024_02/985221012" TargetMode="External" /><Relationship Id="rId114" Type="http://schemas.openxmlformats.org/officeDocument/2006/relationships/hyperlink" Target="https://podminky.urs.cz/item/CS_URS_2024_02/985221112" TargetMode="External" /><Relationship Id="rId115" Type="http://schemas.openxmlformats.org/officeDocument/2006/relationships/hyperlink" Target="https://podminky.urs.cz/item/CS_URS_2024_02/985221120" TargetMode="External" /><Relationship Id="rId116" Type="http://schemas.openxmlformats.org/officeDocument/2006/relationships/hyperlink" Target="https://podminky.urs.cz/item/CS_URS_2024_02/985222111" TargetMode="External" /><Relationship Id="rId117" Type="http://schemas.openxmlformats.org/officeDocument/2006/relationships/hyperlink" Target="https://podminky.urs.cz/item/CS_URS_2024_02/985223310" TargetMode="External" /><Relationship Id="rId118" Type="http://schemas.openxmlformats.org/officeDocument/2006/relationships/hyperlink" Target="https://podminky.urs.cz/item/CS_URS_2024_02/985331213" TargetMode="External" /><Relationship Id="rId119" Type="http://schemas.openxmlformats.org/officeDocument/2006/relationships/hyperlink" Target="https://podminky.urs.cz/item/CS_URS_2024_02/985331912" TargetMode="External" /><Relationship Id="rId120" Type="http://schemas.openxmlformats.org/officeDocument/2006/relationships/hyperlink" Target="https://podminky.urs.cz/item/CS_URS_2024_02/997013151" TargetMode="External" /><Relationship Id="rId121" Type="http://schemas.openxmlformats.org/officeDocument/2006/relationships/hyperlink" Target="https://podminky.urs.cz/item/CS_URS_2024_02/997013501" TargetMode="External" /><Relationship Id="rId122" Type="http://schemas.openxmlformats.org/officeDocument/2006/relationships/hyperlink" Target="https://podminky.urs.cz/item/CS_URS_2024_02/997013509" TargetMode="External" /><Relationship Id="rId123" Type="http://schemas.openxmlformats.org/officeDocument/2006/relationships/hyperlink" Target="https://podminky.urs.cz/item/CS_URS_2024_02/997013601" TargetMode="External" /><Relationship Id="rId124" Type="http://schemas.openxmlformats.org/officeDocument/2006/relationships/hyperlink" Target="https://podminky.urs.cz/item/CS_URS_2024_02/997013602" TargetMode="External" /><Relationship Id="rId125" Type="http://schemas.openxmlformats.org/officeDocument/2006/relationships/hyperlink" Target="https://podminky.urs.cz/item/CS_URS_2024_02/997013609" TargetMode="External" /><Relationship Id="rId126" Type="http://schemas.openxmlformats.org/officeDocument/2006/relationships/hyperlink" Target="https://podminky.urs.cz/item/CS_URS_2024_02/997013631" TargetMode="External" /><Relationship Id="rId127" Type="http://schemas.openxmlformats.org/officeDocument/2006/relationships/hyperlink" Target="https://podminky.urs.cz/item/CS_URS_2024_02/997013645" TargetMode="External" /><Relationship Id="rId128" Type="http://schemas.openxmlformats.org/officeDocument/2006/relationships/hyperlink" Target="https://podminky.urs.cz/item/CS_URS_2024_02/997013873" TargetMode="External" /><Relationship Id="rId129" Type="http://schemas.openxmlformats.org/officeDocument/2006/relationships/hyperlink" Target="https://podminky.urs.cz/item/CS_URS_2024_02/998011008" TargetMode="External" /><Relationship Id="rId130" Type="http://schemas.openxmlformats.org/officeDocument/2006/relationships/hyperlink" Target="https://podminky.urs.cz/item/CS_URS_2024_02/711131101" TargetMode="External" /><Relationship Id="rId131" Type="http://schemas.openxmlformats.org/officeDocument/2006/relationships/hyperlink" Target="https://podminky.urs.cz/item/CS_URS_2024_02/711132101" TargetMode="External" /><Relationship Id="rId132" Type="http://schemas.openxmlformats.org/officeDocument/2006/relationships/hyperlink" Target="https://podminky.urs.cz/item/CS_URS_2024_02/998711111" TargetMode="External" /><Relationship Id="rId133" Type="http://schemas.openxmlformats.org/officeDocument/2006/relationships/hyperlink" Target="https://podminky.urs.cz/item/CS_URS_2024_02/998764111" TargetMode="External" /><Relationship Id="rId134" Type="http://schemas.openxmlformats.org/officeDocument/2006/relationships/hyperlink" Target="https://podminky.urs.cz/item/CS_URS_2024_02/767161813" TargetMode="External" /><Relationship Id="rId135" Type="http://schemas.openxmlformats.org/officeDocument/2006/relationships/hyperlink" Target="https://podminky.urs.cz/item/CS_URS_2024_02/767161851" TargetMode="External" /><Relationship Id="rId136" Type="http://schemas.openxmlformats.org/officeDocument/2006/relationships/hyperlink" Target="https://podminky.urs.cz/item/CS_URS_2024_02/998767111" TargetMode="External" /><Relationship Id="rId137" Type="http://schemas.openxmlformats.org/officeDocument/2006/relationships/hyperlink" Target="https://podminky.urs.cz/item/CS_URS_2024_02/772591922" TargetMode="External" /><Relationship Id="rId138" Type="http://schemas.openxmlformats.org/officeDocument/2006/relationships/hyperlink" Target="https://podminky.urs.cz/item/CS_URS_2024_02/998772111" TargetMode="External" /><Relationship Id="rId139" Type="http://schemas.openxmlformats.org/officeDocument/2006/relationships/hyperlink" Target="https://podminky.urs.cz/item/CS_URS_2024_02/013254000" TargetMode="External" /><Relationship Id="rId140" Type="http://schemas.openxmlformats.org/officeDocument/2006/relationships/hyperlink" Target="https://podminky.urs.cz/item/CS_URS_2024_02/030001000" TargetMode="External" /><Relationship Id="rId141" Type="http://schemas.openxmlformats.org/officeDocument/2006/relationships/hyperlink" Target="https://podminky.urs.cz/item/CS_URS_2024_02/034103000" TargetMode="External" /><Relationship Id="rId142" Type="http://schemas.openxmlformats.org/officeDocument/2006/relationships/hyperlink" Target="https://podminky.urs.cz/item/CS_URS_2024_02/039002000" TargetMode="External" /><Relationship Id="rId143" Type="http://schemas.openxmlformats.org/officeDocument/2006/relationships/hyperlink" Target="https://podminky.urs.cz/item/CS_URS_2024_02/045002000" TargetMode="External" /><Relationship Id="rId144" Type="http://schemas.openxmlformats.org/officeDocument/2006/relationships/hyperlink" Target="https://podminky.urs.cz/item/CS_URS_2024_02/070001000" TargetMode="External" /><Relationship Id="rId145" Type="http://schemas.openxmlformats.org/officeDocument/2006/relationships/hyperlink" Target="https://podminky.urs.cz/item/CS_URS_2024_02/091403000" TargetMode="External" /><Relationship Id="rId14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20" t="s">
        <v>0</v>
      </c>
      <c r="AZ1" s="20" t="s">
        <v>1</v>
      </c>
      <c r="BA1" s="20" t="s">
        <v>2</v>
      </c>
      <c r="BB1" s="20" t="s">
        <v>3</v>
      </c>
      <c r="BT1" s="20" t="s">
        <v>4</v>
      </c>
      <c r="BU1" s="20" t="s">
        <v>4</v>
      </c>
      <c r="BV1" s="20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1" t="s">
        <v>6</v>
      </c>
      <c r="BT2" s="21" t="s">
        <v>7</v>
      </c>
    </row>
    <row r="3" s="1" customFormat="1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4"/>
      <c r="BS3" s="21" t="s">
        <v>6</v>
      </c>
      <c r="BT3" s="21" t="s">
        <v>8</v>
      </c>
    </row>
    <row r="4" s="1" customFormat="1" ht="24.96" customHeight="1">
      <c r="B4" s="25"/>
      <c r="C4" s="26"/>
      <c r="D4" s="27" t="s">
        <v>9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4"/>
      <c r="AS4" s="28" t="s">
        <v>10</v>
      </c>
      <c r="BE4" s="29" t="s">
        <v>11</v>
      </c>
      <c r="BS4" s="21" t="s">
        <v>12</v>
      </c>
    </row>
    <row r="5" s="1" customFormat="1" ht="12" customHeight="1">
      <c r="B5" s="25"/>
      <c r="C5" s="26"/>
      <c r="D5" s="30" t="s">
        <v>13</v>
      </c>
      <c r="E5" s="26"/>
      <c r="F5" s="26"/>
      <c r="G5" s="26"/>
      <c r="H5" s="26"/>
      <c r="I5" s="26"/>
      <c r="J5" s="26"/>
      <c r="K5" s="31" t="s">
        <v>14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4"/>
      <c r="BE5" s="32" t="s">
        <v>15</v>
      </c>
      <c r="BS5" s="21" t="s">
        <v>6</v>
      </c>
    </row>
    <row r="6" s="1" customFormat="1" ht="36.96" customHeight="1">
      <c r="B6" s="25"/>
      <c r="C6" s="26"/>
      <c r="D6" s="33" t="s">
        <v>16</v>
      </c>
      <c r="E6" s="26"/>
      <c r="F6" s="26"/>
      <c r="G6" s="26"/>
      <c r="H6" s="26"/>
      <c r="I6" s="26"/>
      <c r="J6" s="26"/>
      <c r="K6" s="34" t="s">
        <v>17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4"/>
      <c r="BE6" s="35"/>
      <c r="BS6" s="21" t="s">
        <v>6</v>
      </c>
    </row>
    <row r="7" s="1" customFormat="1" ht="12" customHeight="1">
      <c r="B7" s="25"/>
      <c r="C7" s="26"/>
      <c r="D7" s="36" t="s">
        <v>18</v>
      </c>
      <c r="E7" s="26"/>
      <c r="F7" s="26"/>
      <c r="G7" s="26"/>
      <c r="H7" s="26"/>
      <c r="I7" s="26"/>
      <c r="J7" s="26"/>
      <c r="K7" s="31" t="s">
        <v>19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6" t="s">
        <v>20</v>
      </c>
      <c r="AL7" s="26"/>
      <c r="AM7" s="26"/>
      <c r="AN7" s="31" t="s">
        <v>19</v>
      </c>
      <c r="AO7" s="26"/>
      <c r="AP7" s="26"/>
      <c r="AQ7" s="26"/>
      <c r="AR7" s="24"/>
      <c r="BE7" s="35"/>
      <c r="BS7" s="21" t="s">
        <v>6</v>
      </c>
    </row>
    <row r="8" s="1" customFormat="1" ht="12" customHeight="1">
      <c r="B8" s="25"/>
      <c r="C8" s="26"/>
      <c r="D8" s="36" t="s">
        <v>21</v>
      </c>
      <c r="E8" s="26"/>
      <c r="F8" s="26"/>
      <c r="G8" s="26"/>
      <c r="H8" s="26"/>
      <c r="I8" s="26"/>
      <c r="J8" s="26"/>
      <c r="K8" s="31" t="s">
        <v>22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6" t="s">
        <v>23</v>
      </c>
      <c r="AL8" s="26"/>
      <c r="AM8" s="26"/>
      <c r="AN8" s="37" t="s">
        <v>24</v>
      </c>
      <c r="AO8" s="26"/>
      <c r="AP8" s="26"/>
      <c r="AQ8" s="26"/>
      <c r="AR8" s="24"/>
      <c r="BE8" s="35"/>
      <c r="BS8" s="21" t="s">
        <v>6</v>
      </c>
    </row>
    <row r="9" s="1" customFormat="1" ht="14.4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4"/>
      <c r="BE9" s="35"/>
      <c r="BS9" s="21" t="s">
        <v>6</v>
      </c>
    </row>
    <row r="10" s="1" customFormat="1" ht="12" customHeight="1">
      <c r="B10" s="25"/>
      <c r="C10" s="26"/>
      <c r="D10" s="36" t="s">
        <v>25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6" t="s">
        <v>26</v>
      </c>
      <c r="AL10" s="26"/>
      <c r="AM10" s="26"/>
      <c r="AN10" s="31" t="s">
        <v>19</v>
      </c>
      <c r="AO10" s="26"/>
      <c r="AP10" s="26"/>
      <c r="AQ10" s="26"/>
      <c r="AR10" s="24"/>
      <c r="BE10" s="35"/>
      <c r="BS10" s="21" t="s">
        <v>6</v>
      </c>
    </row>
    <row r="11" s="1" customFormat="1" ht="18.48" customHeight="1">
      <c r="B11" s="25"/>
      <c r="C11" s="26"/>
      <c r="D11" s="26"/>
      <c r="E11" s="31" t="s">
        <v>27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6" t="s">
        <v>28</v>
      </c>
      <c r="AL11" s="26"/>
      <c r="AM11" s="26"/>
      <c r="AN11" s="31" t="s">
        <v>19</v>
      </c>
      <c r="AO11" s="26"/>
      <c r="AP11" s="26"/>
      <c r="AQ11" s="26"/>
      <c r="AR11" s="24"/>
      <c r="BE11" s="35"/>
      <c r="BS11" s="21" t="s">
        <v>6</v>
      </c>
    </row>
    <row r="12" s="1" customFormat="1" ht="6.96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4"/>
      <c r="BE12" s="35"/>
      <c r="BS12" s="21" t="s">
        <v>6</v>
      </c>
    </row>
    <row r="13" s="1" customFormat="1" ht="12" customHeight="1">
      <c r="B13" s="25"/>
      <c r="C13" s="26"/>
      <c r="D13" s="36" t="s">
        <v>29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6" t="s">
        <v>26</v>
      </c>
      <c r="AL13" s="26"/>
      <c r="AM13" s="26"/>
      <c r="AN13" s="38" t="s">
        <v>30</v>
      </c>
      <c r="AO13" s="26"/>
      <c r="AP13" s="26"/>
      <c r="AQ13" s="26"/>
      <c r="AR13" s="24"/>
      <c r="BE13" s="35"/>
      <c r="BS13" s="21" t="s">
        <v>6</v>
      </c>
    </row>
    <row r="14">
      <c r="B14" s="25"/>
      <c r="C14" s="26"/>
      <c r="D14" s="26"/>
      <c r="E14" s="38" t="s">
        <v>30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6" t="s">
        <v>28</v>
      </c>
      <c r="AL14" s="26"/>
      <c r="AM14" s="26"/>
      <c r="AN14" s="38" t="s">
        <v>30</v>
      </c>
      <c r="AO14" s="26"/>
      <c r="AP14" s="26"/>
      <c r="AQ14" s="26"/>
      <c r="AR14" s="24"/>
      <c r="BE14" s="35"/>
      <c r="BS14" s="21" t="s">
        <v>6</v>
      </c>
    </row>
    <row r="15" s="1" customFormat="1" ht="6.96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4"/>
      <c r="BE15" s="35"/>
      <c r="BS15" s="21" t="s">
        <v>4</v>
      </c>
    </row>
    <row r="16" s="1" customFormat="1" ht="12" customHeight="1">
      <c r="B16" s="25"/>
      <c r="C16" s="26"/>
      <c r="D16" s="36" t="s">
        <v>31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6" t="s">
        <v>26</v>
      </c>
      <c r="AL16" s="26"/>
      <c r="AM16" s="26"/>
      <c r="AN16" s="31" t="s">
        <v>32</v>
      </c>
      <c r="AO16" s="26"/>
      <c r="AP16" s="26"/>
      <c r="AQ16" s="26"/>
      <c r="AR16" s="24"/>
      <c r="BE16" s="35"/>
      <c r="BS16" s="21" t="s">
        <v>4</v>
      </c>
    </row>
    <row r="17" s="1" customFormat="1" ht="18.48" customHeight="1">
      <c r="B17" s="25"/>
      <c r="C17" s="26"/>
      <c r="D17" s="26"/>
      <c r="E17" s="31" t="s">
        <v>33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6" t="s">
        <v>28</v>
      </c>
      <c r="AL17" s="26"/>
      <c r="AM17" s="26"/>
      <c r="AN17" s="31" t="s">
        <v>34</v>
      </c>
      <c r="AO17" s="26"/>
      <c r="AP17" s="26"/>
      <c r="AQ17" s="26"/>
      <c r="AR17" s="24"/>
      <c r="BE17" s="35"/>
      <c r="BS17" s="21" t="s">
        <v>35</v>
      </c>
    </row>
    <row r="18" s="1" customFormat="1" ht="6.96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4"/>
      <c r="BE18" s="35"/>
      <c r="BS18" s="21" t="s">
        <v>6</v>
      </c>
    </row>
    <row r="19" s="1" customFormat="1" ht="12" customHeight="1">
      <c r="B19" s="25"/>
      <c r="C19" s="26"/>
      <c r="D19" s="36" t="s">
        <v>36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36" t="s">
        <v>26</v>
      </c>
      <c r="AL19" s="26"/>
      <c r="AM19" s="26"/>
      <c r="AN19" s="31" t="s">
        <v>19</v>
      </c>
      <c r="AO19" s="26"/>
      <c r="AP19" s="26"/>
      <c r="AQ19" s="26"/>
      <c r="AR19" s="24"/>
      <c r="BE19" s="35"/>
      <c r="BS19" s="21" t="s">
        <v>6</v>
      </c>
    </row>
    <row r="20" s="1" customFormat="1" ht="18.48" customHeight="1">
      <c r="B20" s="25"/>
      <c r="C20" s="26"/>
      <c r="D20" s="26"/>
      <c r="E20" s="31" t="s">
        <v>37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36" t="s">
        <v>28</v>
      </c>
      <c r="AL20" s="26"/>
      <c r="AM20" s="26"/>
      <c r="AN20" s="31" t="s">
        <v>19</v>
      </c>
      <c r="AO20" s="26"/>
      <c r="AP20" s="26"/>
      <c r="AQ20" s="26"/>
      <c r="AR20" s="24"/>
      <c r="BE20" s="35"/>
      <c r="BS20" s="21" t="s">
        <v>4</v>
      </c>
    </row>
    <row r="21" s="1" customFormat="1" ht="6.96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4"/>
      <c r="BE21" s="35"/>
    </row>
    <row r="22" s="1" customFormat="1" ht="12" customHeight="1">
      <c r="B22" s="25"/>
      <c r="C22" s="26"/>
      <c r="D22" s="36" t="s">
        <v>38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4"/>
      <c r="BE22" s="35"/>
    </row>
    <row r="23" s="1" customFormat="1" ht="47.25" customHeight="1">
      <c r="B23" s="25"/>
      <c r="C23" s="26"/>
      <c r="D23" s="26"/>
      <c r="E23" s="40" t="s">
        <v>39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26"/>
      <c r="AP23" s="26"/>
      <c r="AQ23" s="26"/>
      <c r="AR23" s="24"/>
      <c r="BE23" s="35"/>
    </row>
    <row r="24" s="1" customFormat="1" ht="6.96" customHeight="1">
      <c r="B24" s="25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4"/>
      <c r="BE24" s="35"/>
    </row>
    <row r="25" s="1" customFormat="1" ht="6.96" customHeight="1">
      <c r="B25" s="25"/>
      <c r="C25" s="26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26"/>
      <c r="AQ25" s="26"/>
      <c r="AR25" s="24"/>
      <c r="BE25" s="35"/>
    </row>
    <row r="26" s="2" customFormat="1" ht="25.92" customHeight="1">
      <c r="A26" s="42"/>
      <c r="B26" s="43"/>
      <c r="C26" s="44"/>
      <c r="D26" s="45" t="s">
        <v>40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>
        <f>ROUND(AG54,2)</f>
        <v>0</v>
      </c>
      <c r="AL26" s="46"/>
      <c r="AM26" s="46"/>
      <c r="AN26" s="46"/>
      <c r="AO26" s="46"/>
      <c r="AP26" s="44"/>
      <c r="AQ26" s="44"/>
      <c r="AR26" s="48"/>
      <c r="BE26" s="35"/>
    </row>
    <row r="27" s="2" customFormat="1" ht="6.96" customHeight="1">
      <c r="A27" s="42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8"/>
      <c r="BE27" s="35"/>
    </row>
    <row r="28" s="2" customFormat="1">
      <c r="A28" s="42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9" t="s">
        <v>41</v>
      </c>
      <c r="M28" s="49"/>
      <c r="N28" s="49"/>
      <c r="O28" s="49"/>
      <c r="P28" s="49"/>
      <c r="Q28" s="44"/>
      <c r="R28" s="44"/>
      <c r="S28" s="44"/>
      <c r="T28" s="44"/>
      <c r="U28" s="44"/>
      <c r="V28" s="44"/>
      <c r="W28" s="49" t="s">
        <v>42</v>
      </c>
      <c r="X28" s="49"/>
      <c r="Y28" s="49"/>
      <c r="Z28" s="49"/>
      <c r="AA28" s="49"/>
      <c r="AB28" s="49"/>
      <c r="AC28" s="49"/>
      <c r="AD28" s="49"/>
      <c r="AE28" s="49"/>
      <c r="AF28" s="44"/>
      <c r="AG28" s="44"/>
      <c r="AH28" s="44"/>
      <c r="AI28" s="44"/>
      <c r="AJ28" s="44"/>
      <c r="AK28" s="49" t="s">
        <v>43</v>
      </c>
      <c r="AL28" s="49"/>
      <c r="AM28" s="49"/>
      <c r="AN28" s="49"/>
      <c r="AO28" s="49"/>
      <c r="AP28" s="44"/>
      <c r="AQ28" s="44"/>
      <c r="AR28" s="48"/>
      <c r="BE28" s="35"/>
    </row>
    <row r="29" s="3" customFormat="1" ht="14.4" customHeight="1">
      <c r="A29" s="3"/>
      <c r="B29" s="50"/>
      <c r="C29" s="51"/>
      <c r="D29" s="36" t="s">
        <v>44</v>
      </c>
      <c r="E29" s="51"/>
      <c r="F29" s="36" t="s">
        <v>45</v>
      </c>
      <c r="G29" s="51"/>
      <c r="H29" s="51"/>
      <c r="I29" s="51"/>
      <c r="J29" s="51"/>
      <c r="K29" s="51"/>
      <c r="L29" s="52">
        <v>0.20999999999999999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3">
        <f>ROUND(AZ54, 2)</f>
        <v>0</v>
      </c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3">
        <f>ROUND(AV54, 2)</f>
        <v>0</v>
      </c>
      <c r="AL29" s="51"/>
      <c r="AM29" s="51"/>
      <c r="AN29" s="51"/>
      <c r="AO29" s="51"/>
      <c r="AP29" s="51"/>
      <c r="AQ29" s="51"/>
      <c r="AR29" s="54"/>
      <c r="BE29" s="55"/>
    </row>
    <row r="30" s="3" customFormat="1" ht="14.4" customHeight="1">
      <c r="A30" s="3"/>
      <c r="B30" s="50"/>
      <c r="C30" s="51"/>
      <c r="D30" s="51"/>
      <c r="E30" s="51"/>
      <c r="F30" s="36" t="s">
        <v>46</v>
      </c>
      <c r="G30" s="51"/>
      <c r="H30" s="51"/>
      <c r="I30" s="51"/>
      <c r="J30" s="51"/>
      <c r="K30" s="51"/>
      <c r="L30" s="52">
        <v>0.12</v>
      </c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3">
        <f>ROUND(BA54, 2)</f>
        <v>0</v>
      </c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3">
        <f>ROUND(AW54, 2)</f>
        <v>0</v>
      </c>
      <c r="AL30" s="51"/>
      <c r="AM30" s="51"/>
      <c r="AN30" s="51"/>
      <c r="AO30" s="51"/>
      <c r="AP30" s="51"/>
      <c r="AQ30" s="51"/>
      <c r="AR30" s="54"/>
      <c r="BE30" s="55"/>
    </row>
    <row r="31" hidden="1" s="3" customFormat="1" ht="14.4" customHeight="1">
      <c r="A31" s="3"/>
      <c r="B31" s="50"/>
      <c r="C31" s="51"/>
      <c r="D31" s="51"/>
      <c r="E31" s="51"/>
      <c r="F31" s="36" t="s">
        <v>47</v>
      </c>
      <c r="G31" s="51"/>
      <c r="H31" s="51"/>
      <c r="I31" s="51"/>
      <c r="J31" s="51"/>
      <c r="K31" s="51"/>
      <c r="L31" s="52">
        <v>0.20999999999999999</v>
      </c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3">
        <f>ROUND(BB54, 2)</f>
        <v>0</v>
      </c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3">
        <v>0</v>
      </c>
      <c r="AL31" s="51"/>
      <c r="AM31" s="51"/>
      <c r="AN31" s="51"/>
      <c r="AO31" s="51"/>
      <c r="AP31" s="51"/>
      <c r="AQ31" s="51"/>
      <c r="AR31" s="54"/>
      <c r="BE31" s="55"/>
    </row>
    <row r="32" hidden="1" s="3" customFormat="1" ht="14.4" customHeight="1">
      <c r="A32" s="3"/>
      <c r="B32" s="50"/>
      <c r="C32" s="51"/>
      <c r="D32" s="51"/>
      <c r="E32" s="51"/>
      <c r="F32" s="36" t="s">
        <v>48</v>
      </c>
      <c r="G32" s="51"/>
      <c r="H32" s="51"/>
      <c r="I32" s="51"/>
      <c r="J32" s="51"/>
      <c r="K32" s="51"/>
      <c r="L32" s="52">
        <v>0.12</v>
      </c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3">
        <f>ROUND(BC54, 2)</f>
        <v>0</v>
      </c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3">
        <v>0</v>
      </c>
      <c r="AL32" s="51"/>
      <c r="AM32" s="51"/>
      <c r="AN32" s="51"/>
      <c r="AO32" s="51"/>
      <c r="AP32" s="51"/>
      <c r="AQ32" s="51"/>
      <c r="AR32" s="54"/>
      <c r="BE32" s="55"/>
    </row>
    <row r="33" hidden="1" s="3" customFormat="1" ht="14.4" customHeight="1">
      <c r="A33" s="3"/>
      <c r="B33" s="50"/>
      <c r="C33" s="51"/>
      <c r="D33" s="51"/>
      <c r="E33" s="51"/>
      <c r="F33" s="36" t="s">
        <v>49</v>
      </c>
      <c r="G33" s="51"/>
      <c r="H33" s="51"/>
      <c r="I33" s="51"/>
      <c r="J33" s="51"/>
      <c r="K33" s="51"/>
      <c r="L33" s="52">
        <v>0</v>
      </c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3">
        <f>ROUND(BD54, 2)</f>
        <v>0</v>
      </c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3">
        <v>0</v>
      </c>
      <c r="AL33" s="51"/>
      <c r="AM33" s="51"/>
      <c r="AN33" s="51"/>
      <c r="AO33" s="51"/>
      <c r="AP33" s="51"/>
      <c r="AQ33" s="51"/>
      <c r="AR33" s="54"/>
      <c r="BE33" s="3"/>
    </row>
    <row r="34" s="2" customFormat="1" ht="6.96" customHeight="1">
      <c r="A34" s="42"/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8"/>
      <c r="BE34" s="42"/>
    </row>
    <row r="35" s="2" customFormat="1" ht="25.92" customHeight="1">
      <c r="A35" s="42"/>
      <c r="B35" s="43"/>
      <c r="C35" s="56"/>
      <c r="D35" s="57" t="s">
        <v>50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9" t="s">
        <v>51</v>
      </c>
      <c r="U35" s="58"/>
      <c r="V35" s="58"/>
      <c r="W35" s="58"/>
      <c r="X35" s="60" t="s">
        <v>52</v>
      </c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61">
        <f>SUM(AK26:AK33)</f>
        <v>0</v>
      </c>
      <c r="AL35" s="58"/>
      <c r="AM35" s="58"/>
      <c r="AN35" s="58"/>
      <c r="AO35" s="62"/>
      <c r="AP35" s="56"/>
      <c r="AQ35" s="56"/>
      <c r="AR35" s="48"/>
      <c r="BE35" s="42"/>
    </row>
    <row r="36" s="2" customFormat="1" ht="6.96" customHeight="1">
      <c r="A36" s="42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8"/>
      <c r="BE36" s="42"/>
    </row>
    <row r="37" s="2" customFormat="1" ht="6.96" customHeight="1">
      <c r="A37" s="42"/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48"/>
      <c r="BE37" s="42"/>
    </row>
    <row r="41" s="2" customFormat="1" ht="6.96" customHeight="1">
      <c r="A41" s="42"/>
      <c r="B41" s="65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48"/>
      <c r="BE41" s="42"/>
    </row>
    <row r="42" s="2" customFormat="1" ht="24.96" customHeight="1">
      <c r="A42" s="42"/>
      <c r="B42" s="43"/>
      <c r="C42" s="27" t="s">
        <v>53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8"/>
      <c r="BE42" s="42"/>
    </row>
    <row r="43" s="2" customFormat="1" ht="6.96" customHeight="1">
      <c r="A43" s="42"/>
      <c r="B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8"/>
      <c r="BE43" s="42"/>
    </row>
    <row r="44" s="4" customFormat="1" ht="12" customHeight="1">
      <c r="A44" s="4"/>
      <c r="B44" s="67"/>
      <c r="C44" s="36" t="s">
        <v>13</v>
      </c>
      <c r="D44" s="68"/>
      <c r="E44" s="68"/>
      <c r="F44" s="68"/>
      <c r="G44" s="68"/>
      <c r="H44" s="68"/>
      <c r="I44" s="68"/>
      <c r="J44" s="68"/>
      <c r="K44" s="68"/>
      <c r="L44" s="68" t="str">
        <f>K5</f>
        <v>24-11_Kyselka_lazne</v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9"/>
      <c r="BE44" s="4"/>
    </row>
    <row r="45" s="5" customFormat="1" ht="36.96" customHeight="1">
      <c r="A45" s="5"/>
      <c r="B45" s="70"/>
      <c r="C45" s="71" t="s">
        <v>16</v>
      </c>
      <c r="D45" s="72"/>
      <c r="E45" s="72"/>
      <c r="F45" s="72"/>
      <c r="G45" s="72"/>
      <c r="H45" s="72"/>
      <c r="I45" s="72"/>
      <c r="J45" s="72"/>
      <c r="K45" s="72"/>
      <c r="L45" s="73" t="str">
        <f>K6</f>
        <v>Obnova fasád, vnějších vyplní otvorů, terasy a parteru hlavní budovy lázní Kyselka, Bílina</v>
      </c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4"/>
      <c r="BE45" s="5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8"/>
      <c r="BE46" s="42"/>
    </row>
    <row r="47" s="2" customFormat="1" ht="12" customHeight="1">
      <c r="A47" s="42"/>
      <c r="B47" s="43"/>
      <c r="C47" s="36" t="s">
        <v>21</v>
      </c>
      <c r="D47" s="44"/>
      <c r="E47" s="44"/>
      <c r="F47" s="44"/>
      <c r="G47" s="44"/>
      <c r="H47" s="44"/>
      <c r="I47" s="44"/>
      <c r="J47" s="44"/>
      <c r="K47" s="44"/>
      <c r="L47" s="75" t="str">
        <f>IF(K8="","",K8)</f>
        <v>obec Bílina</v>
      </c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36" t="s">
        <v>23</v>
      </c>
      <c r="AJ47" s="44"/>
      <c r="AK47" s="44"/>
      <c r="AL47" s="44"/>
      <c r="AM47" s="76" t="str">
        <f>IF(AN8= "","",AN8)</f>
        <v>11. 6. 2024</v>
      </c>
      <c r="AN47" s="76"/>
      <c r="AO47" s="44"/>
      <c r="AP47" s="44"/>
      <c r="AQ47" s="44"/>
      <c r="AR47" s="48"/>
      <c r="B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8"/>
      <c r="BE48" s="42"/>
    </row>
    <row r="49" s="2" customFormat="1" ht="40.05" customHeight="1">
      <c r="A49" s="42"/>
      <c r="B49" s="43"/>
      <c r="C49" s="36" t="s">
        <v>25</v>
      </c>
      <c r="D49" s="44"/>
      <c r="E49" s="44"/>
      <c r="F49" s="44"/>
      <c r="G49" s="44"/>
      <c r="H49" s="44"/>
      <c r="I49" s="44"/>
      <c r="J49" s="44"/>
      <c r="K49" s="44"/>
      <c r="L49" s="68" t="str">
        <f>IF(E11= "","",E11)</f>
        <v>Město Bílina, MěÚ Bílina, Břežánská 50/4, Bílina</v>
      </c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36" t="s">
        <v>31</v>
      </c>
      <c r="AJ49" s="44"/>
      <c r="AK49" s="44"/>
      <c r="AL49" s="44"/>
      <c r="AM49" s="77" t="str">
        <f>IF(E17="","",E17)</f>
        <v>XXM projekt s.r.o., Jabloňová 2136/11, Praha 10</v>
      </c>
      <c r="AN49" s="68"/>
      <c r="AO49" s="68"/>
      <c r="AP49" s="68"/>
      <c r="AQ49" s="44"/>
      <c r="AR49" s="48"/>
      <c r="AS49" s="78" t="s">
        <v>54</v>
      </c>
      <c r="AT49" s="79"/>
      <c r="AU49" s="80"/>
      <c r="AV49" s="80"/>
      <c r="AW49" s="80"/>
      <c r="AX49" s="80"/>
      <c r="AY49" s="80"/>
      <c r="AZ49" s="80"/>
      <c r="BA49" s="80"/>
      <c r="BB49" s="80"/>
      <c r="BC49" s="80"/>
      <c r="BD49" s="81"/>
      <c r="BE49" s="42"/>
    </row>
    <row r="50" s="2" customFormat="1" ht="25.65" customHeight="1">
      <c r="A50" s="42"/>
      <c r="B50" s="43"/>
      <c r="C50" s="36" t="s">
        <v>29</v>
      </c>
      <c r="D50" s="44"/>
      <c r="E50" s="44"/>
      <c r="F50" s="44"/>
      <c r="G50" s="44"/>
      <c r="H50" s="44"/>
      <c r="I50" s="44"/>
      <c r="J50" s="44"/>
      <c r="K50" s="44"/>
      <c r="L50" s="68" t="str">
        <f>IF(E14= "Vyplň údaj","",E14)</f>
        <v/>
      </c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36" t="s">
        <v>36</v>
      </c>
      <c r="AJ50" s="44"/>
      <c r="AK50" s="44"/>
      <c r="AL50" s="44"/>
      <c r="AM50" s="77" t="str">
        <f>IF(E20="","",E20)</f>
        <v>Tomáš Vašek, Sněhurčina 710, 460 15 Liberec 15</v>
      </c>
      <c r="AN50" s="68"/>
      <c r="AO50" s="68"/>
      <c r="AP50" s="68"/>
      <c r="AQ50" s="44"/>
      <c r="AR50" s="48"/>
      <c r="AS50" s="82"/>
      <c r="AT50" s="83"/>
      <c r="AU50" s="84"/>
      <c r="AV50" s="84"/>
      <c r="AW50" s="84"/>
      <c r="AX50" s="84"/>
      <c r="AY50" s="84"/>
      <c r="AZ50" s="84"/>
      <c r="BA50" s="84"/>
      <c r="BB50" s="84"/>
      <c r="BC50" s="84"/>
      <c r="BD50" s="85"/>
      <c r="BE50" s="42"/>
    </row>
    <row r="51" s="2" customFormat="1" ht="10.8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8"/>
      <c r="AS51" s="86"/>
      <c r="AT51" s="87"/>
      <c r="AU51" s="88"/>
      <c r="AV51" s="88"/>
      <c r="AW51" s="88"/>
      <c r="AX51" s="88"/>
      <c r="AY51" s="88"/>
      <c r="AZ51" s="88"/>
      <c r="BA51" s="88"/>
      <c r="BB51" s="88"/>
      <c r="BC51" s="88"/>
      <c r="BD51" s="89"/>
      <c r="BE51" s="42"/>
    </row>
    <row r="52" s="2" customFormat="1" ht="29.28" customHeight="1">
      <c r="A52" s="42"/>
      <c r="B52" s="43"/>
      <c r="C52" s="90" t="s">
        <v>55</v>
      </c>
      <c r="D52" s="91"/>
      <c r="E52" s="91"/>
      <c r="F52" s="91"/>
      <c r="G52" s="91"/>
      <c r="H52" s="92"/>
      <c r="I52" s="93" t="s">
        <v>56</v>
      </c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4" t="s">
        <v>57</v>
      </c>
      <c r="AH52" s="91"/>
      <c r="AI52" s="91"/>
      <c r="AJ52" s="91"/>
      <c r="AK52" s="91"/>
      <c r="AL52" s="91"/>
      <c r="AM52" s="91"/>
      <c r="AN52" s="93" t="s">
        <v>58</v>
      </c>
      <c r="AO52" s="91"/>
      <c r="AP52" s="91"/>
      <c r="AQ52" s="95" t="s">
        <v>59</v>
      </c>
      <c r="AR52" s="48"/>
      <c r="AS52" s="96" t="s">
        <v>60</v>
      </c>
      <c r="AT52" s="97" t="s">
        <v>61</v>
      </c>
      <c r="AU52" s="97" t="s">
        <v>62</v>
      </c>
      <c r="AV52" s="97" t="s">
        <v>63</v>
      </c>
      <c r="AW52" s="97" t="s">
        <v>64</v>
      </c>
      <c r="AX52" s="97" t="s">
        <v>65</v>
      </c>
      <c r="AY52" s="97" t="s">
        <v>66</v>
      </c>
      <c r="AZ52" s="97" t="s">
        <v>67</v>
      </c>
      <c r="BA52" s="97" t="s">
        <v>68</v>
      </c>
      <c r="BB52" s="97" t="s">
        <v>69</v>
      </c>
      <c r="BC52" s="97" t="s">
        <v>70</v>
      </c>
      <c r="BD52" s="98" t="s">
        <v>71</v>
      </c>
      <c r="BE52" s="42"/>
    </row>
    <row r="53" s="2" customFormat="1" ht="10.8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8"/>
      <c r="AS53" s="99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1"/>
      <c r="BE53" s="42"/>
    </row>
    <row r="54" s="6" customFormat="1" ht="32.4" customHeight="1">
      <c r="A54" s="6"/>
      <c r="B54" s="102"/>
      <c r="C54" s="103" t="s">
        <v>72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5">
        <f>ROUND(SUM(AG55:AG57),2)</f>
        <v>0</v>
      </c>
      <c r="AH54" s="105"/>
      <c r="AI54" s="105"/>
      <c r="AJ54" s="105"/>
      <c r="AK54" s="105"/>
      <c r="AL54" s="105"/>
      <c r="AM54" s="105"/>
      <c r="AN54" s="106">
        <f>SUM(AG54,AT54)</f>
        <v>0</v>
      </c>
      <c r="AO54" s="106"/>
      <c r="AP54" s="106"/>
      <c r="AQ54" s="107" t="s">
        <v>19</v>
      </c>
      <c r="AR54" s="108"/>
      <c r="AS54" s="109">
        <f>ROUND(SUM(AS55:AS57),2)</f>
        <v>0</v>
      </c>
      <c r="AT54" s="110">
        <f>ROUND(SUM(AV54:AW54),2)</f>
        <v>0</v>
      </c>
      <c r="AU54" s="111">
        <f>ROUND(SUM(AU55:AU57),5)</f>
        <v>0</v>
      </c>
      <c r="AV54" s="110">
        <f>ROUND(AZ54*L29,2)</f>
        <v>0</v>
      </c>
      <c r="AW54" s="110">
        <f>ROUND(BA54*L30,2)</f>
        <v>0</v>
      </c>
      <c r="AX54" s="110">
        <f>ROUND(BB54*L29,2)</f>
        <v>0</v>
      </c>
      <c r="AY54" s="110">
        <f>ROUND(BC54*L30,2)</f>
        <v>0</v>
      </c>
      <c r="AZ54" s="110">
        <f>ROUND(SUM(AZ55:AZ57),2)</f>
        <v>0</v>
      </c>
      <c r="BA54" s="110">
        <f>ROUND(SUM(BA55:BA57),2)</f>
        <v>0</v>
      </c>
      <c r="BB54" s="110">
        <f>ROUND(SUM(BB55:BB57),2)</f>
        <v>0</v>
      </c>
      <c r="BC54" s="110">
        <f>ROUND(SUM(BC55:BC57),2)</f>
        <v>0</v>
      </c>
      <c r="BD54" s="112">
        <f>ROUND(SUM(BD55:BD57),2)</f>
        <v>0</v>
      </c>
      <c r="BE54" s="6"/>
      <c r="BS54" s="113" t="s">
        <v>73</v>
      </c>
      <c r="BT54" s="113" t="s">
        <v>74</v>
      </c>
      <c r="BU54" s="114" t="s">
        <v>75</v>
      </c>
      <c r="BV54" s="113" t="s">
        <v>76</v>
      </c>
      <c r="BW54" s="113" t="s">
        <v>5</v>
      </c>
      <c r="BX54" s="113" t="s">
        <v>77</v>
      </c>
      <c r="CL54" s="113" t="s">
        <v>19</v>
      </c>
    </row>
    <row r="55" s="7" customFormat="1" ht="24.75" customHeight="1">
      <c r="A55" s="115" t="s">
        <v>78</v>
      </c>
      <c r="B55" s="116"/>
      <c r="C55" s="117"/>
      <c r="D55" s="118" t="s">
        <v>79</v>
      </c>
      <c r="E55" s="118"/>
      <c r="F55" s="118"/>
      <c r="G55" s="118"/>
      <c r="H55" s="118"/>
      <c r="I55" s="119"/>
      <c r="J55" s="118" t="s">
        <v>80</v>
      </c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20">
        <f>'A - Rekonstrukce terasy h...'!J30</f>
        <v>0</v>
      </c>
      <c r="AH55" s="119"/>
      <c r="AI55" s="119"/>
      <c r="AJ55" s="119"/>
      <c r="AK55" s="119"/>
      <c r="AL55" s="119"/>
      <c r="AM55" s="119"/>
      <c r="AN55" s="120">
        <f>SUM(AG55,AT55)</f>
        <v>0</v>
      </c>
      <c r="AO55" s="119"/>
      <c r="AP55" s="119"/>
      <c r="AQ55" s="121" t="s">
        <v>81</v>
      </c>
      <c r="AR55" s="122"/>
      <c r="AS55" s="123">
        <v>0</v>
      </c>
      <c r="AT55" s="124">
        <f>ROUND(SUM(AV55:AW55),2)</f>
        <v>0</v>
      </c>
      <c r="AU55" s="125">
        <f>'A - Rekonstrukce terasy h...'!P100</f>
        <v>0</v>
      </c>
      <c r="AV55" s="124">
        <f>'A - Rekonstrukce terasy h...'!J33</f>
        <v>0</v>
      </c>
      <c r="AW55" s="124">
        <f>'A - Rekonstrukce terasy h...'!J34</f>
        <v>0</v>
      </c>
      <c r="AX55" s="124">
        <f>'A - Rekonstrukce terasy h...'!J35</f>
        <v>0</v>
      </c>
      <c r="AY55" s="124">
        <f>'A - Rekonstrukce terasy h...'!J36</f>
        <v>0</v>
      </c>
      <c r="AZ55" s="124">
        <f>'A - Rekonstrukce terasy h...'!F33</f>
        <v>0</v>
      </c>
      <c r="BA55" s="124">
        <f>'A - Rekonstrukce terasy h...'!F34</f>
        <v>0</v>
      </c>
      <c r="BB55" s="124">
        <f>'A - Rekonstrukce terasy h...'!F35</f>
        <v>0</v>
      </c>
      <c r="BC55" s="124">
        <f>'A - Rekonstrukce terasy h...'!F36</f>
        <v>0</v>
      </c>
      <c r="BD55" s="126">
        <f>'A - Rekonstrukce terasy h...'!F37</f>
        <v>0</v>
      </c>
      <c r="BE55" s="7"/>
      <c r="BT55" s="127" t="s">
        <v>82</v>
      </c>
      <c r="BV55" s="127" t="s">
        <v>76</v>
      </c>
      <c r="BW55" s="127" t="s">
        <v>83</v>
      </c>
      <c r="BX55" s="127" t="s">
        <v>5</v>
      </c>
      <c r="CL55" s="127" t="s">
        <v>19</v>
      </c>
      <c r="CM55" s="127" t="s">
        <v>84</v>
      </c>
    </row>
    <row r="56" s="7" customFormat="1" ht="24.75" customHeight="1">
      <c r="A56" s="115" t="s">
        <v>78</v>
      </c>
      <c r="B56" s="116"/>
      <c r="C56" s="117"/>
      <c r="D56" s="118" t="s">
        <v>85</v>
      </c>
      <c r="E56" s="118"/>
      <c r="F56" s="118"/>
      <c r="G56" s="118"/>
      <c r="H56" s="118"/>
      <c r="I56" s="119"/>
      <c r="J56" s="118" t="s">
        <v>86</v>
      </c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20">
        <f>'B - Obnova parteru před h...'!J30</f>
        <v>0</v>
      </c>
      <c r="AH56" s="119"/>
      <c r="AI56" s="119"/>
      <c r="AJ56" s="119"/>
      <c r="AK56" s="119"/>
      <c r="AL56" s="119"/>
      <c r="AM56" s="119"/>
      <c r="AN56" s="120">
        <f>SUM(AG56,AT56)</f>
        <v>0</v>
      </c>
      <c r="AO56" s="119"/>
      <c r="AP56" s="119"/>
      <c r="AQ56" s="121" t="s">
        <v>81</v>
      </c>
      <c r="AR56" s="122"/>
      <c r="AS56" s="123">
        <v>0</v>
      </c>
      <c r="AT56" s="124">
        <f>ROUND(SUM(AV56:AW56),2)</f>
        <v>0</v>
      </c>
      <c r="AU56" s="125">
        <f>'B - Obnova parteru před h...'!P102</f>
        <v>0</v>
      </c>
      <c r="AV56" s="124">
        <f>'B - Obnova parteru před h...'!J33</f>
        <v>0</v>
      </c>
      <c r="AW56" s="124">
        <f>'B - Obnova parteru před h...'!J34</f>
        <v>0</v>
      </c>
      <c r="AX56" s="124">
        <f>'B - Obnova parteru před h...'!J35</f>
        <v>0</v>
      </c>
      <c r="AY56" s="124">
        <f>'B - Obnova parteru před h...'!J36</f>
        <v>0</v>
      </c>
      <c r="AZ56" s="124">
        <f>'B - Obnova parteru před h...'!F33</f>
        <v>0</v>
      </c>
      <c r="BA56" s="124">
        <f>'B - Obnova parteru před h...'!F34</f>
        <v>0</v>
      </c>
      <c r="BB56" s="124">
        <f>'B - Obnova parteru před h...'!F35</f>
        <v>0</v>
      </c>
      <c r="BC56" s="124">
        <f>'B - Obnova parteru před h...'!F36</f>
        <v>0</v>
      </c>
      <c r="BD56" s="126">
        <f>'B - Obnova parteru před h...'!F37</f>
        <v>0</v>
      </c>
      <c r="BE56" s="7"/>
      <c r="BT56" s="127" t="s">
        <v>82</v>
      </c>
      <c r="BV56" s="127" t="s">
        <v>76</v>
      </c>
      <c r="BW56" s="127" t="s">
        <v>87</v>
      </c>
      <c r="BX56" s="127" t="s">
        <v>5</v>
      </c>
      <c r="CL56" s="127" t="s">
        <v>19</v>
      </c>
      <c r="CM56" s="127" t="s">
        <v>84</v>
      </c>
    </row>
    <row r="57" s="7" customFormat="1" ht="24.75" customHeight="1">
      <c r="A57" s="115" t="s">
        <v>78</v>
      </c>
      <c r="B57" s="116"/>
      <c r="C57" s="117"/>
      <c r="D57" s="118" t="s">
        <v>88</v>
      </c>
      <c r="E57" s="118"/>
      <c r="F57" s="118"/>
      <c r="G57" s="118"/>
      <c r="H57" s="118"/>
      <c r="I57" s="119"/>
      <c r="J57" s="118" t="s">
        <v>89</v>
      </c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20">
        <f>'C - Rekonstrukce fasád hl...'!J30</f>
        <v>0</v>
      </c>
      <c r="AH57" s="119"/>
      <c r="AI57" s="119"/>
      <c r="AJ57" s="119"/>
      <c r="AK57" s="119"/>
      <c r="AL57" s="119"/>
      <c r="AM57" s="119"/>
      <c r="AN57" s="120">
        <f>SUM(AG57,AT57)</f>
        <v>0</v>
      </c>
      <c r="AO57" s="119"/>
      <c r="AP57" s="119"/>
      <c r="AQ57" s="121" t="s">
        <v>81</v>
      </c>
      <c r="AR57" s="122"/>
      <c r="AS57" s="128">
        <v>0</v>
      </c>
      <c r="AT57" s="129">
        <f>ROUND(SUM(AV57:AW57),2)</f>
        <v>0</v>
      </c>
      <c r="AU57" s="130">
        <f>'C - Rekonstrukce fasád hl...'!P160</f>
        <v>0</v>
      </c>
      <c r="AV57" s="129">
        <f>'C - Rekonstrukce fasád hl...'!J33</f>
        <v>0</v>
      </c>
      <c r="AW57" s="129">
        <f>'C - Rekonstrukce fasád hl...'!J34</f>
        <v>0</v>
      </c>
      <c r="AX57" s="129">
        <f>'C - Rekonstrukce fasád hl...'!J35</f>
        <v>0</v>
      </c>
      <c r="AY57" s="129">
        <f>'C - Rekonstrukce fasád hl...'!J36</f>
        <v>0</v>
      </c>
      <c r="AZ57" s="129">
        <f>'C - Rekonstrukce fasád hl...'!F33</f>
        <v>0</v>
      </c>
      <c r="BA57" s="129">
        <f>'C - Rekonstrukce fasád hl...'!F34</f>
        <v>0</v>
      </c>
      <c r="BB57" s="129">
        <f>'C - Rekonstrukce fasád hl...'!F35</f>
        <v>0</v>
      </c>
      <c r="BC57" s="129">
        <f>'C - Rekonstrukce fasád hl...'!F36</f>
        <v>0</v>
      </c>
      <c r="BD57" s="131">
        <f>'C - Rekonstrukce fasád hl...'!F37</f>
        <v>0</v>
      </c>
      <c r="BE57" s="7"/>
      <c r="BT57" s="127" t="s">
        <v>82</v>
      </c>
      <c r="BV57" s="127" t="s">
        <v>76</v>
      </c>
      <c r="BW57" s="127" t="s">
        <v>90</v>
      </c>
      <c r="BX57" s="127" t="s">
        <v>5</v>
      </c>
      <c r="CL57" s="127" t="s">
        <v>19</v>
      </c>
      <c r="CM57" s="127" t="s">
        <v>84</v>
      </c>
    </row>
    <row r="58" s="2" customFormat="1" ht="30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8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</row>
    <row r="59" s="2" customFormat="1" ht="6.96" customHeight="1">
      <c r="A59" s="42"/>
      <c r="B59" s="63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48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</row>
  </sheetData>
  <sheetProtection sheet="1" formatColumns="0" formatRows="0" objects="1" scenarios="1" spinCount="100000" saltValue="KlGM1jRI23OQ5nDKLR/c4gIy90j3pvQXVUkydb65ttIGLeMuQ5OfT/AGW+7pE6b37hFwjZjfcSOvinrWpUcjJQ==" hashValue="MlX5dj2S/zQG826JzDAJ6VxXNZcTcDx+W/KWQbzGTdeeHH/9T1AK/Cmv4WfhMW4nLCvTjYnE400QoRT/rCTJkA==" algorithmName="SHA-512" password="CC3F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A - Rekonstrukce terasy h...'!C2" display="/"/>
    <hyperlink ref="A56" location="'B - Obnova parteru před h...'!C2" display="/"/>
    <hyperlink ref="A57" location="'C - Rekonstrukce fasád hl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83</v>
      </c>
      <c r="AZ2" s="132" t="s">
        <v>91</v>
      </c>
      <c r="BA2" s="132" t="s">
        <v>92</v>
      </c>
      <c r="BB2" s="132" t="s">
        <v>93</v>
      </c>
      <c r="BC2" s="132" t="s">
        <v>94</v>
      </c>
      <c r="BD2" s="132" t="s">
        <v>84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24"/>
      <c r="AT3" s="21" t="s">
        <v>84</v>
      </c>
      <c r="AZ3" s="132" t="s">
        <v>95</v>
      </c>
      <c r="BA3" s="132" t="s">
        <v>96</v>
      </c>
      <c r="BB3" s="132" t="s">
        <v>93</v>
      </c>
      <c r="BC3" s="132" t="s">
        <v>97</v>
      </c>
      <c r="BD3" s="132" t="s">
        <v>84</v>
      </c>
    </row>
    <row r="4" s="1" customFormat="1" ht="24.96" customHeight="1">
      <c r="B4" s="24"/>
      <c r="D4" s="135" t="s">
        <v>98</v>
      </c>
      <c r="L4" s="24"/>
      <c r="M4" s="136" t="s">
        <v>10</v>
      </c>
      <c r="AT4" s="21" t="s">
        <v>4</v>
      </c>
      <c r="AZ4" s="132" t="s">
        <v>99</v>
      </c>
      <c r="BA4" s="132" t="s">
        <v>100</v>
      </c>
      <c r="BB4" s="132" t="s">
        <v>93</v>
      </c>
      <c r="BC4" s="132" t="s">
        <v>101</v>
      </c>
      <c r="BD4" s="132" t="s">
        <v>84</v>
      </c>
    </row>
    <row r="5" s="1" customFormat="1" ht="6.96" customHeight="1">
      <c r="B5" s="24"/>
      <c r="L5" s="24"/>
      <c r="AZ5" s="132" t="s">
        <v>102</v>
      </c>
      <c r="BA5" s="132" t="s">
        <v>103</v>
      </c>
      <c r="BB5" s="132" t="s">
        <v>93</v>
      </c>
      <c r="BC5" s="132" t="s">
        <v>104</v>
      </c>
      <c r="BD5" s="132" t="s">
        <v>84</v>
      </c>
    </row>
    <row r="6" s="1" customFormat="1" ht="12" customHeight="1">
      <c r="B6" s="24"/>
      <c r="D6" s="137" t="s">
        <v>16</v>
      </c>
      <c r="L6" s="24"/>
      <c r="AZ6" s="132" t="s">
        <v>105</v>
      </c>
      <c r="BA6" s="132" t="s">
        <v>106</v>
      </c>
      <c r="BB6" s="132" t="s">
        <v>107</v>
      </c>
      <c r="BC6" s="132" t="s">
        <v>108</v>
      </c>
      <c r="BD6" s="132" t="s">
        <v>84</v>
      </c>
    </row>
    <row r="7" s="1" customFormat="1" ht="26.25" customHeight="1">
      <c r="B7" s="24"/>
      <c r="E7" s="138" t="str">
        <f>'Rekapitulace stavby'!K6</f>
        <v>Obnova fasád, vnějších vyplní otvorů, terasy a parteru hlavní budovy lázní Kyselka, Bílina</v>
      </c>
      <c r="F7" s="137"/>
      <c r="G7" s="137"/>
      <c r="H7" s="137"/>
      <c r="L7" s="24"/>
      <c r="AZ7" s="132" t="s">
        <v>109</v>
      </c>
      <c r="BA7" s="132" t="s">
        <v>110</v>
      </c>
      <c r="BB7" s="132" t="s">
        <v>93</v>
      </c>
      <c r="BC7" s="132" t="s">
        <v>111</v>
      </c>
      <c r="BD7" s="132" t="s">
        <v>84</v>
      </c>
    </row>
    <row r="8" s="2" customFormat="1" ht="12" customHeight="1">
      <c r="A8" s="42"/>
      <c r="B8" s="48"/>
      <c r="C8" s="42"/>
      <c r="D8" s="137" t="s">
        <v>112</v>
      </c>
      <c r="E8" s="42"/>
      <c r="F8" s="42"/>
      <c r="G8" s="42"/>
      <c r="H8" s="42"/>
      <c r="I8" s="42"/>
      <c r="J8" s="42"/>
      <c r="K8" s="42"/>
      <c r="L8" s="139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Z8" s="132" t="s">
        <v>113</v>
      </c>
      <c r="BA8" s="132" t="s">
        <v>114</v>
      </c>
      <c r="BB8" s="132" t="s">
        <v>115</v>
      </c>
      <c r="BC8" s="132" t="s">
        <v>116</v>
      </c>
      <c r="BD8" s="132" t="s">
        <v>84</v>
      </c>
    </row>
    <row r="9" s="2" customFormat="1" ht="16.5" customHeight="1">
      <c r="A9" s="42"/>
      <c r="B9" s="48"/>
      <c r="C9" s="42"/>
      <c r="D9" s="42"/>
      <c r="E9" s="140" t="s">
        <v>117</v>
      </c>
      <c r="F9" s="42"/>
      <c r="G9" s="42"/>
      <c r="H9" s="42"/>
      <c r="I9" s="42"/>
      <c r="J9" s="42"/>
      <c r="K9" s="42"/>
      <c r="L9" s="139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Z9" s="132" t="s">
        <v>118</v>
      </c>
      <c r="BA9" s="132" t="s">
        <v>119</v>
      </c>
      <c r="BB9" s="132" t="s">
        <v>93</v>
      </c>
      <c r="BC9" s="132" t="s">
        <v>120</v>
      </c>
      <c r="BD9" s="132" t="s">
        <v>84</v>
      </c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9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Z10" s="132" t="s">
        <v>121</v>
      </c>
      <c r="BA10" s="132" t="s">
        <v>122</v>
      </c>
      <c r="BB10" s="132" t="s">
        <v>93</v>
      </c>
      <c r="BC10" s="132" t="s">
        <v>123</v>
      </c>
      <c r="BD10" s="132" t="s">
        <v>84</v>
      </c>
    </row>
    <row r="11" s="2" customFormat="1" ht="12" customHeight="1">
      <c r="A11" s="42"/>
      <c r="B11" s="48"/>
      <c r="C11" s="42"/>
      <c r="D11" s="137" t="s">
        <v>18</v>
      </c>
      <c r="E11" s="42"/>
      <c r="F11" s="141" t="s">
        <v>19</v>
      </c>
      <c r="G11" s="42"/>
      <c r="H11" s="42"/>
      <c r="I11" s="137" t="s">
        <v>20</v>
      </c>
      <c r="J11" s="141" t="s">
        <v>19</v>
      </c>
      <c r="K11" s="42"/>
      <c r="L11" s="139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Z11" s="132" t="s">
        <v>124</v>
      </c>
      <c r="BA11" s="132" t="s">
        <v>125</v>
      </c>
      <c r="BB11" s="132" t="s">
        <v>126</v>
      </c>
      <c r="BC11" s="132" t="s">
        <v>127</v>
      </c>
      <c r="BD11" s="132" t="s">
        <v>84</v>
      </c>
    </row>
    <row r="12" s="2" customFormat="1" ht="12" customHeight="1">
      <c r="A12" s="42"/>
      <c r="B12" s="48"/>
      <c r="C12" s="42"/>
      <c r="D12" s="137" t="s">
        <v>21</v>
      </c>
      <c r="E12" s="42"/>
      <c r="F12" s="141" t="s">
        <v>22</v>
      </c>
      <c r="G12" s="42"/>
      <c r="H12" s="42"/>
      <c r="I12" s="137" t="s">
        <v>23</v>
      </c>
      <c r="J12" s="142" t="str">
        <f>'Rekapitulace stavby'!AN8</f>
        <v>11. 6. 2024</v>
      </c>
      <c r="K12" s="42"/>
      <c r="L12" s="139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Z12" s="132" t="s">
        <v>128</v>
      </c>
      <c r="BA12" s="132" t="s">
        <v>129</v>
      </c>
      <c r="BB12" s="132" t="s">
        <v>93</v>
      </c>
      <c r="BC12" s="132" t="s">
        <v>130</v>
      </c>
      <c r="BD12" s="132" t="s">
        <v>84</v>
      </c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9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Z13" s="132" t="s">
        <v>131</v>
      </c>
      <c r="BA13" s="132" t="s">
        <v>132</v>
      </c>
      <c r="BB13" s="132" t="s">
        <v>107</v>
      </c>
      <c r="BC13" s="132" t="s">
        <v>133</v>
      </c>
      <c r="BD13" s="132" t="s">
        <v>84</v>
      </c>
    </row>
    <row r="14" s="2" customFormat="1" ht="12" customHeight="1">
      <c r="A14" s="42"/>
      <c r="B14" s="48"/>
      <c r="C14" s="42"/>
      <c r="D14" s="137" t="s">
        <v>25</v>
      </c>
      <c r="E14" s="42"/>
      <c r="F14" s="42"/>
      <c r="G14" s="42"/>
      <c r="H14" s="42"/>
      <c r="I14" s="137" t="s">
        <v>26</v>
      </c>
      <c r="J14" s="141" t="s">
        <v>19</v>
      </c>
      <c r="K14" s="42"/>
      <c r="L14" s="139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Z14" s="132" t="s">
        <v>134</v>
      </c>
      <c r="BA14" s="132" t="s">
        <v>135</v>
      </c>
      <c r="BB14" s="132" t="s">
        <v>93</v>
      </c>
      <c r="BC14" s="132" t="s">
        <v>136</v>
      </c>
      <c r="BD14" s="132" t="s">
        <v>84</v>
      </c>
    </row>
    <row r="15" s="2" customFormat="1" ht="18" customHeight="1">
      <c r="A15" s="42"/>
      <c r="B15" s="48"/>
      <c r="C15" s="42"/>
      <c r="D15" s="42"/>
      <c r="E15" s="141" t="s">
        <v>27</v>
      </c>
      <c r="F15" s="42"/>
      <c r="G15" s="42"/>
      <c r="H15" s="42"/>
      <c r="I15" s="137" t="s">
        <v>28</v>
      </c>
      <c r="J15" s="141" t="s">
        <v>19</v>
      </c>
      <c r="K15" s="42"/>
      <c r="L15" s="139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Z15" s="132" t="s">
        <v>137</v>
      </c>
      <c r="BA15" s="132" t="s">
        <v>138</v>
      </c>
      <c r="BB15" s="132" t="s">
        <v>93</v>
      </c>
      <c r="BC15" s="132" t="s">
        <v>139</v>
      </c>
      <c r="BD15" s="132" t="s">
        <v>84</v>
      </c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9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Z16" s="132" t="s">
        <v>140</v>
      </c>
      <c r="BA16" s="132" t="s">
        <v>141</v>
      </c>
      <c r="BB16" s="132" t="s">
        <v>93</v>
      </c>
      <c r="BC16" s="132" t="s">
        <v>142</v>
      </c>
      <c r="BD16" s="132" t="s">
        <v>84</v>
      </c>
    </row>
    <row r="17" s="2" customFormat="1" ht="12" customHeight="1">
      <c r="A17" s="42"/>
      <c r="B17" s="48"/>
      <c r="C17" s="42"/>
      <c r="D17" s="137" t="s">
        <v>29</v>
      </c>
      <c r="E17" s="42"/>
      <c r="F17" s="42"/>
      <c r="G17" s="42"/>
      <c r="H17" s="42"/>
      <c r="I17" s="137" t="s">
        <v>26</v>
      </c>
      <c r="J17" s="37" t="str">
        <f>'Rekapitulace stavby'!AN13</f>
        <v>Vyplň údaj</v>
      </c>
      <c r="K17" s="42"/>
      <c r="L17" s="139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Z17" s="132" t="s">
        <v>143</v>
      </c>
      <c r="BA17" s="132" t="s">
        <v>144</v>
      </c>
      <c r="BB17" s="132" t="s">
        <v>93</v>
      </c>
      <c r="BC17" s="132" t="s">
        <v>145</v>
      </c>
      <c r="BD17" s="132" t="s">
        <v>84</v>
      </c>
    </row>
    <row r="18" s="2" customFormat="1" ht="18" customHeight="1">
      <c r="A18" s="42"/>
      <c r="B18" s="48"/>
      <c r="C18" s="42"/>
      <c r="D18" s="42"/>
      <c r="E18" s="37" t="str">
        <f>'Rekapitulace stavby'!E14</f>
        <v>Vyplň údaj</v>
      </c>
      <c r="F18" s="141"/>
      <c r="G18" s="141"/>
      <c r="H18" s="141"/>
      <c r="I18" s="137" t="s">
        <v>28</v>
      </c>
      <c r="J18" s="37" t="str">
        <f>'Rekapitulace stavby'!AN14</f>
        <v>Vyplň údaj</v>
      </c>
      <c r="K18" s="42"/>
      <c r="L18" s="139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Z18" s="132" t="s">
        <v>146</v>
      </c>
      <c r="BA18" s="132" t="s">
        <v>147</v>
      </c>
      <c r="BB18" s="132" t="s">
        <v>93</v>
      </c>
      <c r="BC18" s="132" t="s">
        <v>148</v>
      </c>
      <c r="BD18" s="132" t="s">
        <v>84</v>
      </c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9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7" t="s">
        <v>31</v>
      </c>
      <c r="E20" s="42"/>
      <c r="F20" s="42"/>
      <c r="G20" s="42"/>
      <c r="H20" s="42"/>
      <c r="I20" s="137" t="s">
        <v>26</v>
      </c>
      <c r="J20" s="141" t="s">
        <v>32</v>
      </c>
      <c r="K20" s="42"/>
      <c r="L20" s="139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1" t="s">
        <v>33</v>
      </c>
      <c r="F21" s="42"/>
      <c r="G21" s="42"/>
      <c r="H21" s="42"/>
      <c r="I21" s="137" t="s">
        <v>28</v>
      </c>
      <c r="J21" s="141" t="s">
        <v>34</v>
      </c>
      <c r="K21" s="42"/>
      <c r="L21" s="139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9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7" t="s">
        <v>36</v>
      </c>
      <c r="E23" s="42"/>
      <c r="F23" s="42"/>
      <c r="G23" s="42"/>
      <c r="H23" s="42"/>
      <c r="I23" s="137" t="s">
        <v>26</v>
      </c>
      <c r="J23" s="141" t="s">
        <v>19</v>
      </c>
      <c r="K23" s="42"/>
      <c r="L23" s="139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1" t="s">
        <v>37</v>
      </c>
      <c r="F24" s="42"/>
      <c r="G24" s="42"/>
      <c r="H24" s="42"/>
      <c r="I24" s="137" t="s">
        <v>28</v>
      </c>
      <c r="J24" s="141" t="s">
        <v>19</v>
      </c>
      <c r="K24" s="42"/>
      <c r="L24" s="139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9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7" t="s">
        <v>38</v>
      </c>
      <c r="E26" s="42"/>
      <c r="F26" s="42"/>
      <c r="G26" s="42"/>
      <c r="H26" s="42"/>
      <c r="I26" s="42"/>
      <c r="J26" s="42"/>
      <c r="K26" s="42"/>
      <c r="L26" s="139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16.5" customHeight="1">
      <c r="A27" s="143"/>
      <c r="B27" s="144"/>
      <c r="C27" s="143"/>
      <c r="D27" s="143"/>
      <c r="E27" s="145" t="s">
        <v>19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9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7"/>
      <c r="E29" s="147"/>
      <c r="F29" s="147"/>
      <c r="G29" s="147"/>
      <c r="H29" s="147"/>
      <c r="I29" s="147"/>
      <c r="J29" s="147"/>
      <c r="K29" s="147"/>
      <c r="L29" s="139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8" t="s">
        <v>40</v>
      </c>
      <c r="E30" s="42"/>
      <c r="F30" s="42"/>
      <c r="G30" s="42"/>
      <c r="H30" s="42"/>
      <c r="I30" s="42"/>
      <c r="J30" s="149">
        <f>ROUND(J100, 2)</f>
        <v>0</v>
      </c>
      <c r="K30" s="42"/>
      <c r="L30" s="139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7"/>
      <c r="E31" s="147"/>
      <c r="F31" s="147"/>
      <c r="G31" s="147"/>
      <c r="H31" s="147"/>
      <c r="I31" s="147"/>
      <c r="J31" s="147"/>
      <c r="K31" s="147"/>
      <c r="L31" s="139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50" t="s">
        <v>42</v>
      </c>
      <c r="G32" s="42"/>
      <c r="H32" s="42"/>
      <c r="I32" s="150" t="s">
        <v>41</v>
      </c>
      <c r="J32" s="150" t="s">
        <v>43</v>
      </c>
      <c r="K32" s="42"/>
      <c r="L32" s="139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1" t="s">
        <v>44</v>
      </c>
      <c r="E33" s="137" t="s">
        <v>45</v>
      </c>
      <c r="F33" s="152">
        <f>ROUND((SUM(BE100:BE696)),  2)</f>
        <v>0</v>
      </c>
      <c r="G33" s="42"/>
      <c r="H33" s="42"/>
      <c r="I33" s="153">
        <v>0.20999999999999999</v>
      </c>
      <c r="J33" s="152">
        <f>ROUND(((SUM(BE100:BE696))*I33),  2)</f>
        <v>0</v>
      </c>
      <c r="K33" s="42"/>
      <c r="L33" s="139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7" t="s">
        <v>46</v>
      </c>
      <c r="F34" s="152">
        <f>ROUND((SUM(BF100:BF696)),  2)</f>
        <v>0</v>
      </c>
      <c r="G34" s="42"/>
      <c r="H34" s="42"/>
      <c r="I34" s="153">
        <v>0.12</v>
      </c>
      <c r="J34" s="152">
        <f>ROUND(((SUM(BF100:BF696))*I34),  2)</f>
        <v>0</v>
      </c>
      <c r="K34" s="42"/>
      <c r="L34" s="139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7" t="s">
        <v>47</v>
      </c>
      <c r="F35" s="152">
        <f>ROUND((SUM(BG100:BG696)),  2)</f>
        <v>0</v>
      </c>
      <c r="G35" s="42"/>
      <c r="H35" s="42"/>
      <c r="I35" s="153">
        <v>0.20999999999999999</v>
      </c>
      <c r="J35" s="152">
        <f>0</f>
        <v>0</v>
      </c>
      <c r="K35" s="42"/>
      <c r="L35" s="139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7" t="s">
        <v>48</v>
      </c>
      <c r="F36" s="152">
        <f>ROUND((SUM(BH100:BH696)),  2)</f>
        <v>0</v>
      </c>
      <c r="G36" s="42"/>
      <c r="H36" s="42"/>
      <c r="I36" s="153">
        <v>0.12</v>
      </c>
      <c r="J36" s="152">
        <f>0</f>
        <v>0</v>
      </c>
      <c r="K36" s="42"/>
      <c r="L36" s="139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7" t="s">
        <v>49</v>
      </c>
      <c r="F37" s="152">
        <f>ROUND((SUM(BI100:BI696)),  2)</f>
        <v>0</v>
      </c>
      <c r="G37" s="42"/>
      <c r="H37" s="42"/>
      <c r="I37" s="153">
        <v>0</v>
      </c>
      <c r="J37" s="152">
        <f>0</f>
        <v>0</v>
      </c>
      <c r="K37" s="42"/>
      <c r="L37" s="139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9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4"/>
      <c r="D39" s="155" t="s">
        <v>50</v>
      </c>
      <c r="E39" s="156"/>
      <c r="F39" s="156"/>
      <c r="G39" s="157" t="s">
        <v>51</v>
      </c>
      <c r="H39" s="158" t="s">
        <v>52</v>
      </c>
      <c r="I39" s="156"/>
      <c r="J39" s="159">
        <f>SUM(J30:J37)</f>
        <v>0</v>
      </c>
      <c r="K39" s="160"/>
      <c r="L39" s="139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39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3"/>
      <c r="C44" s="164"/>
      <c r="D44" s="164"/>
      <c r="E44" s="164"/>
      <c r="F44" s="164"/>
      <c r="G44" s="164"/>
      <c r="H44" s="164"/>
      <c r="I44" s="164"/>
      <c r="J44" s="164"/>
      <c r="K44" s="164"/>
      <c r="L44" s="139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7" t="s">
        <v>149</v>
      </c>
      <c r="D45" s="44"/>
      <c r="E45" s="44"/>
      <c r="F45" s="44"/>
      <c r="G45" s="44"/>
      <c r="H45" s="44"/>
      <c r="I45" s="44"/>
      <c r="J45" s="44"/>
      <c r="K45" s="44"/>
      <c r="L45" s="139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9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6" t="s">
        <v>16</v>
      </c>
      <c r="D47" s="44"/>
      <c r="E47" s="44"/>
      <c r="F47" s="44"/>
      <c r="G47" s="44"/>
      <c r="H47" s="44"/>
      <c r="I47" s="44"/>
      <c r="J47" s="44"/>
      <c r="K47" s="44"/>
      <c r="L47" s="139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5" t="str">
        <f>E7</f>
        <v>Obnova fasád, vnějších vyplní otvorů, terasy a parteru hlavní budovy lázní Kyselka, Bílina</v>
      </c>
      <c r="F48" s="36"/>
      <c r="G48" s="36"/>
      <c r="H48" s="36"/>
      <c r="I48" s="44"/>
      <c r="J48" s="44"/>
      <c r="K48" s="44"/>
      <c r="L48" s="139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112</v>
      </c>
      <c r="D49" s="44"/>
      <c r="E49" s="44"/>
      <c r="F49" s="44"/>
      <c r="G49" s="44"/>
      <c r="H49" s="44"/>
      <c r="I49" s="44"/>
      <c r="J49" s="44"/>
      <c r="K49" s="44"/>
      <c r="L49" s="139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A - Rekonstrukce terasy hlavní budovy lázní Kyselka, Bílina</v>
      </c>
      <c r="F50" s="44"/>
      <c r="G50" s="44"/>
      <c r="H50" s="44"/>
      <c r="I50" s="44"/>
      <c r="J50" s="44"/>
      <c r="K50" s="44"/>
      <c r="L50" s="139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9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6" t="s">
        <v>21</v>
      </c>
      <c r="D52" s="44"/>
      <c r="E52" s="44"/>
      <c r="F52" s="31" t="str">
        <f>F12</f>
        <v>obec Bílina</v>
      </c>
      <c r="G52" s="44"/>
      <c r="H52" s="44"/>
      <c r="I52" s="36" t="s">
        <v>23</v>
      </c>
      <c r="J52" s="76" t="str">
        <f>IF(J12="","",J12)</f>
        <v>11. 6. 2024</v>
      </c>
      <c r="K52" s="44"/>
      <c r="L52" s="139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9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40.05" customHeight="1">
      <c r="A54" s="42"/>
      <c r="B54" s="43"/>
      <c r="C54" s="36" t="s">
        <v>25</v>
      </c>
      <c r="D54" s="44"/>
      <c r="E54" s="44"/>
      <c r="F54" s="31" t="str">
        <f>E15</f>
        <v>Město Bílina, MěÚ Bílina, Břežánská 50/4, Bílina</v>
      </c>
      <c r="G54" s="44"/>
      <c r="H54" s="44"/>
      <c r="I54" s="36" t="s">
        <v>31</v>
      </c>
      <c r="J54" s="40" t="str">
        <f>E21</f>
        <v>XXM projekt s.r.o., Jabloňová 2136/11, Praha 10</v>
      </c>
      <c r="K54" s="44"/>
      <c r="L54" s="139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40.05" customHeight="1">
      <c r="A55" s="42"/>
      <c r="B55" s="43"/>
      <c r="C55" s="36" t="s">
        <v>29</v>
      </c>
      <c r="D55" s="44"/>
      <c r="E55" s="44"/>
      <c r="F55" s="31" t="str">
        <f>IF(E18="","",E18)</f>
        <v>Vyplň údaj</v>
      </c>
      <c r="G55" s="44"/>
      <c r="H55" s="44"/>
      <c r="I55" s="36" t="s">
        <v>36</v>
      </c>
      <c r="J55" s="40" t="str">
        <f>E24</f>
        <v>Tomáš Vašek, Sněhurčina 710, 460 15 Liberec 15</v>
      </c>
      <c r="K55" s="44"/>
      <c r="L55" s="139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9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6" t="s">
        <v>150</v>
      </c>
      <c r="D57" s="167"/>
      <c r="E57" s="167"/>
      <c r="F57" s="167"/>
      <c r="G57" s="167"/>
      <c r="H57" s="167"/>
      <c r="I57" s="167"/>
      <c r="J57" s="168" t="s">
        <v>151</v>
      </c>
      <c r="K57" s="167"/>
      <c r="L57" s="139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9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9" t="s">
        <v>72</v>
      </c>
      <c r="D59" s="44"/>
      <c r="E59" s="44"/>
      <c r="F59" s="44"/>
      <c r="G59" s="44"/>
      <c r="H59" s="44"/>
      <c r="I59" s="44"/>
      <c r="J59" s="106">
        <f>J100</f>
        <v>0</v>
      </c>
      <c r="K59" s="44"/>
      <c r="L59" s="139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1" t="s">
        <v>152</v>
      </c>
    </row>
    <row r="60" s="9" customFormat="1" ht="24.96" customHeight="1">
      <c r="A60" s="9"/>
      <c r="B60" s="170"/>
      <c r="C60" s="171"/>
      <c r="D60" s="172" t="s">
        <v>153</v>
      </c>
      <c r="E60" s="173"/>
      <c r="F60" s="173"/>
      <c r="G60" s="173"/>
      <c r="H60" s="173"/>
      <c r="I60" s="173"/>
      <c r="J60" s="174">
        <f>J101</f>
        <v>0</v>
      </c>
      <c r="K60" s="171"/>
      <c r="L60" s="17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6"/>
      <c r="C61" s="177"/>
      <c r="D61" s="178" t="s">
        <v>154</v>
      </c>
      <c r="E61" s="179"/>
      <c r="F61" s="179"/>
      <c r="G61" s="179"/>
      <c r="H61" s="179"/>
      <c r="I61" s="179"/>
      <c r="J61" s="180">
        <f>J102</f>
        <v>0</v>
      </c>
      <c r="K61" s="177"/>
      <c r="L61" s="18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6"/>
      <c r="C62" s="177"/>
      <c r="D62" s="178" t="s">
        <v>155</v>
      </c>
      <c r="E62" s="179"/>
      <c r="F62" s="179"/>
      <c r="G62" s="179"/>
      <c r="H62" s="179"/>
      <c r="I62" s="179"/>
      <c r="J62" s="180">
        <f>J197</f>
        <v>0</v>
      </c>
      <c r="K62" s="177"/>
      <c r="L62" s="18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6"/>
      <c r="C63" s="177"/>
      <c r="D63" s="178" t="s">
        <v>156</v>
      </c>
      <c r="E63" s="179"/>
      <c r="F63" s="179"/>
      <c r="G63" s="179"/>
      <c r="H63" s="179"/>
      <c r="I63" s="179"/>
      <c r="J63" s="180">
        <f>J202</f>
        <v>0</v>
      </c>
      <c r="K63" s="177"/>
      <c r="L63" s="18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6"/>
      <c r="C64" s="177"/>
      <c r="D64" s="178" t="s">
        <v>157</v>
      </c>
      <c r="E64" s="179"/>
      <c r="F64" s="179"/>
      <c r="G64" s="179"/>
      <c r="H64" s="179"/>
      <c r="I64" s="179"/>
      <c r="J64" s="180">
        <f>J310</f>
        <v>0</v>
      </c>
      <c r="K64" s="177"/>
      <c r="L64" s="18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6"/>
      <c r="C65" s="177"/>
      <c r="D65" s="178" t="s">
        <v>158</v>
      </c>
      <c r="E65" s="179"/>
      <c r="F65" s="179"/>
      <c r="G65" s="179"/>
      <c r="H65" s="179"/>
      <c r="I65" s="179"/>
      <c r="J65" s="180">
        <f>J441</f>
        <v>0</v>
      </c>
      <c r="K65" s="177"/>
      <c r="L65" s="18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6"/>
      <c r="C66" s="177"/>
      <c r="D66" s="178" t="s">
        <v>159</v>
      </c>
      <c r="E66" s="179"/>
      <c r="F66" s="179"/>
      <c r="G66" s="179"/>
      <c r="H66" s="179"/>
      <c r="I66" s="179"/>
      <c r="J66" s="180">
        <f>J468</f>
        <v>0</v>
      </c>
      <c r="K66" s="177"/>
      <c r="L66" s="18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0"/>
      <c r="C67" s="171"/>
      <c r="D67" s="172" t="s">
        <v>160</v>
      </c>
      <c r="E67" s="173"/>
      <c r="F67" s="173"/>
      <c r="G67" s="173"/>
      <c r="H67" s="173"/>
      <c r="I67" s="173"/>
      <c r="J67" s="174">
        <f>J471</f>
        <v>0</v>
      </c>
      <c r="K67" s="171"/>
      <c r="L67" s="175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6"/>
      <c r="C68" s="177"/>
      <c r="D68" s="178" t="s">
        <v>161</v>
      </c>
      <c r="E68" s="179"/>
      <c r="F68" s="179"/>
      <c r="G68" s="179"/>
      <c r="H68" s="179"/>
      <c r="I68" s="179"/>
      <c r="J68" s="180">
        <f>J472</f>
        <v>0</v>
      </c>
      <c r="K68" s="177"/>
      <c r="L68" s="18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6"/>
      <c r="C69" s="177"/>
      <c r="D69" s="178" t="s">
        <v>162</v>
      </c>
      <c r="E69" s="179"/>
      <c r="F69" s="179"/>
      <c r="G69" s="179"/>
      <c r="H69" s="179"/>
      <c r="I69" s="179"/>
      <c r="J69" s="180">
        <f>J519</f>
        <v>0</v>
      </c>
      <c r="K69" s="177"/>
      <c r="L69" s="18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6"/>
      <c r="C70" s="177"/>
      <c r="D70" s="178" t="s">
        <v>163</v>
      </c>
      <c r="E70" s="179"/>
      <c r="F70" s="179"/>
      <c r="G70" s="179"/>
      <c r="H70" s="179"/>
      <c r="I70" s="179"/>
      <c r="J70" s="180">
        <f>J551</f>
        <v>0</v>
      </c>
      <c r="K70" s="177"/>
      <c r="L70" s="18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6"/>
      <c r="C71" s="177"/>
      <c r="D71" s="178" t="s">
        <v>164</v>
      </c>
      <c r="E71" s="179"/>
      <c r="F71" s="179"/>
      <c r="G71" s="179"/>
      <c r="H71" s="179"/>
      <c r="I71" s="179"/>
      <c r="J71" s="180">
        <f>J565</f>
        <v>0</v>
      </c>
      <c r="K71" s="177"/>
      <c r="L71" s="18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6"/>
      <c r="C72" s="177"/>
      <c r="D72" s="178" t="s">
        <v>165</v>
      </c>
      <c r="E72" s="179"/>
      <c r="F72" s="179"/>
      <c r="G72" s="179"/>
      <c r="H72" s="179"/>
      <c r="I72" s="179"/>
      <c r="J72" s="180">
        <f>J605</f>
        <v>0</v>
      </c>
      <c r="K72" s="177"/>
      <c r="L72" s="18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6"/>
      <c r="C73" s="177"/>
      <c r="D73" s="178" t="s">
        <v>166</v>
      </c>
      <c r="E73" s="179"/>
      <c r="F73" s="179"/>
      <c r="G73" s="179"/>
      <c r="H73" s="179"/>
      <c r="I73" s="179"/>
      <c r="J73" s="180">
        <f>J628</f>
        <v>0</v>
      </c>
      <c r="K73" s="177"/>
      <c r="L73" s="18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6"/>
      <c r="C74" s="177"/>
      <c r="D74" s="178" t="s">
        <v>167</v>
      </c>
      <c r="E74" s="179"/>
      <c r="F74" s="179"/>
      <c r="G74" s="179"/>
      <c r="H74" s="179"/>
      <c r="I74" s="179"/>
      <c r="J74" s="180">
        <f>J649</f>
        <v>0</v>
      </c>
      <c r="K74" s="177"/>
      <c r="L74" s="18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0"/>
      <c r="C75" s="171"/>
      <c r="D75" s="172" t="s">
        <v>168</v>
      </c>
      <c r="E75" s="173"/>
      <c r="F75" s="173"/>
      <c r="G75" s="173"/>
      <c r="H75" s="173"/>
      <c r="I75" s="173"/>
      <c r="J75" s="174">
        <f>J675</f>
        <v>0</v>
      </c>
      <c r="K75" s="171"/>
      <c r="L75" s="175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76"/>
      <c r="C76" s="177"/>
      <c r="D76" s="178" t="s">
        <v>169</v>
      </c>
      <c r="E76" s="179"/>
      <c r="F76" s="179"/>
      <c r="G76" s="179"/>
      <c r="H76" s="179"/>
      <c r="I76" s="179"/>
      <c r="J76" s="180">
        <f>J676</f>
        <v>0</v>
      </c>
      <c r="K76" s="177"/>
      <c r="L76" s="18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6"/>
      <c r="C77" s="177"/>
      <c r="D77" s="178" t="s">
        <v>170</v>
      </c>
      <c r="E77" s="179"/>
      <c r="F77" s="179"/>
      <c r="G77" s="179"/>
      <c r="H77" s="179"/>
      <c r="I77" s="179"/>
      <c r="J77" s="180">
        <f>J679</f>
        <v>0</v>
      </c>
      <c r="K77" s="177"/>
      <c r="L77" s="18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6"/>
      <c r="C78" s="177"/>
      <c r="D78" s="178" t="s">
        <v>171</v>
      </c>
      <c r="E78" s="179"/>
      <c r="F78" s="179"/>
      <c r="G78" s="179"/>
      <c r="H78" s="179"/>
      <c r="I78" s="179"/>
      <c r="J78" s="180">
        <f>J688</f>
        <v>0</v>
      </c>
      <c r="K78" s="177"/>
      <c r="L78" s="18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6"/>
      <c r="C79" s="177"/>
      <c r="D79" s="178" t="s">
        <v>172</v>
      </c>
      <c r="E79" s="179"/>
      <c r="F79" s="179"/>
      <c r="G79" s="179"/>
      <c r="H79" s="179"/>
      <c r="I79" s="179"/>
      <c r="J79" s="180">
        <f>J691</f>
        <v>0</v>
      </c>
      <c r="K79" s="177"/>
      <c r="L79" s="181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6"/>
      <c r="C80" s="177"/>
      <c r="D80" s="178" t="s">
        <v>173</v>
      </c>
      <c r="E80" s="179"/>
      <c r="F80" s="179"/>
      <c r="G80" s="179"/>
      <c r="H80" s="179"/>
      <c r="I80" s="179"/>
      <c r="J80" s="180">
        <f>J694</f>
        <v>0</v>
      </c>
      <c r="K80" s="177"/>
      <c r="L80" s="181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39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6.96" customHeight="1">
      <c r="A82" s="42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39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6" s="2" customFormat="1" ht="6.96" customHeight="1">
      <c r="A86" s="42"/>
      <c r="B86" s="65"/>
      <c r="C86" s="66"/>
      <c r="D86" s="66"/>
      <c r="E86" s="66"/>
      <c r="F86" s="66"/>
      <c r="G86" s="66"/>
      <c r="H86" s="66"/>
      <c r="I86" s="66"/>
      <c r="J86" s="66"/>
      <c r="K86" s="66"/>
      <c r="L86" s="139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24.96" customHeight="1">
      <c r="A87" s="42"/>
      <c r="B87" s="43"/>
      <c r="C87" s="27" t="s">
        <v>174</v>
      </c>
      <c r="D87" s="44"/>
      <c r="E87" s="44"/>
      <c r="F87" s="44"/>
      <c r="G87" s="44"/>
      <c r="H87" s="44"/>
      <c r="I87" s="44"/>
      <c r="J87" s="44"/>
      <c r="K87" s="44"/>
      <c r="L87" s="139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6.96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139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2" customHeight="1">
      <c r="A89" s="42"/>
      <c r="B89" s="43"/>
      <c r="C89" s="36" t="s">
        <v>16</v>
      </c>
      <c r="D89" s="44"/>
      <c r="E89" s="44"/>
      <c r="F89" s="44"/>
      <c r="G89" s="44"/>
      <c r="H89" s="44"/>
      <c r="I89" s="44"/>
      <c r="J89" s="44"/>
      <c r="K89" s="44"/>
      <c r="L89" s="139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26.25" customHeight="1">
      <c r="A90" s="42"/>
      <c r="B90" s="43"/>
      <c r="C90" s="44"/>
      <c r="D90" s="44"/>
      <c r="E90" s="165" t="str">
        <f>E7</f>
        <v>Obnova fasád, vnějších vyplní otvorů, terasy a parteru hlavní budovy lázní Kyselka, Bílina</v>
      </c>
      <c r="F90" s="36"/>
      <c r="G90" s="36"/>
      <c r="H90" s="36"/>
      <c r="I90" s="44"/>
      <c r="J90" s="44"/>
      <c r="K90" s="44"/>
      <c r="L90" s="139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2" customHeight="1">
      <c r="A91" s="42"/>
      <c r="B91" s="43"/>
      <c r="C91" s="36" t="s">
        <v>112</v>
      </c>
      <c r="D91" s="44"/>
      <c r="E91" s="44"/>
      <c r="F91" s="44"/>
      <c r="G91" s="44"/>
      <c r="H91" s="44"/>
      <c r="I91" s="44"/>
      <c r="J91" s="44"/>
      <c r="K91" s="44"/>
      <c r="L91" s="139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16.5" customHeight="1">
      <c r="A92" s="42"/>
      <c r="B92" s="43"/>
      <c r="C92" s="44"/>
      <c r="D92" s="44"/>
      <c r="E92" s="73" t="str">
        <f>E9</f>
        <v>A - Rekonstrukce terasy hlavní budovy lázní Kyselka, Bílina</v>
      </c>
      <c r="F92" s="44"/>
      <c r="G92" s="44"/>
      <c r="H92" s="44"/>
      <c r="I92" s="44"/>
      <c r="J92" s="44"/>
      <c r="K92" s="44"/>
      <c r="L92" s="139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6.96" customHeight="1">
      <c r="A93" s="42"/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139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12" customHeight="1">
      <c r="A94" s="42"/>
      <c r="B94" s="43"/>
      <c r="C94" s="36" t="s">
        <v>21</v>
      </c>
      <c r="D94" s="44"/>
      <c r="E94" s="44"/>
      <c r="F94" s="31" t="str">
        <f>F12</f>
        <v>obec Bílina</v>
      </c>
      <c r="G94" s="44"/>
      <c r="H94" s="44"/>
      <c r="I94" s="36" t="s">
        <v>23</v>
      </c>
      <c r="J94" s="76" t="str">
        <f>IF(J12="","",J12)</f>
        <v>11. 6. 2024</v>
      </c>
      <c r="K94" s="44"/>
      <c r="L94" s="139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6.96" customHeight="1">
      <c r="A95" s="42"/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139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40.05" customHeight="1">
      <c r="A96" s="42"/>
      <c r="B96" s="43"/>
      <c r="C96" s="36" t="s">
        <v>25</v>
      </c>
      <c r="D96" s="44"/>
      <c r="E96" s="44"/>
      <c r="F96" s="31" t="str">
        <f>E15</f>
        <v>Město Bílina, MěÚ Bílina, Břežánská 50/4, Bílina</v>
      </c>
      <c r="G96" s="44"/>
      <c r="H96" s="44"/>
      <c r="I96" s="36" t="s">
        <v>31</v>
      </c>
      <c r="J96" s="40" t="str">
        <f>E21</f>
        <v>XXM projekt s.r.o., Jabloňová 2136/11, Praha 10</v>
      </c>
      <c r="K96" s="44"/>
      <c r="L96" s="139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40.05" customHeight="1">
      <c r="A97" s="42"/>
      <c r="B97" s="43"/>
      <c r="C97" s="36" t="s">
        <v>29</v>
      </c>
      <c r="D97" s="44"/>
      <c r="E97" s="44"/>
      <c r="F97" s="31" t="str">
        <f>IF(E18="","",E18)</f>
        <v>Vyplň údaj</v>
      </c>
      <c r="G97" s="44"/>
      <c r="H97" s="44"/>
      <c r="I97" s="36" t="s">
        <v>36</v>
      </c>
      <c r="J97" s="40" t="str">
        <f>E24</f>
        <v>Tomáš Vašek, Sněhurčina 710, 460 15 Liberec 15</v>
      </c>
      <c r="K97" s="44"/>
      <c r="L97" s="139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10.32" customHeight="1">
      <c r="A98" s="42"/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139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11" customFormat="1" ht="29.28" customHeight="1">
      <c r="A99" s="182"/>
      <c r="B99" s="183"/>
      <c r="C99" s="184" t="s">
        <v>175</v>
      </c>
      <c r="D99" s="185" t="s">
        <v>59</v>
      </c>
      <c r="E99" s="185" t="s">
        <v>55</v>
      </c>
      <c r="F99" s="185" t="s">
        <v>56</v>
      </c>
      <c r="G99" s="185" t="s">
        <v>176</v>
      </c>
      <c r="H99" s="185" t="s">
        <v>177</v>
      </c>
      <c r="I99" s="185" t="s">
        <v>178</v>
      </c>
      <c r="J99" s="185" t="s">
        <v>151</v>
      </c>
      <c r="K99" s="186" t="s">
        <v>179</v>
      </c>
      <c r="L99" s="187"/>
      <c r="M99" s="96" t="s">
        <v>19</v>
      </c>
      <c r="N99" s="97" t="s">
        <v>44</v>
      </c>
      <c r="O99" s="97" t="s">
        <v>180</v>
      </c>
      <c r="P99" s="97" t="s">
        <v>181</v>
      </c>
      <c r="Q99" s="97" t="s">
        <v>182</v>
      </c>
      <c r="R99" s="97" t="s">
        <v>183</v>
      </c>
      <c r="S99" s="97" t="s">
        <v>184</v>
      </c>
      <c r="T99" s="98" t="s">
        <v>185</v>
      </c>
      <c r="U99" s="182"/>
      <c r="V99" s="182"/>
      <c r="W99" s="182"/>
      <c r="X99" s="182"/>
      <c r="Y99" s="182"/>
      <c r="Z99" s="182"/>
      <c r="AA99" s="182"/>
      <c r="AB99" s="182"/>
      <c r="AC99" s="182"/>
      <c r="AD99" s="182"/>
      <c r="AE99" s="182"/>
    </row>
    <row r="100" s="2" customFormat="1" ht="22.8" customHeight="1">
      <c r="A100" s="42"/>
      <c r="B100" s="43"/>
      <c r="C100" s="103" t="s">
        <v>186</v>
      </c>
      <c r="D100" s="44"/>
      <c r="E100" s="44"/>
      <c r="F100" s="44"/>
      <c r="G100" s="44"/>
      <c r="H100" s="44"/>
      <c r="I100" s="44"/>
      <c r="J100" s="188">
        <f>BK100</f>
        <v>0</v>
      </c>
      <c r="K100" s="44"/>
      <c r="L100" s="48"/>
      <c r="M100" s="99"/>
      <c r="N100" s="189"/>
      <c r="O100" s="100"/>
      <c r="P100" s="190">
        <f>P101+P471+P675</f>
        <v>0</v>
      </c>
      <c r="Q100" s="100"/>
      <c r="R100" s="190">
        <f>R101+R471+R675</f>
        <v>242.90396035999999</v>
      </c>
      <c r="S100" s="100"/>
      <c r="T100" s="191">
        <f>T101+T471+T675</f>
        <v>247.98006337999999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1" t="s">
        <v>73</v>
      </c>
      <c r="AU100" s="21" t="s">
        <v>152</v>
      </c>
      <c r="BK100" s="192">
        <f>BK101+BK471+BK675</f>
        <v>0</v>
      </c>
    </row>
    <row r="101" s="12" customFormat="1" ht="25.92" customHeight="1">
      <c r="A101" s="12"/>
      <c r="B101" s="193"/>
      <c r="C101" s="194"/>
      <c r="D101" s="195" t="s">
        <v>73</v>
      </c>
      <c r="E101" s="196" t="s">
        <v>187</v>
      </c>
      <c r="F101" s="196" t="s">
        <v>188</v>
      </c>
      <c r="G101" s="194"/>
      <c r="H101" s="194"/>
      <c r="I101" s="197"/>
      <c r="J101" s="198">
        <f>BK101</f>
        <v>0</v>
      </c>
      <c r="K101" s="194"/>
      <c r="L101" s="199"/>
      <c r="M101" s="200"/>
      <c r="N101" s="201"/>
      <c r="O101" s="201"/>
      <c r="P101" s="202">
        <f>P102+P197+P202+P310+P441+P468</f>
        <v>0</v>
      </c>
      <c r="Q101" s="201"/>
      <c r="R101" s="202">
        <f>R102+R197+R202+R310+R441+R468</f>
        <v>201.04751981999999</v>
      </c>
      <c r="S101" s="201"/>
      <c r="T101" s="203">
        <f>T102+T197+T202+T310+T441+T468</f>
        <v>215.81227779999998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4" t="s">
        <v>82</v>
      </c>
      <c r="AT101" s="205" t="s">
        <v>73</v>
      </c>
      <c r="AU101" s="205" t="s">
        <v>74</v>
      </c>
      <c r="AY101" s="204" t="s">
        <v>189</v>
      </c>
      <c r="BK101" s="206">
        <f>BK102+BK197+BK202+BK310+BK441+BK468</f>
        <v>0</v>
      </c>
    </row>
    <row r="102" s="12" customFormat="1" ht="22.8" customHeight="1">
      <c r="A102" s="12"/>
      <c r="B102" s="193"/>
      <c r="C102" s="194"/>
      <c r="D102" s="195" t="s">
        <v>73</v>
      </c>
      <c r="E102" s="207" t="s">
        <v>190</v>
      </c>
      <c r="F102" s="207" t="s">
        <v>191</v>
      </c>
      <c r="G102" s="194"/>
      <c r="H102" s="194"/>
      <c r="I102" s="197"/>
      <c r="J102" s="208">
        <f>BK102</f>
        <v>0</v>
      </c>
      <c r="K102" s="194"/>
      <c r="L102" s="199"/>
      <c r="M102" s="200"/>
      <c r="N102" s="201"/>
      <c r="O102" s="201"/>
      <c r="P102" s="202">
        <f>SUM(P103:P196)</f>
        <v>0</v>
      </c>
      <c r="Q102" s="201"/>
      <c r="R102" s="202">
        <f>SUM(R103:R196)</f>
        <v>96.018345190000005</v>
      </c>
      <c r="S102" s="201"/>
      <c r="T102" s="203">
        <f>SUM(T103:T196)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4" t="s">
        <v>82</v>
      </c>
      <c r="AT102" s="205" t="s">
        <v>73</v>
      </c>
      <c r="AU102" s="205" t="s">
        <v>82</v>
      </c>
      <c r="AY102" s="204" t="s">
        <v>189</v>
      </c>
      <c r="BK102" s="206">
        <f>SUM(BK103:BK196)</f>
        <v>0</v>
      </c>
    </row>
    <row r="103" s="2" customFormat="1" ht="24.15" customHeight="1">
      <c r="A103" s="42"/>
      <c r="B103" s="43"/>
      <c r="C103" s="209" t="s">
        <v>82</v>
      </c>
      <c r="D103" s="209" t="s">
        <v>192</v>
      </c>
      <c r="E103" s="210" t="s">
        <v>193</v>
      </c>
      <c r="F103" s="211" t="s">
        <v>194</v>
      </c>
      <c r="G103" s="212" t="s">
        <v>107</v>
      </c>
      <c r="H103" s="213">
        <v>12.791</v>
      </c>
      <c r="I103" s="214"/>
      <c r="J103" s="215">
        <f>ROUND(I103*H103,2)</f>
        <v>0</v>
      </c>
      <c r="K103" s="211" t="s">
        <v>195</v>
      </c>
      <c r="L103" s="48"/>
      <c r="M103" s="216" t="s">
        <v>19</v>
      </c>
      <c r="N103" s="217" t="s">
        <v>45</v>
      </c>
      <c r="O103" s="88"/>
      <c r="P103" s="218">
        <f>O103*H103</f>
        <v>0</v>
      </c>
      <c r="Q103" s="218">
        <v>2.5018799999999999</v>
      </c>
      <c r="R103" s="218">
        <f>Q103*H103</f>
        <v>32.001547080000002</v>
      </c>
      <c r="S103" s="218">
        <v>0</v>
      </c>
      <c r="T103" s="219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20" t="s">
        <v>196</v>
      </c>
      <c r="AT103" s="220" t="s">
        <v>192</v>
      </c>
      <c r="AU103" s="220" t="s">
        <v>84</v>
      </c>
      <c r="AY103" s="21" t="s">
        <v>189</v>
      </c>
      <c r="BE103" s="221">
        <f>IF(N103="základní",J103,0)</f>
        <v>0</v>
      </c>
      <c r="BF103" s="221">
        <f>IF(N103="snížená",J103,0)</f>
        <v>0</v>
      </c>
      <c r="BG103" s="221">
        <f>IF(N103="zákl. přenesená",J103,0)</f>
        <v>0</v>
      </c>
      <c r="BH103" s="221">
        <f>IF(N103="sníž. přenesená",J103,0)</f>
        <v>0</v>
      </c>
      <c r="BI103" s="221">
        <f>IF(N103="nulová",J103,0)</f>
        <v>0</v>
      </c>
      <c r="BJ103" s="21" t="s">
        <v>82</v>
      </c>
      <c r="BK103" s="221">
        <f>ROUND(I103*H103,2)</f>
        <v>0</v>
      </c>
      <c r="BL103" s="21" t="s">
        <v>196</v>
      </c>
      <c r="BM103" s="220" t="s">
        <v>197</v>
      </c>
    </row>
    <row r="104" s="2" customFormat="1">
      <c r="A104" s="42"/>
      <c r="B104" s="43"/>
      <c r="C104" s="44"/>
      <c r="D104" s="222" t="s">
        <v>198</v>
      </c>
      <c r="E104" s="44"/>
      <c r="F104" s="223" t="s">
        <v>199</v>
      </c>
      <c r="G104" s="44"/>
      <c r="H104" s="44"/>
      <c r="I104" s="224"/>
      <c r="J104" s="44"/>
      <c r="K104" s="44"/>
      <c r="L104" s="48"/>
      <c r="M104" s="225"/>
      <c r="N104" s="226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1" t="s">
        <v>198</v>
      </c>
      <c r="AU104" s="21" t="s">
        <v>84</v>
      </c>
    </row>
    <row r="105" s="13" customFormat="1">
      <c r="A105" s="13"/>
      <c r="B105" s="227"/>
      <c r="C105" s="228"/>
      <c r="D105" s="229" t="s">
        <v>200</v>
      </c>
      <c r="E105" s="230" t="s">
        <v>19</v>
      </c>
      <c r="F105" s="231" t="s">
        <v>201</v>
      </c>
      <c r="G105" s="228"/>
      <c r="H105" s="232">
        <v>12.143000000000001</v>
      </c>
      <c r="I105" s="233"/>
      <c r="J105" s="228"/>
      <c r="K105" s="228"/>
      <c r="L105" s="234"/>
      <c r="M105" s="235"/>
      <c r="N105" s="236"/>
      <c r="O105" s="236"/>
      <c r="P105" s="236"/>
      <c r="Q105" s="236"/>
      <c r="R105" s="236"/>
      <c r="S105" s="236"/>
      <c r="T105" s="237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8" t="s">
        <v>200</v>
      </c>
      <c r="AU105" s="238" t="s">
        <v>84</v>
      </c>
      <c r="AV105" s="13" t="s">
        <v>84</v>
      </c>
      <c r="AW105" s="13" t="s">
        <v>35</v>
      </c>
      <c r="AX105" s="13" t="s">
        <v>74</v>
      </c>
      <c r="AY105" s="238" t="s">
        <v>189</v>
      </c>
    </row>
    <row r="106" s="13" customFormat="1">
      <c r="A106" s="13"/>
      <c r="B106" s="227"/>
      <c r="C106" s="228"/>
      <c r="D106" s="229" t="s">
        <v>200</v>
      </c>
      <c r="E106" s="230" t="s">
        <v>19</v>
      </c>
      <c r="F106" s="231" t="s">
        <v>202</v>
      </c>
      <c r="G106" s="228"/>
      <c r="H106" s="232">
        <v>0.64800000000000002</v>
      </c>
      <c r="I106" s="233"/>
      <c r="J106" s="228"/>
      <c r="K106" s="228"/>
      <c r="L106" s="234"/>
      <c r="M106" s="235"/>
      <c r="N106" s="236"/>
      <c r="O106" s="236"/>
      <c r="P106" s="236"/>
      <c r="Q106" s="236"/>
      <c r="R106" s="236"/>
      <c r="S106" s="236"/>
      <c r="T106" s="237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8" t="s">
        <v>200</v>
      </c>
      <c r="AU106" s="238" t="s">
        <v>84</v>
      </c>
      <c r="AV106" s="13" t="s">
        <v>84</v>
      </c>
      <c r="AW106" s="13" t="s">
        <v>35</v>
      </c>
      <c r="AX106" s="13" t="s">
        <v>74</v>
      </c>
      <c r="AY106" s="238" t="s">
        <v>189</v>
      </c>
    </row>
    <row r="107" s="14" customFormat="1">
      <c r="A107" s="14"/>
      <c r="B107" s="239"/>
      <c r="C107" s="240"/>
      <c r="D107" s="229" t="s">
        <v>200</v>
      </c>
      <c r="E107" s="241" t="s">
        <v>19</v>
      </c>
      <c r="F107" s="242" t="s">
        <v>203</v>
      </c>
      <c r="G107" s="240"/>
      <c r="H107" s="243">
        <v>12.791</v>
      </c>
      <c r="I107" s="244"/>
      <c r="J107" s="240"/>
      <c r="K107" s="240"/>
      <c r="L107" s="245"/>
      <c r="M107" s="246"/>
      <c r="N107" s="247"/>
      <c r="O107" s="247"/>
      <c r="P107" s="247"/>
      <c r="Q107" s="247"/>
      <c r="R107" s="247"/>
      <c r="S107" s="247"/>
      <c r="T107" s="248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9" t="s">
        <v>200</v>
      </c>
      <c r="AU107" s="249" t="s">
        <v>84</v>
      </c>
      <c r="AV107" s="14" t="s">
        <v>196</v>
      </c>
      <c r="AW107" s="14" t="s">
        <v>35</v>
      </c>
      <c r="AX107" s="14" t="s">
        <v>82</v>
      </c>
      <c r="AY107" s="249" t="s">
        <v>189</v>
      </c>
    </row>
    <row r="108" s="2" customFormat="1" ht="66.75" customHeight="1">
      <c r="A108" s="42"/>
      <c r="B108" s="43"/>
      <c r="C108" s="209" t="s">
        <v>84</v>
      </c>
      <c r="D108" s="209" t="s">
        <v>192</v>
      </c>
      <c r="E108" s="210" t="s">
        <v>204</v>
      </c>
      <c r="F108" s="211" t="s">
        <v>205</v>
      </c>
      <c r="G108" s="212" t="s">
        <v>93</v>
      </c>
      <c r="H108" s="213">
        <v>33.124000000000002</v>
      </c>
      <c r="I108" s="214"/>
      <c r="J108" s="215">
        <f>ROUND(I108*H108,2)</f>
        <v>0</v>
      </c>
      <c r="K108" s="211" t="s">
        <v>195</v>
      </c>
      <c r="L108" s="48"/>
      <c r="M108" s="216" t="s">
        <v>19</v>
      </c>
      <c r="N108" s="217" t="s">
        <v>45</v>
      </c>
      <c r="O108" s="88"/>
      <c r="P108" s="218">
        <f>O108*H108</f>
        <v>0</v>
      </c>
      <c r="Q108" s="218">
        <v>0.014500000000000001</v>
      </c>
      <c r="R108" s="218">
        <f>Q108*H108</f>
        <v>0.48029800000000006</v>
      </c>
      <c r="S108" s="218">
        <v>0</v>
      </c>
      <c r="T108" s="219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20" t="s">
        <v>196</v>
      </c>
      <c r="AT108" s="220" t="s">
        <v>192</v>
      </c>
      <c r="AU108" s="220" t="s">
        <v>84</v>
      </c>
      <c r="AY108" s="21" t="s">
        <v>189</v>
      </c>
      <c r="BE108" s="221">
        <f>IF(N108="základní",J108,0)</f>
        <v>0</v>
      </c>
      <c r="BF108" s="221">
        <f>IF(N108="snížená",J108,0)</f>
        <v>0</v>
      </c>
      <c r="BG108" s="221">
        <f>IF(N108="zákl. přenesená",J108,0)</f>
        <v>0</v>
      </c>
      <c r="BH108" s="221">
        <f>IF(N108="sníž. přenesená",J108,0)</f>
        <v>0</v>
      </c>
      <c r="BI108" s="221">
        <f>IF(N108="nulová",J108,0)</f>
        <v>0</v>
      </c>
      <c r="BJ108" s="21" t="s">
        <v>82</v>
      </c>
      <c r="BK108" s="221">
        <f>ROUND(I108*H108,2)</f>
        <v>0</v>
      </c>
      <c r="BL108" s="21" t="s">
        <v>196</v>
      </c>
      <c r="BM108" s="220" t="s">
        <v>206</v>
      </c>
    </row>
    <row r="109" s="2" customFormat="1">
      <c r="A109" s="42"/>
      <c r="B109" s="43"/>
      <c r="C109" s="44"/>
      <c r="D109" s="222" t="s">
        <v>198</v>
      </c>
      <c r="E109" s="44"/>
      <c r="F109" s="223" t="s">
        <v>207</v>
      </c>
      <c r="G109" s="44"/>
      <c r="H109" s="44"/>
      <c r="I109" s="224"/>
      <c r="J109" s="44"/>
      <c r="K109" s="44"/>
      <c r="L109" s="48"/>
      <c r="M109" s="225"/>
      <c r="N109" s="226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1" t="s">
        <v>198</v>
      </c>
      <c r="AU109" s="21" t="s">
        <v>84</v>
      </c>
    </row>
    <row r="110" s="13" customFormat="1">
      <c r="A110" s="13"/>
      <c r="B110" s="227"/>
      <c r="C110" s="228"/>
      <c r="D110" s="229" t="s">
        <v>200</v>
      </c>
      <c r="E110" s="230" t="s">
        <v>19</v>
      </c>
      <c r="F110" s="231" t="s">
        <v>208</v>
      </c>
      <c r="G110" s="228"/>
      <c r="H110" s="232">
        <v>31.878</v>
      </c>
      <c r="I110" s="233"/>
      <c r="J110" s="228"/>
      <c r="K110" s="228"/>
      <c r="L110" s="234"/>
      <c r="M110" s="235"/>
      <c r="N110" s="236"/>
      <c r="O110" s="236"/>
      <c r="P110" s="236"/>
      <c r="Q110" s="236"/>
      <c r="R110" s="236"/>
      <c r="S110" s="236"/>
      <c r="T110" s="237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8" t="s">
        <v>200</v>
      </c>
      <c r="AU110" s="238" t="s">
        <v>84</v>
      </c>
      <c r="AV110" s="13" t="s">
        <v>84</v>
      </c>
      <c r="AW110" s="13" t="s">
        <v>35</v>
      </c>
      <c r="AX110" s="13" t="s">
        <v>74</v>
      </c>
      <c r="AY110" s="238" t="s">
        <v>189</v>
      </c>
    </row>
    <row r="111" s="13" customFormat="1">
      <c r="A111" s="13"/>
      <c r="B111" s="227"/>
      <c r="C111" s="228"/>
      <c r="D111" s="229" t="s">
        <v>200</v>
      </c>
      <c r="E111" s="230" t="s">
        <v>19</v>
      </c>
      <c r="F111" s="231" t="s">
        <v>209</v>
      </c>
      <c r="G111" s="228"/>
      <c r="H111" s="232">
        <v>1.246</v>
      </c>
      <c r="I111" s="233"/>
      <c r="J111" s="228"/>
      <c r="K111" s="228"/>
      <c r="L111" s="234"/>
      <c r="M111" s="235"/>
      <c r="N111" s="236"/>
      <c r="O111" s="236"/>
      <c r="P111" s="236"/>
      <c r="Q111" s="236"/>
      <c r="R111" s="236"/>
      <c r="S111" s="236"/>
      <c r="T111" s="237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8" t="s">
        <v>200</v>
      </c>
      <c r="AU111" s="238" t="s">
        <v>84</v>
      </c>
      <c r="AV111" s="13" t="s">
        <v>84</v>
      </c>
      <c r="AW111" s="13" t="s">
        <v>35</v>
      </c>
      <c r="AX111" s="13" t="s">
        <v>74</v>
      </c>
      <c r="AY111" s="238" t="s">
        <v>189</v>
      </c>
    </row>
    <row r="112" s="14" customFormat="1">
      <c r="A112" s="14"/>
      <c r="B112" s="239"/>
      <c r="C112" s="240"/>
      <c r="D112" s="229" t="s">
        <v>200</v>
      </c>
      <c r="E112" s="241" t="s">
        <v>99</v>
      </c>
      <c r="F112" s="242" t="s">
        <v>203</v>
      </c>
      <c r="G112" s="240"/>
      <c r="H112" s="243">
        <v>33.124000000000002</v>
      </c>
      <c r="I112" s="244"/>
      <c r="J112" s="240"/>
      <c r="K112" s="240"/>
      <c r="L112" s="245"/>
      <c r="M112" s="246"/>
      <c r="N112" s="247"/>
      <c r="O112" s="247"/>
      <c r="P112" s="247"/>
      <c r="Q112" s="247"/>
      <c r="R112" s="247"/>
      <c r="S112" s="247"/>
      <c r="T112" s="248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9" t="s">
        <v>200</v>
      </c>
      <c r="AU112" s="249" t="s">
        <v>84</v>
      </c>
      <c r="AV112" s="14" t="s">
        <v>196</v>
      </c>
      <c r="AW112" s="14" t="s">
        <v>35</v>
      </c>
      <c r="AX112" s="14" t="s">
        <v>82</v>
      </c>
      <c r="AY112" s="249" t="s">
        <v>189</v>
      </c>
    </row>
    <row r="113" s="2" customFormat="1" ht="66.75" customHeight="1">
      <c r="A113" s="42"/>
      <c r="B113" s="43"/>
      <c r="C113" s="209" t="s">
        <v>190</v>
      </c>
      <c r="D113" s="209" t="s">
        <v>192</v>
      </c>
      <c r="E113" s="210" t="s">
        <v>210</v>
      </c>
      <c r="F113" s="211" t="s">
        <v>211</v>
      </c>
      <c r="G113" s="212" t="s">
        <v>93</v>
      </c>
      <c r="H113" s="213">
        <v>33.124000000000002</v>
      </c>
      <c r="I113" s="214"/>
      <c r="J113" s="215">
        <f>ROUND(I113*H113,2)</f>
        <v>0</v>
      </c>
      <c r="K113" s="211" t="s">
        <v>195</v>
      </c>
      <c r="L113" s="48"/>
      <c r="M113" s="216" t="s">
        <v>19</v>
      </c>
      <c r="N113" s="217" t="s">
        <v>45</v>
      </c>
      <c r="O113" s="88"/>
      <c r="P113" s="218">
        <f>O113*H113</f>
        <v>0</v>
      </c>
      <c r="Q113" s="218">
        <v>0</v>
      </c>
      <c r="R113" s="218">
        <f>Q113*H113</f>
        <v>0</v>
      </c>
      <c r="S113" s="218">
        <v>0</v>
      </c>
      <c r="T113" s="219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20" t="s">
        <v>196</v>
      </c>
      <c r="AT113" s="220" t="s">
        <v>192</v>
      </c>
      <c r="AU113" s="220" t="s">
        <v>84</v>
      </c>
      <c r="AY113" s="21" t="s">
        <v>189</v>
      </c>
      <c r="BE113" s="221">
        <f>IF(N113="základní",J113,0)</f>
        <v>0</v>
      </c>
      <c r="BF113" s="221">
        <f>IF(N113="snížená",J113,0)</f>
        <v>0</v>
      </c>
      <c r="BG113" s="221">
        <f>IF(N113="zákl. přenesená",J113,0)</f>
        <v>0</v>
      </c>
      <c r="BH113" s="221">
        <f>IF(N113="sníž. přenesená",J113,0)</f>
        <v>0</v>
      </c>
      <c r="BI113" s="221">
        <f>IF(N113="nulová",J113,0)</f>
        <v>0</v>
      </c>
      <c r="BJ113" s="21" t="s">
        <v>82</v>
      </c>
      <c r="BK113" s="221">
        <f>ROUND(I113*H113,2)</f>
        <v>0</v>
      </c>
      <c r="BL113" s="21" t="s">
        <v>196</v>
      </c>
      <c r="BM113" s="220" t="s">
        <v>212</v>
      </c>
    </row>
    <row r="114" s="2" customFormat="1">
      <c r="A114" s="42"/>
      <c r="B114" s="43"/>
      <c r="C114" s="44"/>
      <c r="D114" s="222" t="s">
        <v>198</v>
      </c>
      <c r="E114" s="44"/>
      <c r="F114" s="223" t="s">
        <v>213</v>
      </c>
      <c r="G114" s="44"/>
      <c r="H114" s="44"/>
      <c r="I114" s="224"/>
      <c r="J114" s="44"/>
      <c r="K114" s="44"/>
      <c r="L114" s="48"/>
      <c r="M114" s="225"/>
      <c r="N114" s="226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1" t="s">
        <v>198</v>
      </c>
      <c r="AU114" s="21" t="s">
        <v>84</v>
      </c>
    </row>
    <row r="115" s="13" customFormat="1">
      <c r="A115" s="13"/>
      <c r="B115" s="227"/>
      <c r="C115" s="228"/>
      <c r="D115" s="229" t="s">
        <v>200</v>
      </c>
      <c r="E115" s="230" t="s">
        <v>19</v>
      </c>
      <c r="F115" s="231" t="s">
        <v>99</v>
      </c>
      <c r="G115" s="228"/>
      <c r="H115" s="232">
        <v>33.124000000000002</v>
      </c>
      <c r="I115" s="233"/>
      <c r="J115" s="228"/>
      <c r="K115" s="228"/>
      <c r="L115" s="234"/>
      <c r="M115" s="235"/>
      <c r="N115" s="236"/>
      <c r="O115" s="236"/>
      <c r="P115" s="236"/>
      <c r="Q115" s="236"/>
      <c r="R115" s="236"/>
      <c r="S115" s="236"/>
      <c r="T115" s="237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8" t="s">
        <v>200</v>
      </c>
      <c r="AU115" s="238" t="s">
        <v>84</v>
      </c>
      <c r="AV115" s="13" t="s">
        <v>84</v>
      </c>
      <c r="AW115" s="13" t="s">
        <v>35</v>
      </c>
      <c r="AX115" s="13" t="s">
        <v>82</v>
      </c>
      <c r="AY115" s="238" t="s">
        <v>189</v>
      </c>
    </row>
    <row r="116" s="2" customFormat="1" ht="16.5" customHeight="1">
      <c r="A116" s="42"/>
      <c r="B116" s="43"/>
      <c r="C116" s="209" t="s">
        <v>196</v>
      </c>
      <c r="D116" s="209" t="s">
        <v>192</v>
      </c>
      <c r="E116" s="210" t="s">
        <v>214</v>
      </c>
      <c r="F116" s="211" t="s">
        <v>215</v>
      </c>
      <c r="G116" s="212" t="s">
        <v>93</v>
      </c>
      <c r="H116" s="213">
        <v>33.124000000000002</v>
      </c>
      <c r="I116" s="214"/>
      <c r="J116" s="215">
        <f>ROUND(I116*H116,2)</f>
        <v>0</v>
      </c>
      <c r="K116" s="211" t="s">
        <v>19</v>
      </c>
      <c r="L116" s="48"/>
      <c r="M116" s="216" t="s">
        <v>19</v>
      </c>
      <c r="N116" s="217" t="s">
        <v>45</v>
      </c>
      <c r="O116" s="88"/>
      <c r="P116" s="218">
        <f>O116*H116</f>
        <v>0</v>
      </c>
      <c r="Q116" s="218">
        <v>0</v>
      </c>
      <c r="R116" s="218">
        <f>Q116*H116</f>
        <v>0</v>
      </c>
      <c r="S116" s="218">
        <v>0</v>
      </c>
      <c r="T116" s="219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20" t="s">
        <v>196</v>
      </c>
      <c r="AT116" s="220" t="s">
        <v>192</v>
      </c>
      <c r="AU116" s="220" t="s">
        <v>84</v>
      </c>
      <c r="AY116" s="21" t="s">
        <v>189</v>
      </c>
      <c r="BE116" s="221">
        <f>IF(N116="základní",J116,0)</f>
        <v>0</v>
      </c>
      <c r="BF116" s="221">
        <f>IF(N116="snížená",J116,0)</f>
        <v>0</v>
      </c>
      <c r="BG116" s="221">
        <f>IF(N116="zákl. přenesená",J116,0)</f>
        <v>0</v>
      </c>
      <c r="BH116" s="221">
        <f>IF(N116="sníž. přenesená",J116,0)</f>
        <v>0</v>
      </c>
      <c r="BI116" s="221">
        <f>IF(N116="nulová",J116,0)</f>
        <v>0</v>
      </c>
      <c r="BJ116" s="21" t="s">
        <v>82</v>
      </c>
      <c r="BK116" s="221">
        <f>ROUND(I116*H116,2)</f>
        <v>0</v>
      </c>
      <c r="BL116" s="21" t="s">
        <v>196</v>
      </c>
      <c r="BM116" s="220" t="s">
        <v>216</v>
      </c>
    </row>
    <row r="117" s="2" customFormat="1">
      <c r="A117" s="42"/>
      <c r="B117" s="43"/>
      <c r="C117" s="44"/>
      <c r="D117" s="229" t="s">
        <v>217</v>
      </c>
      <c r="E117" s="44"/>
      <c r="F117" s="250" t="s">
        <v>218</v>
      </c>
      <c r="G117" s="44"/>
      <c r="H117" s="44"/>
      <c r="I117" s="224"/>
      <c r="J117" s="44"/>
      <c r="K117" s="44"/>
      <c r="L117" s="48"/>
      <c r="M117" s="225"/>
      <c r="N117" s="226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1" t="s">
        <v>217</v>
      </c>
      <c r="AU117" s="21" t="s">
        <v>84</v>
      </c>
    </row>
    <row r="118" s="13" customFormat="1">
      <c r="A118" s="13"/>
      <c r="B118" s="227"/>
      <c r="C118" s="228"/>
      <c r="D118" s="229" t="s">
        <v>200</v>
      </c>
      <c r="E118" s="230" t="s">
        <v>19</v>
      </c>
      <c r="F118" s="231" t="s">
        <v>99</v>
      </c>
      <c r="G118" s="228"/>
      <c r="H118" s="232">
        <v>33.124000000000002</v>
      </c>
      <c r="I118" s="233"/>
      <c r="J118" s="228"/>
      <c r="K118" s="228"/>
      <c r="L118" s="234"/>
      <c r="M118" s="235"/>
      <c r="N118" s="236"/>
      <c r="O118" s="236"/>
      <c r="P118" s="236"/>
      <c r="Q118" s="236"/>
      <c r="R118" s="236"/>
      <c r="S118" s="236"/>
      <c r="T118" s="237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8" t="s">
        <v>200</v>
      </c>
      <c r="AU118" s="238" t="s">
        <v>84</v>
      </c>
      <c r="AV118" s="13" t="s">
        <v>84</v>
      </c>
      <c r="AW118" s="13" t="s">
        <v>35</v>
      </c>
      <c r="AX118" s="13" t="s">
        <v>82</v>
      </c>
      <c r="AY118" s="238" t="s">
        <v>189</v>
      </c>
    </row>
    <row r="119" s="2" customFormat="1" ht="33" customHeight="1">
      <c r="A119" s="42"/>
      <c r="B119" s="43"/>
      <c r="C119" s="209" t="s">
        <v>219</v>
      </c>
      <c r="D119" s="209" t="s">
        <v>192</v>
      </c>
      <c r="E119" s="210" t="s">
        <v>220</v>
      </c>
      <c r="F119" s="211" t="s">
        <v>221</v>
      </c>
      <c r="G119" s="212" t="s">
        <v>222</v>
      </c>
      <c r="H119" s="213">
        <v>0.54400000000000004</v>
      </c>
      <c r="I119" s="214"/>
      <c r="J119" s="215">
        <f>ROUND(I119*H119,2)</f>
        <v>0</v>
      </c>
      <c r="K119" s="211" t="s">
        <v>195</v>
      </c>
      <c r="L119" s="48"/>
      <c r="M119" s="216" t="s">
        <v>19</v>
      </c>
      <c r="N119" s="217" t="s">
        <v>45</v>
      </c>
      <c r="O119" s="88"/>
      <c r="P119" s="218">
        <f>O119*H119</f>
        <v>0</v>
      </c>
      <c r="Q119" s="218">
        <v>1.04575</v>
      </c>
      <c r="R119" s="218">
        <f>Q119*H119</f>
        <v>0.56888800000000006</v>
      </c>
      <c r="S119" s="218">
        <v>0</v>
      </c>
      <c r="T119" s="219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20" t="s">
        <v>196</v>
      </c>
      <c r="AT119" s="220" t="s">
        <v>192</v>
      </c>
      <c r="AU119" s="220" t="s">
        <v>84</v>
      </c>
      <c r="AY119" s="21" t="s">
        <v>189</v>
      </c>
      <c r="BE119" s="221">
        <f>IF(N119="základní",J119,0)</f>
        <v>0</v>
      </c>
      <c r="BF119" s="221">
        <f>IF(N119="snížená",J119,0)</f>
        <v>0</v>
      </c>
      <c r="BG119" s="221">
        <f>IF(N119="zákl. přenesená",J119,0)</f>
        <v>0</v>
      </c>
      <c r="BH119" s="221">
        <f>IF(N119="sníž. přenesená",J119,0)</f>
        <v>0</v>
      </c>
      <c r="BI119" s="221">
        <f>IF(N119="nulová",J119,0)</f>
        <v>0</v>
      </c>
      <c r="BJ119" s="21" t="s">
        <v>82</v>
      </c>
      <c r="BK119" s="221">
        <f>ROUND(I119*H119,2)</f>
        <v>0</v>
      </c>
      <c r="BL119" s="21" t="s">
        <v>196</v>
      </c>
      <c r="BM119" s="220" t="s">
        <v>223</v>
      </c>
    </row>
    <row r="120" s="2" customFormat="1">
      <c r="A120" s="42"/>
      <c r="B120" s="43"/>
      <c r="C120" s="44"/>
      <c r="D120" s="222" t="s">
        <v>198</v>
      </c>
      <c r="E120" s="44"/>
      <c r="F120" s="223" t="s">
        <v>224</v>
      </c>
      <c r="G120" s="44"/>
      <c r="H120" s="44"/>
      <c r="I120" s="224"/>
      <c r="J120" s="44"/>
      <c r="K120" s="44"/>
      <c r="L120" s="48"/>
      <c r="M120" s="225"/>
      <c r="N120" s="226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1" t="s">
        <v>198</v>
      </c>
      <c r="AU120" s="21" t="s">
        <v>84</v>
      </c>
    </row>
    <row r="121" s="15" customFormat="1">
      <c r="A121" s="15"/>
      <c r="B121" s="251"/>
      <c r="C121" s="252"/>
      <c r="D121" s="229" t="s">
        <v>200</v>
      </c>
      <c r="E121" s="253" t="s">
        <v>19</v>
      </c>
      <c r="F121" s="254" t="s">
        <v>225</v>
      </c>
      <c r="G121" s="252"/>
      <c r="H121" s="253" t="s">
        <v>19</v>
      </c>
      <c r="I121" s="255"/>
      <c r="J121" s="252"/>
      <c r="K121" s="252"/>
      <c r="L121" s="256"/>
      <c r="M121" s="257"/>
      <c r="N121" s="258"/>
      <c r="O121" s="258"/>
      <c r="P121" s="258"/>
      <c r="Q121" s="258"/>
      <c r="R121" s="258"/>
      <c r="S121" s="258"/>
      <c r="T121" s="259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0" t="s">
        <v>200</v>
      </c>
      <c r="AU121" s="260" t="s">
        <v>84</v>
      </c>
      <c r="AV121" s="15" t="s">
        <v>82</v>
      </c>
      <c r="AW121" s="15" t="s">
        <v>35</v>
      </c>
      <c r="AX121" s="15" t="s">
        <v>74</v>
      </c>
      <c r="AY121" s="260" t="s">
        <v>189</v>
      </c>
    </row>
    <row r="122" s="13" customFormat="1">
      <c r="A122" s="13"/>
      <c r="B122" s="227"/>
      <c r="C122" s="228"/>
      <c r="D122" s="229" t="s">
        <v>200</v>
      </c>
      <c r="E122" s="230" t="s">
        <v>19</v>
      </c>
      <c r="F122" s="231" t="s">
        <v>226</v>
      </c>
      <c r="G122" s="228"/>
      <c r="H122" s="232">
        <v>0.39100000000000001</v>
      </c>
      <c r="I122" s="233"/>
      <c r="J122" s="228"/>
      <c r="K122" s="228"/>
      <c r="L122" s="234"/>
      <c r="M122" s="235"/>
      <c r="N122" s="236"/>
      <c r="O122" s="236"/>
      <c r="P122" s="236"/>
      <c r="Q122" s="236"/>
      <c r="R122" s="236"/>
      <c r="S122" s="236"/>
      <c r="T122" s="237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8" t="s">
        <v>200</v>
      </c>
      <c r="AU122" s="238" t="s">
        <v>84</v>
      </c>
      <c r="AV122" s="13" t="s">
        <v>84</v>
      </c>
      <c r="AW122" s="13" t="s">
        <v>35</v>
      </c>
      <c r="AX122" s="13" t="s">
        <v>74</v>
      </c>
      <c r="AY122" s="238" t="s">
        <v>189</v>
      </c>
    </row>
    <row r="123" s="15" customFormat="1">
      <c r="A123" s="15"/>
      <c r="B123" s="251"/>
      <c r="C123" s="252"/>
      <c r="D123" s="229" t="s">
        <v>200</v>
      </c>
      <c r="E123" s="253" t="s">
        <v>19</v>
      </c>
      <c r="F123" s="254" t="s">
        <v>227</v>
      </c>
      <c r="G123" s="252"/>
      <c r="H123" s="253" t="s">
        <v>19</v>
      </c>
      <c r="I123" s="255"/>
      <c r="J123" s="252"/>
      <c r="K123" s="252"/>
      <c r="L123" s="256"/>
      <c r="M123" s="257"/>
      <c r="N123" s="258"/>
      <c r="O123" s="258"/>
      <c r="P123" s="258"/>
      <c r="Q123" s="258"/>
      <c r="R123" s="258"/>
      <c r="S123" s="258"/>
      <c r="T123" s="259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0" t="s">
        <v>200</v>
      </c>
      <c r="AU123" s="260" t="s">
        <v>84</v>
      </c>
      <c r="AV123" s="15" t="s">
        <v>82</v>
      </c>
      <c r="AW123" s="15" t="s">
        <v>35</v>
      </c>
      <c r="AX123" s="15" t="s">
        <v>74</v>
      </c>
      <c r="AY123" s="260" t="s">
        <v>189</v>
      </c>
    </row>
    <row r="124" s="13" customFormat="1">
      <c r="A124" s="13"/>
      <c r="B124" s="227"/>
      <c r="C124" s="228"/>
      <c r="D124" s="229" t="s">
        <v>200</v>
      </c>
      <c r="E124" s="230" t="s">
        <v>19</v>
      </c>
      <c r="F124" s="231" t="s">
        <v>228</v>
      </c>
      <c r="G124" s="228"/>
      <c r="H124" s="232">
        <v>0.153</v>
      </c>
      <c r="I124" s="233"/>
      <c r="J124" s="228"/>
      <c r="K124" s="228"/>
      <c r="L124" s="234"/>
      <c r="M124" s="235"/>
      <c r="N124" s="236"/>
      <c r="O124" s="236"/>
      <c r="P124" s="236"/>
      <c r="Q124" s="236"/>
      <c r="R124" s="236"/>
      <c r="S124" s="236"/>
      <c r="T124" s="237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8" t="s">
        <v>200</v>
      </c>
      <c r="AU124" s="238" t="s">
        <v>84</v>
      </c>
      <c r="AV124" s="13" t="s">
        <v>84</v>
      </c>
      <c r="AW124" s="13" t="s">
        <v>35</v>
      </c>
      <c r="AX124" s="13" t="s">
        <v>74</v>
      </c>
      <c r="AY124" s="238" t="s">
        <v>189</v>
      </c>
    </row>
    <row r="125" s="14" customFormat="1">
      <c r="A125" s="14"/>
      <c r="B125" s="239"/>
      <c r="C125" s="240"/>
      <c r="D125" s="229" t="s">
        <v>200</v>
      </c>
      <c r="E125" s="241" t="s">
        <v>19</v>
      </c>
      <c r="F125" s="242" t="s">
        <v>203</v>
      </c>
      <c r="G125" s="240"/>
      <c r="H125" s="243">
        <v>0.54400000000000004</v>
      </c>
      <c r="I125" s="244"/>
      <c r="J125" s="240"/>
      <c r="K125" s="240"/>
      <c r="L125" s="245"/>
      <c r="M125" s="246"/>
      <c r="N125" s="247"/>
      <c r="O125" s="247"/>
      <c r="P125" s="247"/>
      <c r="Q125" s="247"/>
      <c r="R125" s="247"/>
      <c r="S125" s="247"/>
      <c r="T125" s="248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9" t="s">
        <v>200</v>
      </c>
      <c r="AU125" s="249" t="s">
        <v>84</v>
      </c>
      <c r="AV125" s="14" t="s">
        <v>196</v>
      </c>
      <c r="AW125" s="14" t="s">
        <v>35</v>
      </c>
      <c r="AX125" s="14" t="s">
        <v>82</v>
      </c>
      <c r="AY125" s="249" t="s">
        <v>189</v>
      </c>
    </row>
    <row r="126" s="2" customFormat="1" ht="55.5" customHeight="1">
      <c r="A126" s="42"/>
      <c r="B126" s="43"/>
      <c r="C126" s="209" t="s">
        <v>229</v>
      </c>
      <c r="D126" s="209" t="s">
        <v>192</v>
      </c>
      <c r="E126" s="210" t="s">
        <v>230</v>
      </c>
      <c r="F126" s="211" t="s">
        <v>231</v>
      </c>
      <c r="G126" s="212" t="s">
        <v>107</v>
      </c>
      <c r="H126" s="213">
        <v>5.5860000000000003</v>
      </c>
      <c r="I126" s="214"/>
      <c r="J126" s="215">
        <f>ROUND(I126*H126,2)</f>
        <v>0</v>
      </c>
      <c r="K126" s="211" t="s">
        <v>195</v>
      </c>
      <c r="L126" s="48"/>
      <c r="M126" s="216" t="s">
        <v>19</v>
      </c>
      <c r="N126" s="217" t="s">
        <v>45</v>
      </c>
      <c r="O126" s="88"/>
      <c r="P126" s="218">
        <f>O126*H126</f>
        <v>0</v>
      </c>
      <c r="Q126" s="218">
        <v>1.89706</v>
      </c>
      <c r="R126" s="218">
        <f>Q126*H126</f>
        <v>10.59697716</v>
      </c>
      <c r="S126" s="218">
        <v>0</v>
      </c>
      <c r="T126" s="219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20" t="s">
        <v>196</v>
      </c>
      <c r="AT126" s="220" t="s">
        <v>192</v>
      </c>
      <c r="AU126" s="220" t="s">
        <v>84</v>
      </c>
      <c r="AY126" s="21" t="s">
        <v>189</v>
      </c>
      <c r="BE126" s="221">
        <f>IF(N126="základní",J126,0)</f>
        <v>0</v>
      </c>
      <c r="BF126" s="221">
        <f>IF(N126="snížená",J126,0)</f>
        <v>0</v>
      </c>
      <c r="BG126" s="221">
        <f>IF(N126="zákl. přenesená",J126,0)</f>
        <v>0</v>
      </c>
      <c r="BH126" s="221">
        <f>IF(N126="sníž. přenesená",J126,0)</f>
        <v>0</v>
      </c>
      <c r="BI126" s="221">
        <f>IF(N126="nulová",J126,0)</f>
        <v>0</v>
      </c>
      <c r="BJ126" s="21" t="s">
        <v>82</v>
      </c>
      <c r="BK126" s="221">
        <f>ROUND(I126*H126,2)</f>
        <v>0</v>
      </c>
      <c r="BL126" s="21" t="s">
        <v>196</v>
      </c>
      <c r="BM126" s="220" t="s">
        <v>232</v>
      </c>
    </row>
    <row r="127" s="2" customFormat="1">
      <c r="A127" s="42"/>
      <c r="B127" s="43"/>
      <c r="C127" s="44"/>
      <c r="D127" s="222" t="s">
        <v>198</v>
      </c>
      <c r="E127" s="44"/>
      <c r="F127" s="223" t="s">
        <v>233</v>
      </c>
      <c r="G127" s="44"/>
      <c r="H127" s="44"/>
      <c r="I127" s="224"/>
      <c r="J127" s="44"/>
      <c r="K127" s="44"/>
      <c r="L127" s="48"/>
      <c r="M127" s="225"/>
      <c r="N127" s="226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1" t="s">
        <v>198</v>
      </c>
      <c r="AU127" s="21" t="s">
        <v>84</v>
      </c>
    </row>
    <row r="128" s="13" customFormat="1">
      <c r="A128" s="13"/>
      <c r="B128" s="227"/>
      <c r="C128" s="228"/>
      <c r="D128" s="229" t="s">
        <v>200</v>
      </c>
      <c r="E128" s="230" t="s">
        <v>19</v>
      </c>
      <c r="F128" s="231" t="s">
        <v>234</v>
      </c>
      <c r="G128" s="228"/>
      <c r="H128" s="232">
        <v>0.624</v>
      </c>
      <c r="I128" s="233"/>
      <c r="J128" s="228"/>
      <c r="K128" s="228"/>
      <c r="L128" s="234"/>
      <c r="M128" s="235"/>
      <c r="N128" s="236"/>
      <c r="O128" s="236"/>
      <c r="P128" s="236"/>
      <c r="Q128" s="236"/>
      <c r="R128" s="236"/>
      <c r="S128" s="236"/>
      <c r="T128" s="23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8" t="s">
        <v>200</v>
      </c>
      <c r="AU128" s="238" t="s">
        <v>84</v>
      </c>
      <c r="AV128" s="13" t="s">
        <v>84</v>
      </c>
      <c r="AW128" s="13" t="s">
        <v>35</v>
      </c>
      <c r="AX128" s="13" t="s">
        <v>74</v>
      </c>
      <c r="AY128" s="238" t="s">
        <v>189</v>
      </c>
    </row>
    <row r="129" s="13" customFormat="1">
      <c r="A129" s="13"/>
      <c r="B129" s="227"/>
      <c r="C129" s="228"/>
      <c r="D129" s="229" t="s">
        <v>200</v>
      </c>
      <c r="E129" s="230" t="s">
        <v>19</v>
      </c>
      <c r="F129" s="231" t="s">
        <v>235</v>
      </c>
      <c r="G129" s="228"/>
      <c r="H129" s="232">
        <v>3.375</v>
      </c>
      <c r="I129" s="233"/>
      <c r="J129" s="228"/>
      <c r="K129" s="228"/>
      <c r="L129" s="234"/>
      <c r="M129" s="235"/>
      <c r="N129" s="236"/>
      <c r="O129" s="236"/>
      <c r="P129" s="236"/>
      <c r="Q129" s="236"/>
      <c r="R129" s="236"/>
      <c r="S129" s="236"/>
      <c r="T129" s="23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8" t="s">
        <v>200</v>
      </c>
      <c r="AU129" s="238" t="s">
        <v>84</v>
      </c>
      <c r="AV129" s="13" t="s">
        <v>84</v>
      </c>
      <c r="AW129" s="13" t="s">
        <v>35</v>
      </c>
      <c r="AX129" s="13" t="s">
        <v>74</v>
      </c>
      <c r="AY129" s="238" t="s">
        <v>189</v>
      </c>
    </row>
    <row r="130" s="13" customFormat="1">
      <c r="A130" s="13"/>
      <c r="B130" s="227"/>
      <c r="C130" s="228"/>
      <c r="D130" s="229" t="s">
        <v>200</v>
      </c>
      <c r="E130" s="230" t="s">
        <v>19</v>
      </c>
      <c r="F130" s="231" t="s">
        <v>236</v>
      </c>
      <c r="G130" s="228"/>
      <c r="H130" s="232">
        <v>1.0129999999999999</v>
      </c>
      <c r="I130" s="233"/>
      <c r="J130" s="228"/>
      <c r="K130" s="228"/>
      <c r="L130" s="234"/>
      <c r="M130" s="235"/>
      <c r="N130" s="236"/>
      <c r="O130" s="236"/>
      <c r="P130" s="236"/>
      <c r="Q130" s="236"/>
      <c r="R130" s="236"/>
      <c r="S130" s="236"/>
      <c r="T130" s="23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8" t="s">
        <v>200</v>
      </c>
      <c r="AU130" s="238" t="s">
        <v>84</v>
      </c>
      <c r="AV130" s="13" t="s">
        <v>84</v>
      </c>
      <c r="AW130" s="13" t="s">
        <v>35</v>
      </c>
      <c r="AX130" s="13" t="s">
        <v>74</v>
      </c>
      <c r="AY130" s="238" t="s">
        <v>189</v>
      </c>
    </row>
    <row r="131" s="13" customFormat="1">
      <c r="A131" s="13"/>
      <c r="B131" s="227"/>
      <c r="C131" s="228"/>
      <c r="D131" s="229" t="s">
        <v>200</v>
      </c>
      <c r="E131" s="230" t="s">
        <v>19</v>
      </c>
      <c r="F131" s="231" t="s">
        <v>237</v>
      </c>
      <c r="G131" s="228"/>
      <c r="H131" s="232">
        <v>0.57399999999999995</v>
      </c>
      <c r="I131" s="233"/>
      <c r="J131" s="228"/>
      <c r="K131" s="228"/>
      <c r="L131" s="234"/>
      <c r="M131" s="235"/>
      <c r="N131" s="236"/>
      <c r="O131" s="236"/>
      <c r="P131" s="236"/>
      <c r="Q131" s="236"/>
      <c r="R131" s="236"/>
      <c r="S131" s="236"/>
      <c r="T131" s="23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8" t="s">
        <v>200</v>
      </c>
      <c r="AU131" s="238" t="s">
        <v>84</v>
      </c>
      <c r="AV131" s="13" t="s">
        <v>84</v>
      </c>
      <c r="AW131" s="13" t="s">
        <v>35</v>
      </c>
      <c r="AX131" s="13" t="s">
        <v>74</v>
      </c>
      <c r="AY131" s="238" t="s">
        <v>189</v>
      </c>
    </row>
    <row r="132" s="14" customFormat="1">
      <c r="A132" s="14"/>
      <c r="B132" s="239"/>
      <c r="C132" s="240"/>
      <c r="D132" s="229" t="s">
        <v>200</v>
      </c>
      <c r="E132" s="241" t="s">
        <v>19</v>
      </c>
      <c r="F132" s="242" t="s">
        <v>203</v>
      </c>
      <c r="G132" s="240"/>
      <c r="H132" s="243">
        <v>5.5860000000000003</v>
      </c>
      <c r="I132" s="244"/>
      <c r="J132" s="240"/>
      <c r="K132" s="240"/>
      <c r="L132" s="245"/>
      <c r="M132" s="246"/>
      <c r="N132" s="247"/>
      <c r="O132" s="247"/>
      <c r="P132" s="247"/>
      <c r="Q132" s="247"/>
      <c r="R132" s="247"/>
      <c r="S132" s="247"/>
      <c r="T132" s="248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9" t="s">
        <v>200</v>
      </c>
      <c r="AU132" s="249" t="s">
        <v>84</v>
      </c>
      <c r="AV132" s="14" t="s">
        <v>196</v>
      </c>
      <c r="AW132" s="14" t="s">
        <v>35</v>
      </c>
      <c r="AX132" s="14" t="s">
        <v>82</v>
      </c>
      <c r="AY132" s="249" t="s">
        <v>189</v>
      </c>
    </row>
    <row r="133" s="2" customFormat="1" ht="44.25" customHeight="1">
      <c r="A133" s="42"/>
      <c r="B133" s="43"/>
      <c r="C133" s="209" t="s">
        <v>238</v>
      </c>
      <c r="D133" s="209" t="s">
        <v>192</v>
      </c>
      <c r="E133" s="210" t="s">
        <v>239</v>
      </c>
      <c r="F133" s="211" t="s">
        <v>240</v>
      </c>
      <c r="G133" s="212" t="s">
        <v>93</v>
      </c>
      <c r="H133" s="213">
        <v>37.868000000000002</v>
      </c>
      <c r="I133" s="214"/>
      <c r="J133" s="215">
        <f>ROUND(I133*H133,2)</f>
        <v>0</v>
      </c>
      <c r="K133" s="211" t="s">
        <v>195</v>
      </c>
      <c r="L133" s="48"/>
      <c r="M133" s="216" t="s">
        <v>19</v>
      </c>
      <c r="N133" s="217" t="s">
        <v>45</v>
      </c>
      <c r="O133" s="88"/>
      <c r="P133" s="218">
        <f>O133*H133</f>
        <v>0</v>
      </c>
      <c r="Q133" s="218">
        <v>0.00040000000000000002</v>
      </c>
      <c r="R133" s="218">
        <f>Q133*H133</f>
        <v>0.015147200000000001</v>
      </c>
      <c r="S133" s="218">
        <v>0</v>
      </c>
      <c r="T133" s="219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20" t="s">
        <v>196</v>
      </c>
      <c r="AT133" s="220" t="s">
        <v>192</v>
      </c>
      <c r="AU133" s="220" t="s">
        <v>84</v>
      </c>
      <c r="AY133" s="21" t="s">
        <v>189</v>
      </c>
      <c r="BE133" s="221">
        <f>IF(N133="základní",J133,0)</f>
        <v>0</v>
      </c>
      <c r="BF133" s="221">
        <f>IF(N133="snížená",J133,0)</f>
        <v>0</v>
      </c>
      <c r="BG133" s="221">
        <f>IF(N133="zákl. přenesená",J133,0)</f>
        <v>0</v>
      </c>
      <c r="BH133" s="221">
        <f>IF(N133="sníž. přenesená",J133,0)</f>
        <v>0</v>
      </c>
      <c r="BI133" s="221">
        <f>IF(N133="nulová",J133,0)</f>
        <v>0</v>
      </c>
      <c r="BJ133" s="21" t="s">
        <v>82</v>
      </c>
      <c r="BK133" s="221">
        <f>ROUND(I133*H133,2)</f>
        <v>0</v>
      </c>
      <c r="BL133" s="21" t="s">
        <v>196</v>
      </c>
      <c r="BM133" s="220" t="s">
        <v>241</v>
      </c>
    </row>
    <row r="134" s="2" customFormat="1">
      <c r="A134" s="42"/>
      <c r="B134" s="43"/>
      <c r="C134" s="44"/>
      <c r="D134" s="222" t="s">
        <v>198</v>
      </c>
      <c r="E134" s="44"/>
      <c r="F134" s="223" t="s">
        <v>242</v>
      </c>
      <c r="G134" s="44"/>
      <c r="H134" s="44"/>
      <c r="I134" s="224"/>
      <c r="J134" s="44"/>
      <c r="K134" s="44"/>
      <c r="L134" s="48"/>
      <c r="M134" s="225"/>
      <c r="N134" s="226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1" t="s">
        <v>198</v>
      </c>
      <c r="AU134" s="21" t="s">
        <v>84</v>
      </c>
    </row>
    <row r="135" s="13" customFormat="1">
      <c r="A135" s="13"/>
      <c r="B135" s="227"/>
      <c r="C135" s="228"/>
      <c r="D135" s="229" t="s">
        <v>200</v>
      </c>
      <c r="E135" s="230" t="s">
        <v>19</v>
      </c>
      <c r="F135" s="231" t="s">
        <v>243</v>
      </c>
      <c r="G135" s="228"/>
      <c r="H135" s="232">
        <v>2.835</v>
      </c>
      <c r="I135" s="233"/>
      <c r="J135" s="228"/>
      <c r="K135" s="228"/>
      <c r="L135" s="234"/>
      <c r="M135" s="235"/>
      <c r="N135" s="236"/>
      <c r="O135" s="236"/>
      <c r="P135" s="236"/>
      <c r="Q135" s="236"/>
      <c r="R135" s="236"/>
      <c r="S135" s="236"/>
      <c r="T135" s="23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8" t="s">
        <v>200</v>
      </c>
      <c r="AU135" s="238" t="s">
        <v>84</v>
      </c>
      <c r="AV135" s="13" t="s">
        <v>84</v>
      </c>
      <c r="AW135" s="13" t="s">
        <v>35</v>
      </c>
      <c r="AX135" s="13" t="s">
        <v>74</v>
      </c>
      <c r="AY135" s="238" t="s">
        <v>189</v>
      </c>
    </row>
    <row r="136" s="13" customFormat="1">
      <c r="A136" s="13"/>
      <c r="B136" s="227"/>
      <c r="C136" s="228"/>
      <c r="D136" s="229" t="s">
        <v>200</v>
      </c>
      <c r="E136" s="230" t="s">
        <v>19</v>
      </c>
      <c r="F136" s="231" t="s">
        <v>244</v>
      </c>
      <c r="G136" s="228"/>
      <c r="H136" s="232">
        <v>27</v>
      </c>
      <c r="I136" s="233"/>
      <c r="J136" s="228"/>
      <c r="K136" s="228"/>
      <c r="L136" s="234"/>
      <c r="M136" s="235"/>
      <c r="N136" s="236"/>
      <c r="O136" s="236"/>
      <c r="P136" s="236"/>
      <c r="Q136" s="236"/>
      <c r="R136" s="236"/>
      <c r="S136" s="236"/>
      <c r="T136" s="23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8" t="s">
        <v>200</v>
      </c>
      <c r="AU136" s="238" t="s">
        <v>84</v>
      </c>
      <c r="AV136" s="13" t="s">
        <v>84</v>
      </c>
      <c r="AW136" s="13" t="s">
        <v>35</v>
      </c>
      <c r="AX136" s="13" t="s">
        <v>74</v>
      </c>
      <c r="AY136" s="238" t="s">
        <v>189</v>
      </c>
    </row>
    <row r="137" s="13" customFormat="1">
      <c r="A137" s="13"/>
      <c r="B137" s="227"/>
      <c r="C137" s="228"/>
      <c r="D137" s="229" t="s">
        <v>200</v>
      </c>
      <c r="E137" s="230" t="s">
        <v>19</v>
      </c>
      <c r="F137" s="231" t="s">
        <v>245</v>
      </c>
      <c r="G137" s="228"/>
      <c r="H137" s="232">
        <v>5.4000000000000004</v>
      </c>
      <c r="I137" s="233"/>
      <c r="J137" s="228"/>
      <c r="K137" s="228"/>
      <c r="L137" s="234"/>
      <c r="M137" s="235"/>
      <c r="N137" s="236"/>
      <c r="O137" s="236"/>
      <c r="P137" s="236"/>
      <c r="Q137" s="236"/>
      <c r="R137" s="236"/>
      <c r="S137" s="236"/>
      <c r="T137" s="23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8" t="s">
        <v>200</v>
      </c>
      <c r="AU137" s="238" t="s">
        <v>84</v>
      </c>
      <c r="AV137" s="13" t="s">
        <v>84</v>
      </c>
      <c r="AW137" s="13" t="s">
        <v>35</v>
      </c>
      <c r="AX137" s="13" t="s">
        <v>74</v>
      </c>
      <c r="AY137" s="238" t="s">
        <v>189</v>
      </c>
    </row>
    <row r="138" s="13" customFormat="1">
      <c r="A138" s="13"/>
      <c r="B138" s="227"/>
      <c r="C138" s="228"/>
      <c r="D138" s="229" t="s">
        <v>200</v>
      </c>
      <c r="E138" s="230" t="s">
        <v>19</v>
      </c>
      <c r="F138" s="231" t="s">
        <v>246</v>
      </c>
      <c r="G138" s="228"/>
      <c r="H138" s="232">
        <v>2.633</v>
      </c>
      <c r="I138" s="233"/>
      <c r="J138" s="228"/>
      <c r="K138" s="228"/>
      <c r="L138" s="234"/>
      <c r="M138" s="235"/>
      <c r="N138" s="236"/>
      <c r="O138" s="236"/>
      <c r="P138" s="236"/>
      <c r="Q138" s="236"/>
      <c r="R138" s="236"/>
      <c r="S138" s="236"/>
      <c r="T138" s="23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8" t="s">
        <v>200</v>
      </c>
      <c r="AU138" s="238" t="s">
        <v>84</v>
      </c>
      <c r="AV138" s="13" t="s">
        <v>84</v>
      </c>
      <c r="AW138" s="13" t="s">
        <v>35</v>
      </c>
      <c r="AX138" s="13" t="s">
        <v>74</v>
      </c>
      <c r="AY138" s="238" t="s">
        <v>189</v>
      </c>
    </row>
    <row r="139" s="14" customFormat="1">
      <c r="A139" s="14"/>
      <c r="B139" s="239"/>
      <c r="C139" s="240"/>
      <c r="D139" s="229" t="s">
        <v>200</v>
      </c>
      <c r="E139" s="241" t="s">
        <v>19</v>
      </c>
      <c r="F139" s="242" t="s">
        <v>203</v>
      </c>
      <c r="G139" s="240"/>
      <c r="H139" s="243">
        <v>37.868000000000002</v>
      </c>
      <c r="I139" s="244"/>
      <c r="J139" s="240"/>
      <c r="K139" s="240"/>
      <c r="L139" s="245"/>
      <c r="M139" s="246"/>
      <c r="N139" s="247"/>
      <c r="O139" s="247"/>
      <c r="P139" s="247"/>
      <c r="Q139" s="247"/>
      <c r="R139" s="247"/>
      <c r="S139" s="247"/>
      <c r="T139" s="24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9" t="s">
        <v>200</v>
      </c>
      <c r="AU139" s="249" t="s">
        <v>84</v>
      </c>
      <c r="AV139" s="14" t="s">
        <v>196</v>
      </c>
      <c r="AW139" s="14" t="s">
        <v>35</v>
      </c>
      <c r="AX139" s="14" t="s">
        <v>82</v>
      </c>
      <c r="AY139" s="249" t="s">
        <v>189</v>
      </c>
    </row>
    <row r="140" s="2" customFormat="1" ht="24.15" customHeight="1">
      <c r="A140" s="42"/>
      <c r="B140" s="43"/>
      <c r="C140" s="209" t="s">
        <v>247</v>
      </c>
      <c r="D140" s="209" t="s">
        <v>192</v>
      </c>
      <c r="E140" s="210" t="s">
        <v>248</v>
      </c>
      <c r="F140" s="211" t="s">
        <v>249</v>
      </c>
      <c r="G140" s="212" t="s">
        <v>250</v>
      </c>
      <c r="H140" s="213">
        <v>22</v>
      </c>
      <c r="I140" s="214"/>
      <c r="J140" s="215">
        <f>ROUND(I140*H140,2)</f>
        <v>0</v>
      </c>
      <c r="K140" s="211" t="s">
        <v>19</v>
      </c>
      <c r="L140" s="48"/>
      <c r="M140" s="216" t="s">
        <v>19</v>
      </c>
      <c r="N140" s="217" t="s">
        <v>45</v>
      </c>
      <c r="O140" s="88"/>
      <c r="P140" s="218">
        <f>O140*H140</f>
        <v>0</v>
      </c>
      <c r="Q140" s="218">
        <v>0.035000000000000003</v>
      </c>
      <c r="R140" s="218">
        <f>Q140*H140</f>
        <v>0.77000000000000002</v>
      </c>
      <c r="S140" s="218">
        <v>0</v>
      </c>
      <c r="T140" s="219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20" t="s">
        <v>196</v>
      </c>
      <c r="AT140" s="220" t="s">
        <v>192</v>
      </c>
      <c r="AU140" s="220" t="s">
        <v>84</v>
      </c>
      <c r="AY140" s="21" t="s">
        <v>189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21" t="s">
        <v>82</v>
      </c>
      <c r="BK140" s="221">
        <f>ROUND(I140*H140,2)</f>
        <v>0</v>
      </c>
      <c r="BL140" s="21" t="s">
        <v>196</v>
      </c>
      <c r="BM140" s="220" t="s">
        <v>251</v>
      </c>
    </row>
    <row r="141" s="2" customFormat="1">
      <c r="A141" s="42"/>
      <c r="B141" s="43"/>
      <c r="C141" s="44"/>
      <c r="D141" s="229" t="s">
        <v>217</v>
      </c>
      <c r="E141" s="44"/>
      <c r="F141" s="250" t="s">
        <v>252</v>
      </c>
      <c r="G141" s="44"/>
      <c r="H141" s="44"/>
      <c r="I141" s="224"/>
      <c r="J141" s="44"/>
      <c r="K141" s="44"/>
      <c r="L141" s="48"/>
      <c r="M141" s="225"/>
      <c r="N141" s="226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1" t="s">
        <v>217</v>
      </c>
      <c r="AU141" s="21" t="s">
        <v>84</v>
      </c>
    </row>
    <row r="142" s="2" customFormat="1" ht="24.15" customHeight="1">
      <c r="A142" s="42"/>
      <c r="B142" s="43"/>
      <c r="C142" s="261" t="s">
        <v>253</v>
      </c>
      <c r="D142" s="261" t="s">
        <v>254</v>
      </c>
      <c r="E142" s="262" t="s">
        <v>255</v>
      </c>
      <c r="F142" s="263" t="s">
        <v>256</v>
      </c>
      <c r="G142" s="264" t="s">
        <v>250</v>
      </c>
      <c r="H142" s="265">
        <v>20</v>
      </c>
      <c r="I142" s="266"/>
      <c r="J142" s="267">
        <f>ROUND(I142*H142,2)</f>
        <v>0</v>
      </c>
      <c r="K142" s="263" t="s">
        <v>19</v>
      </c>
      <c r="L142" s="268"/>
      <c r="M142" s="269" t="s">
        <v>19</v>
      </c>
      <c r="N142" s="270" t="s">
        <v>45</v>
      </c>
      <c r="O142" s="88"/>
      <c r="P142" s="218">
        <f>O142*H142</f>
        <v>0</v>
      </c>
      <c r="Q142" s="218">
        <v>0.154</v>
      </c>
      <c r="R142" s="218">
        <f>Q142*H142</f>
        <v>3.0800000000000001</v>
      </c>
      <c r="S142" s="218">
        <v>0</v>
      </c>
      <c r="T142" s="219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20" t="s">
        <v>247</v>
      </c>
      <c r="AT142" s="220" t="s">
        <v>254</v>
      </c>
      <c r="AU142" s="220" t="s">
        <v>84</v>
      </c>
      <c r="AY142" s="21" t="s">
        <v>189</v>
      </c>
      <c r="BE142" s="221">
        <f>IF(N142="základní",J142,0)</f>
        <v>0</v>
      </c>
      <c r="BF142" s="221">
        <f>IF(N142="snížená",J142,0)</f>
        <v>0</v>
      </c>
      <c r="BG142" s="221">
        <f>IF(N142="zákl. přenesená",J142,0)</f>
        <v>0</v>
      </c>
      <c r="BH142" s="221">
        <f>IF(N142="sníž. přenesená",J142,0)</f>
        <v>0</v>
      </c>
      <c r="BI142" s="221">
        <f>IF(N142="nulová",J142,0)</f>
        <v>0</v>
      </c>
      <c r="BJ142" s="21" t="s">
        <v>82</v>
      </c>
      <c r="BK142" s="221">
        <f>ROUND(I142*H142,2)</f>
        <v>0</v>
      </c>
      <c r="BL142" s="21" t="s">
        <v>196</v>
      </c>
      <c r="BM142" s="220" t="s">
        <v>257</v>
      </c>
    </row>
    <row r="143" s="2" customFormat="1">
      <c r="A143" s="42"/>
      <c r="B143" s="43"/>
      <c r="C143" s="44"/>
      <c r="D143" s="229" t="s">
        <v>217</v>
      </c>
      <c r="E143" s="44"/>
      <c r="F143" s="250" t="s">
        <v>258</v>
      </c>
      <c r="G143" s="44"/>
      <c r="H143" s="44"/>
      <c r="I143" s="224"/>
      <c r="J143" s="44"/>
      <c r="K143" s="44"/>
      <c r="L143" s="48"/>
      <c r="M143" s="225"/>
      <c r="N143" s="226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1" t="s">
        <v>217</v>
      </c>
      <c r="AU143" s="21" t="s">
        <v>84</v>
      </c>
    </row>
    <row r="144" s="2" customFormat="1" ht="24.15" customHeight="1">
      <c r="A144" s="42"/>
      <c r="B144" s="43"/>
      <c r="C144" s="261" t="s">
        <v>259</v>
      </c>
      <c r="D144" s="261" t="s">
        <v>254</v>
      </c>
      <c r="E144" s="262" t="s">
        <v>260</v>
      </c>
      <c r="F144" s="263" t="s">
        <v>261</v>
      </c>
      <c r="G144" s="264" t="s">
        <v>250</v>
      </c>
      <c r="H144" s="265">
        <v>2</v>
      </c>
      <c r="I144" s="266"/>
      <c r="J144" s="267">
        <f>ROUND(I144*H144,2)</f>
        <v>0</v>
      </c>
      <c r="K144" s="263" t="s">
        <v>19</v>
      </c>
      <c r="L144" s="268"/>
      <c r="M144" s="269" t="s">
        <v>19</v>
      </c>
      <c r="N144" s="270" t="s">
        <v>45</v>
      </c>
      <c r="O144" s="88"/>
      <c r="P144" s="218">
        <f>O144*H144</f>
        <v>0</v>
      </c>
      <c r="Q144" s="218">
        <v>0.059999999999999998</v>
      </c>
      <c r="R144" s="218">
        <f>Q144*H144</f>
        <v>0.12</v>
      </c>
      <c r="S144" s="218">
        <v>0</v>
      </c>
      <c r="T144" s="219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20" t="s">
        <v>247</v>
      </c>
      <c r="AT144" s="220" t="s">
        <v>254</v>
      </c>
      <c r="AU144" s="220" t="s">
        <v>84</v>
      </c>
      <c r="AY144" s="21" t="s">
        <v>189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21" t="s">
        <v>82</v>
      </c>
      <c r="BK144" s="221">
        <f>ROUND(I144*H144,2)</f>
        <v>0</v>
      </c>
      <c r="BL144" s="21" t="s">
        <v>196</v>
      </c>
      <c r="BM144" s="220" t="s">
        <v>262</v>
      </c>
    </row>
    <row r="145" s="2" customFormat="1">
      <c r="A145" s="42"/>
      <c r="B145" s="43"/>
      <c r="C145" s="44"/>
      <c r="D145" s="229" t="s">
        <v>217</v>
      </c>
      <c r="E145" s="44"/>
      <c r="F145" s="250" t="s">
        <v>258</v>
      </c>
      <c r="G145" s="44"/>
      <c r="H145" s="44"/>
      <c r="I145" s="224"/>
      <c r="J145" s="44"/>
      <c r="K145" s="44"/>
      <c r="L145" s="48"/>
      <c r="M145" s="225"/>
      <c r="N145" s="226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1" t="s">
        <v>217</v>
      </c>
      <c r="AU145" s="21" t="s">
        <v>84</v>
      </c>
    </row>
    <row r="146" s="2" customFormat="1" ht="24.15" customHeight="1">
      <c r="A146" s="42"/>
      <c r="B146" s="43"/>
      <c r="C146" s="209" t="s">
        <v>263</v>
      </c>
      <c r="D146" s="209" t="s">
        <v>192</v>
      </c>
      <c r="E146" s="210" t="s">
        <v>264</v>
      </c>
      <c r="F146" s="211" t="s">
        <v>265</v>
      </c>
      <c r="G146" s="212" t="s">
        <v>250</v>
      </c>
      <c r="H146" s="213">
        <v>7</v>
      </c>
      <c r="I146" s="214"/>
      <c r="J146" s="215">
        <f>ROUND(I146*H146,2)</f>
        <v>0</v>
      </c>
      <c r="K146" s="211" t="s">
        <v>19</v>
      </c>
      <c r="L146" s="48"/>
      <c r="M146" s="216" t="s">
        <v>19</v>
      </c>
      <c r="N146" s="217" t="s">
        <v>45</v>
      </c>
      <c r="O146" s="88"/>
      <c r="P146" s="218">
        <f>O146*H146</f>
        <v>0</v>
      </c>
      <c r="Q146" s="218">
        <v>0.035000000000000003</v>
      </c>
      <c r="R146" s="218">
        <f>Q146*H146</f>
        <v>0.24500000000000002</v>
      </c>
      <c r="S146" s="218">
        <v>0</v>
      </c>
      <c r="T146" s="219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20" t="s">
        <v>196</v>
      </c>
      <c r="AT146" s="220" t="s">
        <v>192</v>
      </c>
      <c r="AU146" s="220" t="s">
        <v>84</v>
      </c>
      <c r="AY146" s="21" t="s">
        <v>189</v>
      </c>
      <c r="BE146" s="221">
        <f>IF(N146="základní",J146,0)</f>
        <v>0</v>
      </c>
      <c r="BF146" s="221">
        <f>IF(N146="snížená",J146,0)</f>
        <v>0</v>
      </c>
      <c r="BG146" s="221">
        <f>IF(N146="zákl. přenesená",J146,0)</f>
        <v>0</v>
      </c>
      <c r="BH146" s="221">
        <f>IF(N146="sníž. přenesená",J146,0)</f>
        <v>0</v>
      </c>
      <c r="BI146" s="221">
        <f>IF(N146="nulová",J146,0)</f>
        <v>0</v>
      </c>
      <c r="BJ146" s="21" t="s">
        <v>82</v>
      </c>
      <c r="BK146" s="221">
        <f>ROUND(I146*H146,2)</f>
        <v>0</v>
      </c>
      <c r="BL146" s="21" t="s">
        <v>196</v>
      </c>
      <c r="BM146" s="220" t="s">
        <v>266</v>
      </c>
    </row>
    <row r="147" s="2" customFormat="1">
      <c r="A147" s="42"/>
      <c r="B147" s="43"/>
      <c r="C147" s="44"/>
      <c r="D147" s="229" t="s">
        <v>217</v>
      </c>
      <c r="E147" s="44"/>
      <c r="F147" s="250" t="s">
        <v>252</v>
      </c>
      <c r="G147" s="44"/>
      <c r="H147" s="44"/>
      <c r="I147" s="224"/>
      <c r="J147" s="44"/>
      <c r="K147" s="44"/>
      <c r="L147" s="48"/>
      <c r="M147" s="225"/>
      <c r="N147" s="226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1" t="s">
        <v>217</v>
      </c>
      <c r="AU147" s="21" t="s">
        <v>84</v>
      </c>
    </row>
    <row r="148" s="2" customFormat="1" ht="24.15" customHeight="1">
      <c r="A148" s="42"/>
      <c r="B148" s="43"/>
      <c r="C148" s="261" t="s">
        <v>8</v>
      </c>
      <c r="D148" s="261" t="s">
        <v>254</v>
      </c>
      <c r="E148" s="262" t="s">
        <v>267</v>
      </c>
      <c r="F148" s="263" t="s">
        <v>268</v>
      </c>
      <c r="G148" s="264" t="s">
        <v>250</v>
      </c>
      <c r="H148" s="265">
        <v>2</v>
      </c>
      <c r="I148" s="266"/>
      <c r="J148" s="267">
        <f>ROUND(I148*H148,2)</f>
        <v>0</v>
      </c>
      <c r="K148" s="263" t="s">
        <v>19</v>
      </c>
      <c r="L148" s="268"/>
      <c r="M148" s="269" t="s">
        <v>19</v>
      </c>
      <c r="N148" s="270" t="s">
        <v>45</v>
      </c>
      <c r="O148" s="88"/>
      <c r="P148" s="218">
        <f>O148*H148</f>
        <v>0</v>
      </c>
      <c r="Q148" s="218">
        <v>0.33400000000000002</v>
      </c>
      <c r="R148" s="218">
        <f>Q148*H148</f>
        <v>0.66800000000000004</v>
      </c>
      <c r="S148" s="218">
        <v>0</v>
      </c>
      <c r="T148" s="219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20" t="s">
        <v>247</v>
      </c>
      <c r="AT148" s="220" t="s">
        <v>254</v>
      </c>
      <c r="AU148" s="220" t="s">
        <v>84</v>
      </c>
      <c r="AY148" s="21" t="s">
        <v>189</v>
      </c>
      <c r="BE148" s="221">
        <f>IF(N148="základní",J148,0)</f>
        <v>0</v>
      </c>
      <c r="BF148" s="221">
        <f>IF(N148="snížená",J148,0)</f>
        <v>0</v>
      </c>
      <c r="BG148" s="221">
        <f>IF(N148="zákl. přenesená",J148,0)</f>
        <v>0</v>
      </c>
      <c r="BH148" s="221">
        <f>IF(N148="sníž. přenesená",J148,0)</f>
        <v>0</v>
      </c>
      <c r="BI148" s="221">
        <f>IF(N148="nulová",J148,0)</f>
        <v>0</v>
      </c>
      <c r="BJ148" s="21" t="s">
        <v>82</v>
      </c>
      <c r="BK148" s="221">
        <f>ROUND(I148*H148,2)</f>
        <v>0</v>
      </c>
      <c r="BL148" s="21" t="s">
        <v>196</v>
      </c>
      <c r="BM148" s="220" t="s">
        <v>269</v>
      </c>
    </row>
    <row r="149" s="2" customFormat="1">
      <c r="A149" s="42"/>
      <c r="B149" s="43"/>
      <c r="C149" s="44"/>
      <c r="D149" s="229" t="s">
        <v>217</v>
      </c>
      <c r="E149" s="44"/>
      <c r="F149" s="250" t="s">
        <v>258</v>
      </c>
      <c r="G149" s="44"/>
      <c r="H149" s="44"/>
      <c r="I149" s="224"/>
      <c r="J149" s="44"/>
      <c r="K149" s="44"/>
      <c r="L149" s="48"/>
      <c r="M149" s="225"/>
      <c r="N149" s="226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1" t="s">
        <v>217</v>
      </c>
      <c r="AU149" s="21" t="s">
        <v>84</v>
      </c>
    </row>
    <row r="150" s="2" customFormat="1" ht="24.15" customHeight="1">
      <c r="A150" s="42"/>
      <c r="B150" s="43"/>
      <c r="C150" s="261" t="s">
        <v>270</v>
      </c>
      <c r="D150" s="261" t="s">
        <v>254</v>
      </c>
      <c r="E150" s="262" t="s">
        <v>271</v>
      </c>
      <c r="F150" s="263" t="s">
        <v>272</v>
      </c>
      <c r="G150" s="264" t="s">
        <v>250</v>
      </c>
      <c r="H150" s="265">
        <v>5</v>
      </c>
      <c r="I150" s="266"/>
      <c r="J150" s="267">
        <f>ROUND(I150*H150,2)</f>
        <v>0</v>
      </c>
      <c r="K150" s="263" t="s">
        <v>19</v>
      </c>
      <c r="L150" s="268"/>
      <c r="M150" s="269" t="s">
        <v>19</v>
      </c>
      <c r="N150" s="270" t="s">
        <v>45</v>
      </c>
      <c r="O150" s="88"/>
      <c r="P150" s="218">
        <f>O150*H150</f>
        <v>0</v>
      </c>
      <c r="Q150" s="218">
        <v>0.29299999999999998</v>
      </c>
      <c r="R150" s="218">
        <f>Q150*H150</f>
        <v>1.4649999999999999</v>
      </c>
      <c r="S150" s="218">
        <v>0</v>
      </c>
      <c r="T150" s="219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20" t="s">
        <v>247</v>
      </c>
      <c r="AT150" s="220" t="s">
        <v>254</v>
      </c>
      <c r="AU150" s="220" t="s">
        <v>84</v>
      </c>
      <c r="AY150" s="21" t="s">
        <v>189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21" t="s">
        <v>82</v>
      </c>
      <c r="BK150" s="221">
        <f>ROUND(I150*H150,2)</f>
        <v>0</v>
      </c>
      <c r="BL150" s="21" t="s">
        <v>196</v>
      </c>
      <c r="BM150" s="220" t="s">
        <v>273</v>
      </c>
    </row>
    <row r="151" s="2" customFormat="1">
      <c r="A151" s="42"/>
      <c r="B151" s="43"/>
      <c r="C151" s="44"/>
      <c r="D151" s="229" t="s">
        <v>217</v>
      </c>
      <c r="E151" s="44"/>
      <c r="F151" s="250" t="s">
        <v>258</v>
      </c>
      <c r="G151" s="44"/>
      <c r="H151" s="44"/>
      <c r="I151" s="224"/>
      <c r="J151" s="44"/>
      <c r="K151" s="44"/>
      <c r="L151" s="48"/>
      <c r="M151" s="225"/>
      <c r="N151" s="226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1" t="s">
        <v>217</v>
      </c>
      <c r="AU151" s="21" t="s">
        <v>84</v>
      </c>
    </row>
    <row r="152" s="2" customFormat="1" ht="24.15" customHeight="1">
      <c r="A152" s="42"/>
      <c r="B152" s="43"/>
      <c r="C152" s="209" t="s">
        <v>274</v>
      </c>
      <c r="D152" s="209" t="s">
        <v>192</v>
      </c>
      <c r="E152" s="210" t="s">
        <v>275</v>
      </c>
      <c r="F152" s="211" t="s">
        <v>276</v>
      </c>
      <c r="G152" s="212" t="s">
        <v>250</v>
      </c>
      <c r="H152" s="213">
        <v>15</v>
      </c>
      <c r="I152" s="214"/>
      <c r="J152" s="215">
        <f>ROUND(I152*H152,2)</f>
        <v>0</v>
      </c>
      <c r="K152" s="211" t="s">
        <v>19</v>
      </c>
      <c r="L152" s="48"/>
      <c r="M152" s="216" t="s">
        <v>19</v>
      </c>
      <c r="N152" s="217" t="s">
        <v>45</v>
      </c>
      <c r="O152" s="88"/>
      <c r="P152" s="218">
        <f>O152*H152</f>
        <v>0</v>
      </c>
      <c r="Q152" s="218">
        <v>0.035000000000000003</v>
      </c>
      <c r="R152" s="218">
        <f>Q152*H152</f>
        <v>0.52500000000000002</v>
      </c>
      <c r="S152" s="218">
        <v>0</v>
      </c>
      <c r="T152" s="219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20" t="s">
        <v>196</v>
      </c>
      <c r="AT152" s="220" t="s">
        <v>192</v>
      </c>
      <c r="AU152" s="220" t="s">
        <v>84</v>
      </c>
      <c r="AY152" s="21" t="s">
        <v>189</v>
      </c>
      <c r="BE152" s="221">
        <f>IF(N152="základní",J152,0)</f>
        <v>0</v>
      </c>
      <c r="BF152" s="221">
        <f>IF(N152="snížená",J152,0)</f>
        <v>0</v>
      </c>
      <c r="BG152" s="221">
        <f>IF(N152="zákl. přenesená",J152,0)</f>
        <v>0</v>
      </c>
      <c r="BH152" s="221">
        <f>IF(N152="sníž. přenesená",J152,0)</f>
        <v>0</v>
      </c>
      <c r="BI152" s="221">
        <f>IF(N152="nulová",J152,0)</f>
        <v>0</v>
      </c>
      <c r="BJ152" s="21" t="s">
        <v>82</v>
      </c>
      <c r="BK152" s="221">
        <f>ROUND(I152*H152,2)</f>
        <v>0</v>
      </c>
      <c r="BL152" s="21" t="s">
        <v>196</v>
      </c>
      <c r="BM152" s="220" t="s">
        <v>277</v>
      </c>
    </row>
    <row r="153" s="2" customFormat="1">
      <c r="A153" s="42"/>
      <c r="B153" s="43"/>
      <c r="C153" s="44"/>
      <c r="D153" s="229" t="s">
        <v>217</v>
      </c>
      <c r="E153" s="44"/>
      <c r="F153" s="250" t="s">
        <v>252</v>
      </c>
      <c r="G153" s="44"/>
      <c r="H153" s="44"/>
      <c r="I153" s="224"/>
      <c r="J153" s="44"/>
      <c r="K153" s="44"/>
      <c r="L153" s="48"/>
      <c r="M153" s="225"/>
      <c r="N153" s="226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1" t="s">
        <v>217</v>
      </c>
      <c r="AU153" s="21" t="s">
        <v>84</v>
      </c>
    </row>
    <row r="154" s="2" customFormat="1" ht="37.8" customHeight="1">
      <c r="A154" s="42"/>
      <c r="B154" s="43"/>
      <c r="C154" s="261" t="s">
        <v>278</v>
      </c>
      <c r="D154" s="261" t="s">
        <v>254</v>
      </c>
      <c r="E154" s="262" t="s">
        <v>279</v>
      </c>
      <c r="F154" s="263" t="s">
        <v>280</v>
      </c>
      <c r="G154" s="264" t="s">
        <v>250</v>
      </c>
      <c r="H154" s="265">
        <v>2</v>
      </c>
      <c r="I154" s="266"/>
      <c r="J154" s="267">
        <f>ROUND(I154*H154,2)</f>
        <v>0</v>
      </c>
      <c r="K154" s="263" t="s">
        <v>19</v>
      </c>
      <c r="L154" s="268"/>
      <c r="M154" s="269" t="s">
        <v>19</v>
      </c>
      <c r="N154" s="270" t="s">
        <v>45</v>
      </c>
      <c r="O154" s="88"/>
      <c r="P154" s="218">
        <f>O154*H154</f>
        <v>0</v>
      </c>
      <c r="Q154" s="218">
        <v>0.45900000000000002</v>
      </c>
      <c r="R154" s="218">
        <f>Q154*H154</f>
        <v>0.91800000000000004</v>
      </c>
      <c r="S154" s="218">
        <v>0</v>
      </c>
      <c r="T154" s="219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20" t="s">
        <v>247</v>
      </c>
      <c r="AT154" s="220" t="s">
        <v>254</v>
      </c>
      <c r="AU154" s="220" t="s">
        <v>84</v>
      </c>
      <c r="AY154" s="21" t="s">
        <v>189</v>
      </c>
      <c r="BE154" s="221">
        <f>IF(N154="základní",J154,0)</f>
        <v>0</v>
      </c>
      <c r="BF154" s="221">
        <f>IF(N154="snížená",J154,0)</f>
        <v>0</v>
      </c>
      <c r="BG154" s="221">
        <f>IF(N154="zákl. přenesená",J154,0)</f>
        <v>0</v>
      </c>
      <c r="BH154" s="221">
        <f>IF(N154="sníž. přenesená",J154,0)</f>
        <v>0</v>
      </c>
      <c r="BI154" s="221">
        <f>IF(N154="nulová",J154,0)</f>
        <v>0</v>
      </c>
      <c r="BJ154" s="21" t="s">
        <v>82</v>
      </c>
      <c r="BK154" s="221">
        <f>ROUND(I154*H154,2)</f>
        <v>0</v>
      </c>
      <c r="BL154" s="21" t="s">
        <v>196</v>
      </c>
      <c r="BM154" s="220" t="s">
        <v>281</v>
      </c>
    </row>
    <row r="155" s="2" customFormat="1">
      <c r="A155" s="42"/>
      <c r="B155" s="43"/>
      <c r="C155" s="44"/>
      <c r="D155" s="229" t="s">
        <v>217</v>
      </c>
      <c r="E155" s="44"/>
      <c r="F155" s="250" t="s">
        <v>258</v>
      </c>
      <c r="G155" s="44"/>
      <c r="H155" s="44"/>
      <c r="I155" s="224"/>
      <c r="J155" s="44"/>
      <c r="K155" s="44"/>
      <c r="L155" s="48"/>
      <c r="M155" s="225"/>
      <c r="N155" s="226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1" t="s">
        <v>217</v>
      </c>
      <c r="AU155" s="21" t="s">
        <v>84</v>
      </c>
    </row>
    <row r="156" s="2" customFormat="1" ht="24.15" customHeight="1">
      <c r="A156" s="42"/>
      <c r="B156" s="43"/>
      <c r="C156" s="261" t="s">
        <v>282</v>
      </c>
      <c r="D156" s="261" t="s">
        <v>254</v>
      </c>
      <c r="E156" s="262" t="s">
        <v>283</v>
      </c>
      <c r="F156" s="263" t="s">
        <v>284</v>
      </c>
      <c r="G156" s="264" t="s">
        <v>250</v>
      </c>
      <c r="H156" s="265">
        <v>1</v>
      </c>
      <c r="I156" s="266"/>
      <c r="J156" s="267">
        <f>ROUND(I156*H156,2)</f>
        <v>0</v>
      </c>
      <c r="K156" s="263" t="s">
        <v>19</v>
      </c>
      <c r="L156" s="268"/>
      <c r="M156" s="269" t="s">
        <v>19</v>
      </c>
      <c r="N156" s="270" t="s">
        <v>45</v>
      </c>
      <c r="O156" s="88"/>
      <c r="P156" s="218">
        <f>O156*H156</f>
        <v>0</v>
      </c>
      <c r="Q156" s="218">
        <v>0.48299999999999998</v>
      </c>
      <c r="R156" s="218">
        <f>Q156*H156</f>
        <v>0.48299999999999998</v>
      </c>
      <c r="S156" s="218">
        <v>0</v>
      </c>
      <c r="T156" s="219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20" t="s">
        <v>247</v>
      </c>
      <c r="AT156" s="220" t="s">
        <v>254</v>
      </c>
      <c r="AU156" s="220" t="s">
        <v>84</v>
      </c>
      <c r="AY156" s="21" t="s">
        <v>189</v>
      </c>
      <c r="BE156" s="221">
        <f>IF(N156="základní",J156,0)</f>
        <v>0</v>
      </c>
      <c r="BF156" s="221">
        <f>IF(N156="snížená",J156,0)</f>
        <v>0</v>
      </c>
      <c r="BG156" s="221">
        <f>IF(N156="zákl. přenesená",J156,0)</f>
        <v>0</v>
      </c>
      <c r="BH156" s="221">
        <f>IF(N156="sníž. přenesená",J156,0)</f>
        <v>0</v>
      </c>
      <c r="BI156" s="221">
        <f>IF(N156="nulová",J156,0)</f>
        <v>0</v>
      </c>
      <c r="BJ156" s="21" t="s">
        <v>82</v>
      </c>
      <c r="BK156" s="221">
        <f>ROUND(I156*H156,2)</f>
        <v>0</v>
      </c>
      <c r="BL156" s="21" t="s">
        <v>196</v>
      </c>
      <c r="BM156" s="220" t="s">
        <v>285</v>
      </c>
    </row>
    <row r="157" s="2" customFormat="1">
      <c r="A157" s="42"/>
      <c r="B157" s="43"/>
      <c r="C157" s="44"/>
      <c r="D157" s="229" t="s">
        <v>217</v>
      </c>
      <c r="E157" s="44"/>
      <c r="F157" s="250" t="s">
        <v>258</v>
      </c>
      <c r="G157" s="44"/>
      <c r="H157" s="44"/>
      <c r="I157" s="224"/>
      <c r="J157" s="44"/>
      <c r="K157" s="44"/>
      <c r="L157" s="48"/>
      <c r="M157" s="225"/>
      <c r="N157" s="226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1" t="s">
        <v>217</v>
      </c>
      <c r="AU157" s="21" t="s">
        <v>84</v>
      </c>
    </row>
    <row r="158" s="2" customFormat="1" ht="24.15" customHeight="1">
      <c r="A158" s="42"/>
      <c r="B158" s="43"/>
      <c r="C158" s="261" t="s">
        <v>286</v>
      </c>
      <c r="D158" s="261" t="s">
        <v>254</v>
      </c>
      <c r="E158" s="262" t="s">
        <v>287</v>
      </c>
      <c r="F158" s="263" t="s">
        <v>288</v>
      </c>
      <c r="G158" s="264" t="s">
        <v>250</v>
      </c>
      <c r="H158" s="265">
        <v>1</v>
      </c>
      <c r="I158" s="266"/>
      <c r="J158" s="267">
        <f>ROUND(I158*H158,2)</f>
        <v>0</v>
      </c>
      <c r="K158" s="263" t="s">
        <v>19</v>
      </c>
      <c r="L158" s="268"/>
      <c r="M158" s="269" t="s">
        <v>19</v>
      </c>
      <c r="N158" s="270" t="s">
        <v>45</v>
      </c>
      <c r="O158" s="88"/>
      <c r="P158" s="218">
        <f>O158*H158</f>
        <v>0</v>
      </c>
      <c r="Q158" s="218">
        <v>0.46200000000000002</v>
      </c>
      <c r="R158" s="218">
        <f>Q158*H158</f>
        <v>0.46200000000000002</v>
      </c>
      <c r="S158" s="218">
        <v>0</v>
      </c>
      <c r="T158" s="219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20" t="s">
        <v>247</v>
      </c>
      <c r="AT158" s="220" t="s">
        <v>254</v>
      </c>
      <c r="AU158" s="220" t="s">
        <v>84</v>
      </c>
      <c r="AY158" s="21" t="s">
        <v>189</v>
      </c>
      <c r="BE158" s="221">
        <f>IF(N158="základní",J158,0)</f>
        <v>0</v>
      </c>
      <c r="BF158" s="221">
        <f>IF(N158="snížená",J158,0)</f>
        <v>0</v>
      </c>
      <c r="BG158" s="221">
        <f>IF(N158="zákl. přenesená",J158,0)</f>
        <v>0</v>
      </c>
      <c r="BH158" s="221">
        <f>IF(N158="sníž. přenesená",J158,0)</f>
        <v>0</v>
      </c>
      <c r="BI158" s="221">
        <f>IF(N158="nulová",J158,0)</f>
        <v>0</v>
      </c>
      <c r="BJ158" s="21" t="s">
        <v>82</v>
      </c>
      <c r="BK158" s="221">
        <f>ROUND(I158*H158,2)</f>
        <v>0</v>
      </c>
      <c r="BL158" s="21" t="s">
        <v>196</v>
      </c>
      <c r="BM158" s="220" t="s">
        <v>289</v>
      </c>
    </row>
    <row r="159" s="2" customFormat="1">
      <c r="A159" s="42"/>
      <c r="B159" s="43"/>
      <c r="C159" s="44"/>
      <c r="D159" s="229" t="s">
        <v>217</v>
      </c>
      <c r="E159" s="44"/>
      <c r="F159" s="250" t="s">
        <v>258</v>
      </c>
      <c r="G159" s="44"/>
      <c r="H159" s="44"/>
      <c r="I159" s="224"/>
      <c r="J159" s="44"/>
      <c r="K159" s="44"/>
      <c r="L159" s="48"/>
      <c r="M159" s="225"/>
      <c r="N159" s="226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1" t="s">
        <v>217</v>
      </c>
      <c r="AU159" s="21" t="s">
        <v>84</v>
      </c>
    </row>
    <row r="160" s="2" customFormat="1" ht="24.15" customHeight="1">
      <c r="A160" s="42"/>
      <c r="B160" s="43"/>
      <c r="C160" s="261" t="s">
        <v>290</v>
      </c>
      <c r="D160" s="261" t="s">
        <v>254</v>
      </c>
      <c r="E160" s="262" t="s">
        <v>291</v>
      </c>
      <c r="F160" s="263" t="s">
        <v>292</v>
      </c>
      <c r="G160" s="264" t="s">
        <v>250</v>
      </c>
      <c r="H160" s="265">
        <v>8</v>
      </c>
      <c r="I160" s="266"/>
      <c r="J160" s="267">
        <f>ROUND(I160*H160,2)</f>
        <v>0</v>
      </c>
      <c r="K160" s="263" t="s">
        <v>19</v>
      </c>
      <c r="L160" s="268"/>
      <c r="M160" s="269" t="s">
        <v>19</v>
      </c>
      <c r="N160" s="270" t="s">
        <v>45</v>
      </c>
      <c r="O160" s="88"/>
      <c r="P160" s="218">
        <f>O160*H160</f>
        <v>0</v>
      </c>
      <c r="Q160" s="218">
        <v>0.437</v>
      </c>
      <c r="R160" s="218">
        <f>Q160*H160</f>
        <v>3.496</v>
      </c>
      <c r="S160" s="218">
        <v>0</v>
      </c>
      <c r="T160" s="219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20" t="s">
        <v>247</v>
      </c>
      <c r="AT160" s="220" t="s">
        <v>254</v>
      </c>
      <c r="AU160" s="220" t="s">
        <v>84</v>
      </c>
      <c r="AY160" s="21" t="s">
        <v>189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21" t="s">
        <v>82</v>
      </c>
      <c r="BK160" s="221">
        <f>ROUND(I160*H160,2)</f>
        <v>0</v>
      </c>
      <c r="BL160" s="21" t="s">
        <v>196</v>
      </c>
      <c r="BM160" s="220" t="s">
        <v>293</v>
      </c>
    </row>
    <row r="161" s="2" customFormat="1">
      <c r="A161" s="42"/>
      <c r="B161" s="43"/>
      <c r="C161" s="44"/>
      <c r="D161" s="229" t="s">
        <v>217</v>
      </c>
      <c r="E161" s="44"/>
      <c r="F161" s="250" t="s">
        <v>258</v>
      </c>
      <c r="G161" s="44"/>
      <c r="H161" s="44"/>
      <c r="I161" s="224"/>
      <c r="J161" s="44"/>
      <c r="K161" s="44"/>
      <c r="L161" s="48"/>
      <c r="M161" s="225"/>
      <c r="N161" s="226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1" t="s">
        <v>217</v>
      </c>
      <c r="AU161" s="21" t="s">
        <v>84</v>
      </c>
    </row>
    <row r="162" s="2" customFormat="1" ht="24.15" customHeight="1">
      <c r="A162" s="42"/>
      <c r="B162" s="43"/>
      <c r="C162" s="261" t="s">
        <v>294</v>
      </c>
      <c r="D162" s="261" t="s">
        <v>254</v>
      </c>
      <c r="E162" s="262" t="s">
        <v>295</v>
      </c>
      <c r="F162" s="263" t="s">
        <v>296</v>
      </c>
      <c r="G162" s="264" t="s">
        <v>250</v>
      </c>
      <c r="H162" s="265">
        <v>3</v>
      </c>
      <c r="I162" s="266"/>
      <c r="J162" s="267">
        <f>ROUND(I162*H162,2)</f>
        <v>0</v>
      </c>
      <c r="K162" s="263" t="s">
        <v>19</v>
      </c>
      <c r="L162" s="268"/>
      <c r="M162" s="269" t="s">
        <v>19</v>
      </c>
      <c r="N162" s="270" t="s">
        <v>45</v>
      </c>
      <c r="O162" s="88"/>
      <c r="P162" s="218">
        <f>O162*H162</f>
        <v>0</v>
      </c>
      <c r="Q162" s="218">
        <v>0.497</v>
      </c>
      <c r="R162" s="218">
        <f>Q162*H162</f>
        <v>1.4910000000000001</v>
      </c>
      <c r="S162" s="218">
        <v>0</v>
      </c>
      <c r="T162" s="219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20" t="s">
        <v>247</v>
      </c>
      <c r="AT162" s="220" t="s">
        <v>254</v>
      </c>
      <c r="AU162" s="220" t="s">
        <v>84</v>
      </c>
      <c r="AY162" s="21" t="s">
        <v>189</v>
      </c>
      <c r="BE162" s="221">
        <f>IF(N162="základní",J162,0)</f>
        <v>0</v>
      </c>
      <c r="BF162" s="221">
        <f>IF(N162="snížená",J162,0)</f>
        <v>0</v>
      </c>
      <c r="BG162" s="221">
        <f>IF(N162="zákl. přenesená",J162,0)</f>
        <v>0</v>
      </c>
      <c r="BH162" s="221">
        <f>IF(N162="sníž. přenesená",J162,0)</f>
        <v>0</v>
      </c>
      <c r="BI162" s="221">
        <f>IF(N162="nulová",J162,0)</f>
        <v>0</v>
      </c>
      <c r="BJ162" s="21" t="s">
        <v>82</v>
      </c>
      <c r="BK162" s="221">
        <f>ROUND(I162*H162,2)</f>
        <v>0</v>
      </c>
      <c r="BL162" s="21" t="s">
        <v>196</v>
      </c>
      <c r="BM162" s="220" t="s">
        <v>297</v>
      </c>
    </row>
    <row r="163" s="2" customFormat="1">
      <c r="A163" s="42"/>
      <c r="B163" s="43"/>
      <c r="C163" s="44"/>
      <c r="D163" s="229" t="s">
        <v>217</v>
      </c>
      <c r="E163" s="44"/>
      <c r="F163" s="250" t="s">
        <v>258</v>
      </c>
      <c r="G163" s="44"/>
      <c r="H163" s="44"/>
      <c r="I163" s="224"/>
      <c r="J163" s="44"/>
      <c r="K163" s="44"/>
      <c r="L163" s="48"/>
      <c r="M163" s="225"/>
      <c r="N163" s="226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1" t="s">
        <v>217</v>
      </c>
      <c r="AU163" s="21" t="s">
        <v>84</v>
      </c>
    </row>
    <row r="164" s="2" customFormat="1" ht="24.15" customHeight="1">
      <c r="A164" s="42"/>
      <c r="B164" s="43"/>
      <c r="C164" s="209" t="s">
        <v>298</v>
      </c>
      <c r="D164" s="209" t="s">
        <v>192</v>
      </c>
      <c r="E164" s="210" t="s">
        <v>299</v>
      </c>
      <c r="F164" s="211" t="s">
        <v>300</v>
      </c>
      <c r="G164" s="212" t="s">
        <v>250</v>
      </c>
      <c r="H164" s="213">
        <v>2</v>
      </c>
      <c r="I164" s="214"/>
      <c r="J164" s="215">
        <f>ROUND(I164*H164,2)</f>
        <v>0</v>
      </c>
      <c r="K164" s="211" t="s">
        <v>19</v>
      </c>
      <c r="L164" s="48"/>
      <c r="M164" s="216" t="s">
        <v>19</v>
      </c>
      <c r="N164" s="217" t="s">
        <v>45</v>
      </c>
      <c r="O164" s="88"/>
      <c r="P164" s="218">
        <f>O164*H164</f>
        <v>0</v>
      </c>
      <c r="Q164" s="218">
        <v>0.035000000000000003</v>
      </c>
      <c r="R164" s="218">
        <f>Q164*H164</f>
        <v>0.070000000000000007</v>
      </c>
      <c r="S164" s="218">
        <v>0</v>
      </c>
      <c r="T164" s="219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20" t="s">
        <v>196</v>
      </c>
      <c r="AT164" s="220" t="s">
        <v>192</v>
      </c>
      <c r="AU164" s="220" t="s">
        <v>84</v>
      </c>
      <c r="AY164" s="21" t="s">
        <v>189</v>
      </c>
      <c r="BE164" s="221">
        <f>IF(N164="základní",J164,0)</f>
        <v>0</v>
      </c>
      <c r="BF164" s="221">
        <f>IF(N164="snížená",J164,0)</f>
        <v>0</v>
      </c>
      <c r="BG164" s="221">
        <f>IF(N164="zákl. přenesená",J164,0)</f>
        <v>0</v>
      </c>
      <c r="BH164" s="221">
        <f>IF(N164="sníž. přenesená",J164,0)</f>
        <v>0</v>
      </c>
      <c r="BI164" s="221">
        <f>IF(N164="nulová",J164,0)</f>
        <v>0</v>
      </c>
      <c r="BJ164" s="21" t="s">
        <v>82</v>
      </c>
      <c r="BK164" s="221">
        <f>ROUND(I164*H164,2)</f>
        <v>0</v>
      </c>
      <c r="BL164" s="21" t="s">
        <v>196</v>
      </c>
      <c r="BM164" s="220" t="s">
        <v>301</v>
      </c>
    </row>
    <row r="165" s="2" customFormat="1">
      <c r="A165" s="42"/>
      <c r="B165" s="43"/>
      <c r="C165" s="44"/>
      <c r="D165" s="229" t="s">
        <v>217</v>
      </c>
      <c r="E165" s="44"/>
      <c r="F165" s="250" t="s">
        <v>252</v>
      </c>
      <c r="G165" s="44"/>
      <c r="H165" s="44"/>
      <c r="I165" s="224"/>
      <c r="J165" s="44"/>
      <c r="K165" s="44"/>
      <c r="L165" s="48"/>
      <c r="M165" s="225"/>
      <c r="N165" s="226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1" t="s">
        <v>217</v>
      </c>
      <c r="AU165" s="21" t="s">
        <v>84</v>
      </c>
    </row>
    <row r="166" s="2" customFormat="1" ht="24.15" customHeight="1">
      <c r="A166" s="42"/>
      <c r="B166" s="43"/>
      <c r="C166" s="261" t="s">
        <v>7</v>
      </c>
      <c r="D166" s="261" t="s">
        <v>254</v>
      </c>
      <c r="E166" s="262" t="s">
        <v>302</v>
      </c>
      <c r="F166" s="263" t="s">
        <v>303</v>
      </c>
      <c r="G166" s="264" t="s">
        <v>250</v>
      </c>
      <c r="H166" s="265">
        <v>2</v>
      </c>
      <c r="I166" s="266"/>
      <c r="J166" s="267">
        <f>ROUND(I166*H166,2)</f>
        <v>0</v>
      </c>
      <c r="K166" s="263" t="s">
        <v>19</v>
      </c>
      <c r="L166" s="268"/>
      <c r="M166" s="269" t="s">
        <v>19</v>
      </c>
      <c r="N166" s="270" t="s">
        <v>45</v>
      </c>
      <c r="O166" s="88"/>
      <c r="P166" s="218">
        <f>O166*H166</f>
        <v>0</v>
      </c>
      <c r="Q166" s="218">
        <v>0.53000000000000003</v>
      </c>
      <c r="R166" s="218">
        <f>Q166*H166</f>
        <v>1.0600000000000001</v>
      </c>
      <c r="S166" s="218">
        <v>0</v>
      </c>
      <c r="T166" s="219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20" t="s">
        <v>247</v>
      </c>
      <c r="AT166" s="220" t="s">
        <v>254</v>
      </c>
      <c r="AU166" s="220" t="s">
        <v>84</v>
      </c>
      <c r="AY166" s="21" t="s">
        <v>189</v>
      </c>
      <c r="BE166" s="221">
        <f>IF(N166="základní",J166,0)</f>
        <v>0</v>
      </c>
      <c r="BF166" s="221">
        <f>IF(N166="snížená",J166,0)</f>
        <v>0</v>
      </c>
      <c r="BG166" s="221">
        <f>IF(N166="zákl. přenesená",J166,0)</f>
        <v>0</v>
      </c>
      <c r="BH166" s="221">
        <f>IF(N166="sníž. přenesená",J166,0)</f>
        <v>0</v>
      </c>
      <c r="BI166" s="221">
        <f>IF(N166="nulová",J166,0)</f>
        <v>0</v>
      </c>
      <c r="BJ166" s="21" t="s">
        <v>82</v>
      </c>
      <c r="BK166" s="221">
        <f>ROUND(I166*H166,2)</f>
        <v>0</v>
      </c>
      <c r="BL166" s="21" t="s">
        <v>196</v>
      </c>
      <c r="BM166" s="220" t="s">
        <v>304</v>
      </c>
    </row>
    <row r="167" s="2" customFormat="1">
      <c r="A167" s="42"/>
      <c r="B167" s="43"/>
      <c r="C167" s="44"/>
      <c r="D167" s="229" t="s">
        <v>217</v>
      </c>
      <c r="E167" s="44"/>
      <c r="F167" s="250" t="s">
        <v>258</v>
      </c>
      <c r="G167" s="44"/>
      <c r="H167" s="44"/>
      <c r="I167" s="224"/>
      <c r="J167" s="44"/>
      <c r="K167" s="44"/>
      <c r="L167" s="48"/>
      <c r="M167" s="225"/>
      <c r="N167" s="226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1" t="s">
        <v>217</v>
      </c>
      <c r="AU167" s="21" t="s">
        <v>84</v>
      </c>
    </row>
    <row r="168" s="2" customFormat="1" ht="24.15" customHeight="1">
      <c r="A168" s="42"/>
      <c r="B168" s="43"/>
      <c r="C168" s="209" t="s">
        <v>305</v>
      </c>
      <c r="D168" s="209" t="s">
        <v>192</v>
      </c>
      <c r="E168" s="210" t="s">
        <v>306</v>
      </c>
      <c r="F168" s="211" t="s">
        <v>307</v>
      </c>
      <c r="G168" s="212" t="s">
        <v>250</v>
      </c>
      <c r="H168" s="213">
        <v>158</v>
      </c>
      <c r="I168" s="214"/>
      <c r="J168" s="215">
        <f>ROUND(I168*H168,2)</f>
        <v>0</v>
      </c>
      <c r="K168" s="211" t="s">
        <v>19</v>
      </c>
      <c r="L168" s="48"/>
      <c r="M168" s="216" t="s">
        <v>19</v>
      </c>
      <c r="N168" s="217" t="s">
        <v>45</v>
      </c>
      <c r="O168" s="88"/>
      <c r="P168" s="218">
        <f>O168*H168</f>
        <v>0</v>
      </c>
      <c r="Q168" s="218">
        <v>0</v>
      </c>
      <c r="R168" s="218">
        <f>Q168*H168</f>
        <v>0</v>
      </c>
      <c r="S168" s="218">
        <v>0</v>
      </c>
      <c r="T168" s="219">
        <f>S168*H168</f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R168" s="220" t="s">
        <v>196</v>
      </c>
      <c r="AT168" s="220" t="s">
        <v>192</v>
      </c>
      <c r="AU168" s="220" t="s">
        <v>84</v>
      </c>
      <c r="AY168" s="21" t="s">
        <v>189</v>
      </c>
      <c r="BE168" s="221">
        <f>IF(N168="základní",J168,0)</f>
        <v>0</v>
      </c>
      <c r="BF168" s="221">
        <f>IF(N168="snížená",J168,0)</f>
        <v>0</v>
      </c>
      <c r="BG168" s="221">
        <f>IF(N168="zákl. přenesená",J168,0)</f>
        <v>0</v>
      </c>
      <c r="BH168" s="221">
        <f>IF(N168="sníž. přenesená",J168,0)</f>
        <v>0</v>
      </c>
      <c r="BI168" s="221">
        <f>IF(N168="nulová",J168,0)</f>
        <v>0</v>
      </c>
      <c r="BJ168" s="21" t="s">
        <v>82</v>
      </c>
      <c r="BK168" s="221">
        <f>ROUND(I168*H168,2)</f>
        <v>0</v>
      </c>
      <c r="BL168" s="21" t="s">
        <v>196</v>
      </c>
      <c r="BM168" s="220" t="s">
        <v>308</v>
      </c>
    </row>
    <row r="169" s="2" customFormat="1" ht="24.15" customHeight="1">
      <c r="A169" s="42"/>
      <c r="B169" s="43"/>
      <c r="C169" s="261" t="s">
        <v>309</v>
      </c>
      <c r="D169" s="261" t="s">
        <v>254</v>
      </c>
      <c r="E169" s="262" t="s">
        <v>310</v>
      </c>
      <c r="F169" s="263" t="s">
        <v>311</v>
      </c>
      <c r="G169" s="264" t="s">
        <v>250</v>
      </c>
      <c r="H169" s="265">
        <v>158</v>
      </c>
      <c r="I169" s="266"/>
      <c r="J169" s="267">
        <f>ROUND(I169*H169,2)</f>
        <v>0</v>
      </c>
      <c r="K169" s="263" t="s">
        <v>19</v>
      </c>
      <c r="L169" s="268"/>
      <c r="M169" s="269" t="s">
        <v>19</v>
      </c>
      <c r="N169" s="270" t="s">
        <v>45</v>
      </c>
      <c r="O169" s="88"/>
      <c r="P169" s="218">
        <f>O169*H169</f>
        <v>0</v>
      </c>
      <c r="Q169" s="218">
        <v>0.0504</v>
      </c>
      <c r="R169" s="218">
        <f>Q169*H169</f>
        <v>7.9632000000000005</v>
      </c>
      <c r="S169" s="218">
        <v>0</v>
      </c>
      <c r="T169" s="219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20" t="s">
        <v>247</v>
      </c>
      <c r="AT169" s="220" t="s">
        <v>254</v>
      </c>
      <c r="AU169" s="220" t="s">
        <v>84</v>
      </c>
      <c r="AY169" s="21" t="s">
        <v>189</v>
      </c>
      <c r="BE169" s="221">
        <f>IF(N169="základní",J169,0)</f>
        <v>0</v>
      </c>
      <c r="BF169" s="221">
        <f>IF(N169="snížená",J169,0)</f>
        <v>0</v>
      </c>
      <c r="BG169" s="221">
        <f>IF(N169="zákl. přenesená",J169,0)</f>
        <v>0</v>
      </c>
      <c r="BH169" s="221">
        <f>IF(N169="sníž. přenesená",J169,0)</f>
        <v>0</v>
      </c>
      <c r="BI169" s="221">
        <f>IF(N169="nulová",J169,0)</f>
        <v>0</v>
      </c>
      <c r="BJ169" s="21" t="s">
        <v>82</v>
      </c>
      <c r="BK169" s="221">
        <f>ROUND(I169*H169,2)</f>
        <v>0</v>
      </c>
      <c r="BL169" s="21" t="s">
        <v>196</v>
      </c>
      <c r="BM169" s="220" t="s">
        <v>312</v>
      </c>
    </row>
    <row r="170" s="2" customFormat="1">
      <c r="A170" s="42"/>
      <c r="B170" s="43"/>
      <c r="C170" s="44"/>
      <c r="D170" s="229" t="s">
        <v>217</v>
      </c>
      <c r="E170" s="44"/>
      <c r="F170" s="250" t="s">
        <v>258</v>
      </c>
      <c r="G170" s="44"/>
      <c r="H170" s="44"/>
      <c r="I170" s="224"/>
      <c r="J170" s="44"/>
      <c r="K170" s="44"/>
      <c r="L170" s="48"/>
      <c r="M170" s="225"/>
      <c r="N170" s="226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1" t="s">
        <v>217</v>
      </c>
      <c r="AU170" s="21" t="s">
        <v>84</v>
      </c>
    </row>
    <row r="171" s="2" customFormat="1" ht="24.15" customHeight="1">
      <c r="A171" s="42"/>
      <c r="B171" s="43"/>
      <c r="C171" s="209" t="s">
        <v>313</v>
      </c>
      <c r="D171" s="209" t="s">
        <v>192</v>
      </c>
      <c r="E171" s="210" t="s">
        <v>314</v>
      </c>
      <c r="F171" s="211" t="s">
        <v>315</v>
      </c>
      <c r="G171" s="212" t="s">
        <v>107</v>
      </c>
      <c r="H171" s="213">
        <v>11.199</v>
      </c>
      <c r="I171" s="214"/>
      <c r="J171" s="215">
        <f>ROUND(I171*H171,2)</f>
        <v>0</v>
      </c>
      <c r="K171" s="211" t="s">
        <v>195</v>
      </c>
      <c r="L171" s="48"/>
      <c r="M171" s="216" t="s">
        <v>19</v>
      </c>
      <c r="N171" s="217" t="s">
        <v>45</v>
      </c>
      <c r="O171" s="88"/>
      <c r="P171" s="218">
        <f>O171*H171</f>
        <v>0</v>
      </c>
      <c r="Q171" s="218">
        <v>2.5018699999999998</v>
      </c>
      <c r="R171" s="218">
        <f>Q171*H171</f>
        <v>28.018442129999997</v>
      </c>
      <c r="S171" s="218">
        <v>0</v>
      </c>
      <c r="T171" s="219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20" t="s">
        <v>196</v>
      </c>
      <c r="AT171" s="220" t="s">
        <v>192</v>
      </c>
      <c r="AU171" s="220" t="s">
        <v>84</v>
      </c>
      <c r="AY171" s="21" t="s">
        <v>189</v>
      </c>
      <c r="BE171" s="221">
        <f>IF(N171="základní",J171,0)</f>
        <v>0</v>
      </c>
      <c r="BF171" s="221">
        <f>IF(N171="snížená",J171,0)</f>
        <v>0</v>
      </c>
      <c r="BG171" s="221">
        <f>IF(N171="zákl. přenesená",J171,0)</f>
        <v>0</v>
      </c>
      <c r="BH171" s="221">
        <f>IF(N171="sníž. přenesená",J171,0)</f>
        <v>0</v>
      </c>
      <c r="BI171" s="221">
        <f>IF(N171="nulová",J171,0)</f>
        <v>0</v>
      </c>
      <c r="BJ171" s="21" t="s">
        <v>82</v>
      </c>
      <c r="BK171" s="221">
        <f>ROUND(I171*H171,2)</f>
        <v>0</v>
      </c>
      <c r="BL171" s="21" t="s">
        <v>196</v>
      </c>
      <c r="BM171" s="220" t="s">
        <v>316</v>
      </c>
    </row>
    <row r="172" s="2" customFormat="1">
      <c r="A172" s="42"/>
      <c r="B172" s="43"/>
      <c r="C172" s="44"/>
      <c r="D172" s="222" t="s">
        <v>198</v>
      </c>
      <c r="E172" s="44"/>
      <c r="F172" s="223" t="s">
        <v>317</v>
      </c>
      <c r="G172" s="44"/>
      <c r="H172" s="44"/>
      <c r="I172" s="224"/>
      <c r="J172" s="44"/>
      <c r="K172" s="44"/>
      <c r="L172" s="48"/>
      <c r="M172" s="225"/>
      <c r="N172" s="226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1" t="s">
        <v>198</v>
      </c>
      <c r="AU172" s="21" t="s">
        <v>84</v>
      </c>
    </row>
    <row r="173" s="15" customFormat="1">
      <c r="A173" s="15"/>
      <c r="B173" s="251"/>
      <c r="C173" s="252"/>
      <c r="D173" s="229" t="s">
        <v>200</v>
      </c>
      <c r="E173" s="253" t="s">
        <v>19</v>
      </c>
      <c r="F173" s="254" t="s">
        <v>318</v>
      </c>
      <c r="G173" s="252"/>
      <c r="H173" s="253" t="s">
        <v>19</v>
      </c>
      <c r="I173" s="255"/>
      <c r="J173" s="252"/>
      <c r="K173" s="252"/>
      <c r="L173" s="256"/>
      <c r="M173" s="257"/>
      <c r="N173" s="258"/>
      <c r="O173" s="258"/>
      <c r="P173" s="258"/>
      <c r="Q173" s="258"/>
      <c r="R173" s="258"/>
      <c r="S173" s="258"/>
      <c r="T173" s="259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0" t="s">
        <v>200</v>
      </c>
      <c r="AU173" s="260" t="s">
        <v>84</v>
      </c>
      <c r="AV173" s="15" t="s">
        <v>82</v>
      </c>
      <c r="AW173" s="15" t="s">
        <v>35</v>
      </c>
      <c r="AX173" s="15" t="s">
        <v>74</v>
      </c>
      <c r="AY173" s="260" t="s">
        <v>189</v>
      </c>
    </row>
    <row r="174" s="13" customFormat="1">
      <c r="A174" s="13"/>
      <c r="B174" s="227"/>
      <c r="C174" s="228"/>
      <c r="D174" s="229" t="s">
        <v>200</v>
      </c>
      <c r="E174" s="230" t="s">
        <v>19</v>
      </c>
      <c r="F174" s="231" t="s">
        <v>319</v>
      </c>
      <c r="G174" s="228"/>
      <c r="H174" s="232">
        <v>6.4950000000000001</v>
      </c>
      <c r="I174" s="233"/>
      <c r="J174" s="228"/>
      <c r="K174" s="228"/>
      <c r="L174" s="234"/>
      <c r="M174" s="235"/>
      <c r="N174" s="236"/>
      <c r="O174" s="236"/>
      <c r="P174" s="236"/>
      <c r="Q174" s="236"/>
      <c r="R174" s="236"/>
      <c r="S174" s="236"/>
      <c r="T174" s="23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8" t="s">
        <v>200</v>
      </c>
      <c r="AU174" s="238" t="s">
        <v>84</v>
      </c>
      <c r="AV174" s="13" t="s">
        <v>84</v>
      </c>
      <c r="AW174" s="13" t="s">
        <v>35</v>
      </c>
      <c r="AX174" s="13" t="s">
        <v>74</v>
      </c>
      <c r="AY174" s="238" t="s">
        <v>189</v>
      </c>
    </row>
    <row r="175" s="15" customFormat="1">
      <c r="A175" s="15"/>
      <c r="B175" s="251"/>
      <c r="C175" s="252"/>
      <c r="D175" s="229" t="s">
        <v>200</v>
      </c>
      <c r="E175" s="253" t="s">
        <v>19</v>
      </c>
      <c r="F175" s="254" t="s">
        <v>320</v>
      </c>
      <c r="G175" s="252"/>
      <c r="H175" s="253" t="s">
        <v>19</v>
      </c>
      <c r="I175" s="255"/>
      <c r="J175" s="252"/>
      <c r="K175" s="252"/>
      <c r="L175" s="256"/>
      <c r="M175" s="257"/>
      <c r="N175" s="258"/>
      <c r="O175" s="258"/>
      <c r="P175" s="258"/>
      <c r="Q175" s="258"/>
      <c r="R175" s="258"/>
      <c r="S175" s="258"/>
      <c r="T175" s="259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0" t="s">
        <v>200</v>
      </c>
      <c r="AU175" s="260" t="s">
        <v>84</v>
      </c>
      <c r="AV175" s="15" t="s">
        <v>82</v>
      </c>
      <c r="AW175" s="15" t="s">
        <v>35</v>
      </c>
      <c r="AX175" s="15" t="s">
        <v>74</v>
      </c>
      <c r="AY175" s="260" t="s">
        <v>189</v>
      </c>
    </row>
    <row r="176" s="13" customFormat="1">
      <c r="A176" s="13"/>
      <c r="B176" s="227"/>
      <c r="C176" s="228"/>
      <c r="D176" s="229" t="s">
        <v>200</v>
      </c>
      <c r="E176" s="230" t="s">
        <v>19</v>
      </c>
      <c r="F176" s="231" t="s">
        <v>321</v>
      </c>
      <c r="G176" s="228"/>
      <c r="H176" s="232">
        <v>0.38200000000000001</v>
      </c>
      <c r="I176" s="233"/>
      <c r="J176" s="228"/>
      <c r="K176" s="228"/>
      <c r="L176" s="234"/>
      <c r="M176" s="235"/>
      <c r="N176" s="236"/>
      <c r="O176" s="236"/>
      <c r="P176" s="236"/>
      <c r="Q176" s="236"/>
      <c r="R176" s="236"/>
      <c r="S176" s="236"/>
      <c r="T176" s="23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8" t="s">
        <v>200</v>
      </c>
      <c r="AU176" s="238" t="s">
        <v>84</v>
      </c>
      <c r="AV176" s="13" t="s">
        <v>84</v>
      </c>
      <c r="AW176" s="13" t="s">
        <v>35</v>
      </c>
      <c r="AX176" s="13" t="s">
        <v>74</v>
      </c>
      <c r="AY176" s="238" t="s">
        <v>189</v>
      </c>
    </row>
    <row r="177" s="13" customFormat="1">
      <c r="A177" s="13"/>
      <c r="B177" s="227"/>
      <c r="C177" s="228"/>
      <c r="D177" s="229" t="s">
        <v>200</v>
      </c>
      <c r="E177" s="230" t="s">
        <v>19</v>
      </c>
      <c r="F177" s="231" t="s">
        <v>322</v>
      </c>
      <c r="G177" s="228"/>
      <c r="H177" s="232">
        <v>2.391</v>
      </c>
      <c r="I177" s="233"/>
      <c r="J177" s="228"/>
      <c r="K177" s="228"/>
      <c r="L177" s="234"/>
      <c r="M177" s="235"/>
      <c r="N177" s="236"/>
      <c r="O177" s="236"/>
      <c r="P177" s="236"/>
      <c r="Q177" s="236"/>
      <c r="R177" s="236"/>
      <c r="S177" s="236"/>
      <c r="T177" s="23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8" t="s">
        <v>200</v>
      </c>
      <c r="AU177" s="238" t="s">
        <v>84</v>
      </c>
      <c r="AV177" s="13" t="s">
        <v>84</v>
      </c>
      <c r="AW177" s="13" t="s">
        <v>35</v>
      </c>
      <c r="AX177" s="13" t="s">
        <v>74</v>
      </c>
      <c r="AY177" s="238" t="s">
        <v>189</v>
      </c>
    </row>
    <row r="178" s="13" customFormat="1">
      <c r="A178" s="13"/>
      <c r="B178" s="227"/>
      <c r="C178" s="228"/>
      <c r="D178" s="229" t="s">
        <v>200</v>
      </c>
      <c r="E178" s="230" t="s">
        <v>19</v>
      </c>
      <c r="F178" s="231" t="s">
        <v>323</v>
      </c>
      <c r="G178" s="228"/>
      <c r="H178" s="232">
        <v>1.579</v>
      </c>
      <c r="I178" s="233"/>
      <c r="J178" s="228"/>
      <c r="K178" s="228"/>
      <c r="L178" s="234"/>
      <c r="M178" s="235"/>
      <c r="N178" s="236"/>
      <c r="O178" s="236"/>
      <c r="P178" s="236"/>
      <c r="Q178" s="236"/>
      <c r="R178" s="236"/>
      <c r="S178" s="236"/>
      <c r="T178" s="23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8" t="s">
        <v>200</v>
      </c>
      <c r="AU178" s="238" t="s">
        <v>84</v>
      </c>
      <c r="AV178" s="13" t="s">
        <v>84</v>
      </c>
      <c r="AW178" s="13" t="s">
        <v>35</v>
      </c>
      <c r="AX178" s="13" t="s">
        <v>74</v>
      </c>
      <c r="AY178" s="238" t="s">
        <v>189</v>
      </c>
    </row>
    <row r="179" s="13" customFormat="1">
      <c r="A179" s="13"/>
      <c r="B179" s="227"/>
      <c r="C179" s="228"/>
      <c r="D179" s="229" t="s">
        <v>200</v>
      </c>
      <c r="E179" s="230" t="s">
        <v>19</v>
      </c>
      <c r="F179" s="231" t="s">
        <v>324</v>
      </c>
      <c r="G179" s="228"/>
      <c r="H179" s="232">
        <v>0.35199999999999998</v>
      </c>
      <c r="I179" s="233"/>
      <c r="J179" s="228"/>
      <c r="K179" s="228"/>
      <c r="L179" s="234"/>
      <c r="M179" s="235"/>
      <c r="N179" s="236"/>
      <c r="O179" s="236"/>
      <c r="P179" s="236"/>
      <c r="Q179" s="236"/>
      <c r="R179" s="236"/>
      <c r="S179" s="236"/>
      <c r="T179" s="23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8" t="s">
        <v>200</v>
      </c>
      <c r="AU179" s="238" t="s">
        <v>84</v>
      </c>
      <c r="AV179" s="13" t="s">
        <v>84</v>
      </c>
      <c r="AW179" s="13" t="s">
        <v>35</v>
      </c>
      <c r="AX179" s="13" t="s">
        <v>74</v>
      </c>
      <c r="AY179" s="238" t="s">
        <v>189</v>
      </c>
    </row>
    <row r="180" s="14" customFormat="1">
      <c r="A180" s="14"/>
      <c r="B180" s="239"/>
      <c r="C180" s="240"/>
      <c r="D180" s="229" t="s">
        <v>200</v>
      </c>
      <c r="E180" s="241" t="s">
        <v>105</v>
      </c>
      <c r="F180" s="242" t="s">
        <v>203</v>
      </c>
      <c r="G180" s="240"/>
      <c r="H180" s="243">
        <v>11.199</v>
      </c>
      <c r="I180" s="244"/>
      <c r="J180" s="240"/>
      <c r="K180" s="240"/>
      <c r="L180" s="245"/>
      <c r="M180" s="246"/>
      <c r="N180" s="247"/>
      <c r="O180" s="247"/>
      <c r="P180" s="247"/>
      <c r="Q180" s="247"/>
      <c r="R180" s="247"/>
      <c r="S180" s="247"/>
      <c r="T180" s="24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9" t="s">
        <v>200</v>
      </c>
      <c r="AU180" s="249" t="s">
        <v>84</v>
      </c>
      <c r="AV180" s="14" t="s">
        <v>196</v>
      </c>
      <c r="AW180" s="14" t="s">
        <v>35</v>
      </c>
      <c r="AX180" s="14" t="s">
        <v>82</v>
      </c>
      <c r="AY180" s="249" t="s">
        <v>189</v>
      </c>
    </row>
    <row r="181" s="2" customFormat="1" ht="37.8" customHeight="1">
      <c r="A181" s="42"/>
      <c r="B181" s="43"/>
      <c r="C181" s="209" t="s">
        <v>325</v>
      </c>
      <c r="D181" s="209" t="s">
        <v>192</v>
      </c>
      <c r="E181" s="210" t="s">
        <v>326</v>
      </c>
      <c r="F181" s="211" t="s">
        <v>327</v>
      </c>
      <c r="G181" s="212" t="s">
        <v>93</v>
      </c>
      <c r="H181" s="213">
        <v>58.698</v>
      </c>
      <c r="I181" s="214"/>
      <c r="J181" s="215">
        <f>ROUND(I181*H181,2)</f>
        <v>0</v>
      </c>
      <c r="K181" s="211" t="s">
        <v>195</v>
      </c>
      <c r="L181" s="48"/>
      <c r="M181" s="216" t="s">
        <v>19</v>
      </c>
      <c r="N181" s="217" t="s">
        <v>45</v>
      </c>
      <c r="O181" s="88"/>
      <c r="P181" s="218">
        <f>O181*H181</f>
        <v>0</v>
      </c>
      <c r="Q181" s="218">
        <v>0.015890000000000001</v>
      </c>
      <c r="R181" s="218">
        <f>Q181*H181</f>
        <v>0.93271122000000006</v>
      </c>
      <c r="S181" s="218">
        <v>0</v>
      </c>
      <c r="T181" s="219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20" t="s">
        <v>196</v>
      </c>
      <c r="AT181" s="220" t="s">
        <v>192</v>
      </c>
      <c r="AU181" s="220" t="s">
        <v>84</v>
      </c>
      <c r="AY181" s="21" t="s">
        <v>189</v>
      </c>
      <c r="BE181" s="221">
        <f>IF(N181="základní",J181,0)</f>
        <v>0</v>
      </c>
      <c r="BF181" s="221">
        <f>IF(N181="snížená",J181,0)</f>
        <v>0</v>
      </c>
      <c r="BG181" s="221">
        <f>IF(N181="zákl. přenesená",J181,0)</f>
        <v>0</v>
      </c>
      <c r="BH181" s="221">
        <f>IF(N181="sníž. přenesená",J181,0)</f>
        <v>0</v>
      </c>
      <c r="BI181" s="221">
        <f>IF(N181="nulová",J181,0)</f>
        <v>0</v>
      </c>
      <c r="BJ181" s="21" t="s">
        <v>82</v>
      </c>
      <c r="BK181" s="221">
        <f>ROUND(I181*H181,2)</f>
        <v>0</v>
      </c>
      <c r="BL181" s="21" t="s">
        <v>196</v>
      </c>
      <c r="BM181" s="220" t="s">
        <v>328</v>
      </c>
    </row>
    <row r="182" s="2" customFormat="1">
      <c r="A182" s="42"/>
      <c r="B182" s="43"/>
      <c r="C182" s="44"/>
      <c r="D182" s="222" t="s">
        <v>198</v>
      </c>
      <c r="E182" s="44"/>
      <c r="F182" s="223" t="s">
        <v>329</v>
      </c>
      <c r="G182" s="44"/>
      <c r="H182" s="44"/>
      <c r="I182" s="224"/>
      <c r="J182" s="44"/>
      <c r="K182" s="44"/>
      <c r="L182" s="48"/>
      <c r="M182" s="225"/>
      <c r="N182" s="226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1" t="s">
        <v>198</v>
      </c>
      <c r="AU182" s="21" t="s">
        <v>84</v>
      </c>
    </row>
    <row r="183" s="15" customFormat="1">
      <c r="A183" s="15"/>
      <c r="B183" s="251"/>
      <c r="C183" s="252"/>
      <c r="D183" s="229" t="s">
        <v>200</v>
      </c>
      <c r="E183" s="253" t="s">
        <v>19</v>
      </c>
      <c r="F183" s="254" t="s">
        <v>318</v>
      </c>
      <c r="G183" s="252"/>
      <c r="H183" s="253" t="s">
        <v>19</v>
      </c>
      <c r="I183" s="255"/>
      <c r="J183" s="252"/>
      <c r="K183" s="252"/>
      <c r="L183" s="256"/>
      <c r="M183" s="257"/>
      <c r="N183" s="258"/>
      <c r="O183" s="258"/>
      <c r="P183" s="258"/>
      <c r="Q183" s="258"/>
      <c r="R183" s="258"/>
      <c r="S183" s="258"/>
      <c r="T183" s="259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0" t="s">
        <v>200</v>
      </c>
      <c r="AU183" s="260" t="s">
        <v>84</v>
      </c>
      <c r="AV183" s="15" t="s">
        <v>82</v>
      </c>
      <c r="AW183" s="15" t="s">
        <v>35</v>
      </c>
      <c r="AX183" s="15" t="s">
        <v>74</v>
      </c>
      <c r="AY183" s="260" t="s">
        <v>189</v>
      </c>
    </row>
    <row r="184" s="13" customFormat="1">
      <c r="A184" s="13"/>
      <c r="B184" s="227"/>
      <c r="C184" s="228"/>
      <c r="D184" s="229" t="s">
        <v>200</v>
      </c>
      <c r="E184" s="230" t="s">
        <v>19</v>
      </c>
      <c r="F184" s="231" t="s">
        <v>330</v>
      </c>
      <c r="G184" s="228"/>
      <c r="H184" s="232">
        <v>35.125</v>
      </c>
      <c r="I184" s="233"/>
      <c r="J184" s="228"/>
      <c r="K184" s="228"/>
      <c r="L184" s="234"/>
      <c r="M184" s="235"/>
      <c r="N184" s="236"/>
      <c r="O184" s="236"/>
      <c r="P184" s="236"/>
      <c r="Q184" s="236"/>
      <c r="R184" s="236"/>
      <c r="S184" s="236"/>
      <c r="T184" s="23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8" t="s">
        <v>200</v>
      </c>
      <c r="AU184" s="238" t="s">
        <v>84</v>
      </c>
      <c r="AV184" s="13" t="s">
        <v>84</v>
      </c>
      <c r="AW184" s="13" t="s">
        <v>35</v>
      </c>
      <c r="AX184" s="13" t="s">
        <v>74</v>
      </c>
      <c r="AY184" s="238" t="s">
        <v>189</v>
      </c>
    </row>
    <row r="185" s="15" customFormat="1">
      <c r="A185" s="15"/>
      <c r="B185" s="251"/>
      <c r="C185" s="252"/>
      <c r="D185" s="229" t="s">
        <v>200</v>
      </c>
      <c r="E185" s="253" t="s">
        <v>19</v>
      </c>
      <c r="F185" s="254" t="s">
        <v>320</v>
      </c>
      <c r="G185" s="252"/>
      <c r="H185" s="253" t="s">
        <v>19</v>
      </c>
      <c r="I185" s="255"/>
      <c r="J185" s="252"/>
      <c r="K185" s="252"/>
      <c r="L185" s="256"/>
      <c r="M185" s="257"/>
      <c r="N185" s="258"/>
      <c r="O185" s="258"/>
      <c r="P185" s="258"/>
      <c r="Q185" s="258"/>
      <c r="R185" s="258"/>
      <c r="S185" s="258"/>
      <c r="T185" s="259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0" t="s">
        <v>200</v>
      </c>
      <c r="AU185" s="260" t="s">
        <v>84</v>
      </c>
      <c r="AV185" s="15" t="s">
        <v>82</v>
      </c>
      <c r="AW185" s="15" t="s">
        <v>35</v>
      </c>
      <c r="AX185" s="15" t="s">
        <v>74</v>
      </c>
      <c r="AY185" s="260" t="s">
        <v>189</v>
      </c>
    </row>
    <row r="186" s="13" customFormat="1">
      <c r="A186" s="13"/>
      <c r="B186" s="227"/>
      <c r="C186" s="228"/>
      <c r="D186" s="229" t="s">
        <v>200</v>
      </c>
      <c r="E186" s="230" t="s">
        <v>19</v>
      </c>
      <c r="F186" s="231" t="s">
        <v>331</v>
      </c>
      <c r="G186" s="228"/>
      <c r="H186" s="232">
        <v>1.5880000000000001</v>
      </c>
      <c r="I186" s="233"/>
      <c r="J186" s="228"/>
      <c r="K186" s="228"/>
      <c r="L186" s="234"/>
      <c r="M186" s="235"/>
      <c r="N186" s="236"/>
      <c r="O186" s="236"/>
      <c r="P186" s="236"/>
      <c r="Q186" s="236"/>
      <c r="R186" s="236"/>
      <c r="S186" s="236"/>
      <c r="T186" s="23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8" t="s">
        <v>200</v>
      </c>
      <c r="AU186" s="238" t="s">
        <v>84</v>
      </c>
      <c r="AV186" s="13" t="s">
        <v>84</v>
      </c>
      <c r="AW186" s="13" t="s">
        <v>35</v>
      </c>
      <c r="AX186" s="13" t="s">
        <v>74</v>
      </c>
      <c r="AY186" s="238" t="s">
        <v>189</v>
      </c>
    </row>
    <row r="187" s="13" customFormat="1">
      <c r="A187" s="13"/>
      <c r="B187" s="227"/>
      <c r="C187" s="228"/>
      <c r="D187" s="229" t="s">
        <v>200</v>
      </c>
      <c r="E187" s="230" t="s">
        <v>19</v>
      </c>
      <c r="F187" s="231" t="s">
        <v>332</v>
      </c>
      <c r="G187" s="228"/>
      <c r="H187" s="232">
        <v>17.327999999999999</v>
      </c>
      <c r="I187" s="233"/>
      <c r="J187" s="228"/>
      <c r="K187" s="228"/>
      <c r="L187" s="234"/>
      <c r="M187" s="235"/>
      <c r="N187" s="236"/>
      <c r="O187" s="236"/>
      <c r="P187" s="236"/>
      <c r="Q187" s="236"/>
      <c r="R187" s="236"/>
      <c r="S187" s="236"/>
      <c r="T187" s="23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8" t="s">
        <v>200</v>
      </c>
      <c r="AU187" s="238" t="s">
        <v>84</v>
      </c>
      <c r="AV187" s="13" t="s">
        <v>84</v>
      </c>
      <c r="AW187" s="13" t="s">
        <v>35</v>
      </c>
      <c r="AX187" s="13" t="s">
        <v>74</v>
      </c>
      <c r="AY187" s="238" t="s">
        <v>189</v>
      </c>
    </row>
    <row r="188" s="13" customFormat="1">
      <c r="A188" s="13"/>
      <c r="B188" s="227"/>
      <c r="C188" s="228"/>
      <c r="D188" s="229" t="s">
        <v>200</v>
      </c>
      <c r="E188" s="230" t="s">
        <v>19</v>
      </c>
      <c r="F188" s="231" t="s">
        <v>333</v>
      </c>
      <c r="G188" s="228"/>
      <c r="H188" s="232">
        <v>3.177</v>
      </c>
      <c r="I188" s="233"/>
      <c r="J188" s="228"/>
      <c r="K188" s="228"/>
      <c r="L188" s="234"/>
      <c r="M188" s="235"/>
      <c r="N188" s="236"/>
      <c r="O188" s="236"/>
      <c r="P188" s="236"/>
      <c r="Q188" s="236"/>
      <c r="R188" s="236"/>
      <c r="S188" s="236"/>
      <c r="T188" s="23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8" t="s">
        <v>200</v>
      </c>
      <c r="AU188" s="238" t="s">
        <v>84</v>
      </c>
      <c r="AV188" s="13" t="s">
        <v>84</v>
      </c>
      <c r="AW188" s="13" t="s">
        <v>35</v>
      </c>
      <c r="AX188" s="13" t="s">
        <v>74</v>
      </c>
      <c r="AY188" s="238" t="s">
        <v>189</v>
      </c>
    </row>
    <row r="189" s="13" customFormat="1">
      <c r="A189" s="13"/>
      <c r="B189" s="227"/>
      <c r="C189" s="228"/>
      <c r="D189" s="229" t="s">
        <v>200</v>
      </c>
      <c r="E189" s="230" t="s">
        <v>19</v>
      </c>
      <c r="F189" s="231" t="s">
        <v>334</v>
      </c>
      <c r="G189" s="228"/>
      <c r="H189" s="232">
        <v>1.48</v>
      </c>
      <c r="I189" s="233"/>
      <c r="J189" s="228"/>
      <c r="K189" s="228"/>
      <c r="L189" s="234"/>
      <c r="M189" s="235"/>
      <c r="N189" s="236"/>
      <c r="O189" s="236"/>
      <c r="P189" s="236"/>
      <c r="Q189" s="236"/>
      <c r="R189" s="236"/>
      <c r="S189" s="236"/>
      <c r="T189" s="23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8" t="s">
        <v>200</v>
      </c>
      <c r="AU189" s="238" t="s">
        <v>84</v>
      </c>
      <c r="AV189" s="13" t="s">
        <v>84</v>
      </c>
      <c r="AW189" s="13" t="s">
        <v>35</v>
      </c>
      <c r="AX189" s="13" t="s">
        <v>74</v>
      </c>
      <c r="AY189" s="238" t="s">
        <v>189</v>
      </c>
    </row>
    <row r="190" s="14" customFormat="1">
      <c r="A190" s="14"/>
      <c r="B190" s="239"/>
      <c r="C190" s="240"/>
      <c r="D190" s="229" t="s">
        <v>200</v>
      </c>
      <c r="E190" s="241" t="s">
        <v>102</v>
      </c>
      <c r="F190" s="242" t="s">
        <v>203</v>
      </c>
      <c r="G190" s="240"/>
      <c r="H190" s="243">
        <v>58.698</v>
      </c>
      <c r="I190" s="244"/>
      <c r="J190" s="240"/>
      <c r="K190" s="240"/>
      <c r="L190" s="245"/>
      <c r="M190" s="246"/>
      <c r="N190" s="247"/>
      <c r="O190" s="247"/>
      <c r="P190" s="247"/>
      <c r="Q190" s="247"/>
      <c r="R190" s="247"/>
      <c r="S190" s="247"/>
      <c r="T190" s="24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9" t="s">
        <v>200</v>
      </c>
      <c r="AU190" s="249" t="s">
        <v>84</v>
      </c>
      <c r="AV190" s="14" t="s">
        <v>196</v>
      </c>
      <c r="AW190" s="14" t="s">
        <v>35</v>
      </c>
      <c r="AX190" s="14" t="s">
        <v>82</v>
      </c>
      <c r="AY190" s="249" t="s">
        <v>189</v>
      </c>
    </row>
    <row r="191" s="2" customFormat="1" ht="37.8" customHeight="1">
      <c r="A191" s="42"/>
      <c r="B191" s="43"/>
      <c r="C191" s="209" t="s">
        <v>335</v>
      </c>
      <c r="D191" s="209" t="s">
        <v>192</v>
      </c>
      <c r="E191" s="210" t="s">
        <v>336</v>
      </c>
      <c r="F191" s="211" t="s">
        <v>337</v>
      </c>
      <c r="G191" s="212" t="s">
        <v>93</v>
      </c>
      <c r="H191" s="213">
        <v>58.698</v>
      </c>
      <c r="I191" s="214"/>
      <c r="J191" s="215">
        <f>ROUND(I191*H191,2)</f>
        <v>0</v>
      </c>
      <c r="K191" s="211" t="s">
        <v>195</v>
      </c>
      <c r="L191" s="48"/>
      <c r="M191" s="216" t="s">
        <v>19</v>
      </c>
      <c r="N191" s="217" t="s">
        <v>45</v>
      </c>
      <c r="O191" s="88"/>
      <c r="P191" s="218">
        <f>O191*H191</f>
        <v>0</v>
      </c>
      <c r="Q191" s="218">
        <v>0</v>
      </c>
      <c r="R191" s="218">
        <f>Q191*H191</f>
        <v>0</v>
      </c>
      <c r="S191" s="218">
        <v>0</v>
      </c>
      <c r="T191" s="219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20" t="s">
        <v>196</v>
      </c>
      <c r="AT191" s="220" t="s">
        <v>192</v>
      </c>
      <c r="AU191" s="220" t="s">
        <v>84</v>
      </c>
      <c r="AY191" s="21" t="s">
        <v>189</v>
      </c>
      <c r="BE191" s="221">
        <f>IF(N191="základní",J191,0)</f>
        <v>0</v>
      </c>
      <c r="BF191" s="221">
        <f>IF(N191="snížená",J191,0)</f>
        <v>0</v>
      </c>
      <c r="BG191" s="221">
        <f>IF(N191="zákl. přenesená",J191,0)</f>
        <v>0</v>
      </c>
      <c r="BH191" s="221">
        <f>IF(N191="sníž. přenesená",J191,0)</f>
        <v>0</v>
      </c>
      <c r="BI191" s="221">
        <f>IF(N191="nulová",J191,0)</f>
        <v>0</v>
      </c>
      <c r="BJ191" s="21" t="s">
        <v>82</v>
      </c>
      <c r="BK191" s="221">
        <f>ROUND(I191*H191,2)</f>
        <v>0</v>
      </c>
      <c r="BL191" s="21" t="s">
        <v>196</v>
      </c>
      <c r="BM191" s="220" t="s">
        <v>338</v>
      </c>
    </row>
    <row r="192" s="2" customFormat="1">
      <c r="A192" s="42"/>
      <c r="B192" s="43"/>
      <c r="C192" s="44"/>
      <c r="D192" s="222" t="s">
        <v>198</v>
      </c>
      <c r="E192" s="44"/>
      <c r="F192" s="223" t="s">
        <v>339</v>
      </c>
      <c r="G192" s="44"/>
      <c r="H192" s="44"/>
      <c r="I192" s="224"/>
      <c r="J192" s="44"/>
      <c r="K192" s="44"/>
      <c r="L192" s="48"/>
      <c r="M192" s="225"/>
      <c r="N192" s="226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1" t="s">
        <v>198</v>
      </c>
      <c r="AU192" s="21" t="s">
        <v>84</v>
      </c>
    </row>
    <row r="193" s="13" customFormat="1">
      <c r="A193" s="13"/>
      <c r="B193" s="227"/>
      <c r="C193" s="228"/>
      <c r="D193" s="229" t="s">
        <v>200</v>
      </c>
      <c r="E193" s="230" t="s">
        <v>19</v>
      </c>
      <c r="F193" s="231" t="s">
        <v>102</v>
      </c>
      <c r="G193" s="228"/>
      <c r="H193" s="232">
        <v>58.698</v>
      </c>
      <c r="I193" s="233"/>
      <c r="J193" s="228"/>
      <c r="K193" s="228"/>
      <c r="L193" s="234"/>
      <c r="M193" s="235"/>
      <c r="N193" s="236"/>
      <c r="O193" s="236"/>
      <c r="P193" s="236"/>
      <c r="Q193" s="236"/>
      <c r="R193" s="236"/>
      <c r="S193" s="236"/>
      <c r="T193" s="23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8" t="s">
        <v>200</v>
      </c>
      <c r="AU193" s="238" t="s">
        <v>84</v>
      </c>
      <c r="AV193" s="13" t="s">
        <v>84</v>
      </c>
      <c r="AW193" s="13" t="s">
        <v>35</v>
      </c>
      <c r="AX193" s="13" t="s">
        <v>82</v>
      </c>
      <c r="AY193" s="238" t="s">
        <v>189</v>
      </c>
    </row>
    <row r="194" s="2" customFormat="1" ht="24.15" customHeight="1">
      <c r="A194" s="42"/>
      <c r="B194" s="43"/>
      <c r="C194" s="209" t="s">
        <v>340</v>
      </c>
      <c r="D194" s="209" t="s">
        <v>192</v>
      </c>
      <c r="E194" s="210" t="s">
        <v>341</v>
      </c>
      <c r="F194" s="211" t="s">
        <v>342</v>
      </c>
      <c r="G194" s="212" t="s">
        <v>222</v>
      </c>
      <c r="H194" s="213">
        <v>0.56000000000000005</v>
      </c>
      <c r="I194" s="214"/>
      <c r="J194" s="215">
        <f>ROUND(I194*H194,2)</f>
        <v>0</v>
      </c>
      <c r="K194" s="211" t="s">
        <v>195</v>
      </c>
      <c r="L194" s="48"/>
      <c r="M194" s="216" t="s">
        <v>19</v>
      </c>
      <c r="N194" s="217" t="s">
        <v>45</v>
      </c>
      <c r="O194" s="88"/>
      <c r="P194" s="218">
        <f>O194*H194</f>
        <v>0</v>
      </c>
      <c r="Q194" s="218">
        <v>1.0502400000000001</v>
      </c>
      <c r="R194" s="218">
        <f>Q194*H194</f>
        <v>0.58813440000000006</v>
      </c>
      <c r="S194" s="218">
        <v>0</v>
      </c>
      <c r="T194" s="219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20" t="s">
        <v>196</v>
      </c>
      <c r="AT194" s="220" t="s">
        <v>192</v>
      </c>
      <c r="AU194" s="220" t="s">
        <v>84</v>
      </c>
      <c r="AY194" s="21" t="s">
        <v>189</v>
      </c>
      <c r="BE194" s="221">
        <f>IF(N194="základní",J194,0)</f>
        <v>0</v>
      </c>
      <c r="BF194" s="221">
        <f>IF(N194="snížená",J194,0)</f>
        <v>0</v>
      </c>
      <c r="BG194" s="221">
        <f>IF(N194="zákl. přenesená",J194,0)</f>
        <v>0</v>
      </c>
      <c r="BH194" s="221">
        <f>IF(N194="sníž. přenesená",J194,0)</f>
        <v>0</v>
      </c>
      <c r="BI194" s="221">
        <f>IF(N194="nulová",J194,0)</f>
        <v>0</v>
      </c>
      <c r="BJ194" s="21" t="s">
        <v>82</v>
      </c>
      <c r="BK194" s="221">
        <f>ROUND(I194*H194,2)</f>
        <v>0</v>
      </c>
      <c r="BL194" s="21" t="s">
        <v>196</v>
      </c>
      <c r="BM194" s="220" t="s">
        <v>343</v>
      </c>
    </row>
    <row r="195" s="2" customFormat="1">
      <c r="A195" s="42"/>
      <c r="B195" s="43"/>
      <c r="C195" s="44"/>
      <c r="D195" s="222" t="s">
        <v>198</v>
      </c>
      <c r="E195" s="44"/>
      <c r="F195" s="223" t="s">
        <v>344</v>
      </c>
      <c r="G195" s="44"/>
      <c r="H195" s="44"/>
      <c r="I195" s="224"/>
      <c r="J195" s="44"/>
      <c r="K195" s="44"/>
      <c r="L195" s="48"/>
      <c r="M195" s="225"/>
      <c r="N195" s="226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1" t="s">
        <v>198</v>
      </c>
      <c r="AU195" s="21" t="s">
        <v>84</v>
      </c>
    </row>
    <row r="196" s="13" customFormat="1">
      <c r="A196" s="13"/>
      <c r="B196" s="227"/>
      <c r="C196" s="228"/>
      <c r="D196" s="229" t="s">
        <v>200</v>
      </c>
      <c r="E196" s="230" t="s">
        <v>19</v>
      </c>
      <c r="F196" s="231" t="s">
        <v>345</v>
      </c>
      <c r="G196" s="228"/>
      <c r="H196" s="232">
        <v>0.56000000000000005</v>
      </c>
      <c r="I196" s="233"/>
      <c r="J196" s="228"/>
      <c r="K196" s="228"/>
      <c r="L196" s="234"/>
      <c r="M196" s="235"/>
      <c r="N196" s="236"/>
      <c r="O196" s="236"/>
      <c r="P196" s="236"/>
      <c r="Q196" s="236"/>
      <c r="R196" s="236"/>
      <c r="S196" s="236"/>
      <c r="T196" s="23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8" t="s">
        <v>200</v>
      </c>
      <c r="AU196" s="238" t="s">
        <v>84</v>
      </c>
      <c r="AV196" s="13" t="s">
        <v>84</v>
      </c>
      <c r="AW196" s="13" t="s">
        <v>35</v>
      </c>
      <c r="AX196" s="13" t="s">
        <v>82</v>
      </c>
      <c r="AY196" s="238" t="s">
        <v>189</v>
      </c>
    </row>
    <row r="197" s="12" customFormat="1" ht="22.8" customHeight="1">
      <c r="A197" s="12"/>
      <c r="B197" s="193"/>
      <c r="C197" s="194"/>
      <c r="D197" s="195" t="s">
        <v>73</v>
      </c>
      <c r="E197" s="207" t="s">
        <v>196</v>
      </c>
      <c r="F197" s="207" t="s">
        <v>346</v>
      </c>
      <c r="G197" s="194"/>
      <c r="H197" s="194"/>
      <c r="I197" s="197"/>
      <c r="J197" s="208">
        <f>BK197</f>
        <v>0</v>
      </c>
      <c r="K197" s="194"/>
      <c r="L197" s="199"/>
      <c r="M197" s="200"/>
      <c r="N197" s="201"/>
      <c r="O197" s="201"/>
      <c r="P197" s="202">
        <f>SUM(P198:P201)</f>
        <v>0</v>
      </c>
      <c r="Q197" s="201"/>
      <c r="R197" s="202">
        <f>SUM(R198:R201)</f>
        <v>1.3278300000000001</v>
      </c>
      <c r="S197" s="201"/>
      <c r="T197" s="203">
        <f>SUM(T198:T201)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4" t="s">
        <v>82</v>
      </c>
      <c r="AT197" s="205" t="s">
        <v>73</v>
      </c>
      <c r="AU197" s="205" t="s">
        <v>82</v>
      </c>
      <c r="AY197" s="204" t="s">
        <v>189</v>
      </c>
      <c r="BK197" s="206">
        <f>SUM(BK198:BK201)</f>
        <v>0</v>
      </c>
    </row>
    <row r="198" s="2" customFormat="1" ht="55.5" customHeight="1">
      <c r="A198" s="42"/>
      <c r="B198" s="43"/>
      <c r="C198" s="209" t="s">
        <v>347</v>
      </c>
      <c r="D198" s="209" t="s">
        <v>192</v>
      </c>
      <c r="E198" s="210" t="s">
        <v>348</v>
      </c>
      <c r="F198" s="211" t="s">
        <v>349</v>
      </c>
      <c r="G198" s="212" t="s">
        <v>115</v>
      </c>
      <c r="H198" s="213">
        <v>6.2000000000000002</v>
      </c>
      <c r="I198" s="214"/>
      <c r="J198" s="215">
        <f>ROUND(I198*H198,2)</f>
        <v>0</v>
      </c>
      <c r="K198" s="211" t="s">
        <v>350</v>
      </c>
      <c r="L198" s="48"/>
      <c r="M198" s="216" t="s">
        <v>19</v>
      </c>
      <c r="N198" s="217" t="s">
        <v>45</v>
      </c>
      <c r="O198" s="88"/>
      <c r="P198" s="218">
        <f>O198*H198</f>
        <v>0</v>
      </c>
      <c r="Q198" s="218">
        <v>0.03465</v>
      </c>
      <c r="R198" s="218">
        <f>Q198*H198</f>
        <v>0.21483000000000002</v>
      </c>
      <c r="S198" s="218">
        <v>0</v>
      </c>
      <c r="T198" s="219">
        <f>S198*H198</f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R198" s="220" t="s">
        <v>196</v>
      </c>
      <c r="AT198" s="220" t="s">
        <v>192</v>
      </c>
      <c r="AU198" s="220" t="s">
        <v>84</v>
      </c>
      <c r="AY198" s="21" t="s">
        <v>189</v>
      </c>
      <c r="BE198" s="221">
        <f>IF(N198="základní",J198,0)</f>
        <v>0</v>
      </c>
      <c r="BF198" s="221">
        <f>IF(N198="snížená",J198,0)</f>
        <v>0</v>
      </c>
      <c r="BG198" s="221">
        <f>IF(N198="zákl. přenesená",J198,0)</f>
        <v>0</v>
      </c>
      <c r="BH198" s="221">
        <f>IF(N198="sníž. přenesená",J198,0)</f>
        <v>0</v>
      </c>
      <c r="BI198" s="221">
        <f>IF(N198="nulová",J198,0)</f>
        <v>0</v>
      </c>
      <c r="BJ198" s="21" t="s">
        <v>82</v>
      </c>
      <c r="BK198" s="221">
        <f>ROUND(I198*H198,2)</f>
        <v>0</v>
      </c>
      <c r="BL198" s="21" t="s">
        <v>196</v>
      </c>
      <c r="BM198" s="220" t="s">
        <v>351</v>
      </c>
    </row>
    <row r="199" s="2" customFormat="1">
      <c r="A199" s="42"/>
      <c r="B199" s="43"/>
      <c r="C199" s="44"/>
      <c r="D199" s="222" t="s">
        <v>198</v>
      </c>
      <c r="E199" s="44"/>
      <c r="F199" s="223" t="s">
        <v>352</v>
      </c>
      <c r="G199" s="44"/>
      <c r="H199" s="44"/>
      <c r="I199" s="224"/>
      <c r="J199" s="44"/>
      <c r="K199" s="44"/>
      <c r="L199" s="48"/>
      <c r="M199" s="225"/>
      <c r="N199" s="226"/>
      <c r="O199" s="88"/>
      <c r="P199" s="88"/>
      <c r="Q199" s="88"/>
      <c r="R199" s="88"/>
      <c r="S199" s="88"/>
      <c r="T199" s="89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T199" s="21" t="s">
        <v>198</v>
      </c>
      <c r="AU199" s="21" t="s">
        <v>84</v>
      </c>
    </row>
    <row r="200" s="13" customFormat="1">
      <c r="A200" s="13"/>
      <c r="B200" s="227"/>
      <c r="C200" s="228"/>
      <c r="D200" s="229" t="s">
        <v>200</v>
      </c>
      <c r="E200" s="230" t="s">
        <v>19</v>
      </c>
      <c r="F200" s="231" t="s">
        <v>353</v>
      </c>
      <c r="G200" s="228"/>
      <c r="H200" s="232">
        <v>6.2000000000000002</v>
      </c>
      <c r="I200" s="233"/>
      <c r="J200" s="228"/>
      <c r="K200" s="228"/>
      <c r="L200" s="234"/>
      <c r="M200" s="235"/>
      <c r="N200" s="236"/>
      <c r="O200" s="236"/>
      <c r="P200" s="236"/>
      <c r="Q200" s="236"/>
      <c r="R200" s="236"/>
      <c r="S200" s="236"/>
      <c r="T200" s="23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8" t="s">
        <v>200</v>
      </c>
      <c r="AU200" s="238" t="s">
        <v>84</v>
      </c>
      <c r="AV200" s="13" t="s">
        <v>84</v>
      </c>
      <c r="AW200" s="13" t="s">
        <v>35</v>
      </c>
      <c r="AX200" s="13" t="s">
        <v>82</v>
      </c>
      <c r="AY200" s="238" t="s">
        <v>189</v>
      </c>
    </row>
    <row r="201" s="2" customFormat="1" ht="16.5" customHeight="1">
      <c r="A201" s="42"/>
      <c r="B201" s="43"/>
      <c r="C201" s="261" t="s">
        <v>354</v>
      </c>
      <c r="D201" s="261" t="s">
        <v>254</v>
      </c>
      <c r="E201" s="262" t="s">
        <v>355</v>
      </c>
      <c r="F201" s="263" t="s">
        <v>356</v>
      </c>
      <c r="G201" s="264" t="s">
        <v>250</v>
      </c>
      <c r="H201" s="265">
        <v>3</v>
      </c>
      <c r="I201" s="266"/>
      <c r="J201" s="267">
        <f>ROUND(I201*H201,2)</f>
        <v>0</v>
      </c>
      <c r="K201" s="263" t="s">
        <v>19</v>
      </c>
      <c r="L201" s="268"/>
      <c r="M201" s="269" t="s">
        <v>19</v>
      </c>
      <c r="N201" s="270" t="s">
        <v>45</v>
      </c>
      <c r="O201" s="88"/>
      <c r="P201" s="218">
        <f>O201*H201</f>
        <v>0</v>
      </c>
      <c r="Q201" s="218">
        <v>0.371</v>
      </c>
      <c r="R201" s="218">
        <f>Q201*H201</f>
        <v>1.113</v>
      </c>
      <c r="S201" s="218">
        <v>0</v>
      </c>
      <c r="T201" s="219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20" t="s">
        <v>247</v>
      </c>
      <c r="AT201" s="220" t="s">
        <v>254</v>
      </c>
      <c r="AU201" s="220" t="s">
        <v>84</v>
      </c>
      <c r="AY201" s="21" t="s">
        <v>189</v>
      </c>
      <c r="BE201" s="221">
        <f>IF(N201="základní",J201,0)</f>
        <v>0</v>
      </c>
      <c r="BF201" s="221">
        <f>IF(N201="snížená",J201,0)</f>
        <v>0</v>
      </c>
      <c r="BG201" s="221">
        <f>IF(N201="zákl. přenesená",J201,0)</f>
        <v>0</v>
      </c>
      <c r="BH201" s="221">
        <f>IF(N201="sníž. přenesená",J201,0)</f>
        <v>0</v>
      </c>
      <c r="BI201" s="221">
        <f>IF(N201="nulová",J201,0)</f>
        <v>0</v>
      </c>
      <c r="BJ201" s="21" t="s">
        <v>82</v>
      </c>
      <c r="BK201" s="221">
        <f>ROUND(I201*H201,2)</f>
        <v>0</v>
      </c>
      <c r="BL201" s="21" t="s">
        <v>196</v>
      </c>
      <c r="BM201" s="220" t="s">
        <v>357</v>
      </c>
    </row>
    <row r="202" s="12" customFormat="1" ht="22.8" customHeight="1">
      <c r="A202" s="12"/>
      <c r="B202" s="193"/>
      <c r="C202" s="194"/>
      <c r="D202" s="195" t="s">
        <v>73</v>
      </c>
      <c r="E202" s="207" t="s">
        <v>229</v>
      </c>
      <c r="F202" s="207" t="s">
        <v>358</v>
      </c>
      <c r="G202" s="194"/>
      <c r="H202" s="194"/>
      <c r="I202" s="197"/>
      <c r="J202" s="208">
        <f>BK202</f>
        <v>0</v>
      </c>
      <c r="K202" s="194"/>
      <c r="L202" s="199"/>
      <c r="M202" s="200"/>
      <c r="N202" s="201"/>
      <c r="O202" s="201"/>
      <c r="P202" s="202">
        <f>SUM(P203:P309)</f>
        <v>0</v>
      </c>
      <c r="Q202" s="201"/>
      <c r="R202" s="202">
        <f>SUM(R203:R309)</f>
        <v>103.26972156999999</v>
      </c>
      <c r="S202" s="201"/>
      <c r="T202" s="203">
        <f>SUM(T203:T309)</f>
        <v>2.9188077999999997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4" t="s">
        <v>82</v>
      </c>
      <c r="AT202" s="205" t="s">
        <v>73</v>
      </c>
      <c r="AU202" s="205" t="s">
        <v>82</v>
      </c>
      <c r="AY202" s="204" t="s">
        <v>189</v>
      </c>
      <c r="BK202" s="206">
        <f>SUM(BK203:BK309)</f>
        <v>0</v>
      </c>
    </row>
    <row r="203" s="2" customFormat="1" ht="37.8" customHeight="1">
      <c r="A203" s="42"/>
      <c r="B203" s="43"/>
      <c r="C203" s="209" t="s">
        <v>359</v>
      </c>
      <c r="D203" s="209" t="s">
        <v>192</v>
      </c>
      <c r="E203" s="210" t="s">
        <v>360</v>
      </c>
      <c r="F203" s="211" t="s">
        <v>361</v>
      </c>
      <c r="G203" s="212" t="s">
        <v>93</v>
      </c>
      <c r="H203" s="213">
        <v>70</v>
      </c>
      <c r="I203" s="214"/>
      <c r="J203" s="215">
        <f>ROUND(I203*H203,2)</f>
        <v>0</v>
      </c>
      <c r="K203" s="211" t="s">
        <v>195</v>
      </c>
      <c r="L203" s="48"/>
      <c r="M203" s="216" t="s">
        <v>19</v>
      </c>
      <c r="N203" s="217" t="s">
        <v>45</v>
      </c>
      <c r="O203" s="88"/>
      <c r="P203" s="218">
        <f>O203*H203</f>
        <v>0</v>
      </c>
      <c r="Q203" s="218">
        <v>0.026440000000000002</v>
      </c>
      <c r="R203" s="218">
        <f>Q203*H203</f>
        <v>1.8508000000000002</v>
      </c>
      <c r="S203" s="218">
        <v>0.025999999999999999</v>
      </c>
      <c r="T203" s="219">
        <f>S203*H203</f>
        <v>1.8199999999999998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R203" s="220" t="s">
        <v>196</v>
      </c>
      <c r="AT203" s="220" t="s">
        <v>192</v>
      </c>
      <c r="AU203" s="220" t="s">
        <v>84</v>
      </c>
      <c r="AY203" s="21" t="s">
        <v>189</v>
      </c>
      <c r="BE203" s="221">
        <f>IF(N203="základní",J203,0)</f>
        <v>0</v>
      </c>
      <c r="BF203" s="221">
        <f>IF(N203="snížená",J203,0)</f>
        <v>0</v>
      </c>
      <c r="BG203" s="221">
        <f>IF(N203="zákl. přenesená",J203,0)</f>
        <v>0</v>
      </c>
      <c r="BH203" s="221">
        <f>IF(N203="sníž. přenesená",J203,0)</f>
        <v>0</v>
      </c>
      <c r="BI203" s="221">
        <f>IF(N203="nulová",J203,0)</f>
        <v>0</v>
      </c>
      <c r="BJ203" s="21" t="s">
        <v>82</v>
      </c>
      <c r="BK203" s="221">
        <f>ROUND(I203*H203,2)</f>
        <v>0</v>
      </c>
      <c r="BL203" s="21" t="s">
        <v>196</v>
      </c>
      <c r="BM203" s="220" t="s">
        <v>362</v>
      </c>
    </row>
    <row r="204" s="2" customFormat="1">
      <c r="A204" s="42"/>
      <c r="B204" s="43"/>
      <c r="C204" s="44"/>
      <c r="D204" s="222" t="s">
        <v>198</v>
      </c>
      <c r="E204" s="44"/>
      <c r="F204" s="223" t="s">
        <v>363</v>
      </c>
      <c r="G204" s="44"/>
      <c r="H204" s="44"/>
      <c r="I204" s="224"/>
      <c r="J204" s="44"/>
      <c r="K204" s="44"/>
      <c r="L204" s="48"/>
      <c r="M204" s="225"/>
      <c r="N204" s="226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1" t="s">
        <v>198</v>
      </c>
      <c r="AU204" s="21" t="s">
        <v>84</v>
      </c>
    </row>
    <row r="205" s="15" customFormat="1">
      <c r="A205" s="15"/>
      <c r="B205" s="251"/>
      <c r="C205" s="252"/>
      <c r="D205" s="229" t="s">
        <v>200</v>
      </c>
      <c r="E205" s="253" t="s">
        <v>19</v>
      </c>
      <c r="F205" s="254" t="s">
        <v>364</v>
      </c>
      <c r="G205" s="252"/>
      <c r="H205" s="253" t="s">
        <v>19</v>
      </c>
      <c r="I205" s="255"/>
      <c r="J205" s="252"/>
      <c r="K205" s="252"/>
      <c r="L205" s="256"/>
      <c r="M205" s="257"/>
      <c r="N205" s="258"/>
      <c r="O205" s="258"/>
      <c r="P205" s="258"/>
      <c r="Q205" s="258"/>
      <c r="R205" s="258"/>
      <c r="S205" s="258"/>
      <c r="T205" s="259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0" t="s">
        <v>200</v>
      </c>
      <c r="AU205" s="260" t="s">
        <v>84</v>
      </c>
      <c r="AV205" s="15" t="s">
        <v>82</v>
      </c>
      <c r="AW205" s="15" t="s">
        <v>35</v>
      </c>
      <c r="AX205" s="15" t="s">
        <v>74</v>
      </c>
      <c r="AY205" s="260" t="s">
        <v>189</v>
      </c>
    </row>
    <row r="206" s="13" customFormat="1">
      <c r="A206" s="13"/>
      <c r="B206" s="227"/>
      <c r="C206" s="228"/>
      <c r="D206" s="229" t="s">
        <v>200</v>
      </c>
      <c r="E206" s="230" t="s">
        <v>19</v>
      </c>
      <c r="F206" s="231" t="s">
        <v>365</v>
      </c>
      <c r="G206" s="228"/>
      <c r="H206" s="232">
        <v>70</v>
      </c>
      <c r="I206" s="233"/>
      <c r="J206" s="228"/>
      <c r="K206" s="228"/>
      <c r="L206" s="234"/>
      <c r="M206" s="235"/>
      <c r="N206" s="236"/>
      <c r="O206" s="236"/>
      <c r="P206" s="236"/>
      <c r="Q206" s="236"/>
      <c r="R206" s="236"/>
      <c r="S206" s="236"/>
      <c r="T206" s="23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8" t="s">
        <v>200</v>
      </c>
      <c r="AU206" s="238" t="s">
        <v>84</v>
      </c>
      <c r="AV206" s="13" t="s">
        <v>84</v>
      </c>
      <c r="AW206" s="13" t="s">
        <v>35</v>
      </c>
      <c r="AX206" s="13" t="s">
        <v>82</v>
      </c>
      <c r="AY206" s="238" t="s">
        <v>189</v>
      </c>
    </row>
    <row r="207" s="2" customFormat="1" ht="37.8" customHeight="1">
      <c r="A207" s="42"/>
      <c r="B207" s="43"/>
      <c r="C207" s="209" t="s">
        <v>366</v>
      </c>
      <c r="D207" s="209" t="s">
        <v>192</v>
      </c>
      <c r="E207" s="210" t="s">
        <v>367</v>
      </c>
      <c r="F207" s="211" t="s">
        <v>368</v>
      </c>
      <c r="G207" s="212" t="s">
        <v>93</v>
      </c>
      <c r="H207" s="213">
        <v>50</v>
      </c>
      <c r="I207" s="214"/>
      <c r="J207" s="215">
        <f>ROUND(I207*H207,2)</f>
        <v>0</v>
      </c>
      <c r="K207" s="211" t="s">
        <v>195</v>
      </c>
      <c r="L207" s="48"/>
      <c r="M207" s="216" t="s">
        <v>19</v>
      </c>
      <c r="N207" s="217" t="s">
        <v>45</v>
      </c>
      <c r="O207" s="88"/>
      <c r="P207" s="218">
        <f>O207*H207</f>
        <v>0</v>
      </c>
      <c r="Q207" s="218">
        <v>0.020930000000000001</v>
      </c>
      <c r="R207" s="218">
        <f>Q207*H207</f>
        <v>1.0465</v>
      </c>
      <c r="S207" s="218">
        <v>0.02</v>
      </c>
      <c r="T207" s="219">
        <f>S207*H207</f>
        <v>1</v>
      </c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R207" s="220" t="s">
        <v>196</v>
      </c>
      <c r="AT207" s="220" t="s">
        <v>192</v>
      </c>
      <c r="AU207" s="220" t="s">
        <v>84</v>
      </c>
      <c r="AY207" s="21" t="s">
        <v>189</v>
      </c>
      <c r="BE207" s="221">
        <f>IF(N207="základní",J207,0)</f>
        <v>0</v>
      </c>
      <c r="BF207" s="221">
        <f>IF(N207="snížená",J207,0)</f>
        <v>0</v>
      </c>
      <c r="BG207" s="221">
        <f>IF(N207="zákl. přenesená",J207,0)</f>
        <v>0</v>
      </c>
      <c r="BH207" s="221">
        <f>IF(N207="sníž. přenesená",J207,0)</f>
        <v>0</v>
      </c>
      <c r="BI207" s="221">
        <f>IF(N207="nulová",J207,0)</f>
        <v>0</v>
      </c>
      <c r="BJ207" s="21" t="s">
        <v>82</v>
      </c>
      <c r="BK207" s="221">
        <f>ROUND(I207*H207,2)</f>
        <v>0</v>
      </c>
      <c r="BL207" s="21" t="s">
        <v>196</v>
      </c>
      <c r="BM207" s="220" t="s">
        <v>369</v>
      </c>
    </row>
    <row r="208" s="2" customFormat="1">
      <c r="A208" s="42"/>
      <c r="B208" s="43"/>
      <c r="C208" s="44"/>
      <c r="D208" s="222" t="s">
        <v>198</v>
      </c>
      <c r="E208" s="44"/>
      <c r="F208" s="223" t="s">
        <v>370</v>
      </c>
      <c r="G208" s="44"/>
      <c r="H208" s="44"/>
      <c r="I208" s="224"/>
      <c r="J208" s="44"/>
      <c r="K208" s="44"/>
      <c r="L208" s="48"/>
      <c r="M208" s="225"/>
      <c r="N208" s="226"/>
      <c r="O208" s="88"/>
      <c r="P208" s="88"/>
      <c r="Q208" s="88"/>
      <c r="R208" s="88"/>
      <c r="S208" s="88"/>
      <c r="T208" s="89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T208" s="21" t="s">
        <v>198</v>
      </c>
      <c r="AU208" s="21" t="s">
        <v>84</v>
      </c>
    </row>
    <row r="209" s="2" customFormat="1" ht="16.5" customHeight="1">
      <c r="A209" s="42"/>
      <c r="B209" s="43"/>
      <c r="C209" s="209" t="s">
        <v>371</v>
      </c>
      <c r="D209" s="209" t="s">
        <v>192</v>
      </c>
      <c r="E209" s="210" t="s">
        <v>372</v>
      </c>
      <c r="F209" s="211" t="s">
        <v>373</v>
      </c>
      <c r="G209" s="212" t="s">
        <v>93</v>
      </c>
      <c r="H209" s="213">
        <v>100.09699999999999</v>
      </c>
      <c r="I209" s="214"/>
      <c r="J209" s="215">
        <f>ROUND(I209*H209,2)</f>
        <v>0</v>
      </c>
      <c r="K209" s="211" t="s">
        <v>19</v>
      </c>
      <c r="L209" s="48"/>
      <c r="M209" s="216" t="s">
        <v>19</v>
      </c>
      <c r="N209" s="217" t="s">
        <v>45</v>
      </c>
      <c r="O209" s="88"/>
      <c r="P209" s="218">
        <f>O209*H209</f>
        <v>0</v>
      </c>
      <c r="Q209" s="218">
        <v>0.010999999999999999</v>
      </c>
      <c r="R209" s="218">
        <f>Q209*H209</f>
        <v>1.1010669999999998</v>
      </c>
      <c r="S209" s="218">
        <v>0</v>
      </c>
      <c r="T209" s="219">
        <f>S209*H209</f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R209" s="220" t="s">
        <v>196</v>
      </c>
      <c r="AT209" s="220" t="s">
        <v>192</v>
      </c>
      <c r="AU209" s="220" t="s">
        <v>84</v>
      </c>
      <c r="AY209" s="21" t="s">
        <v>189</v>
      </c>
      <c r="BE209" s="221">
        <f>IF(N209="základní",J209,0)</f>
        <v>0</v>
      </c>
      <c r="BF209" s="221">
        <f>IF(N209="snížená",J209,0)</f>
        <v>0</v>
      </c>
      <c r="BG209" s="221">
        <f>IF(N209="zákl. přenesená",J209,0)</f>
        <v>0</v>
      </c>
      <c r="BH209" s="221">
        <f>IF(N209="sníž. přenesená",J209,0)</f>
        <v>0</v>
      </c>
      <c r="BI209" s="221">
        <f>IF(N209="nulová",J209,0)</f>
        <v>0</v>
      </c>
      <c r="BJ209" s="21" t="s">
        <v>82</v>
      </c>
      <c r="BK209" s="221">
        <f>ROUND(I209*H209,2)</f>
        <v>0</v>
      </c>
      <c r="BL209" s="21" t="s">
        <v>196</v>
      </c>
      <c r="BM209" s="220" t="s">
        <v>374</v>
      </c>
    </row>
    <row r="210" s="15" customFormat="1">
      <c r="A210" s="15"/>
      <c r="B210" s="251"/>
      <c r="C210" s="252"/>
      <c r="D210" s="229" t="s">
        <v>200</v>
      </c>
      <c r="E210" s="253" t="s">
        <v>19</v>
      </c>
      <c r="F210" s="254" t="s">
        <v>375</v>
      </c>
      <c r="G210" s="252"/>
      <c r="H210" s="253" t="s">
        <v>19</v>
      </c>
      <c r="I210" s="255"/>
      <c r="J210" s="252"/>
      <c r="K210" s="252"/>
      <c r="L210" s="256"/>
      <c r="M210" s="257"/>
      <c r="N210" s="258"/>
      <c r="O210" s="258"/>
      <c r="P210" s="258"/>
      <c r="Q210" s="258"/>
      <c r="R210" s="258"/>
      <c r="S210" s="258"/>
      <c r="T210" s="259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0" t="s">
        <v>200</v>
      </c>
      <c r="AU210" s="260" t="s">
        <v>84</v>
      </c>
      <c r="AV210" s="15" t="s">
        <v>82</v>
      </c>
      <c r="AW210" s="15" t="s">
        <v>35</v>
      </c>
      <c r="AX210" s="15" t="s">
        <v>74</v>
      </c>
      <c r="AY210" s="260" t="s">
        <v>189</v>
      </c>
    </row>
    <row r="211" s="13" customFormat="1">
      <c r="A211" s="13"/>
      <c r="B211" s="227"/>
      <c r="C211" s="228"/>
      <c r="D211" s="229" t="s">
        <v>200</v>
      </c>
      <c r="E211" s="230" t="s">
        <v>19</v>
      </c>
      <c r="F211" s="231" t="s">
        <v>208</v>
      </c>
      <c r="G211" s="228"/>
      <c r="H211" s="232">
        <v>31.878</v>
      </c>
      <c r="I211" s="233"/>
      <c r="J211" s="228"/>
      <c r="K211" s="228"/>
      <c r="L211" s="234"/>
      <c r="M211" s="235"/>
      <c r="N211" s="236"/>
      <c r="O211" s="236"/>
      <c r="P211" s="236"/>
      <c r="Q211" s="236"/>
      <c r="R211" s="236"/>
      <c r="S211" s="236"/>
      <c r="T211" s="23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8" t="s">
        <v>200</v>
      </c>
      <c r="AU211" s="238" t="s">
        <v>84</v>
      </c>
      <c r="AV211" s="13" t="s">
        <v>84</v>
      </c>
      <c r="AW211" s="13" t="s">
        <v>35</v>
      </c>
      <c r="AX211" s="13" t="s">
        <v>74</v>
      </c>
      <c r="AY211" s="238" t="s">
        <v>189</v>
      </c>
    </row>
    <row r="212" s="13" customFormat="1">
      <c r="A212" s="13"/>
      <c r="B212" s="227"/>
      <c r="C212" s="228"/>
      <c r="D212" s="229" t="s">
        <v>200</v>
      </c>
      <c r="E212" s="230" t="s">
        <v>19</v>
      </c>
      <c r="F212" s="231" t="s">
        <v>209</v>
      </c>
      <c r="G212" s="228"/>
      <c r="H212" s="232">
        <v>1.246</v>
      </c>
      <c r="I212" s="233"/>
      <c r="J212" s="228"/>
      <c r="K212" s="228"/>
      <c r="L212" s="234"/>
      <c r="M212" s="235"/>
      <c r="N212" s="236"/>
      <c r="O212" s="236"/>
      <c r="P212" s="236"/>
      <c r="Q212" s="236"/>
      <c r="R212" s="236"/>
      <c r="S212" s="236"/>
      <c r="T212" s="23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8" t="s">
        <v>200</v>
      </c>
      <c r="AU212" s="238" t="s">
        <v>84</v>
      </c>
      <c r="AV212" s="13" t="s">
        <v>84</v>
      </c>
      <c r="AW212" s="13" t="s">
        <v>35</v>
      </c>
      <c r="AX212" s="13" t="s">
        <v>74</v>
      </c>
      <c r="AY212" s="238" t="s">
        <v>189</v>
      </c>
    </row>
    <row r="213" s="15" customFormat="1">
      <c r="A213" s="15"/>
      <c r="B213" s="251"/>
      <c r="C213" s="252"/>
      <c r="D213" s="229" t="s">
        <v>200</v>
      </c>
      <c r="E213" s="253" t="s">
        <v>19</v>
      </c>
      <c r="F213" s="254" t="s">
        <v>318</v>
      </c>
      <c r="G213" s="252"/>
      <c r="H213" s="253" t="s">
        <v>19</v>
      </c>
      <c r="I213" s="255"/>
      <c r="J213" s="252"/>
      <c r="K213" s="252"/>
      <c r="L213" s="256"/>
      <c r="M213" s="257"/>
      <c r="N213" s="258"/>
      <c r="O213" s="258"/>
      <c r="P213" s="258"/>
      <c r="Q213" s="258"/>
      <c r="R213" s="258"/>
      <c r="S213" s="258"/>
      <c r="T213" s="259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0" t="s">
        <v>200</v>
      </c>
      <c r="AU213" s="260" t="s">
        <v>84</v>
      </c>
      <c r="AV213" s="15" t="s">
        <v>82</v>
      </c>
      <c r="AW213" s="15" t="s">
        <v>35</v>
      </c>
      <c r="AX213" s="15" t="s">
        <v>74</v>
      </c>
      <c r="AY213" s="260" t="s">
        <v>189</v>
      </c>
    </row>
    <row r="214" s="13" customFormat="1">
      <c r="A214" s="13"/>
      <c r="B214" s="227"/>
      <c r="C214" s="228"/>
      <c r="D214" s="229" t="s">
        <v>200</v>
      </c>
      <c r="E214" s="230" t="s">
        <v>19</v>
      </c>
      <c r="F214" s="231" t="s">
        <v>376</v>
      </c>
      <c r="G214" s="228"/>
      <c r="H214" s="232">
        <v>49.719999999999999</v>
      </c>
      <c r="I214" s="233"/>
      <c r="J214" s="228"/>
      <c r="K214" s="228"/>
      <c r="L214" s="234"/>
      <c r="M214" s="235"/>
      <c r="N214" s="236"/>
      <c r="O214" s="236"/>
      <c r="P214" s="236"/>
      <c r="Q214" s="236"/>
      <c r="R214" s="236"/>
      <c r="S214" s="236"/>
      <c r="T214" s="23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8" t="s">
        <v>200</v>
      </c>
      <c r="AU214" s="238" t="s">
        <v>84</v>
      </c>
      <c r="AV214" s="13" t="s">
        <v>84</v>
      </c>
      <c r="AW214" s="13" t="s">
        <v>35</v>
      </c>
      <c r="AX214" s="13" t="s">
        <v>74</v>
      </c>
      <c r="AY214" s="238" t="s">
        <v>189</v>
      </c>
    </row>
    <row r="215" s="15" customFormat="1">
      <c r="A215" s="15"/>
      <c r="B215" s="251"/>
      <c r="C215" s="252"/>
      <c r="D215" s="229" t="s">
        <v>200</v>
      </c>
      <c r="E215" s="253" t="s">
        <v>19</v>
      </c>
      <c r="F215" s="254" t="s">
        <v>377</v>
      </c>
      <c r="G215" s="252"/>
      <c r="H215" s="253" t="s">
        <v>19</v>
      </c>
      <c r="I215" s="255"/>
      <c r="J215" s="252"/>
      <c r="K215" s="252"/>
      <c r="L215" s="256"/>
      <c r="M215" s="257"/>
      <c r="N215" s="258"/>
      <c r="O215" s="258"/>
      <c r="P215" s="258"/>
      <c r="Q215" s="258"/>
      <c r="R215" s="258"/>
      <c r="S215" s="258"/>
      <c r="T215" s="259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0" t="s">
        <v>200</v>
      </c>
      <c r="AU215" s="260" t="s">
        <v>84</v>
      </c>
      <c r="AV215" s="15" t="s">
        <v>82</v>
      </c>
      <c r="AW215" s="15" t="s">
        <v>35</v>
      </c>
      <c r="AX215" s="15" t="s">
        <v>74</v>
      </c>
      <c r="AY215" s="260" t="s">
        <v>189</v>
      </c>
    </row>
    <row r="216" s="13" customFormat="1">
      <c r="A216" s="13"/>
      <c r="B216" s="227"/>
      <c r="C216" s="228"/>
      <c r="D216" s="229" t="s">
        <v>200</v>
      </c>
      <c r="E216" s="230" t="s">
        <v>19</v>
      </c>
      <c r="F216" s="231" t="s">
        <v>378</v>
      </c>
      <c r="G216" s="228"/>
      <c r="H216" s="232">
        <v>-6.3200000000000003</v>
      </c>
      <c r="I216" s="233"/>
      <c r="J216" s="228"/>
      <c r="K216" s="228"/>
      <c r="L216" s="234"/>
      <c r="M216" s="235"/>
      <c r="N216" s="236"/>
      <c r="O216" s="236"/>
      <c r="P216" s="236"/>
      <c r="Q216" s="236"/>
      <c r="R216" s="236"/>
      <c r="S216" s="236"/>
      <c r="T216" s="23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8" t="s">
        <v>200</v>
      </c>
      <c r="AU216" s="238" t="s">
        <v>84</v>
      </c>
      <c r="AV216" s="13" t="s">
        <v>84</v>
      </c>
      <c r="AW216" s="13" t="s">
        <v>35</v>
      </c>
      <c r="AX216" s="13" t="s">
        <v>74</v>
      </c>
      <c r="AY216" s="238" t="s">
        <v>189</v>
      </c>
    </row>
    <row r="217" s="15" customFormat="1">
      <c r="A217" s="15"/>
      <c r="B217" s="251"/>
      <c r="C217" s="252"/>
      <c r="D217" s="229" t="s">
        <v>200</v>
      </c>
      <c r="E217" s="253" t="s">
        <v>19</v>
      </c>
      <c r="F217" s="254" t="s">
        <v>320</v>
      </c>
      <c r="G217" s="252"/>
      <c r="H217" s="253" t="s">
        <v>19</v>
      </c>
      <c r="I217" s="255"/>
      <c r="J217" s="252"/>
      <c r="K217" s="252"/>
      <c r="L217" s="256"/>
      <c r="M217" s="257"/>
      <c r="N217" s="258"/>
      <c r="O217" s="258"/>
      <c r="P217" s="258"/>
      <c r="Q217" s="258"/>
      <c r="R217" s="258"/>
      <c r="S217" s="258"/>
      <c r="T217" s="259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0" t="s">
        <v>200</v>
      </c>
      <c r="AU217" s="260" t="s">
        <v>84</v>
      </c>
      <c r="AV217" s="15" t="s">
        <v>82</v>
      </c>
      <c r="AW217" s="15" t="s">
        <v>35</v>
      </c>
      <c r="AX217" s="15" t="s">
        <v>74</v>
      </c>
      <c r="AY217" s="260" t="s">
        <v>189</v>
      </c>
    </row>
    <row r="218" s="13" customFormat="1">
      <c r="A218" s="13"/>
      <c r="B218" s="227"/>
      <c r="C218" s="228"/>
      <c r="D218" s="229" t="s">
        <v>200</v>
      </c>
      <c r="E218" s="230" t="s">
        <v>19</v>
      </c>
      <c r="F218" s="231" t="s">
        <v>331</v>
      </c>
      <c r="G218" s="228"/>
      <c r="H218" s="232">
        <v>1.5880000000000001</v>
      </c>
      <c r="I218" s="233"/>
      <c r="J218" s="228"/>
      <c r="K218" s="228"/>
      <c r="L218" s="234"/>
      <c r="M218" s="235"/>
      <c r="N218" s="236"/>
      <c r="O218" s="236"/>
      <c r="P218" s="236"/>
      <c r="Q218" s="236"/>
      <c r="R218" s="236"/>
      <c r="S218" s="236"/>
      <c r="T218" s="23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8" t="s">
        <v>200</v>
      </c>
      <c r="AU218" s="238" t="s">
        <v>84</v>
      </c>
      <c r="AV218" s="13" t="s">
        <v>84</v>
      </c>
      <c r="AW218" s="13" t="s">
        <v>35</v>
      </c>
      <c r="AX218" s="13" t="s">
        <v>74</v>
      </c>
      <c r="AY218" s="238" t="s">
        <v>189</v>
      </c>
    </row>
    <row r="219" s="13" customFormat="1">
      <c r="A219" s="13"/>
      <c r="B219" s="227"/>
      <c r="C219" s="228"/>
      <c r="D219" s="229" t="s">
        <v>200</v>
      </c>
      <c r="E219" s="230" t="s">
        <v>19</v>
      </c>
      <c r="F219" s="231" t="s">
        <v>332</v>
      </c>
      <c r="G219" s="228"/>
      <c r="H219" s="232">
        <v>17.327999999999999</v>
      </c>
      <c r="I219" s="233"/>
      <c r="J219" s="228"/>
      <c r="K219" s="228"/>
      <c r="L219" s="234"/>
      <c r="M219" s="235"/>
      <c r="N219" s="236"/>
      <c r="O219" s="236"/>
      <c r="P219" s="236"/>
      <c r="Q219" s="236"/>
      <c r="R219" s="236"/>
      <c r="S219" s="236"/>
      <c r="T219" s="23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8" t="s">
        <v>200</v>
      </c>
      <c r="AU219" s="238" t="s">
        <v>84</v>
      </c>
      <c r="AV219" s="13" t="s">
        <v>84</v>
      </c>
      <c r="AW219" s="13" t="s">
        <v>35</v>
      </c>
      <c r="AX219" s="13" t="s">
        <v>74</v>
      </c>
      <c r="AY219" s="238" t="s">
        <v>189</v>
      </c>
    </row>
    <row r="220" s="13" customFormat="1">
      <c r="A220" s="13"/>
      <c r="B220" s="227"/>
      <c r="C220" s="228"/>
      <c r="D220" s="229" t="s">
        <v>200</v>
      </c>
      <c r="E220" s="230" t="s">
        <v>19</v>
      </c>
      <c r="F220" s="231" t="s">
        <v>333</v>
      </c>
      <c r="G220" s="228"/>
      <c r="H220" s="232">
        <v>3.177</v>
      </c>
      <c r="I220" s="233"/>
      <c r="J220" s="228"/>
      <c r="K220" s="228"/>
      <c r="L220" s="234"/>
      <c r="M220" s="235"/>
      <c r="N220" s="236"/>
      <c r="O220" s="236"/>
      <c r="P220" s="236"/>
      <c r="Q220" s="236"/>
      <c r="R220" s="236"/>
      <c r="S220" s="236"/>
      <c r="T220" s="23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8" t="s">
        <v>200</v>
      </c>
      <c r="AU220" s="238" t="s">
        <v>84</v>
      </c>
      <c r="AV220" s="13" t="s">
        <v>84</v>
      </c>
      <c r="AW220" s="13" t="s">
        <v>35</v>
      </c>
      <c r="AX220" s="13" t="s">
        <v>74</v>
      </c>
      <c r="AY220" s="238" t="s">
        <v>189</v>
      </c>
    </row>
    <row r="221" s="13" customFormat="1">
      <c r="A221" s="13"/>
      <c r="B221" s="227"/>
      <c r="C221" s="228"/>
      <c r="D221" s="229" t="s">
        <v>200</v>
      </c>
      <c r="E221" s="230" t="s">
        <v>19</v>
      </c>
      <c r="F221" s="231" t="s">
        <v>334</v>
      </c>
      <c r="G221" s="228"/>
      <c r="H221" s="232">
        <v>1.48</v>
      </c>
      <c r="I221" s="233"/>
      <c r="J221" s="228"/>
      <c r="K221" s="228"/>
      <c r="L221" s="234"/>
      <c r="M221" s="235"/>
      <c r="N221" s="236"/>
      <c r="O221" s="236"/>
      <c r="P221" s="236"/>
      <c r="Q221" s="236"/>
      <c r="R221" s="236"/>
      <c r="S221" s="236"/>
      <c r="T221" s="23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8" t="s">
        <v>200</v>
      </c>
      <c r="AU221" s="238" t="s">
        <v>84</v>
      </c>
      <c r="AV221" s="13" t="s">
        <v>84</v>
      </c>
      <c r="AW221" s="13" t="s">
        <v>35</v>
      </c>
      <c r="AX221" s="13" t="s">
        <v>74</v>
      </c>
      <c r="AY221" s="238" t="s">
        <v>189</v>
      </c>
    </row>
    <row r="222" s="16" customFormat="1">
      <c r="A222" s="16"/>
      <c r="B222" s="271"/>
      <c r="C222" s="272"/>
      <c r="D222" s="229" t="s">
        <v>200</v>
      </c>
      <c r="E222" s="273" t="s">
        <v>134</v>
      </c>
      <c r="F222" s="274" t="s">
        <v>379</v>
      </c>
      <c r="G222" s="272"/>
      <c r="H222" s="275">
        <v>100.09699999999999</v>
      </c>
      <c r="I222" s="276"/>
      <c r="J222" s="272"/>
      <c r="K222" s="272"/>
      <c r="L222" s="277"/>
      <c r="M222" s="278"/>
      <c r="N222" s="279"/>
      <c r="O222" s="279"/>
      <c r="P222" s="279"/>
      <c r="Q222" s="279"/>
      <c r="R222" s="279"/>
      <c r="S222" s="279"/>
      <c r="T222" s="280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T222" s="281" t="s">
        <v>200</v>
      </c>
      <c r="AU222" s="281" t="s">
        <v>84</v>
      </c>
      <c r="AV222" s="16" t="s">
        <v>190</v>
      </c>
      <c r="AW222" s="16" t="s">
        <v>35</v>
      </c>
      <c r="AX222" s="16" t="s">
        <v>74</v>
      </c>
      <c r="AY222" s="281" t="s">
        <v>189</v>
      </c>
    </row>
    <row r="223" s="14" customFormat="1">
      <c r="A223" s="14"/>
      <c r="B223" s="239"/>
      <c r="C223" s="240"/>
      <c r="D223" s="229" t="s">
        <v>200</v>
      </c>
      <c r="E223" s="241" t="s">
        <v>19</v>
      </c>
      <c r="F223" s="242" t="s">
        <v>203</v>
      </c>
      <c r="G223" s="240"/>
      <c r="H223" s="243">
        <v>100.09699999999999</v>
      </c>
      <c r="I223" s="244"/>
      <c r="J223" s="240"/>
      <c r="K223" s="240"/>
      <c r="L223" s="245"/>
      <c r="M223" s="246"/>
      <c r="N223" s="247"/>
      <c r="O223" s="247"/>
      <c r="P223" s="247"/>
      <c r="Q223" s="247"/>
      <c r="R223" s="247"/>
      <c r="S223" s="247"/>
      <c r="T223" s="24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9" t="s">
        <v>200</v>
      </c>
      <c r="AU223" s="249" t="s">
        <v>84</v>
      </c>
      <c r="AV223" s="14" t="s">
        <v>196</v>
      </c>
      <c r="AW223" s="14" t="s">
        <v>35</v>
      </c>
      <c r="AX223" s="14" t="s">
        <v>82</v>
      </c>
      <c r="AY223" s="249" t="s">
        <v>189</v>
      </c>
    </row>
    <row r="224" s="2" customFormat="1" ht="16.5" customHeight="1">
      <c r="A224" s="42"/>
      <c r="B224" s="43"/>
      <c r="C224" s="209" t="s">
        <v>380</v>
      </c>
      <c r="D224" s="209" t="s">
        <v>192</v>
      </c>
      <c r="E224" s="210" t="s">
        <v>381</v>
      </c>
      <c r="F224" s="211" t="s">
        <v>382</v>
      </c>
      <c r="G224" s="212" t="s">
        <v>93</v>
      </c>
      <c r="H224" s="213">
        <v>37.935000000000002</v>
      </c>
      <c r="I224" s="214"/>
      <c r="J224" s="215">
        <f>ROUND(I224*H224,2)</f>
        <v>0</v>
      </c>
      <c r="K224" s="211" t="s">
        <v>19</v>
      </c>
      <c r="L224" s="48"/>
      <c r="M224" s="216" t="s">
        <v>19</v>
      </c>
      <c r="N224" s="217" t="s">
        <v>45</v>
      </c>
      <c r="O224" s="88"/>
      <c r="P224" s="218">
        <f>O224*H224</f>
        <v>0</v>
      </c>
      <c r="Q224" s="218">
        <v>0</v>
      </c>
      <c r="R224" s="218">
        <f>Q224*H224</f>
        <v>0</v>
      </c>
      <c r="S224" s="218">
        <v>0</v>
      </c>
      <c r="T224" s="219">
        <f>S224*H224</f>
        <v>0</v>
      </c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R224" s="220" t="s">
        <v>196</v>
      </c>
      <c r="AT224" s="220" t="s">
        <v>192</v>
      </c>
      <c r="AU224" s="220" t="s">
        <v>84</v>
      </c>
      <c r="AY224" s="21" t="s">
        <v>189</v>
      </c>
      <c r="BE224" s="221">
        <f>IF(N224="základní",J224,0)</f>
        <v>0</v>
      </c>
      <c r="BF224" s="221">
        <f>IF(N224="snížená",J224,0)</f>
        <v>0</v>
      </c>
      <c r="BG224" s="221">
        <f>IF(N224="zákl. přenesená",J224,0)</f>
        <v>0</v>
      </c>
      <c r="BH224" s="221">
        <f>IF(N224="sníž. přenesená",J224,0)</f>
        <v>0</v>
      </c>
      <c r="BI224" s="221">
        <f>IF(N224="nulová",J224,0)</f>
        <v>0</v>
      </c>
      <c r="BJ224" s="21" t="s">
        <v>82</v>
      </c>
      <c r="BK224" s="221">
        <f>ROUND(I224*H224,2)</f>
        <v>0</v>
      </c>
      <c r="BL224" s="21" t="s">
        <v>196</v>
      </c>
      <c r="BM224" s="220" t="s">
        <v>383</v>
      </c>
    </row>
    <row r="225" s="15" customFormat="1">
      <c r="A225" s="15"/>
      <c r="B225" s="251"/>
      <c r="C225" s="252"/>
      <c r="D225" s="229" t="s">
        <v>200</v>
      </c>
      <c r="E225" s="253" t="s">
        <v>19</v>
      </c>
      <c r="F225" s="254" t="s">
        <v>384</v>
      </c>
      <c r="G225" s="252"/>
      <c r="H225" s="253" t="s">
        <v>19</v>
      </c>
      <c r="I225" s="255"/>
      <c r="J225" s="252"/>
      <c r="K225" s="252"/>
      <c r="L225" s="256"/>
      <c r="M225" s="257"/>
      <c r="N225" s="258"/>
      <c r="O225" s="258"/>
      <c r="P225" s="258"/>
      <c r="Q225" s="258"/>
      <c r="R225" s="258"/>
      <c r="S225" s="258"/>
      <c r="T225" s="259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0" t="s">
        <v>200</v>
      </c>
      <c r="AU225" s="260" t="s">
        <v>84</v>
      </c>
      <c r="AV225" s="15" t="s">
        <v>82</v>
      </c>
      <c r="AW225" s="15" t="s">
        <v>35</v>
      </c>
      <c r="AX225" s="15" t="s">
        <v>74</v>
      </c>
      <c r="AY225" s="260" t="s">
        <v>189</v>
      </c>
    </row>
    <row r="226" s="13" customFormat="1">
      <c r="A226" s="13"/>
      <c r="B226" s="227"/>
      <c r="C226" s="228"/>
      <c r="D226" s="229" t="s">
        <v>200</v>
      </c>
      <c r="E226" s="230" t="s">
        <v>19</v>
      </c>
      <c r="F226" s="231" t="s">
        <v>243</v>
      </c>
      <c r="G226" s="228"/>
      <c r="H226" s="232">
        <v>2.835</v>
      </c>
      <c r="I226" s="233"/>
      <c r="J226" s="228"/>
      <c r="K226" s="228"/>
      <c r="L226" s="234"/>
      <c r="M226" s="235"/>
      <c r="N226" s="236"/>
      <c r="O226" s="236"/>
      <c r="P226" s="236"/>
      <c r="Q226" s="236"/>
      <c r="R226" s="236"/>
      <c r="S226" s="236"/>
      <c r="T226" s="23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8" t="s">
        <v>200</v>
      </c>
      <c r="AU226" s="238" t="s">
        <v>84</v>
      </c>
      <c r="AV226" s="13" t="s">
        <v>84</v>
      </c>
      <c r="AW226" s="13" t="s">
        <v>35</v>
      </c>
      <c r="AX226" s="13" t="s">
        <v>74</v>
      </c>
      <c r="AY226" s="238" t="s">
        <v>189</v>
      </c>
    </row>
    <row r="227" s="13" customFormat="1">
      <c r="A227" s="13"/>
      <c r="B227" s="227"/>
      <c r="C227" s="228"/>
      <c r="D227" s="229" t="s">
        <v>200</v>
      </c>
      <c r="E227" s="230" t="s">
        <v>19</v>
      </c>
      <c r="F227" s="231" t="s">
        <v>244</v>
      </c>
      <c r="G227" s="228"/>
      <c r="H227" s="232">
        <v>27</v>
      </c>
      <c r="I227" s="233"/>
      <c r="J227" s="228"/>
      <c r="K227" s="228"/>
      <c r="L227" s="234"/>
      <c r="M227" s="235"/>
      <c r="N227" s="236"/>
      <c r="O227" s="236"/>
      <c r="P227" s="236"/>
      <c r="Q227" s="236"/>
      <c r="R227" s="236"/>
      <c r="S227" s="236"/>
      <c r="T227" s="23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8" t="s">
        <v>200</v>
      </c>
      <c r="AU227" s="238" t="s">
        <v>84</v>
      </c>
      <c r="AV227" s="13" t="s">
        <v>84</v>
      </c>
      <c r="AW227" s="13" t="s">
        <v>35</v>
      </c>
      <c r="AX227" s="13" t="s">
        <v>74</v>
      </c>
      <c r="AY227" s="238" t="s">
        <v>189</v>
      </c>
    </row>
    <row r="228" s="13" customFormat="1">
      <c r="A228" s="13"/>
      <c r="B228" s="227"/>
      <c r="C228" s="228"/>
      <c r="D228" s="229" t="s">
        <v>200</v>
      </c>
      <c r="E228" s="230" t="s">
        <v>19</v>
      </c>
      <c r="F228" s="231" t="s">
        <v>245</v>
      </c>
      <c r="G228" s="228"/>
      <c r="H228" s="232">
        <v>5.4000000000000004</v>
      </c>
      <c r="I228" s="233"/>
      <c r="J228" s="228"/>
      <c r="K228" s="228"/>
      <c r="L228" s="234"/>
      <c r="M228" s="235"/>
      <c r="N228" s="236"/>
      <c r="O228" s="236"/>
      <c r="P228" s="236"/>
      <c r="Q228" s="236"/>
      <c r="R228" s="236"/>
      <c r="S228" s="236"/>
      <c r="T228" s="23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8" t="s">
        <v>200</v>
      </c>
      <c r="AU228" s="238" t="s">
        <v>84</v>
      </c>
      <c r="AV228" s="13" t="s">
        <v>84</v>
      </c>
      <c r="AW228" s="13" t="s">
        <v>35</v>
      </c>
      <c r="AX228" s="13" t="s">
        <v>74</v>
      </c>
      <c r="AY228" s="238" t="s">
        <v>189</v>
      </c>
    </row>
    <row r="229" s="13" customFormat="1">
      <c r="A229" s="13"/>
      <c r="B229" s="227"/>
      <c r="C229" s="228"/>
      <c r="D229" s="229" t="s">
        <v>200</v>
      </c>
      <c r="E229" s="230" t="s">
        <v>19</v>
      </c>
      <c r="F229" s="231" t="s">
        <v>385</v>
      </c>
      <c r="G229" s="228"/>
      <c r="H229" s="232">
        <v>2.7000000000000002</v>
      </c>
      <c r="I229" s="233"/>
      <c r="J229" s="228"/>
      <c r="K229" s="228"/>
      <c r="L229" s="234"/>
      <c r="M229" s="235"/>
      <c r="N229" s="236"/>
      <c r="O229" s="236"/>
      <c r="P229" s="236"/>
      <c r="Q229" s="236"/>
      <c r="R229" s="236"/>
      <c r="S229" s="236"/>
      <c r="T229" s="23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8" t="s">
        <v>200</v>
      </c>
      <c r="AU229" s="238" t="s">
        <v>84</v>
      </c>
      <c r="AV229" s="13" t="s">
        <v>84</v>
      </c>
      <c r="AW229" s="13" t="s">
        <v>35</v>
      </c>
      <c r="AX229" s="13" t="s">
        <v>74</v>
      </c>
      <c r="AY229" s="238" t="s">
        <v>189</v>
      </c>
    </row>
    <row r="230" s="16" customFormat="1">
      <c r="A230" s="16"/>
      <c r="B230" s="271"/>
      <c r="C230" s="272"/>
      <c r="D230" s="229" t="s">
        <v>200</v>
      </c>
      <c r="E230" s="273" t="s">
        <v>137</v>
      </c>
      <c r="F230" s="274" t="s">
        <v>379</v>
      </c>
      <c r="G230" s="272"/>
      <c r="H230" s="275">
        <v>37.935000000000002</v>
      </c>
      <c r="I230" s="276"/>
      <c r="J230" s="272"/>
      <c r="K230" s="272"/>
      <c r="L230" s="277"/>
      <c r="M230" s="278"/>
      <c r="N230" s="279"/>
      <c r="O230" s="279"/>
      <c r="P230" s="279"/>
      <c r="Q230" s="279"/>
      <c r="R230" s="279"/>
      <c r="S230" s="279"/>
      <c r="T230" s="280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T230" s="281" t="s">
        <v>200</v>
      </c>
      <c r="AU230" s="281" t="s">
        <v>84</v>
      </c>
      <c r="AV230" s="16" t="s">
        <v>190</v>
      </c>
      <c r="AW230" s="16" t="s">
        <v>35</v>
      </c>
      <c r="AX230" s="16" t="s">
        <v>74</v>
      </c>
      <c r="AY230" s="281" t="s">
        <v>189</v>
      </c>
    </row>
    <row r="231" s="14" customFormat="1">
      <c r="A231" s="14"/>
      <c r="B231" s="239"/>
      <c r="C231" s="240"/>
      <c r="D231" s="229" t="s">
        <v>200</v>
      </c>
      <c r="E231" s="241" t="s">
        <v>19</v>
      </c>
      <c r="F231" s="242" t="s">
        <v>203</v>
      </c>
      <c r="G231" s="240"/>
      <c r="H231" s="243">
        <v>37.935000000000002</v>
      </c>
      <c r="I231" s="244"/>
      <c r="J231" s="240"/>
      <c r="K231" s="240"/>
      <c r="L231" s="245"/>
      <c r="M231" s="246"/>
      <c r="N231" s="247"/>
      <c r="O231" s="247"/>
      <c r="P231" s="247"/>
      <c r="Q231" s="247"/>
      <c r="R231" s="247"/>
      <c r="S231" s="247"/>
      <c r="T231" s="248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9" t="s">
        <v>200</v>
      </c>
      <c r="AU231" s="249" t="s">
        <v>84</v>
      </c>
      <c r="AV231" s="14" t="s">
        <v>196</v>
      </c>
      <c r="AW231" s="14" t="s">
        <v>35</v>
      </c>
      <c r="AX231" s="14" t="s">
        <v>82</v>
      </c>
      <c r="AY231" s="249" t="s">
        <v>189</v>
      </c>
    </row>
    <row r="232" s="2" customFormat="1" ht="21.75" customHeight="1">
      <c r="A232" s="42"/>
      <c r="B232" s="43"/>
      <c r="C232" s="209" t="s">
        <v>386</v>
      </c>
      <c r="D232" s="209" t="s">
        <v>192</v>
      </c>
      <c r="E232" s="210" t="s">
        <v>387</v>
      </c>
      <c r="F232" s="211" t="s">
        <v>388</v>
      </c>
      <c r="G232" s="212" t="s">
        <v>93</v>
      </c>
      <c r="H232" s="213">
        <v>37.935000000000002</v>
      </c>
      <c r="I232" s="214"/>
      <c r="J232" s="215">
        <f>ROUND(I232*H232,2)</f>
        <v>0</v>
      </c>
      <c r="K232" s="211" t="s">
        <v>19</v>
      </c>
      <c r="L232" s="48"/>
      <c r="M232" s="216" t="s">
        <v>19</v>
      </c>
      <c r="N232" s="217" t="s">
        <v>45</v>
      </c>
      <c r="O232" s="88"/>
      <c r="P232" s="218">
        <f>O232*H232</f>
        <v>0</v>
      </c>
      <c r="Q232" s="218">
        <v>0.00059999999999999995</v>
      </c>
      <c r="R232" s="218">
        <f>Q232*H232</f>
        <v>0.022761</v>
      </c>
      <c r="S232" s="218">
        <v>0</v>
      </c>
      <c r="T232" s="219">
        <f>S232*H232</f>
        <v>0</v>
      </c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R232" s="220" t="s">
        <v>196</v>
      </c>
      <c r="AT232" s="220" t="s">
        <v>192</v>
      </c>
      <c r="AU232" s="220" t="s">
        <v>84</v>
      </c>
      <c r="AY232" s="21" t="s">
        <v>189</v>
      </c>
      <c r="BE232" s="221">
        <f>IF(N232="základní",J232,0)</f>
        <v>0</v>
      </c>
      <c r="BF232" s="221">
        <f>IF(N232="snížená",J232,0)</f>
        <v>0</v>
      </c>
      <c r="BG232" s="221">
        <f>IF(N232="zákl. přenesená",J232,0)</f>
        <v>0</v>
      </c>
      <c r="BH232" s="221">
        <f>IF(N232="sníž. přenesená",J232,0)</f>
        <v>0</v>
      </c>
      <c r="BI232" s="221">
        <f>IF(N232="nulová",J232,0)</f>
        <v>0</v>
      </c>
      <c r="BJ232" s="21" t="s">
        <v>82</v>
      </c>
      <c r="BK232" s="221">
        <f>ROUND(I232*H232,2)</f>
        <v>0</v>
      </c>
      <c r="BL232" s="21" t="s">
        <v>196</v>
      </c>
      <c r="BM232" s="220" t="s">
        <v>389</v>
      </c>
    </row>
    <row r="233" s="13" customFormat="1">
      <c r="A233" s="13"/>
      <c r="B233" s="227"/>
      <c r="C233" s="228"/>
      <c r="D233" s="229" t="s">
        <v>200</v>
      </c>
      <c r="E233" s="230" t="s">
        <v>19</v>
      </c>
      <c r="F233" s="231" t="s">
        <v>137</v>
      </c>
      <c r="G233" s="228"/>
      <c r="H233" s="232">
        <v>37.935000000000002</v>
      </c>
      <c r="I233" s="233"/>
      <c r="J233" s="228"/>
      <c r="K233" s="228"/>
      <c r="L233" s="234"/>
      <c r="M233" s="235"/>
      <c r="N233" s="236"/>
      <c r="O233" s="236"/>
      <c r="P233" s="236"/>
      <c r="Q233" s="236"/>
      <c r="R233" s="236"/>
      <c r="S233" s="236"/>
      <c r="T233" s="23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8" t="s">
        <v>200</v>
      </c>
      <c r="AU233" s="238" t="s">
        <v>84</v>
      </c>
      <c r="AV233" s="13" t="s">
        <v>84</v>
      </c>
      <c r="AW233" s="13" t="s">
        <v>35</v>
      </c>
      <c r="AX233" s="13" t="s">
        <v>82</v>
      </c>
      <c r="AY233" s="238" t="s">
        <v>189</v>
      </c>
    </row>
    <row r="234" s="2" customFormat="1" ht="21.75" customHeight="1">
      <c r="A234" s="42"/>
      <c r="B234" s="43"/>
      <c r="C234" s="209" t="s">
        <v>390</v>
      </c>
      <c r="D234" s="209" t="s">
        <v>192</v>
      </c>
      <c r="E234" s="210" t="s">
        <v>391</v>
      </c>
      <c r="F234" s="211" t="s">
        <v>392</v>
      </c>
      <c r="G234" s="212" t="s">
        <v>93</v>
      </c>
      <c r="H234" s="213">
        <v>37.935000000000002</v>
      </c>
      <c r="I234" s="214"/>
      <c r="J234" s="215">
        <f>ROUND(I234*H234,2)</f>
        <v>0</v>
      </c>
      <c r="K234" s="211" t="s">
        <v>19</v>
      </c>
      <c r="L234" s="48"/>
      <c r="M234" s="216" t="s">
        <v>19</v>
      </c>
      <c r="N234" s="217" t="s">
        <v>45</v>
      </c>
      <c r="O234" s="88"/>
      <c r="P234" s="218">
        <f>O234*H234</f>
        <v>0</v>
      </c>
      <c r="Q234" s="218">
        <v>0.0074999999999999997</v>
      </c>
      <c r="R234" s="218">
        <f>Q234*H234</f>
        <v>0.2845125</v>
      </c>
      <c r="S234" s="218">
        <v>0</v>
      </c>
      <c r="T234" s="219">
        <f>S234*H234</f>
        <v>0</v>
      </c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R234" s="220" t="s">
        <v>196</v>
      </c>
      <c r="AT234" s="220" t="s">
        <v>192</v>
      </c>
      <c r="AU234" s="220" t="s">
        <v>84</v>
      </c>
      <c r="AY234" s="21" t="s">
        <v>189</v>
      </c>
      <c r="BE234" s="221">
        <f>IF(N234="základní",J234,0)</f>
        <v>0</v>
      </c>
      <c r="BF234" s="221">
        <f>IF(N234="snížená",J234,0)</f>
        <v>0</v>
      </c>
      <c r="BG234" s="221">
        <f>IF(N234="zákl. přenesená",J234,0)</f>
        <v>0</v>
      </c>
      <c r="BH234" s="221">
        <f>IF(N234="sníž. přenesená",J234,0)</f>
        <v>0</v>
      </c>
      <c r="BI234" s="221">
        <f>IF(N234="nulová",J234,0)</f>
        <v>0</v>
      </c>
      <c r="BJ234" s="21" t="s">
        <v>82</v>
      </c>
      <c r="BK234" s="221">
        <f>ROUND(I234*H234,2)</f>
        <v>0</v>
      </c>
      <c r="BL234" s="21" t="s">
        <v>196</v>
      </c>
      <c r="BM234" s="220" t="s">
        <v>393</v>
      </c>
    </row>
    <row r="235" s="13" customFormat="1">
      <c r="A235" s="13"/>
      <c r="B235" s="227"/>
      <c r="C235" s="228"/>
      <c r="D235" s="229" t="s">
        <v>200</v>
      </c>
      <c r="E235" s="230" t="s">
        <v>19</v>
      </c>
      <c r="F235" s="231" t="s">
        <v>137</v>
      </c>
      <c r="G235" s="228"/>
      <c r="H235" s="232">
        <v>37.935000000000002</v>
      </c>
      <c r="I235" s="233"/>
      <c r="J235" s="228"/>
      <c r="K235" s="228"/>
      <c r="L235" s="234"/>
      <c r="M235" s="235"/>
      <c r="N235" s="236"/>
      <c r="O235" s="236"/>
      <c r="P235" s="236"/>
      <c r="Q235" s="236"/>
      <c r="R235" s="236"/>
      <c r="S235" s="236"/>
      <c r="T235" s="23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8" t="s">
        <v>200</v>
      </c>
      <c r="AU235" s="238" t="s">
        <v>84</v>
      </c>
      <c r="AV235" s="13" t="s">
        <v>84</v>
      </c>
      <c r="AW235" s="13" t="s">
        <v>35</v>
      </c>
      <c r="AX235" s="13" t="s">
        <v>82</v>
      </c>
      <c r="AY235" s="238" t="s">
        <v>189</v>
      </c>
    </row>
    <row r="236" s="2" customFormat="1" ht="24.15" customHeight="1">
      <c r="A236" s="42"/>
      <c r="B236" s="43"/>
      <c r="C236" s="209" t="s">
        <v>394</v>
      </c>
      <c r="D236" s="209" t="s">
        <v>192</v>
      </c>
      <c r="E236" s="210" t="s">
        <v>395</v>
      </c>
      <c r="F236" s="211" t="s">
        <v>396</v>
      </c>
      <c r="G236" s="212" t="s">
        <v>93</v>
      </c>
      <c r="H236" s="213">
        <v>37.935000000000002</v>
      </c>
      <c r="I236" s="214"/>
      <c r="J236" s="215">
        <f>ROUND(I236*H236,2)</f>
        <v>0</v>
      </c>
      <c r="K236" s="211" t="s">
        <v>19</v>
      </c>
      <c r="L236" s="48"/>
      <c r="M236" s="216" t="s">
        <v>19</v>
      </c>
      <c r="N236" s="217" t="s">
        <v>45</v>
      </c>
      <c r="O236" s="88"/>
      <c r="P236" s="218">
        <f>O236*H236</f>
        <v>0</v>
      </c>
      <c r="Q236" s="218">
        <v>0.029999999999999999</v>
      </c>
      <c r="R236" s="218">
        <f>Q236*H236</f>
        <v>1.13805</v>
      </c>
      <c r="S236" s="218">
        <v>0</v>
      </c>
      <c r="T236" s="219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20" t="s">
        <v>196</v>
      </c>
      <c r="AT236" s="220" t="s">
        <v>192</v>
      </c>
      <c r="AU236" s="220" t="s">
        <v>84</v>
      </c>
      <c r="AY236" s="21" t="s">
        <v>189</v>
      </c>
      <c r="BE236" s="221">
        <f>IF(N236="základní",J236,0)</f>
        <v>0</v>
      </c>
      <c r="BF236" s="221">
        <f>IF(N236="snížená",J236,0)</f>
        <v>0</v>
      </c>
      <c r="BG236" s="221">
        <f>IF(N236="zákl. přenesená",J236,0)</f>
        <v>0</v>
      </c>
      <c r="BH236" s="221">
        <f>IF(N236="sníž. přenesená",J236,0)</f>
        <v>0</v>
      </c>
      <c r="BI236" s="221">
        <f>IF(N236="nulová",J236,0)</f>
        <v>0</v>
      </c>
      <c r="BJ236" s="21" t="s">
        <v>82</v>
      </c>
      <c r="BK236" s="221">
        <f>ROUND(I236*H236,2)</f>
        <v>0</v>
      </c>
      <c r="BL236" s="21" t="s">
        <v>196</v>
      </c>
      <c r="BM236" s="220" t="s">
        <v>397</v>
      </c>
    </row>
    <row r="237" s="13" customFormat="1">
      <c r="A237" s="13"/>
      <c r="B237" s="227"/>
      <c r="C237" s="228"/>
      <c r="D237" s="229" t="s">
        <v>200</v>
      </c>
      <c r="E237" s="230" t="s">
        <v>19</v>
      </c>
      <c r="F237" s="231" t="s">
        <v>137</v>
      </c>
      <c r="G237" s="228"/>
      <c r="H237" s="232">
        <v>37.935000000000002</v>
      </c>
      <c r="I237" s="233"/>
      <c r="J237" s="228"/>
      <c r="K237" s="228"/>
      <c r="L237" s="234"/>
      <c r="M237" s="235"/>
      <c r="N237" s="236"/>
      <c r="O237" s="236"/>
      <c r="P237" s="236"/>
      <c r="Q237" s="236"/>
      <c r="R237" s="236"/>
      <c r="S237" s="236"/>
      <c r="T237" s="23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8" t="s">
        <v>200</v>
      </c>
      <c r="AU237" s="238" t="s">
        <v>84</v>
      </c>
      <c r="AV237" s="13" t="s">
        <v>84</v>
      </c>
      <c r="AW237" s="13" t="s">
        <v>35</v>
      </c>
      <c r="AX237" s="13" t="s">
        <v>82</v>
      </c>
      <c r="AY237" s="238" t="s">
        <v>189</v>
      </c>
    </row>
    <row r="238" s="2" customFormat="1" ht="37.8" customHeight="1">
      <c r="A238" s="42"/>
      <c r="B238" s="43"/>
      <c r="C238" s="209" t="s">
        <v>398</v>
      </c>
      <c r="D238" s="209" t="s">
        <v>192</v>
      </c>
      <c r="E238" s="210" t="s">
        <v>399</v>
      </c>
      <c r="F238" s="211" t="s">
        <v>400</v>
      </c>
      <c r="G238" s="212" t="s">
        <v>93</v>
      </c>
      <c r="H238" s="213">
        <v>37.935000000000002</v>
      </c>
      <c r="I238" s="214"/>
      <c r="J238" s="215">
        <f>ROUND(I238*H238,2)</f>
        <v>0</v>
      </c>
      <c r="K238" s="211" t="s">
        <v>19</v>
      </c>
      <c r="L238" s="48"/>
      <c r="M238" s="216" t="s">
        <v>19</v>
      </c>
      <c r="N238" s="217" t="s">
        <v>45</v>
      </c>
      <c r="O238" s="88"/>
      <c r="P238" s="218">
        <f>O238*H238</f>
        <v>0</v>
      </c>
      <c r="Q238" s="218">
        <v>0.0275</v>
      </c>
      <c r="R238" s="218">
        <f>Q238*H238</f>
        <v>1.0432125000000001</v>
      </c>
      <c r="S238" s="218">
        <v>0</v>
      </c>
      <c r="T238" s="219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20" t="s">
        <v>196</v>
      </c>
      <c r="AT238" s="220" t="s">
        <v>192</v>
      </c>
      <c r="AU238" s="220" t="s">
        <v>84</v>
      </c>
      <c r="AY238" s="21" t="s">
        <v>189</v>
      </c>
      <c r="BE238" s="221">
        <f>IF(N238="základní",J238,0)</f>
        <v>0</v>
      </c>
      <c r="BF238" s="221">
        <f>IF(N238="snížená",J238,0)</f>
        <v>0</v>
      </c>
      <c r="BG238" s="221">
        <f>IF(N238="zákl. přenesená",J238,0)</f>
        <v>0</v>
      </c>
      <c r="BH238" s="221">
        <f>IF(N238="sníž. přenesená",J238,0)</f>
        <v>0</v>
      </c>
      <c r="BI238" s="221">
        <f>IF(N238="nulová",J238,0)</f>
        <v>0</v>
      </c>
      <c r="BJ238" s="21" t="s">
        <v>82</v>
      </c>
      <c r="BK238" s="221">
        <f>ROUND(I238*H238,2)</f>
        <v>0</v>
      </c>
      <c r="BL238" s="21" t="s">
        <v>196</v>
      </c>
      <c r="BM238" s="220" t="s">
        <v>401</v>
      </c>
    </row>
    <row r="239" s="13" customFormat="1">
      <c r="A239" s="13"/>
      <c r="B239" s="227"/>
      <c r="C239" s="228"/>
      <c r="D239" s="229" t="s">
        <v>200</v>
      </c>
      <c r="E239" s="230" t="s">
        <v>19</v>
      </c>
      <c r="F239" s="231" t="s">
        <v>137</v>
      </c>
      <c r="G239" s="228"/>
      <c r="H239" s="232">
        <v>37.935000000000002</v>
      </c>
      <c r="I239" s="233"/>
      <c r="J239" s="228"/>
      <c r="K239" s="228"/>
      <c r="L239" s="234"/>
      <c r="M239" s="235"/>
      <c r="N239" s="236"/>
      <c r="O239" s="236"/>
      <c r="P239" s="236"/>
      <c r="Q239" s="236"/>
      <c r="R239" s="236"/>
      <c r="S239" s="236"/>
      <c r="T239" s="23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8" t="s">
        <v>200</v>
      </c>
      <c r="AU239" s="238" t="s">
        <v>84</v>
      </c>
      <c r="AV239" s="13" t="s">
        <v>84</v>
      </c>
      <c r="AW239" s="13" t="s">
        <v>35</v>
      </c>
      <c r="AX239" s="13" t="s">
        <v>82</v>
      </c>
      <c r="AY239" s="238" t="s">
        <v>189</v>
      </c>
    </row>
    <row r="240" s="2" customFormat="1" ht="16.5" customHeight="1">
      <c r="A240" s="42"/>
      <c r="B240" s="43"/>
      <c r="C240" s="209" t="s">
        <v>402</v>
      </c>
      <c r="D240" s="209" t="s">
        <v>192</v>
      </c>
      <c r="E240" s="210" t="s">
        <v>403</v>
      </c>
      <c r="F240" s="211" t="s">
        <v>404</v>
      </c>
      <c r="G240" s="212" t="s">
        <v>93</v>
      </c>
      <c r="H240" s="213">
        <v>37.935000000000002</v>
      </c>
      <c r="I240" s="214"/>
      <c r="J240" s="215">
        <f>ROUND(I240*H240,2)</f>
        <v>0</v>
      </c>
      <c r="K240" s="211" t="s">
        <v>19</v>
      </c>
      <c r="L240" s="48"/>
      <c r="M240" s="216" t="s">
        <v>19</v>
      </c>
      <c r="N240" s="217" t="s">
        <v>45</v>
      </c>
      <c r="O240" s="88"/>
      <c r="P240" s="218">
        <f>O240*H240</f>
        <v>0</v>
      </c>
      <c r="Q240" s="218">
        <v>0.0070000000000000001</v>
      </c>
      <c r="R240" s="218">
        <f>Q240*H240</f>
        <v>0.26554500000000003</v>
      </c>
      <c r="S240" s="218">
        <v>0</v>
      </c>
      <c r="T240" s="219">
        <f>S240*H240</f>
        <v>0</v>
      </c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R240" s="220" t="s">
        <v>196</v>
      </c>
      <c r="AT240" s="220" t="s">
        <v>192</v>
      </c>
      <c r="AU240" s="220" t="s">
        <v>84</v>
      </c>
      <c r="AY240" s="21" t="s">
        <v>189</v>
      </c>
      <c r="BE240" s="221">
        <f>IF(N240="základní",J240,0)</f>
        <v>0</v>
      </c>
      <c r="BF240" s="221">
        <f>IF(N240="snížená",J240,0)</f>
        <v>0</v>
      </c>
      <c r="BG240" s="221">
        <f>IF(N240="zákl. přenesená",J240,0)</f>
        <v>0</v>
      </c>
      <c r="BH240" s="221">
        <f>IF(N240="sníž. přenesená",J240,0)</f>
        <v>0</v>
      </c>
      <c r="BI240" s="221">
        <f>IF(N240="nulová",J240,0)</f>
        <v>0</v>
      </c>
      <c r="BJ240" s="21" t="s">
        <v>82</v>
      </c>
      <c r="BK240" s="221">
        <f>ROUND(I240*H240,2)</f>
        <v>0</v>
      </c>
      <c r="BL240" s="21" t="s">
        <v>196</v>
      </c>
      <c r="BM240" s="220" t="s">
        <v>405</v>
      </c>
    </row>
    <row r="241" s="13" customFormat="1">
      <c r="A241" s="13"/>
      <c r="B241" s="227"/>
      <c r="C241" s="228"/>
      <c r="D241" s="229" t="s">
        <v>200</v>
      </c>
      <c r="E241" s="230" t="s">
        <v>19</v>
      </c>
      <c r="F241" s="231" t="s">
        <v>137</v>
      </c>
      <c r="G241" s="228"/>
      <c r="H241" s="232">
        <v>37.935000000000002</v>
      </c>
      <c r="I241" s="233"/>
      <c r="J241" s="228"/>
      <c r="K241" s="228"/>
      <c r="L241" s="234"/>
      <c r="M241" s="235"/>
      <c r="N241" s="236"/>
      <c r="O241" s="236"/>
      <c r="P241" s="236"/>
      <c r="Q241" s="236"/>
      <c r="R241" s="236"/>
      <c r="S241" s="236"/>
      <c r="T241" s="23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8" t="s">
        <v>200</v>
      </c>
      <c r="AU241" s="238" t="s">
        <v>84</v>
      </c>
      <c r="AV241" s="13" t="s">
        <v>84</v>
      </c>
      <c r="AW241" s="13" t="s">
        <v>35</v>
      </c>
      <c r="AX241" s="13" t="s">
        <v>82</v>
      </c>
      <c r="AY241" s="238" t="s">
        <v>189</v>
      </c>
    </row>
    <row r="242" s="2" customFormat="1" ht="33" customHeight="1">
      <c r="A242" s="42"/>
      <c r="B242" s="43"/>
      <c r="C242" s="209" t="s">
        <v>406</v>
      </c>
      <c r="D242" s="209" t="s">
        <v>192</v>
      </c>
      <c r="E242" s="210" t="s">
        <v>407</v>
      </c>
      <c r="F242" s="211" t="s">
        <v>408</v>
      </c>
      <c r="G242" s="212" t="s">
        <v>107</v>
      </c>
      <c r="H242" s="213">
        <v>0.19800000000000001</v>
      </c>
      <c r="I242" s="214"/>
      <c r="J242" s="215">
        <f>ROUND(I242*H242,2)</f>
        <v>0</v>
      </c>
      <c r="K242" s="211" t="s">
        <v>350</v>
      </c>
      <c r="L242" s="48"/>
      <c r="M242" s="216" t="s">
        <v>19</v>
      </c>
      <c r="N242" s="217" t="s">
        <v>45</v>
      </c>
      <c r="O242" s="88"/>
      <c r="P242" s="218">
        <f>O242*H242</f>
        <v>0</v>
      </c>
      <c r="Q242" s="218">
        <v>2.3010199999999998</v>
      </c>
      <c r="R242" s="218">
        <f>Q242*H242</f>
        <v>0.45560195999999997</v>
      </c>
      <c r="S242" s="218">
        <v>0</v>
      </c>
      <c r="T242" s="219">
        <f>S242*H242</f>
        <v>0</v>
      </c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R242" s="220" t="s">
        <v>196</v>
      </c>
      <c r="AT242" s="220" t="s">
        <v>192</v>
      </c>
      <c r="AU242" s="220" t="s">
        <v>84</v>
      </c>
      <c r="AY242" s="21" t="s">
        <v>189</v>
      </c>
      <c r="BE242" s="221">
        <f>IF(N242="základní",J242,0)</f>
        <v>0</v>
      </c>
      <c r="BF242" s="221">
        <f>IF(N242="snížená",J242,0)</f>
        <v>0</v>
      </c>
      <c r="BG242" s="221">
        <f>IF(N242="zákl. přenesená",J242,0)</f>
        <v>0</v>
      </c>
      <c r="BH242" s="221">
        <f>IF(N242="sníž. přenesená",J242,0)</f>
        <v>0</v>
      </c>
      <c r="BI242" s="221">
        <f>IF(N242="nulová",J242,0)</f>
        <v>0</v>
      </c>
      <c r="BJ242" s="21" t="s">
        <v>82</v>
      </c>
      <c r="BK242" s="221">
        <f>ROUND(I242*H242,2)</f>
        <v>0</v>
      </c>
      <c r="BL242" s="21" t="s">
        <v>196</v>
      </c>
      <c r="BM242" s="220" t="s">
        <v>409</v>
      </c>
    </row>
    <row r="243" s="2" customFormat="1">
      <c r="A243" s="42"/>
      <c r="B243" s="43"/>
      <c r="C243" s="44"/>
      <c r="D243" s="222" t="s">
        <v>198</v>
      </c>
      <c r="E243" s="44"/>
      <c r="F243" s="223" t="s">
        <v>410</v>
      </c>
      <c r="G243" s="44"/>
      <c r="H243" s="44"/>
      <c r="I243" s="224"/>
      <c r="J243" s="44"/>
      <c r="K243" s="44"/>
      <c r="L243" s="48"/>
      <c r="M243" s="225"/>
      <c r="N243" s="226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T243" s="21" t="s">
        <v>198</v>
      </c>
      <c r="AU243" s="21" t="s">
        <v>84</v>
      </c>
    </row>
    <row r="244" s="15" customFormat="1">
      <c r="A244" s="15"/>
      <c r="B244" s="251"/>
      <c r="C244" s="252"/>
      <c r="D244" s="229" t="s">
        <v>200</v>
      </c>
      <c r="E244" s="253" t="s">
        <v>19</v>
      </c>
      <c r="F244" s="254" t="s">
        <v>411</v>
      </c>
      <c r="G244" s="252"/>
      <c r="H244" s="253" t="s">
        <v>19</v>
      </c>
      <c r="I244" s="255"/>
      <c r="J244" s="252"/>
      <c r="K244" s="252"/>
      <c r="L244" s="256"/>
      <c r="M244" s="257"/>
      <c r="N244" s="258"/>
      <c r="O244" s="258"/>
      <c r="P244" s="258"/>
      <c r="Q244" s="258"/>
      <c r="R244" s="258"/>
      <c r="S244" s="258"/>
      <c r="T244" s="259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0" t="s">
        <v>200</v>
      </c>
      <c r="AU244" s="260" t="s">
        <v>84</v>
      </c>
      <c r="AV244" s="15" t="s">
        <v>82</v>
      </c>
      <c r="AW244" s="15" t="s">
        <v>35</v>
      </c>
      <c r="AX244" s="15" t="s">
        <v>74</v>
      </c>
      <c r="AY244" s="260" t="s">
        <v>189</v>
      </c>
    </row>
    <row r="245" s="13" customFormat="1">
      <c r="A245" s="13"/>
      <c r="B245" s="227"/>
      <c r="C245" s="228"/>
      <c r="D245" s="229" t="s">
        <v>200</v>
      </c>
      <c r="E245" s="230" t="s">
        <v>19</v>
      </c>
      <c r="F245" s="231" t="s">
        <v>412</v>
      </c>
      <c r="G245" s="228"/>
      <c r="H245" s="232">
        <v>0.19800000000000001</v>
      </c>
      <c r="I245" s="233"/>
      <c r="J245" s="228"/>
      <c r="K245" s="228"/>
      <c r="L245" s="234"/>
      <c r="M245" s="235"/>
      <c r="N245" s="236"/>
      <c r="O245" s="236"/>
      <c r="P245" s="236"/>
      <c r="Q245" s="236"/>
      <c r="R245" s="236"/>
      <c r="S245" s="236"/>
      <c r="T245" s="23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8" t="s">
        <v>200</v>
      </c>
      <c r="AU245" s="238" t="s">
        <v>84</v>
      </c>
      <c r="AV245" s="13" t="s">
        <v>84</v>
      </c>
      <c r="AW245" s="13" t="s">
        <v>35</v>
      </c>
      <c r="AX245" s="13" t="s">
        <v>82</v>
      </c>
      <c r="AY245" s="238" t="s">
        <v>189</v>
      </c>
    </row>
    <row r="246" s="2" customFormat="1" ht="24.15" customHeight="1">
      <c r="A246" s="42"/>
      <c r="B246" s="43"/>
      <c r="C246" s="209" t="s">
        <v>413</v>
      </c>
      <c r="D246" s="209" t="s">
        <v>192</v>
      </c>
      <c r="E246" s="210" t="s">
        <v>414</v>
      </c>
      <c r="F246" s="211" t="s">
        <v>415</v>
      </c>
      <c r="G246" s="212" t="s">
        <v>93</v>
      </c>
      <c r="H246" s="213">
        <v>380.02999999999997</v>
      </c>
      <c r="I246" s="214"/>
      <c r="J246" s="215">
        <f>ROUND(I246*H246,2)</f>
        <v>0</v>
      </c>
      <c r="K246" s="211" t="s">
        <v>19</v>
      </c>
      <c r="L246" s="48"/>
      <c r="M246" s="216" t="s">
        <v>19</v>
      </c>
      <c r="N246" s="217" t="s">
        <v>45</v>
      </c>
      <c r="O246" s="88"/>
      <c r="P246" s="218">
        <f>O246*H246</f>
        <v>0</v>
      </c>
      <c r="Q246" s="218">
        <v>0.00025999999999999998</v>
      </c>
      <c r="R246" s="218">
        <f>Q246*H246</f>
        <v>0.098807799999999987</v>
      </c>
      <c r="S246" s="218">
        <v>0.00025999999999999998</v>
      </c>
      <c r="T246" s="219">
        <f>S246*H246</f>
        <v>0.098807799999999987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R246" s="220" t="s">
        <v>282</v>
      </c>
      <c r="AT246" s="220" t="s">
        <v>192</v>
      </c>
      <c r="AU246" s="220" t="s">
        <v>84</v>
      </c>
      <c r="AY246" s="21" t="s">
        <v>189</v>
      </c>
      <c r="BE246" s="221">
        <f>IF(N246="základní",J246,0)</f>
        <v>0</v>
      </c>
      <c r="BF246" s="221">
        <f>IF(N246="snížená",J246,0)</f>
        <v>0</v>
      </c>
      <c r="BG246" s="221">
        <f>IF(N246="zákl. přenesená",J246,0)</f>
        <v>0</v>
      </c>
      <c r="BH246" s="221">
        <f>IF(N246="sníž. přenesená",J246,0)</f>
        <v>0</v>
      </c>
      <c r="BI246" s="221">
        <f>IF(N246="nulová",J246,0)</f>
        <v>0</v>
      </c>
      <c r="BJ246" s="21" t="s">
        <v>82</v>
      </c>
      <c r="BK246" s="221">
        <f>ROUND(I246*H246,2)</f>
        <v>0</v>
      </c>
      <c r="BL246" s="21" t="s">
        <v>282</v>
      </c>
      <c r="BM246" s="220" t="s">
        <v>416</v>
      </c>
    </row>
    <row r="247" s="13" customFormat="1">
      <c r="A247" s="13"/>
      <c r="B247" s="227"/>
      <c r="C247" s="228"/>
      <c r="D247" s="229" t="s">
        <v>200</v>
      </c>
      <c r="E247" s="230" t="s">
        <v>19</v>
      </c>
      <c r="F247" s="231" t="s">
        <v>417</v>
      </c>
      <c r="G247" s="228"/>
      <c r="H247" s="232">
        <v>380.02999999999997</v>
      </c>
      <c r="I247" s="233"/>
      <c r="J247" s="228"/>
      <c r="K247" s="228"/>
      <c r="L247" s="234"/>
      <c r="M247" s="235"/>
      <c r="N247" s="236"/>
      <c r="O247" s="236"/>
      <c r="P247" s="236"/>
      <c r="Q247" s="236"/>
      <c r="R247" s="236"/>
      <c r="S247" s="236"/>
      <c r="T247" s="23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8" t="s">
        <v>200</v>
      </c>
      <c r="AU247" s="238" t="s">
        <v>84</v>
      </c>
      <c r="AV247" s="13" t="s">
        <v>84</v>
      </c>
      <c r="AW247" s="13" t="s">
        <v>35</v>
      </c>
      <c r="AX247" s="13" t="s">
        <v>82</v>
      </c>
      <c r="AY247" s="238" t="s">
        <v>189</v>
      </c>
    </row>
    <row r="248" s="2" customFormat="1" ht="33" customHeight="1">
      <c r="A248" s="42"/>
      <c r="B248" s="43"/>
      <c r="C248" s="209" t="s">
        <v>418</v>
      </c>
      <c r="D248" s="209" t="s">
        <v>192</v>
      </c>
      <c r="E248" s="210" t="s">
        <v>419</v>
      </c>
      <c r="F248" s="211" t="s">
        <v>420</v>
      </c>
      <c r="G248" s="212" t="s">
        <v>107</v>
      </c>
      <c r="H248" s="213">
        <v>26.465</v>
      </c>
      <c r="I248" s="214"/>
      <c r="J248" s="215">
        <f>ROUND(I248*H248,2)</f>
        <v>0</v>
      </c>
      <c r="K248" s="211" t="s">
        <v>195</v>
      </c>
      <c r="L248" s="48"/>
      <c r="M248" s="216" t="s">
        <v>19</v>
      </c>
      <c r="N248" s="217" t="s">
        <v>45</v>
      </c>
      <c r="O248" s="88"/>
      <c r="P248" s="218">
        <f>O248*H248</f>
        <v>0</v>
      </c>
      <c r="Q248" s="218">
        <v>2.5018699999999998</v>
      </c>
      <c r="R248" s="218">
        <f>Q248*H248</f>
        <v>66.211989549999998</v>
      </c>
      <c r="S248" s="218">
        <v>0</v>
      </c>
      <c r="T248" s="219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20" t="s">
        <v>196</v>
      </c>
      <c r="AT248" s="220" t="s">
        <v>192</v>
      </c>
      <c r="AU248" s="220" t="s">
        <v>84</v>
      </c>
      <c r="AY248" s="21" t="s">
        <v>189</v>
      </c>
      <c r="BE248" s="221">
        <f>IF(N248="základní",J248,0)</f>
        <v>0</v>
      </c>
      <c r="BF248" s="221">
        <f>IF(N248="snížená",J248,0)</f>
        <v>0</v>
      </c>
      <c r="BG248" s="221">
        <f>IF(N248="zákl. přenesená",J248,0)</f>
        <v>0</v>
      </c>
      <c r="BH248" s="221">
        <f>IF(N248="sníž. přenesená",J248,0)</f>
        <v>0</v>
      </c>
      <c r="BI248" s="221">
        <f>IF(N248="nulová",J248,0)</f>
        <v>0</v>
      </c>
      <c r="BJ248" s="21" t="s">
        <v>82</v>
      </c>
      <c r="BK248" s="221">
        <f>ROUND(I248*H248,2)</f>
        <v>0</v>
      </c>
      <c r="BL248" s="21" t="s">
        <v>196</v>
      </c>
      <c r="BM248" s="220" t="s">
        <v>421</v>
      </c>
    </row>
    <row r="249" s="2" customFormat="1">
      <c r="A249" s="42"/>
      <c r="B249" s="43"/>
      <c r="C249" s="44"/>
      <c r="D249" s="222" t="s">
        <v>198</v>
      </c>
      <c r="E249" s="44"/>
      <c r="F249" s="223" t="s">
        <v>422</v>
      </c>
      <c r="G249" s="44"/>
      <c r="H249" s="44"/>
      <c r="I249" s="224"/>
      <c r="J249" s="44"/>
      <c r="K249" s="44"/>
      <c r="L249" s="48"/>
      <c r="M249" s="225"/>
      <c r="N249" s="226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1" t="s">
        <v>198</v>
      </c>
      <c r="AU249" s="21" t="s">
        <v>84</v>
      </c>
    </row>
    <row r="250" s="13" customFormat="1">
      <c r="A250" s="13"/>
      <c r="B250" s="227"/>
      <c r="C250" s="228"/>
      <c r="D250" s="229" t="s">
        <v>200</v>
      </c>
      <c r="E250" s="230" t="s">
        <v>19</v>
      </c>
      <c r="F250" s="231" t="s">
        <v>423</v>
      </c>
      <c r="G250" s="228"/>
      <c r="H250" s="232">
        <v>28.501999999999999</v>
      </c>
      <c r="I250" s="233"/>
      <c r="J250" s="228"/>
      <c r="K250" s="228"/>
      <c r="L250" s="234"/>
      <c r="M250" s="235"/>
      <c r="N250" s="236"/>
      <c r="O250" s="236"/>
      <c r="P250" s="236"/>
      <c r="Q250" s="236"/>
      <c r="R250" s="236"/>
      <c r="S250" s="236"/>
      <c r="T250" s="23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8" t="s">
        <v>200</v>
      </c>
      <c r="AU250" s="238" t="s">
        <v>84</v>
      </c>
      <c r="AV250" s="13" t="s">
        <v>84</v>
      </c>
      <c r="AW250" s="13" t="s">
        <v>35</v>
      </c>
      <c r="AX250" s="13" t="s">
        <v>74</v>
      </c>
      <c r="AY250" s="238" t="s">
        <v>189</v>
      </c>
    </row>
    <row r="251" s="15" customFormat="1">
      <c r="A251" s="15"/>
      <c r="B251" s="251"/>
      <c r="C251" s="252"/>
      <c r="D251" s="229" t="s">
        <v>200</v>
      </c>
      <c r="E251" s="253" t="s">
        <v>19</v>
      </c>
      <c r="F251" s="254" t="s">
        <v>424</v>
      </c>
      <c r="G251" s="252"/>
      <c r="H251" s="253" t="s">
        <v>19</v>
      </c>
      <c r="I251" s="255"/>
      <c r="J251" s="252"/>
      <c r="K251" s="252"/>
      <c r="L251" s="256"/>
      <c r="M251" s="257"/>
      <c r="N251" s="258"/>
      <c r="O251" s="258"/>
      <c r="P251" s="258"/>
      <c r="Q251" s="258"/>
      <c r="R251" s="258"/>
      <c r="S251" s="258"/>
      <c r="T251" s="259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0" t="s">
        <v>200</v>
      </c>
      <c r="AU251" s="260" t="s">
        <v>84</v>
      </c>
      <c r="AV251" s="15" t="s">
        <v>82</v>
      </c>
      <c r="AW251" s="15" t="s">
        <v>35</v>
      </c>
      <c r="AX251" s="15" t="s">
        <v>74</v>
      </c>
      <c r="AY251" s="260" t="s">
        <v>189</v>
      </c>
    </row>
    <row r="252" s="13" customFormat="1">
      <c r="A252" s="13"/>
      <c r="B252" s="227"/>
      <c r="C252" s="228"/>
      <c r="D252" s="229" t="s">
        <v>200</v>
      </c>
      <c r="E252" s="230" t="s">
        <v>19</v>
      </c>
      <c r="F252" s="231" t="s">
        <v>425</v>
      </c>
      <c r="G252" s="228"/>
      <c r="H252" s="232">
        <v>-2.0369999999999999</v>
      </c>
      <c r="I252" s="233"/>
      <c r="J252" s="228"/>
      <c r="K252" s="228"/>
      <c r="L252" s="234"/>
      <c r="M252" s="235"/>
      <c r="N252" s="236"/>
      <c r="O252" s="236"/>
      <c r="P252" s="236"/>
      <c r="Q252" s="236"/>
      <c r="R252" s="236"/>
      <c r="S252" s="236"/>
      <c r="T252" s="23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8" t="s">
        <v>200</v>
      </c>
      <c r="AU252" s="238" t="s">
        <v>84</v>
      </c>
      <c r="AV252" s="13" t="s">
        <v>84</v>
      </c>
      <c r="AW252" s="13" t="s">
        <v>35</v>
      </c>
      <c r="AX252" s="13" t="s">
        <v>74</v>
      </c>
      <c r="AY252" s="238" t="s">
        <v>189</v>
      </c>
    </row>
    <row r="253" s="14" customFormat="1">
      <c r="A253" s="14"/>
      <c r="B253" s="239"/>
      <c r="C253" s="240"/>
      <c r="D253" s="229" t="s">
        <v>200</v>
      </c>
      <c r="E253" s="241" t="s">
        <v>19</v>
      </c>
      <c r="F253" s="242" t="s">
        <v>203</v>
      </c>
      <c r="G253" s="240"/>
      <c r="H253" s="243">
        <v>26.465</v>
      </c>
      <c r="I253" s="244"/>
      <c r="J253" s="240"/>
      <c r="K253" s="240"/>
      <c r="L253" s="245"/>
      <c r="M253" s="246"/>
      <c r="N253" s="247"/>
      <c r="O253" s="247"/>
      <c r="P253" s="247"/>
      <c r="Q253" s="247"/>
      <c r="R253" s="247"/>
      <c r="S253" s="247"/>
      <c r="T253" s="24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9" t="s">
        <v>200</v>
      </c>
      <c r="AU253" s="249" t="s">
        <v>84</v>
      </c>
      <c r="AV253" s="14" t="s">
        <v>196</v>
      </c>
      <c r="AW253" s="14" t="s">
        <v>35</v>
      </c>
      <c r="AX253" s="14" t="s">
        <v>82</v>
      </c>
      <c r="AY253" s="249" t="s">
        <v>189</v>
      </c>
    </row>
    <row r="254" s="2" customFormat="1" ht="33" customHeight="1">
      <c r="A254" s="42"/>
      <c r="B254" s="43"/>
      <c r="C254" s="209" t="s">
        <v>426</v>
      </c>
      <c r="D254" s="209" t="s">
        <v>192</v>
      </c>
      <c r="E254" s="210" t="s">
        <v>427</v>
      </c>
      <c r="F254" s="211" t="s">
        <v>428</v>
      </c>
      <c r="G254" s="212" t="s">
        <v>107</v>
      </c>
      <c r="H254" s="213">
        <v>4.1050000000000004</v>
      </c>
      <c r="I254" s="214"/>
      <c r="J254" s="215">
        <f>ROUND(I254*H254,2)</f>
        <v>0</v>
      </c>
      <c r="K254" s="211" t="s">
        <v>195</v>
      </c>
      <c r="L254" s="48"/>
      <c r="M254" s="216" t="s">
        <v>19</v>
      </c>
      <c r="N254" s="217" t="s">
        <v>45</v>
      </c>
      <c r="O254" s="88"/>
      <c r="P254" s="218">
        <f>O254*H254</f>
        <v>0</v>
      </c>
      <c r="Q254" s="218">
        <v>2.5018699999999998</v>
      </c>
      <c r="R254" s="218">
        <f>Q254*H254</f>
        <v>10.27017635</v>
      </c>
      <c r="S254" s="218">
        <v>0</v>
      </c>
      <c r="T254" s="219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20" t="s">
        <v>196</v>
      </c>
      <c r="AT254" s="220" t="s">
        <v>192</v>
      </c>
      <c r="AU254" s="220" t="s">
        <v>84</v>
      </c>
      <c r="AY254" s="21" t="s">
        <v>189</v>
      </c>
      <c r="BE254" s="221">
        <f>IF(N254="základní",J254,0)</f>
        <v>0</v>
      </c>
      <c r="BF254" s="221">
        <f>IF(N254="snížená",J254,0)</f>
        <v>0</v>
      </c>
      <c r="BG254" s="221">
        <f>IF(N254="zákl. přenesená",J254,0)</f>
        <v>0</v>
      </c>
      <c r="BH254" s="221">
        <f>IF(N254="sníž. přenesená",J254,0)</f>
        <v>0</v>
      </c>
      <c r="BI254" s="221">
        <f>IF(N254="nulová",J254,0)</f>
        <v>0</v>
      </c>
      <c r="BJ254" s="21" t="s">
        <v>82</v>
      </c>
      <c r="BK254" s="221">
        <f>ROUND(I254*H254,2)</f>
        <v>0</v>
      </c>
      <c r="BL254" s="21" t="s">
        <v>196</v>
      </c>
      <c r="BM254" s="220" t="s">
        <v>429</v>
      </c>
    </row>
    <row r="255" s="2" customFormat="1">
      <c r="A255" s="42"/>
      <c r="B255" s="43"/>
      <c r="C255" s="44"/>
      <c r="D255" s="222" t="s">
        <v>198</v>
      </c>
      <c r="E255" s="44"/>
      <c r="F255" s="223" t="s">
        <v>430</v>
      </c>
      <c r="G255" s="44"/>
      <c r="H255" s="44"/>
      <c r="I255" s="224"/>
      <c r="J255" s="44"/>
      <c r="K255" s="44"/>
      <c r="L255" s="48"/>
      <c r="M255" s="225"/>
      <c r="N255" s="226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1" t="s">
        <v>198</v>
      </c>
      <c r="AU255" s="21" t="s">
        <v>84</v>
      </c>
    </row>
    <row r="256" s="15" customFormat="1">
      <c r="A256" s="15"/>
      <c r="B256" s="251"/>
      <c r="C256" s="252"/>
      <c r="D256" s="229" t="s">
        <v>200</v>
      </c>
      <c r="E256" s="253" t="s">
        <v>19</v>
      </c>
      <c r="F256" s="254" t="s">
        <v>431</v>
      </c>
      <c r="G256" s="252"/>
      <c r="H256" s="253" t="s">
        <v>19</v>
      </c>
      <c r="I256" s="255"/>
      <c r="J256" s="252"/>
      <c r="K256" s="252"/>
      <c r="L256" s="256"/>
      <c r="M256" s="257"/>
      <c r="N256" s="258"/>
      <c r="O256" s="258"/>
      <c r="P256" s="258"/>
      <c r="Q256" s="258"/>
      <c r="R256" s="258"/>
      <c r="S256" s="258"/>
      <c r="T256" s="259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0" t="s">
        <v>200</v>
      </c>
      <c r="AU256" s="260" t="s">
        <v>84</v>
      </c>
      <c r="AV256" s="15" t="s">
        <v>82</v>
      </c>
      <c r="AW256" s="15" t="s">
        <v>35</v>
      </c>
      <c r="AX256" s="15" t="s">
        <v>74</v>
      </c>
      <c r="AY256" s="260" t="s">
        <v>189</v>
      </c>
    </row>
    <row r="257" s="13" customFormat="1">
      <c r="A257" s="13"/>
      <c r="B257" s="227"/>
      <c r="C257" s="228"/>
      <c r="D257" s="229" t="s">
        <v>200</v>
      </c>
      <c r="E257" s="230" t="s">
        <v>19</v>
      </c>
      <c r="F257" s="231" t="s">
        <v>432</v>
      </c>
      <c r="G257" s="228"/>
      <c r="H257" s="232">
        <v>5.2060000000000004</v>
      </c>
      <c r="I257" s="233"/>
      <c r="J257" s="228"/>
      <c r="K257" s="228"/>
      <c r="L257" s="234"/>
      <c r="M257" s="235"/>
      <c r="N257" s="236"/>
      <c r="O257" s="236"/>
      <c r="P257" s="236"/>
      <c r="Q257" s="236"/>
      <c r="R257" s="236"/>
      <c r="S257" s="236"/>
      <c r="T257" s="23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8" t="s">
        <v>200</v>
      </c>
      <c r="AU257" s="238" t="s">
        <v>84</v>
      </c>
      <c r="AV257" s="13" t="s">
        <v>84</v>
      </c>
      <c r="AW257" s="13" t="s">
        <v>35</v>
      </c>
      <c r="AX257" s="13" t="s">
        <v>74</v>
      </c>
      <c r="AY257" s="238" t="s">
        <v>189</v>
      </c>
    </row>
    <row r="258" s="15" customFormat="1">
      <c r="A258" s="15"/>
      <c r="B258" s="251"/>
      <c r="C258" s="252"/>
      <c r="D258" s="229" t="s">
        <v>200</v>
      </c>
      <c r="E258" s="253" t="s">
        <v>19</v>
      </c>
      <c r="F258" s="254" t="s">
        <v>433</v>
      </c>
      <c r="G258" s="252"/>
      <c r="H258" s="253" t="s">
        <v>19</v>
      </c>
      <c r="I258" s="255"/>
      <c r="J258" s="252"/>
      <c r="K258" s="252"/>
      <c r="L258" s="256"/>
      <c r="M258" s="257"/>
      <c r="N258" s="258"/>
      <c r="O258" s="258"/>
      <c r="P258" s="258"/>
      <c r="Q258" s="258"/>
      <c r="R258" s="258"/>
      <c r="S258" s="258"/>
      <c r="T258" s="259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0" t="s">
        <v>200</v>
      </c>
      <c r="AU258" s="260" t="s">
        <v>84</v>
      </c>
      <c r="AV258" s="15" t="s">
        <v>82</v>
      </c>
      <c r="AW258" s="15" t="s">
        <v>35</v>
      </c>
      <c r="AX258" s="15" t="s">
        <v>74</v>
      </c>
      <c r="AY258" s="260" t="s">
        <v>189</v>
      </c>
    </row>
    <row r="259" s="13" customFormat="1">
      <c r="A259" s="13"/>
      <c r="B259" s="227"/>
      <c r="C259" s="228"/>
      <c r="D259" s="229" t="s">
        <v>200</v>
      </c>
      <c r="E259" s="230" t="s">
        <v>19</v>
      </c>
      <c r="F259" s="231" t="s">
        <v>434</v>
      </c>
      <c r="G259" s="228"/>
      <c r="H259" s="232">
        <v>-1.101</v>
      </c>
      <c r="I259" s="233"/>
      <c r="J259" s="228"/>
      <c r="K259" s="228"/>
      <c r="L259" s="234"/>
      <c r="M259" s="235"/>
      <c r="N259" s="236"/>
      <c r="O259" s="236"/>
      <c r="P259" s="236"/>
      <c r="Q259" s="236"/>
      <c r="R259" s="236"/>
      <c r="S259" s="236"/>
      <c r="T259" s="23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8" t="s">
        <v>200</v>
      </c>
      <c r="AU259" s="238" t="s">
        <v>84</v>
      </c>
      <c r="AV259" s="13" t="s">
        <v>84</v>
      </c>
      <c r="AW259" s="13" t="s">
        <v>35</v>
      </c>
      <c r="AX259" s="13" t="s">
        <v>74</v>
      </c>
      <c r="AY259" s="238" t="s">
        <v>189</v>
      </c>
    </row>
    <row r="260" s="14" customFormat="1">
      <c r="A260" s="14"/>
      <c r="B260" s="239"/>
      <c r="C260" s="240"/>
      <c r="D260" s="229" t="s">
        <v>200</v>
      </c>
      <c r="E260" s="241" t="s">
        <v>19</v>
      </c>
      <c r="F260" s="242" t="s">
        <v>203</v>
      </c>
      <c r="G260" s="240"/>
      <c r="H260" s="243">
        <v>4.1050000000000004</v>
      </c>
      <c r="I260" s="244"/>
      <c r="J260" s="240"/>
      <c r="K260" s="240"/>
      <c r="L260" s="245"/>
      <c r="M260" s="246"/>
      <c r="N260" s="247"/>
      <c r="O260" s="247"/>
      <c r="P260" s="247"/>
      <c r="Q260" s="247"/>
      <c r="R260" s="247"/>
      <c r="S260" s="247"/>
      <c r="T260" s="248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9" t="s">
        <v>200</v>
      </c>
      <c r="AU260" s="249" t="s">
        <v>84</v>
      </c>
      <c r="AV260" s="14" t="s">
        <v>196</v>
      </c>
      <c r="AW260" s="14" t="s">
        <v>35</v>
      </c>
      <c r="AX260" s="14" t="s">
        <v>82</v>
      </c>
      <c r="AY260" s="249" t="s">
        <v>189</v>
      </c>
    </row>
    <row r="261" s="2" customFormat="1" ht="16.5" customHeight="1">
      <c r="A261" s="42"/>
      <c r="B261" s="43"/>
      <c r="C261" s="209" t="s">
        <v>435</v>
      </c>
      <c r="D261" s="209" t="s">
        <v>192</v>
      </c>
      <c r="E261" s="210" t="s">
        <v>436</v>
      </c>
      <c r="F261" s="211" t="s">
        <v>437</v>
      </c>
      <c r="G261" s="212" t="s">
        <v>93</v>
      </c>
      <c r="H261" s="213">
        <v>22.026</v>
      </c>
      <c r="I261" s="214"/>
      <c r="J261" s="215">
        <f>ROUND(I261*H261,2)</f>
        <v>0</v>
      </c>
      <c r="K261" s="211" t="s">
        <v>195</v>
      </c>
      <c r="L261" s="48"/>
      <c r="M261" s="216" t="s">
        <v>19</v>
      </c>
      <c r="N261" s="217" t="s">
        <v>45</v>
      </c>
      <c r="O261" s="88"/>
      <c r="P261" s="218">
        <f>O261*H261</f>
        <v>0</v>
      </c>
      <c r="Q261" s="218">
        <v>0.016070000000000001</v>
      </c>
      <c r="R261" s="218">
        <f>Q261*H261</f>
        <v>0.35395782000000003</v>
      </c>
      <c r="S261" s="218">
        <v>0</v>
      </c>
      <c r="T261" s="219">
        <f>S261*H261</f>
        <v>0</v>
      </c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R261" s="220" t="s">
        <v>196</v>
      </c>
      <c r="AT261" s="220" t="s">
        <v>192</v>
      </c>
      <c r="AU261" s="220" t="s">
        <v>84</v>
      </c>
      <c r="AY261" s="21" t="s">
        <v>189</v>
      </c>
      <c r="BE261" s="221">
        <f>IF(N261="základní",J261,0)</f>
        <v>0</v>
      </c>
      <c r="BF261" s="221">
        <f>IF(N261="snížená",J261,0)</f>
        <v>0</v>
      </c>
      <c r="BG261" s="221">
        <f>IF(N261="zákl. přenesená",J261,0)</f>
        <v>0</v>
      </c>
      <c r="BH261" s="221">
        <f>IF(N261="sníž. přenesená",J261,0)</f>
        <v>0</v>
      </c>
      <c r="BI261" s="221">
        <f>IF(N261="nulová",J261,0)</f>
        <v>0</v>
      </c>
      <c r="BJ261" s="21" t="s">
        <v>82</v>
      </c>
      <c r="BK261" s="221">
        <f>ROUND(I261*H261,2)</f>
        <v>0</v>
      </c>
      <c r="BL261" s="21" t="s">
        <v>196</v>
      </c>
      <c r="BM261" s="220" t="s">
        <v>438</v>
      </c>
    </row>
    <row r="262" s="2" customFormat="1">
      <c r="A262" s="42"/>
      <c r="B262" s="43"/>
      <c r="C262" s="44"/>
      <c r="D262" s="222" t="s">
        <v>198</v>
      </c>
      <c r="E262" s="44"/>
      <c r="F262" s="223" t="s">
        <v>439</v>
      </c>
      <c r="G262" s="44"/>
      <c r="H262" s="44"/>
      <c r="I262" s="224"/>
      <c r="J262" s="44"/>
      <c r="K262" s="44"/>
      <c r="L262" s="48"/>
      <c r="M262" s="225"/>
      <c r="N262" s="226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T262" s="21" t="s">
        <v>198</v>
      </c>
      <c r="AU262" s="21" t="s">
        <v>84</v>
      </c>
    </row>
    <row r="263" s="15" customFormat="1">
      <c r="A263" s="15"/>
      <c r="B263" s="251"/>
      <c r="C263" s="252"/>
      <c r="D263" s="229" t="s">
        <v>200</v>
      </c>
      <c r="E263" s="253" t="s">
        <v>19</v>
      </c>
      <c r="F263" s="254" t="s">
        <v>440</v>
      </c>
      <c r="G263" s="252"/>
      <c r="H263" s="253" t="s">
        <v>19</v>
      </c>
      <c r="I263" s="255"/>
      <c r="J263" s="252"/>
      <c r="K263" s="252"/>
      <c r="L263" s="256"/>
      <c r="M263" s="257"/>
      <c r="N263" s="258"/>
      <c r="O263" s="258"/>
      <c r="P263" s="258"/>
      <c r="Q263" s="258"/>
      <c r="R263" s="258"/>
      <c r="S263" s="258"/>
      <c r="T263" s="259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0" t="s">
        <v>200</v>
      </c>
      <c r="AU263" s="260" t="s">
        <v>84</v>
      </c>
      <c r="AV263" s="15" t="s">
        <v>82</v>
      </c>
      <c r="AW263" s="15" t="s">
        <v>35</v>
      </c>
      <c r="AX263" s="15" t="s">
        <v>74</v>
      </c>
      <c r="AY263" s="260" t="s">
        <v>189</v>
      </c>
    </row>
    <row r="264" s="13" customFormat="1">
      <c r="A264" s="13"/>
      <c r="B264" s="227"/>
      <c r="C264" s="228"/>
      <c r="D264" s="229" t="s">
        <v>200</v>
      </c>
      <c r="E264" s="230" t="s">
        <v>19</v>
      </c>
      <c r="F264" s="231" t="s">
        <v>441</v>
      </c>
      <c r="G264" s="228"/>
      <c r="H264" s="232">
        <v>22.026</v>
      </c>
      <c r="I264" s="233"/>
      <c r="J264" s="228"/>
      <c r="K264" s="228"/>
      <c r="L264" s="234"/>
      <c r="M264" s="235"/>
      <c r="N264" s="236"/>
      <c r="O264" s="236"/>
      <c r="P264" s="236"/>
      <c r="Q264" s="236"/>
      <c r="R264" s="236"/>
      <c r="S264" s="236"/>
      <c r="T264" s="23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8" t="s">
        <v>200</v>
      </c>
      <c r="AU264" s="238" t="s">
        <v>84</v>
      </c>
      <c r="AV264" s="13" t="s">
        <v>84</v>
      </c>
      <c r="AW264" s="13" t="s">
        <v>35</v>
      </c>
      <c r="AX264" s="13" t="s">
        <v>74</v>
      </c>
      <c r="AY264" s="238" t="s">
        <v>189</v>
      </c>
    </row>
    <row r="265" s="16" customFormat="1">
      <c r="A265" s="16"/>
      <c r="B265" s="271"/>
      <c r="C265" s="272"/>
      <c r="D265" s="229" t="s">
        <v>200</v>
      </c>
      <c r="E265" s="273" t="s">
        <v>95</v>
      </c>
      <c r="F265" s="274" t="s">
        <v>379</v>
      </c>
      <c r="G265" s="272"/>
      <c r="H265" s="275">
        <v>22.026</v>
      </c>
      <c r="I265" s="276"/>
      <c r="J265" s="272"/>
      <c r="K265" s="272"/>
      <c r="L265" s="277"/>
      <c r="M265" s="278"/>
      <c r="N265" s="279"/>
      <c r="O265" s="279"/>
      <c r="P265" s="279"/>
      <c r="Q265" s="279"/>
      <c r="R265" s="279"/>
      <c r="S265" s="279"/>
      <c r="T265" s="280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T265" s="281" t="s">
        <v>200</v>
      </c>
      <c r="AU265" s="281" t="s">
        <v>84</v>
      </c>
      <c r="AV265" s="16" t="s">
        <v>190</v>
      </c>
      <c r="AW265" s="16" t="s">
        <v>35</v>
      </c>
      <c r="AX265" s="16" t="s">
        <v>74</v>
      </c>
      <c r="AY265" s="281" t="s">
        <v>189</v>
      </c>
    </row>
    <row r="266" s="14" customFormat="1">
      <c r="A266" s="14"/>
      <c r="B266" s="239"/>
      <c r="C266" s="240"/>
      <c r="D266" s="229" t="s">
        <v>200</v>
      </c>
      <c r="E266" s="241" t="s">
        <v>19</v>
      </c>
      <c r="F266" s="242" t="s">
        <v>203</v>
      </c>
      <c r="G266" s="240"/>
      <c r="H266" s="243">
        <v>22.026</v>
      </c>
      <c r="I266" s="244"/>
      <c r="J266" s="240"/>
      <c r="K266" s="240"/>
      <c r="L266" s="245"/>
      <c r="M266" s="246"/>
      <c r="N266" s="247"/>
      <c r="O266" s="247"/>
      <c r="P266" s="247"/>
      <c r="Q266" s="247"/>
      <c r="R266" s="247"/>
      <c r="S266" s="247"/>
      <c r="T266" s="248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9" t="s">
        <v>200</v>
      </c>
      <c r="AU266" s="249" t="s">
        <v>84</v>
      </c>
      <c r="AV266" s="14" t="s">
        <v>196</v>
      </c>
      <c r="AW266" s="14" t="s">
        <v>35</v>
      </c>
      <c r="AX266" s="14" t="s">
        <v>82</v>
      </c>
      <c r="AY266" s="249" t="s">
        <v>189</v>
      </c>
    </row>
    <row r="267" s="2" customFormat="1" ht="16.5" customHeight="1">
      <c r="A267" s="42"/>
      <c r="B267" s="43"/>
      <c r="C267" s="209" t="s">
        <v>442</v>
      </c>
      <c r="D267" s="209" t="s">
        <v>192</v>
      </c>
      <c r="E267" s="210" t="s">
        <v>443</v>
      </c>
      <c r="F267" s="211" t="s">
        <v>444</v>
      </c>
      <c r="G267" s="212" t="s">
        <v>93</v>
      </c>
      <c r="H267" s="213">
        <v>22.026</v>
      </c>
      <c r="I267" s="214"/>
      <c r="J267" s="215">
        <f>ROUND(I267*H267,2)</f>
        <v>0</v>
      </c>
      <c r="K267" s="211" t="s">
        <v>195</v>
      </c>
      <c r="L267" s="48"/>
      <c r="M267" s="216" t="s">
        <v>19</v>
      </c>
      <c r="N267" s="217" t="s">
        <v>45</v>
      </c>
      <c r="O267" s="88"/>
      <c r="P267" s="218">
        <f>O267*H267</f>
        <v>0</v>
      </c>
      <c r="Q267" s="218">
        <v>0</v>
      </c>
      <c r="R267" s="218">
        <f>Q267*H267</f>
        <v>0</v>
      </c>
      <c r="S267" s="218">
        <v>0</v>
      </c>
      <c r="T267" s="219">
        <f>S267*H267</f>
        <v>0</v>
      </c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R267" s="220" t="s">
        <v>196</v>
      </c>
      <c r="AT267" s="220" t="s">
        <v>192</v>
      </c>
      <c r="AU267" s="220" t="s">
        <v>84</v>
      </c>
      <c r="AY267" s="21" t="s">
        <v>189</v>
      </c>
      <c r="BE267" s="221">
        <f>IF(N267="základní",J267,0)</f>
        <v>0</v>
      </c>
      <c r="BF267" s="221">
        <f>IF(N267="snížená",J267,0)</f>
        <v>0</v>
      </c>
      <c r="BG267" s="221">
        <f>IF(N267="zákl. přenesená",J267,0)</f>
        <v>0</v>
      </c>
      <c r="BH267" s="221">
        <f>IF(N267="sníž. přenesená",J267,0)</f>
        <v>0</v>
      </c>
      <c r="BI267" s="221">
        <f>IF(N267="nulová",J267,0)</f>
        <v>0</v>
      </c>
      <c r="BJ267" s="21" t="s">
        <v>82</v>
      </c>
      <c r="BK267" s="221">
        <f>ROUND(I267*H267,2)</f>
        <v>0</v>
      </c>
      <c r="BL267" s="21" t="s">
        <v>196</v>
      </c>
      <c r="BM267" s="220" t="s">
        <v>445</v>
      </c>
    </row>
    <row r="268" s="2" customFormat="1">
      <c r="A268" s="42"/>
      <c r="B268" s="43"/>
      <c r="C268" s="44"/>
      <c r="D268" s="222" t="s">
        <v>198</v>
      </c>
      <c r="E268" s="44"/>
      <c r="F268" s="223" t="s">
        <v>446</v>
      </c>
      <c r="G268" s="44"/>
      <c r="H268" s="44"/>
      <c r="I268" s="224"/>
      <c r="J268" s="44"/>
      <c r="K268" s="44"/>
      <c r="L268" s="48"/>
      <c r="M268" s="225"/>
      <c r="N268" s="226"/>
      <c r="O268" s="88"/>
      <c r="P268" s="88"/>
      <c r="Q268" s="88"/>
      <c r="R268" s="88"/>
      <c r="S268" s="88"/>
      <c r="T268" s="89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T268" s="21" t="s">
        <v>198</v>
      </c>
      <c r="AU268" s="21" t="s">
        <v>84</v>
      </c>
    </row>
    <row r="269" s="13" customFormat="1">
      <c r="A269" s="13"/>
      <c r="B269" s="227"/>
      <c r="C269" s="228"/>
      <c r="D269" s="229" t="s">
        <v>200</v>
      </c>
      <c r="E269" s="230" t="s">
        <v>19</v>
      </c>
      <c r="F269" s="231" t="s">
        <v>95</v>
      </c>
      <c r="G269" s="228"/>
      <c r="H269" s="232">
        <v>22.026</v>
      </c>
      <c r="I269" s="233"/>
      <c r="J269" s="228"/>
      <c r="K269" s="228"/>
      <c r="L269" s="234"/>
      <c r="M269" s="235"/>
      <c r="N269" s="236"/>
      <c r="O269" s="236"/>
      <c r="P269" s="236"/>
      <c r="Q269" s="236"/>
      <c r="R269" s="236"/>
      <c r="S269" s="236"/>
      <c r="T269" s="237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8" t="s">
        <v>200</v>
      </c>
      <c r="AU269" s="238" t="s">
        <v>84</v>
      </c>
      <c r="AV269" s="13" t="s">
        <v>84</v>
      </c>
      <c r="AW269" s="13" t="s">
        <v>35</v>
      </c>
      <c r="AX269" s="13" t="s">
        <v>82</v>
      </c>
      <c r="AY269" s="238" t="s">
        <v>189</v>
      </c>
    </row>
    <row r="270" s="2" customFormat="1" ht="16.5" customHeight="1">
      <c r="A270" s="42"/>
      <c r="B270" s="43"/>
      <c r="C270" s="209" t="s">
        <v>447</v>
      </c>
      <c r="D270" s="209" t="s">
        <v>192</v>
      </c>
      <c r="E270" s="210" t="s">
        <v>448</v>
      </c>
      <c r="F270" s="211" t="s">
        <v>449</v>
      </c>
      <c r="G270" s="212" t="s">
        <v>93</v>
      </c>
      <c r="H270" s="213">
        <v>1.0049999999999999</v>
      </c>
      <c r="I270" s="214"/>
      <c r="J270" s="215">
        <f>ROUND(I270*H270,2)</f>
        <v>0</v>
      </c>
      <c r="K270" s="211" t="s">
        <v>195</v>
      </c>
      <c r="L270" s="48"/>
      <c r="M270" s="216" t="s">
        <v>19</v>
      </c>
      <c r="N270" s="217" t="s">
        <v>45</v>
      </c>
      <c r="O270" s="88"/>
      <c r="P270" s="218">
        <f>O270*H270</f>
        <v>0</v>
      </c>
      <c r="Q270" s="218">
        <v>0.017729999999999999</v>
      </c>
      <c r="R270" s="218">
        <f>Q270*H270</f>
        <v>0.017818649999999998</v>
      </c>
      <c r="S270" s="218">
        <v>0</v>
      </c>
      <c r="T270" s="219">
        <f>S270*H270</f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20" t="s">
        <v>196</v>
      </c>
      <c r="AT270" s="220" t="s">
        <v>192</v>
      </c>
      <c r="AU270" s="220" t="s">
        <v>84</v>
      </c>
      <c r="AY270" s="21" t="s">
        <v>189</v>
      </c>
      <c r="BE270" s="221">
        <f>IF(N270="základní",J270,0)</f>
        <v>0</v>
      </c>
      <c r="BF270" s="221">
        <f>IF(N270="snížená",J270,0)</f>
        <v>0</v>
      </c>
      <c r="BG270" s="221">
        <f>IF(N270="zákl. přenesená",J270,0)</f>
        <v>0</v>
      </c>
      <c r="BH270" s="221">
        <f>IF(N270="sníž. přenesená",J270,0)</f>
        <v>0</v>
      </c>
      <c r="BI270" s="221">
        <f>IF(N270="nulová",J270,0)</f>
        <v>0</v>
      </c>
      <c r="BJ270" s="21" t="s">
        <v>82</v>
      </c>
      <c r="BK270" s="221">
        <f>ROUND(I270*H270,2)</f>
        <v>0</v>
      </c>
      <c r="BL270" s="21" t="s">
        <v>196</v>
      </c>
      <c r="BM270" s="220" t="s">
        <v>450</v>
      </c>
    </row>
    <row r="271" s="2" customFormat="1">
      <c r="A271" s="42"/>
      <c r="B271" s="43"/>
      <c r="C271" s="44"/>
      <c r="D271" s="222" t="s">
        <v>198</v>
      </c>
      <c r="E271" s="44"/>
      <c r="F271" s="223" t="s">
        <v>451</v>
      </c>
      <c r="G271" s="44"/>
      <c r="H271" s="44"/>
      <c r="I271" s="224"/>
      <c r="J271" s="44"/>
      <c r="K271" s="44"/>
      <c r="L271" s="48"/>
      <c r="M271" s="225"/>
      <c r="N271" s="226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1" t="s">
        <v>198</v>
      </c>
      <c r="AU271" s="21" t="s">
        <v>84</v>
      </c>
    </row>
    <row r="272" s="15" customFormat="1">
      <c r="A272" s="15"/>
      <c r="B272" s="251"/>
      <c r="C272" s="252"/>
      <c r="D272" s="229" t="s">
        <v>200</v>
      </c>
      <c r="E272" s="253" t="s">
        <v>19</v>
      </c>
      <c r="F272" s="254" t="s">
        <v>452</v>
      </c>
      <c r="G272" s="252"/>
      <c r="H272" s="253" t="s">
        <v>19</v>
      </c>
      <c r="I272" s="255"/>
      <c r="J272" s="252"/>
      <c r="K272" s="252"/>
      <c r="L272" s="256"/>
      <c r="M272" s="257"/>
      <c r="N272" s="258"/>
      <c r="O272" s="258"/>
      <c r="P272" s="258"/>
      <c r="Q272" s="258"/>
      <c r="R272" s="258"/>
      <c r="S272" s="258"/>
      <c r="T272" s="259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0" t="s">
        <v>200</v>
      </c>
      <c r="AU272" s="260" t="s">
        <v>84</v>
      </c>
      <c r="AV272" s="15" t="s">
        <v>82</v>
      </c>
      <c r="AW272" s="15" t="s">
        <v>35</v>
      </c>
      <c r="AX272" s="15" t="s">
        <v>74</v>
      </c>
      <c r="AY272" s="260" t="s">
        <v>189</v>
      </c>
    </row>
    <row r="273" s="13" customFormat="1">
      <c r="A273" s="13"/>
      <c r="B273" s="227"/>
      <c r="C273" s="228"/>
      <c r="D273" s="229" t="s">
        <v>200</v>
      </c>
      <c r="E273" s="230" t="s">
        <v>19</v>
      </c>
      <c r="F273" s="231" t="s">
        <v>453</v>
      </c>
      <c r="G273" s="228"/>
      <c r="H273" s="232">
        <v>1.0049999999999999</v>
      </c>
      <c r="I273" s="233"/>
      <c r="J273" s="228"/>
      <c r="K273" s="228"/>
      <c r="L273" s="234"/>
      <c r="M273" s="235"/>
      <c r="N273" s="236"/>
      <c r="O273" s="236"/>
      <c r="P273" s="236"/>
      <c r="Q273" s="236"/>
      <c r="R273" s="236"/>
      <c r="S273" s="236"/>
      <c r="T273" s="23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8" t="s">
        <v>200</v>
      </c>
      <c r="AU273" s="238" t="s">
        <v>84</v>
      </c>
      <c r="AV273" s="13" t="s">
        <v>84</v>
      </c>
      <c r="AW273" s="13" t="s">
        <v>35</v>
      </c>
      <c r="AX273" s="13" t="s">
        <v>74</v>
      </c>
      <c r="AY273" s="238" t="s">
        <v>189</v>
      </c>
    </row>
    <row r="274" s="14" customFormat="1">
      <c r="A274" s="14"/>
      <c r="B274" s="239"/>
      <c r="C274" s="240"/>
      <c r="D274" s="229" t="s">
        <v>200</v>
      </c>
      <c r="E274" s="241" t="s">
        <v>91</v>
      </c>
      <c r="F274" s="242" t="s">
        <v>203</v>
      </c>
      <c r="G274" s="240"/>
      <c r="H274" s="243">
        <v>1.0049999999999999</v>
      </c>
      <c r="I274" s="244"/>
      <c r="J274" s="240"/>
      <c r="K274" s="240"/>
      <c r="L274" s="245"/>
      <c r="M274" s="246"/>
      <c r="N274" s="247"/>
      <c r="O274" s="247"/>
      <c r="P274" s="247"/>
      <c r="Q274" s="247"/>
      <c r="R274" s="247"/>
      <c r="S274" s="247"/>
      <c r="T274" s="248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9" t="s">
        <v>200</v>
      </c>
      <c r="AU274" s="249" t="s">
        <v>84</v>
      </c>
      <c r="AV274" s="14" t="s">
        <v>196</v>
      </c>
      <c r="AW274" s="14" t="s">
        <v>35</v>
      </c>
      <c r="AX274" s="14" t="s">
        <v>82</v>
      </c>
      <c r="AY274" s="249" t="s">
        <v>189</v>
      </c>
    </row>
    <row r="275" s="2" customFormat="1" ht="21.75" customHeight="1">
      <c r="A275" s="42"/>
      <c r="B275" s="43"/>
      <c r="C275" s="209" t="s">
        <v>454</v>
      </c>
      <c r="D275" s="209" t="s">
        <v>192</v>
      </c>
      <c r="E275" s="210" t="s">
        <v>455</v>
      </c>
      <c r="F275" s="211" t="s">
        <v>456</v>
      </c>
      <c r="G275" s="212" t="s">
        <v>93</v>
      </c>
      <c r="H275" s="213">
        <v>1.0049999999999999</v>
      </c>
      <c r="I275" s="214"/>
      <c r="J275" s="215">
        <f>ROUND(I275*H275,2)</f>
        <v>0</v>
      </c>
      <c r="K275" s="211" t="s">
        <v>195</v>
      </c>
      <c r="L275" s="48"/>
      <c r="M275" s="216" t="s">
        <v>19</v>
      </c>
      <c r="N275" s="217" t="s">
        <v>45</v>
      </c>
      <c r="O275" s="88"/>
      <c r="P275" s="218">
        <f>O275*H275</f>
        <v>0</v>
      </c>
      <c r="Q275" s="218">
        <v>0</v>
      </c>
      <c r="R275" s="218">
        <f>Q275*H275</f>
        <v>0</v>
      </c>
      <c r="S275" s="218">
        <v>0</v>
      </c>
      <c r="T275" s="219">
        <f>S275*H275</f>
        <v>0</v>
      </c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R275" s="220" t="s">
        <v>196</v>
      </c>
      <c r="AT275" s="220" t="s">
        <v>192</v>
      </c>
      <c r="AU275" s="220" t="s">
        <v>84</v>
      </c>
      <c r="AY275" s="21" t="s">
        <v>189</v>
      </c>
      <c r="BE275" s="221">
        <f>IF(N275="základní",J275,0)</f>
        <v>0</v>
      </c>
      <c r="BF275" s="221">
        <f>IF(N275="snížená",J275,0)</f>
        <v>0</v>
      </c>
      <c r="BG275" s="221">
        <f>IF(N275="zákl. přenesená",J275,0)</f>
        <v>0</v>
      </c>
      <c r="BH275" s="221">
        <f>IF(N275="sníž. přenesená",J275,0)</f>
        <v>0</v>
      </c>
      <c r="BI275" s="221">
        <f>IF(N275="nulová",J275,0)</f>
        <v>0</v>
      </c>
      <c r="BJ275" s="21" t="s">
        <v>82</v>
      </c>
      <c r="BK275" s="221">
        <f>ROUND(I275*H275,2)</f>
        <v>0</v>
      </c>
      <c r="BL275" s="21" t="s">
        <v>196</v>
      </c>
      <c r="BM275" s="220" t="s">
        <v>457</v>
      </c>
    </row>
    <row r="276" s="2" customFormat="1">
      <c r="A276" s="42"/>
      <c r="B276" s="43"/>
      <c r="C276" s="44"/>
      <c r="D276" s="222" t="s">
        <v>198</v>
      </c>
      <c r="E276" s="44"/>
      <c r="F276" s="223" t="s">
        <v>458</v>
      </c>
      <c r="G276" s="44"/>
      <c r="H276" s="44"/>
      <c r="I276" s="224"/>
      <c r="J276" s="44"/>
      <c r="K276" s="44"/>
      <c r="L276" s="48"/>
      <c r="M276" s="225"/>
      <c r="N276" s="226"/>
      <c r="O276" s="88"/>
      <c r="P276" s="88"/>
      <c r="Q276" s="88"/>
      <c r="R276" s="88"/>
      <c r="S276" s="88"/>
      <c r="T276" s="89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T276" s="21" t="s">
        <v>198</v>
      </c>
      <c r="AU276" s="21" t="s">
        <v>84</v>
      </c>
    </row>
    <row r="277" s="13" customFormat="1">
      <c r="A277" s="13"/>
      <c r="B277" s="227"/>
      <c r="C277" s="228"/>
      <c r="D277" s="229" t="s">
        <v>200</v>
      </c>
      <c r="E277" s="230" t="s">
        <v>19</v>
      </c>
      <c r="F277" s="231" t="s">
        <v>91</v>
      </c>
      <c r="G277" s="228"/>
      <c r="H277" s="232">
        <v>1.0049999999999999</v>
      </c>
      <c r="I277" s="233"/>
      <c r="J277" s="228"/>
      <c r="K277" s="228"/>
      <c r="L277" s="234"/>
      <c r="M277" s="235"/>
      <c r="N277" s="236"/>
      <c r="O277" s="236"/>
      <c r="P277" s="236"/>
      <c r="Q277" s="236"/>
      <c r="R277" s="236"/>
      <c r="S277" s="236"/>
      <c r="T277" s="23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8" t="s">
        <v>200</v>
      </c>
      <c r="AU277" s="238" t="s">
        <v>84</v>
      </c>
      <c r="AV277" s="13" t="s">
        <v>84</v>
      </c>
      <c r="AW277" s="13" t="s">
        <v>35</v>
      </c>
      <c r="AX277" s="13" t="s">
        <v>82</v>
      </c>
      <c r="AY277" s="238" t="s">
        <v>189</v>
      </c>
    </row>
    <row r="278" s="2" customFormat="1" ht="21.75" customHeight="1">
      <c r="A278" s="42"/>
      <c r="B278" s="43"/>
      <c r="C278" s="209" t="s">
        <v>459</v>
      </c>
      <c r="D278" s="209" t="s">
        <v>192</v>
      </c>
      <c r="E278" s="210" t="s">
        <v>460</v>
      </c>
      <c r="F278" s="211" t="s">
        <v>461</v>
      </c>
      <c r="G278" s="212" t="s">
        <v>93</v>
      </c>
      <c r="H278" s="213">
        <v>316.69200000000001</v>
      </c>
      <c r="I278" s="214"/>
      <c r="J278" s="215">
        <f>ROUND(I278*H278,2)</f>
        <v>0</v>
      </c>
      <c r="K278" s="211" t="s">
        <v>195</v>
      </c>
      <c r="L278" s="48"/>
      <c r="M278" s="216" t="s">
        <v>19</v>
      </c>
      <c r="N278" s="217" t="s">
        <v>45</v>
      </c>
      <c r="O278" s="88"/>
      <c r="P278" s="218">
        <f>O278*H278</f>
        <v>0</v>
      </c>
      <c r="Q278" s="218">
        <v>0.022339999999999999</v>
      </c>
      <c r="R278" s="218">
        <f>Q278*H278</f>
        <v>7.0748992799999995</v>
      </c>
      <c r="S278" s="218">
        <v>0</v>
      </c>
      <c r="T278" s="219">
        <f>S278*H278</f>
        <v>0</v>
      </c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R278" s="220" t="s">
        <v>196</v>
      </c>
      <c r="AT278" s="220" t="s">
        <v>192</v>
      </c>
      <c r="AU278" s="220" t="s">
        <v>84</v>
      </c>
      <c r="AY278" s="21" t="s">
        <v>189</v>
      </c>
      <c r="BE278" s="221">
        <f>IF(N278="základní",J278,0)</f>
        <v>0</v>
      </c>
      <c r="BF278" s="221">
        <f>IF(N278="snížená",J278,0)</f>
        <v>0</v>
      </c>
      <c r="BG278" s="221">
        <f>IF(N278="zákl. přenesená",J278,0)</f>
        <v>0</v>
      </c>
      <c r="BH278" s="221">
        <f>IF(N278="sníž. přenesená",J278,0)</f>
        <v>0</v>
      </c>
      <c r="BI278" s="221">
        <f>IF(N278="nulová",J278,0)</f>
        <v>0</v>
      </c>
      <c r="BJ278" s="21" t="s">
        <v>82</v>
      </c>
      <c r="BK278" s="221">
        <f>ROUND(I278*H278,2)</f>
        <v>0</v>
      </c>
      <c r="BL278" s="21" t="s">
        <v>196</v>
      </c>
      <c r="BM278" s="220" t="s">
        <v>462</v>
      </c>
    </row>
    <row r="279" s="2" customFormat="1">
      <c r="A279" s="42"/>
      <c r="B279" s="43"/>
      <c r="C279" s="44"/>
      <c r="D279" s="222" t="s">
        <v>198</v>
      </c>
      <c r="E279" s="44"/>
      <c r="F279" s="223" t="s">
        <v>463</v>
      </c>
      <c r="G279" s="44"/>
      <c r="H279" s="44"/>
      <c r="I279" s="224"/>
      <c r="J279" s="44"/>
      <c r="K279" s="44"/>
      <c r="L279" s="48"/>
      <c r="M279" s="225"/>
      <c r="N279" s="226"/>
      <c r="O279" s="88"/>
      <c r="P279" s="88"/>
      <c r="Q279" s="88"/>
      <c r="R279" s="88"/>
      <c r="S279" s="88"/>
      <c r="T279" s="89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T279" s="21" t="s">
        <v>198</v>
      </c>
      <c r="AU279" s="21" t="s">
        <v>84</v>
      </c>
    </row>
    <row r="280" s="13" customFormat="1">
      <c r="A280" s="13"/>
      <c r="B280" s="227"/>
      <c r="C280" s="228"/>
      <c r="D280" s="229" t="s">
        <v>200</v>
      </c>
      <c r="E280" s="230" t="s">
        <v>19</v>
      </c>
      <c r="F280" s="231" t="s">
        <v>146</v>
      </c>
      <c r="G280" s="228"/>
      <c r="H280" s="232">
        <v>316.69200000000001</v>
      </c>
      <c r="I280" s="233"/>
      <c r="J280" s="228"/>
      <c r="K280" s="228"/>
      <c r="L280" s="234"/>
      <c r="M280" s="235"/>
      <c r="N280" s="236"/>
      <c r="O280" s="236"/>
      <c r="P280" s="236"/>
      <c r="Q280" s="236"/>
      <c r="R280" s="236"/>
      <c r="S280" s="236"/>
      <c r="T280" s="23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8" t="s">
        <v>200</v>
      </c>
      <c r="AU280" s="238" t="s">
        <v>84</v>
      </c>
      <c r="AV280" s="13" t="s">
        <v>84</v>
      </c>
      <c r="AW280" s="13" t="s">
        <v>35</v>
      </c>
      <c r="AX280" s="13" t="s">
        <v>82</v>
      </c>
      <c r="AY280" s="238" t="s">
        <v>189</v>
      </c>
    </row>
    <row r="281" s="2" customFormat="1" ht="55.5" customHeight="1">
      <c r="A281" s="42"/>
      <c r="B281" s="43"/>
      <c r="C281" s="209" t="s">
        <v>464</v>
      </c>
      <c r="D281" s="209" t="s">
        <v>192</v>
      </c>
      <c r="E281" s="210" t="s">
        <v>465</v>
      </c>
      <c r="F281" s="211" t="s">
        <v>466</v>
      </c>
      <c r="G281" s="212" t="s">
        <v>93</v>
      </c>
      <c r="H281" s="213">
        <v>63.338000000000001</v>
      </c>
      <c r="I281" s="214"/>
      <c r="J281" s="215">
        <f>ROUND(I281*H281,2)</f>
        <v>0</v>
      </c>
      <c r="K281" s="211" t="s">
        <v>195</v>
      </c>
      <c r="L281" s="48"/>
      <c r="M281" s="216" t="s">
        <v>19</v>
      </c>
      <c r="N281" s="217" t="s">
        <v>45</v>
      </c>
      <c r="O281" s="88"/>
      <c r="P281" s="218">
        <f>O281*H281</f>
        <v>0</v>
      </c>
      <c r="Q281" s="218">
        <v>0.07102</v>
      </c>
      <c r="R281" s="218">
        <f>Q281*H281</f>
        <v>4.4982647599999996</v>
      </c>
      <c r="S281" s="218">
        <v>0</v>
      </c>
      <c r="T281" s="219">
        <f>S281*H281</f>
        <v>0</v>
      </c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R281" s="220" t="s">
        <v>196</v>
      </c>
      <c r="AT281" s="220" t="s">
        <v>192</v>
      </c>
      <c r="AU281" s="220" t="s">
        <v>84</v>
      </c>
      <c r="AY281" s="21" t="s">
        <v>189</v>
      </c>
      <c r="BE281" s="221">
        <f>IF(N281="základní",J281,0)</f>
        <v>0</v>
      </c>
      <c r="BF281" s="221">
        <f>IF(N281="snížená",J281,0)</f>
        <v>0</v>
      </c>
      <c r="BG281" s="221">
        <f>IF(N281="zákl. přenesená",J281,0)</f>
        <v>0</v>
      </c>
      <c r="BH281" s="221">
        <f>IF(N281="sníž. přenesená",J281,0)</f>
        <v>0</v>
      </c>
      <c r="BI281" s="221">
        <f>IF(N281="nulová",J281,0)</f>
        <v>0</v>
      </c>
      <c r="BJ281" s="21" t="s">
        <v>82</v>
      </c>
      <c r="BK281" s="221">
        <f>ROUND(I281*H281,2)</f>
        <v>0</v>
      </c>
      <c r="BL281" s="21" t="s">
        <v>196</v>
      </c>
      <c r="BM281" s="220" t="s">
        <v>467</v>
      </c>
    </row>
    <row r="282" s="2" customFormat="1">
      <c r="A282" s="42"/>
      <c r="B282" s="43"/>
      <c r="C282" s="44"/>
      <c r="D282" s="222" t="s">
        <v>198</v>
      </c>
      <c r="E282" s="44"/>
      <c r="F282" s="223" t="s">
        <v>468</v>
      </c>
      <c r="G282" s="44"/>
      <c r="H282" s="44"/>
      <c r="I282" s="224"/>
      <c r="J282" s="44"/>
      <c r="K282" s="44"/>
      <c r="L282" s="48"/>
      <c r="M282" s="225"/>
      <c r="N282" s="226"/>
      <c r="O282" s="88"/>
      <c r="P282" s="88"/>
      <c r="Q282" s="88"/>
      <c r="R282" s="88"/>
      <c r="S282" s="88"/>
      <c r="T282" s="89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T282" s="21" t="s">
        <v>198</v>
      </c>
      <c r="AU282" s="21" t="s">
        <v>84</v>
      </c>
    </row>
    <row r="283" s="15" customFormat="1">
      <c r="A283" s="15"/>
      <c r="B283" s="251"/>
      <c r="C283" s="252"/>
      <c r="D283" s="229" t="s">
        <v>200</v>
      </c>
      <c r="E283" s="253" t="s">
        <v>19</v>
      </c>
      <c r="F283" s="254" t="s">
        <v>469</v>
      </c>
      <c r="G283" s="252"/>
      <c r="H283" s="253" t="s">
        <v>19</v>
      </c>
      <c r="I283" s="255"/>
      <c r="J283" s="252"/>
      <c r="K283" s="252"/>
      <c r="L283" s="256"/>
      <c r="M283" s="257"/>
      <c r="N283" s="258"/>
      <c r="O283" s="258"/>
      <c r="P283" s="258"/>
      <c r="Q283" s="258"/>
      <c r="R283" s="258"/>
      <c r="S283" s="258"/>
      <c r="T283" s="259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0" t="s">
        <v>200</v>
      </c>
      <c r="AU283" s="260" t="s">
        <v>84</v>
      </c>
      <c r="AV283" s="15" t="s">
        <v>82</v>
      </c>
      <c r="AW283" s="15" t="s">
        <v>35</v>
      </c>
      <c r="AX283" s="15" t="s">
        <v>74</v>
      </c>
      <c r="AY283" s="260" t="s">
        <v>189</v>
      </c>
    </row>
    <row r="284" s="13" customFormat="1">
      <c r="A284" s="13"/>
      <c r="B284" s="227"/>
      <c r="C284" s="228"/>
      <c r="D284" s="229" t="s">
        <v>200</v>
      </c>
      <c r="E284" s="230" t="s">
        <v>19</v>
      </c>
      <c r="F284" s="231" t="s">
        <v>470</v>
      </c>
      <c r="G284" s="228"/>
      <c r="H284" s="232">
        <v>63.338000000000001</v>
      </c>
      <c r="I284" s="233"/>
      <c r="J284" s="228"/>
      <c r="K284" s="228"/>
      <c r="L284" s="234"/>
      <c r="M284" s="235"/>
      <c r="N284" s="236"/>
      <c r="O284" s="236"/>
      <c r="P284" s="236"/>
      <c r="Q284" s="236"/>
      <c r="R284" s="236"/>
      <c r="S284" s="236"/>
      <c r="T284" s="23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8" t="s">
        <v>200</v>
      </c>
      <c r="AU284" s="238" t="s">
        <v>84</v>
      </c>
      <c r="AV284" s="13" t="s">
        <v>84</v>
      </c>
      <c r="AW284" s="13" t="s">
        <v>35</v>
      </c>
      <c r="AX284" s="13" t="s">
        <v>82</v>
      </c>
      <c r="AY284" s="238" t="s">
        <v>189</v>
      </c>
    </row>
    <row r="285" s="2" customFormat="1" ht="24.15" customHeight="1">
      <c r="A285" s="42"/>
      <c r="B285" s="43"/>
      <c r="C285" s="209" t="s">
        <v>471</v>
      </c>
      <c r="D285" s="209" t="s">
        <v>192</v>
      </c>
      <c r="E285" s="210" t="s">
        <v>472</v>
      </c>
      <c r="F285" s="211" t="s">
        <v>473</v>
      </c>
      <c r="G285" s="212" t="s">
        <v>93</v>
      </c>
      <c r="H285" s="213">
        <v>316.69200000000001</v>
      </c>
      <c r="I285" s="214"/>
      <c r="J285" s="215">
        <f>ROUND(I285*H285,2)</f>
        <v>0</v>
      </c>
      <c r="K285" s="211" t="s">
        <v>195</v>
      </c>
      <c r="L285" s="48"/>
      <c r="M285" s="216" t="s">
        <v>19</v>
      </c>
      <c r="N285" s="217" t="s">
        <v>45</v>
      </c>
      <c r="O285" s="88"/>
      <c r="P285" s="218">
        <f>O285*H285</f>
        <v>0</v>
      </c>
      <c r="Q285" s="218">
        <v>0.00069999999999999999</v>
      </c>
      <c r="R285" s="218">
        <f>Q285*H285</f>
        <v>0.2216844</v>
      </c>
      <c r="S285" s="218">
        <v>0</v>
      </c>
      <c r="T285" s="219">
        <f>S285*H285</f>
        <v>0</v>
      </c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R285" s="220" t="s">
        <v>196</v>
      </c>
      <c r="AT285" s="220" t="s">
        <v>192</v>
      </c>
      <c r="AU285" s="220" t="s">
        <v>84</v>
      </c>
      <c r="AY285" s="21" t="s">
        <v>189</v>
      </c>
      <c r="BE285" s="221">
        <f>IF(N285="základní",J285,0)</f>
        <v>0</v>
      </c>
      <c r="BF285" s="221">
        <f>IF(N285="snížená",J285,0)</f>
        <v>0</v>
      </c>
      <c r="BG285" s="221">
        <f>IF(N285="zákl. přenesená",J285,0)</f>
        <v>0</v>
      </c>
      <c r="BH285" s="221">
        <f>IF(N285="sníž. přenesená",J285,0)</f>
        <v>0</v>
      </c>
      <c r="BI285" s="221">
        <f>IF(N285="nulová",J285,0)</f>
        <v>0</v>
      </c>
      <c r="BJ285" s="21" t="s">
        <v>82</v>
      </c>
      <c r="BK285" s="221">
        <f>ROUND(I285*H285,2)</f>
        <v>0</v>
      </c>
      <c r="BL285" s="21" t="s">
        <v>196</v>
      </c>
      <c r="BM285" s="220" t="s">
        <v>474</v>
      </c>
    </row>
    <row r="286" s="2" customFormat="1">
      <c r="A286" s="42"/>
      <c r="B286" s="43"/>
      <c r="C286" s="44"/>
      <c r="D286" s="222" t="s">
        <v>198</v>
      </c>
      <c r="E286" s="44"/>
      <c r="F286" s="223" t="s">
        <v>475</v>
      </c>
      <c r="G286" s="44"/>
      <c r="H286" s="44"/>
      <c r="I286" s="224"/>
      <c r="J286" s="44"/>
      <c r="K286" s="44"/>
      <c r="L286" s="48"/>
      <c r="M286" s="225"/>
      <c r="N286" s="226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T286" s="21" t="s">
        <v>198</v>
      </c>
      <c r="AU286" s="21" t="s">
        <v>84</v>
      </c>
    </row>
    <row r="287" s="13" customFormat="1">
      <c r="A287" s="13"/>
      <c r="B287" s="227"/>
      <c r="C287" s="228"/>
      <c r="D287" s="229" t="s">
        <v>200</v>
      </c>
      <c r="E287" s="230" t="s">
        <v>19</v>
      </c>
      <c r="F287" s="231" t="s">
        <v>146</v>
      </c>
      <c r="G287" s="228"/>
      <c r="H287" s="232">
        <v>316.69200000000001</v>
      </c>
      <c r="I287" s="233"/>
      <c r="J287" s="228"/>
      <c r="K287" s="228"/>
      <c r="L287" s="234"/>
      <c r="M287" s="235"/>
      <c r="N287" s="236"/>
      <c r="O287" s="236"/>
      <c r="P287" s="236"/>
      <c r="Q287" s="236"/>
      <c r="R287" s="236"/>
      <c r="S287" s="236"/>
      <c r="T287" s="23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8" t="s">
        <v>200</v>
      </c>
      <c r="AU287" s="238" t="s">
        <v>84</v>
      </c>
      <c r="AV287" s="13" t="s">
        <v>84</v>
      </c>
      <c r="AW287" s="13" t="s">
        <v>35</v>
      </c>
      <c r="AX287" s="13" t="s">
        <v>82</v>
      </c>
      <c r="AY287" s="238" t="s">
        <v>189</v>
      </c>
    </row>
    <row r="288" s="2" customFormat="1" ht="33" customHeight="1">
      <c r="A288" s="42"/>
      <c r="B288" s="43"/>
      <c r="C288" s="209" t="s">
        <v>476</v>
      </c>
      <c r="D288" s="209" t="s">
        <v>192</v>
      </c>
      <c r="E288" s="210" t="s">
        <v>477</v>
      </c>
      <c r="F288" s="211" t="s">
        <v>478</v>
      </c>
      <c r="G288" s="212" t="s">
        <v>115</v>
      </c>
      <c r="H288" s="213">
        <v>141.69999999999999</v>
      </c>
      <c r="I288" s="214"/>
      <c r="J288" s="215">
        <f>ROUND(I288*H288,2)</f>
        <v>0</v>
      </c>
      <c r="K288" s="211" t="s">
        <v>195</v>
      </c>
      <c r="L288" s="48"/>
      <c r="M288" s="216" t="s">
        <v>19</v>
      </c>
      <c r="N288" s="217" t="s">
        <v>45</v>
      </c>
      <c r="O288" s="88"/>
      <c r="P288" s="218">
        <f>O288*H288</f>
        <v>0</v>
      </c>
      <c r="Q288" s="218">
        <v>0.00511</v>
      </c>
      <c r="R288" s="218">
        <f>Q288*H288</f>
        <v>0.72408699999999993</v>
      </c>
      <c r="S288" s="218">
        <v>0</v>
      </c>
      <c r="T288" s="219">
        <f>S288*H288</f>
        <v>0</v>
      </c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R288" s="220" t="s">
        <v>196</v>
      </c>
      <c r="AT288" s="220" t="s">
        <v>192</v>
      </c>
      <c r="AU288" s="220" t="s">
        <v>84</v>
      </c>
      <c r="AY288" s="21" t="s">
        <v>189</v>
      </c>
      <c r="BE288" s="221">
        <f>IF(N288="základní",J288,0)</f>
        <v>0</v>
      </c>
      <c r="BF288" s="221">
        <f>IF(N288="snížená",J288,0)</f>
        <v>0</v>
      </c>
      <c r="BG288" s="221">
        <f>IF(N288="zákl. přenesená",J288,0)</f>
        <v>0</v>
      </c>
      <c r="BH288" s="221">
        <f>IF(N288="sníž. přenesená",J288,0)</f>
        <v>0</v>
      </c>
      <c r="BI288" s="221">
        <f>IF(N288="nulová",J288,0)</f>
        <v>0</v>
      </c>
      <c r="BJ288" s="21" t="s">
        <v>82</v>
      </c>
      <c r="BK288" s="221">
        <f>ROUND(I288*H288,2)</f>
        <v>0</v>
      </c>
      <c r="BL288" s="21" t="s">
        <v>196</v>
      </c>
      <c r="BM288" s="220" t="s">
        <v>479</v>
      </c>
    </row>
    <row r="289" s="2" customFormat="1">
      <c r="A289" s="42"/>
      <c r="B289" s="43"/>
      <c r="C289" s="44"/>
      <c r="D289" s="222" t="s">
        <v>198</v>
      </c>
      <c r="E289" s="44"/>
      <c r="F289" s="223" t="s">
        <v>480</v>
      </c>
      <c r="G289" s="44"/>
      <c r="H289" s="44"/>
      <c r="I289" s="224"/>
      <c r="J289" s="44"/>
      <c r="K289" s="44"/>
      <c r="L289" s="48"/>
      <c r="M289" s="225"/>
      <c r="N289" s="226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T289" s="21" t="s">
        <v>198</v>
      </c>
      <c r="AU289" s="21" t="s">
        <v>84</v>
      </c>
    </row>
    <row r="290" s="13" customFormat="1">
      <c r="A290" s="13"/>
      <c r="B290" s="227"/>
      <c r="C290" s="228"/>
      <c r="D290" s="229" t="s">
        <v>200</v>
      </c>
      <c r="E290" s="230" t="s">
        <v>19</v>
      </c>
      <c r="F290" s="231" t="s">
        <v>113</v>
      </c>
      <c r="G290" s="228"/>
      <c r="H290" s="232">
        <v>141.69999999999999</v>
      </c>
      <c r="I290" s="233"/>
      <c r="J290" s="228"/>
      <c r="K290" s="228"/>
      <c r="L290" s="234"/>
      <c r="M290" s="235"/>
      <c r="N290" s="236"/>
      <c r="O290" s="236"/>
      <c r="P290" s="236"/>
      <c r="Q290" s="236"/>
      <c r="R290" s="236"/>
      <c r="S290" s="236"/>
      <c r="T290" s="23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8" t="s">
        <v>200</v>
      </c>
      <c r="AU290" s="238" t="s">
        <v>84</v>
      </c>
      <c r="AV290" s="13" t="s">
        <v>84</v>
      </c>
      <c r="AW290" s="13" t="s">
        <v>35</v>
      </c>
      <c r="AX290" s="13" t="s">
        <v>82</v>
      </c>
      <c r="AY290" s="238" t="s">
        <v>189</v>
      </c>
    </row>
    <row r="291" s="2" customFormat="1" ht="44.25" customHeight="1">
      <c r="A291" s="42"/>
      <c r="B291" s="43"/>
      <c r="C291" s="209" t="s">
        <v>481</v>
      </c>
      <c r="D291" s="209" t="s">
        <v>192</v>
      </c>
      <c r="E291" s="210" t="s">
        <v>482</v>
      </c>
      <c r="F291" s="211" t="s">
        <v>483</v>
      </c>
      <c r="G291" s="212" t="s">
        <v>115</v>
      </c>
      <c r="H291" s="213">
        <v>141.69999999999999</v>
      </c>
      <c r="I291" s="214"/>
      <c r="J291" s="215">
        <f>ROUND(I291*H291,2)</f>
        <v>0</v>
      </c>
      <c r="K291" s="211" t="s">
        <v>195</v>
      </c>
      <c r="L291" s="48"/>
      <c r="M291" s="216" t="s">
        <v>19</v>
      </c>
      <c r="N291" s="217" t="s">
        <v>45</v>
      </c>
      <c r="O291" s="88"/>
      <c r="P291" s="218">
        <f>O291*H291</f>
        <v>0</v>
      </c>
      <c r="Q291" s="218">
        <v>2.0000000000000002E-05</v>
      </c>
      <c r="R291" s="218">
        <f>Q291*H291</f>
        <v>0.0028340000000000001</v>
      </c>
      <c r="S291" s="218">
        <v>0</v>
      </c>
      <c r="T291" s="219">
        <f>S291*H291</f>
        <v>0</v>
      </c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R291" s="220" t="s">
        <v>196</v>
      </c>
      <c r="AT291" s="220" t="s">
        <v>192</v>
      </c>
      <c r="AU291" s="220" t="s">
        <v>84</v>
      </c>
      <c r="AY291" s="21" t="s">
        <v>189</v>
      </c>
      <c r="BE291" s="221">
        <f>IF(N291="základní",J291,0)</f>
        <v>0</v>
      </c>
      <c r="BF291" s="221">
        <f>IF(N291="snížená",J291,0)</f>
        <v>0</v>
      </c>
      <c r="BG291" s="221">
        <f>IF(N291="zákl. přenesená",J291,0)</f>
        <v>0</v>
      </c>
      <c r="BH291" s="221">
        <f>IF(N291="sníž. přenesená",J291,0)</f>
        <v>0</v>
      </c>
      <c r="BI291" s="221">
        <f>IF(N291="nulová",J291,0)</f>
        <v>0</v>
      </c>
      <c r="BJ291" s="21" t="s">
        <v>82</v>
      </c>
      <c r="BK291" s="221">
        <f>ROUND(I291*H291,2)</f>
        <v>0</v>
      </c>
      <c r="BL291" s="21" t="s">
        <v>196</v>
      </c>
      <c r="BM291" s="220" t="s">
        <v>484</v>
      </c>
    </row>
    <row r="292" s="2" customFormat="1">
      <c r="A292" s="42"/>
      <c r="B292" s="43"/>
      <c r="C292" s="44"/>
      <c r="D292" s="222" t="s">
        <v>198</v>
      </c>
      <c r="E292" s="44"/>
      <c r="F292" s="223" t="s">
        <v>485</v>
      </c>
      <c r="G292" s="44"/>
      <c r="H292" s="44"/>
      <c r="I292" s="224"/>
      <c r="J292" s="44"/>
      <c r="K292" s="44"/>
      <c r="L292" s="48"/>
      <c r="M292" s="225"/>
      <c r="N292" s="226"/>
      <c r="O292" s="88"/>
      <c r="P292" s="88"/>
      <c r="Q292" s="88"/>
      <c r="R292" s="88"/>
      <c r="S292" s="88"/>
      <c r="T292" s="89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T292" s="21" t="s">
        <v>198</v>
      </c>
      <c r="AU292" s="21" t="s">
        <v>84</v>
      </c>
    </row>
    <row r="293" s="13" customFormat="1">
      <c r="A293" s="13"/>
      <c r="B293" s="227"/>
      <c r="C293" s="228"/>
      <c r="D293" s="229" t="s">
        <v>200</v>
      </c>
      <c r="E293" s="230" t="s">
        <v>19</v>
      </c>
      <c r="F293" s="231" t="s">
        <v>486</v>
      </c>
      <c r="G293" s="228"/>
      <c r="H293" s="232">
        <v>141.69999999999999</v>
      </c>
      <c r="I293" s="233"/>
      <c r="J293" s="228"/>
      <c r="K293" s="228"/>
      <c r="L293" s="234"/>
      <c r="M293" s="235"/>
      <c r="N293" s="236"/>
      <c r="O293" s="236"/>
      <c r="P293" s="236"/>
      <c r="Q293" s="236"/>
      <c r="R293" s="236"/>
      <c r="S293" s="236"/>
      <c r="T293" s="23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8" t="s">
        <v>200</v>
      </c>
      <c r="AU293" s="238" t="s">
        <v>84</v>
      </c>
      <c r="AV293" s="13" t="s">
        <v>84</v>
      </c>
      <c r="AW293" s="13" t="s">
        <v>35</v>
      </c>
      <c r="AX293" s="13" t="s">
        <v>74</v>
      </c>
      <c r="AY293" s="238" t="s">
        <v>189</v>
      </c>
    </row>
    <row r="294" s="16" customFormat="1">
      <c r="A294" s="16"/>
      <c r="B294" s="271"/>
      <c r="C294" s="272"/>
      <c r="D294" s="229" t="s">
        <v>200</v>
      </c>
      <c r="E294" s="273" t="s">
        <v>113</v>
      </c>
      <c r="F294" s="274" t="s">
        <v>379</v>
      </c>
      <c r="G294" s="272"/>
      <c r="H294" s="275">
        <v>141.69999999999999</v>
      </c>
      <c r="I294" s="276"/>
      <c r="J294" s="272"/>
      <c r="K294" s="272"/>
      <c r="L294" s="277"/>
      <c r="M294" s="278"/>
      <c r="N294" s="279"/>
      <c r="O294" s="279"/>
      <c r="P294" s="279"/>
      <c r="Q294" s="279"/>
      <c r="R294" s="279"/>
      <c r="S294" s="279"/>
      <c r="T294" s="280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T294" s="281" t="s">
        <v>200</v>
      </c>
      <c r="AU294" s="281" t="s">
        <v>84</v>
      </c>
      <c r="AV294" s="16" t="s">
        <v>190</v>
      </c>
      <c r="AW294" s="16" t="s">
        <v>35</v>
      </c>
      <c r="AX294" s="16" t="s">
        <v>74</v>
      </c>
      <c r="AY294" s="281" t="s">
        <v>189</v>
      </c>
    </row>
    <row r="295" s="14" customFormat="1">
      <c r="A295" s="14"/>
      <c r="B295" s="239"/>
      <c r="C295" s="240"/>
      <c r="D295" s="229" t="s">
        <v>200</v>
      </c>
      <c r="E295" s="241" t="s">
        <v>19</v>
      </c>
      <c r="F295" s="242" t="s">
        <v>203</v>
      </c>
      <c r="G295" s="240"/>
      <c r="H295" s="243">
        <v>141.69999999999999</v>
      </c>
      <c r="I295" s="244"/>
      <c r="J295" s="240"/>
      <c r="K295" s="240"/>
      <c r="L295" s="245"/>
      <c r="M295" s="246"/>
      <c r="N295" s="247"/>
      <c r="O295" s="247"/>
      <c r="P295" s="247"/>
      <c r="Q295" s="247"/>
      <c r="R295" s="247"/>
      <c r="S295" s="247"/>
      <c r="T295" s="248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9" t="s">
        <v>200</v>
      </c>
      <c r="AU295" s="249" t="s">
        <v>84</v>
      </c>
      <c r="AV295" s="14" t="s">
        <v>196</v>
      </c>
      <c r="AW295" s="14" t="s">
        <v>35</v>
      </c>
      <c r="AX295" s="14" t="s">
        <v>82</v>
      </c>
      <c r="AY295" s="249" t="s">
        <v>189</v>
      </c>
    </row>
    <row r="296" s="2" customFormat="1" ht="37.8" customHeight="1">
      <c r="A296" s="42"/>
      <c r="B296" s="43"/>
      <c r="C296" s="209" t="s">
        <v>487</v>
      </c>
      <c r="D296" s="209" t="s">
        <v>192</v>
      </c>
      <c r="E296" s="210" t="s">
        <v>488</v>
      </c>
      <c r="F296" s="211" t="s">
        <v>489</v>
      </c>
      <c r="G296" s="212" t="s">
        <v>107</v>
      </c>
      <c r="H296" s="213">
        <v>31.669</v>
      </c>
      <c r="I296" s="214"/>
      <c r="J296" s="215">
        <f>ROUND(I296*H296,2)</f>
        <v>0</v>
      </c>
      <c r="K296" s="211" t="s">
        <v>195</v>
      </c>
      <c r="L296" s="48"/>
      <c r="M296" s="216" t="s">
        <v>19</v>
      </c>
      <c r="N296" s="217" t="s">
        <v>45</v>
      </c>
      <c r="O296" s="88"/>
      <c r="P296" s="218">
        <f>O296*H296</f>
        <v>0</v>
      </c>
      <c r="Q296" s="218">
        <v>0.20799999999999999</v>
      </c>
      <c r="R296" s="218">
        <f>Q296*H296</f>
        <v>6.5871519999999997</v>
      </c>
      <c r="S296" s="218">
        <v>0</v>
      </c>
      <c r="T296" s="219">
        <f>S296*H296</f>
        <v>0</v>
      </c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R296" s="220" t="s">
        <v>196</v>
      </c>
      <c r="AT296" s="220" t="s">
        <v>192</v>
      </c>
      <c r="AU296" s="220" t="s">
        <v>84</v>
      </c>
      <c r="AY296" s="21" t="s">
        <v>189</v>
      </c>
      <c r="BE296" s="221">
        <f>IF(N296="základní",J296,0)</f>
        <v>0</v>
      </c>
      <c r="BF296" s="221">
        <f>IF(N296="snížená",J296,0)</f>
        <v>0</v>
      </c>
      <c r="BG296" s="221">
        <f>IF(N296="zákl. přenesená",J296,0)</f>
        <v>0</v>
      </c>
      <c r="BH296" s="221">
        <f>IF(N296="sníž. přenesená",J296,0)</f>
        <v>0</v>
      </c>
      <c r="BI296" s="221">
        <f>IF(N296="nulová",J296,0)</f>
        <v>0</v>
      </c>
      <c r="BJ296" s="21" t="s">
        <v>82</v>
      </c>
      <c r="BK296" s="221">
        <f>ROUND(I296*H296,2)</f>
        <v>0</v>
      </c>
      <c r="BL296" s="21" t="s">
        <v>196</v>
      </c>
      <c r="BM296" s="220" t="s">
        <v>490</v>
      </c>
    </row>
    <row r="297" s="2" customFormat="1">
      <c r="A297" s="42"/>
      <c r="B297" s="43"/>
      <c r="C297" s="44"/>
      <c r="D297" s="222" t="s">
        <v>198</v>
      </c>
      <c r="E297" s="44"/>
      <c r="F297" s="223" t="s">
        <v>491</v>
      </c>
      <c r="G297" s="44"/>
      <c r="H297" s="44"/>
      <c r="I297" s="224"/>
      <c r="J297" s="44"/>
      <c r="K297" s="44"/>
      <c r="L297" s="48"/>
      <c r="M297" s="225"/>
      <c r="N297" s="226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T297" s="21" t="s">
        <v>198</v>
      </c>
      <c r="AU297" s="21" t="s">
        <v>84</v>
      </c>
    </row>
    <row r="298" s="2" customFormat="1">
      <c r="A298" s="42"/>
      <c r="B298" s="43"/>
      <c r="C298" s="44"/>
      <c r="D298" s="229" t="s">
        <v>217</v>
      </c>
      <c r="E298" s="44"/>
      <c r="F298" s="250" t="s">
        <v>492</v>
      </c>
      <c r="G298" s="44"/>
      <c r="H298" s="44"/>
      <c r="I298" s="224"/>
      <c r="J298" s="44"/>
      <c r="K298" s="44"/>
      <c r="L298" s="48"/>
      <c r="M298" s="225"/>
      <c r="N298" s="226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T298" s="21" t="s">
        <v>217</v>
      </c>
      <c r="AU298" s="21" t="s">
        <v>84</v>
      </c>
    </row>
    <row r="299" s="15" customFormat="1">
      <c r="A299" s="15"/>
      <c r="B299" s="251"/>
      <c r="C299" s="252"/>
      <c r="D299" s="229" t="s">
        <v>200</v>
      </c>
      <c r="E299" s="253" t="s">
        <v>19</v>
      </c>
      <c r="F299" s="254" t="s">
        <v>493</v>
      </c>
      <c r="G299" s="252"/>
      <c r="H299" s="253" t="s">
        <v>19</v>
      </c>
      <c r="I299" s="255"/>
      <c r="J299" s="252"/>
      <c r="K299" s="252"/>
      <c r="L299" s="256"/>
      <c r="M299" s="257"/>
      <c r="N299" s="258"/>
      <c r="O299" s="258"/>
      <c r="P299" s="258"/>
      <c r="Q299" s="258"/>
      <c r="R299" s="258"/>
      <c r="S299" s="258"/>
      <c r="T299" s="259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0" t="s">
        <v>200</v>
      </c>
      <c r="AU299" s="260" t="s">
        <v>84</v>
      </c>
      <c r="AV299" s="15" t="s">
        <v>82</v>
      </c>
      <c r="AW299" s="15" t="s">
        <v>35</v>
      </c>
      <c r="AX299" s="15" t="s">
        <v>74</v>
      </c>
      <c r="AY299" s="260" t="s">
        <v>189</v>
      </c>
    </row>
    <row r="300" s="13" customFormat="1">
      <c r="A300" s="13"/>
      <c r="B300" s="227"/>
      <c r="C300" s="228"/>
      <c r="D300" s="229" t="s">
        <v>200</v>
      </c>
      <c r="E300" s="230" t="s">
        <v>19</v>
      </c>
      <c r="F300" s="231" t="s">
        <v>494</v>
      </c>
      <c r="G300" s="228"/>
      <c r="H300" s="232">
        <v>22.579999999999998</v>
      </c>
      <c r="I300" s="233"/>
      <c r="J300" s="228"/>
      <c r="K300" s="228"/>
      <c r="L300" s="234"/>
      <c r="M300" s="235"/>
      <c r="N300" s="236"/>
      <c r="O300" s="236"/>
      <c r="P300" s="236"/>
      <c r="Q300" s="236"/>
      <c r="R300" s="236"/>
      <c r="S300" s="236"/>
      <c r="T300" s="23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8" t="s">
        <v>200</v>
      </c>
      <c r="AU300" s="238" t="s">
        <v>84</v>
      </c>
      <c r="AV300" s="13" t="s">
        <v>84</v>
      </c>
      <c r="AW300" s="13" t="s">
        <v>35</v>
      </c>
      <c r="AX300" s="13" t="s">
        <v>74</v>
      </c>
      <c r="AY300" s="238" t="s">
        <v>189</v>
      </c>
    </row>
    <row r="301" s="13" customFormat="1">
      <c r="A301" s="13"/>
      <c r="B301" s="227"/>
      <c r="C301" s="228"/>
      <c r="D301" s="229" t="s">
        <v>200</v>
      </c>
      <c r="E301" s="230" t="s">
        <v>19</v>
      </c>
      <c r="F301" s="231" t="s">
        <v>495</v>
      </c>
      <c r="G301" s="228"/>
      <c r="H301" s="232">
        <v>280.38900000000001</v>
      </c>
      <c r="I301" s="233"/>
      <c r="J301" s="228"/>
      <c r="K301" s="228"/>
      <c r="L301" s="234"/>
      <c r="M301" s="235"/>
      <c r="N301" s="236"/>
      <c r="O301" s="236"/>
      <c r="P301" s="236"/>
      <c r="Q301" s="236"/>
      <c r="R301" s="236"/>
      <c r="S301" s="236"/>
      <c r="T301" s="23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8" t="s">
        <v>200</v>
      </c>
      <c r="AU301" s="238" t="s">
        <v>84</v>
      </c>
      <c r="AV301" s="13" t="s">
        <v>84</v>
      </c>
      <c r="AW301" s="13" t="s">
        <v>35</v>
      </c>
      <c r="AX301" s="13" t="s">
        <v>74</v>
      </c>
      <c r="AY301" s="238" t="s">
        <v>189</v>
      </c>
    </row>
    <row r="302" s="13" customFormat="1">
      <c r="A302" s="13"/>
      <c r="B302" s="227"/>
      <c r="C302" s="228"/>
      <c r="D302" s="229" t="s">
        <v>200</v>
      </c>
      <c r="E302" s="230" t="s">
        <v>19</v>
      </c>
      <c r="F302" s="231" t="s">
        <v>496</v>
      </c>
      <c r="G302" s="228"/>
      <c r="H302" s="232">
        <v>13.723000000000001</v>
      </c>
      <c r="I302" s="233"/>
      <c r="J302" s="228"/>
      <c r="K302" s="228"/>
      <c r="L302" s="234"/>
      <c r="M302" s="235"/>
      <c r="N302" s="236"/>
      <c r="O302" s="236"/>
      <c r="P302" s="236"/>
      <c r="Q302" s="236"/>
      <c r="R302" s="236"/>
      <c r="S302" s="236"/>
      <c r="T302" s="23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8" t="s">
        <v>200</v>
      </c>
      <c r="AU302" s="238" t="s">
        <v>84</v>
      </c>
      <c r="AV302" s="13" t="s">
        <v>84</v>
      </c>
      <c r="AW302" s="13" t="s">
        <v>35</v>
      </c>
      <c r="AX302" s="13" t="s">
        <v>74</v>
      </c>
      <c r="AY302" s="238" t="s">
        <v>189</v>
      </c>
    </row>
    <row r="303" s="16" customFormat="1">
      <c r="A303" s="16"/>
      <c r="B303" s="271"/>
      <c r="C303" s="272"/>
      <c r="D303" s="229" t="s">
        <v>200</v>
      </c>
      <c r="E303" s="273" t="s">
        <v>146</v>
      </c>
      <c r="F303" s="274" t="s">
        <v>379</v>
      </c>
      <c r="G303" s="272"/>
      <c r="H303" s="275">
        <v>316.69200000000001</v>
      </c>
      <c r="I303" s="276"/>
      <c r="J303" s="272"/>
      <c r="K303" s="272"/>
      <c r="L303" s="277"/>
      <c r="M303" s="278"/>
      <c r="N303" s="279"/>
      <c r="O303" s="279"/>
      <c r="P303" s="279"/>
      <c r="Q303" s="279"/>
      <c r="R303" s="279"/>
      <c r="S303" s="279"/>
      <c r="T303" s="280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81" t="s">
        <v>200</v>
      </c>
      <c r="AU303" s="281" t="s">
        <v>84</v>
      </c>
      <c r="AV303" s="16" t="s">
        <v>190</v>
      </c>
      <c r="AW303" s="16" t="s">
        <v>35</v>
      </c>
      <c r="AX303" s="16" t="s">
        <v>74</v>
      </c>
      <c r="AY303" s="281" t="s">
        <v>189</v>
      </c>
    </row>
    <row r="304" s="13" customFormat="1">
      <c r="A304" s="13"/>
      <c r="B304" s="227"/>
      <c r="C304" s="228"/>
      <c r="D304" s="229" t="s">
        <v>200</v>
      </c>
      <c r="E304" s="230" t="s">
        <v>19</v>
      </c>
      <c r="F304" s="231" t="s">
        <v>497</v>
      </c>
      <c r="G304" s="228"/>
      <c r="H304" s="232">
        <v>-316.69200000000001</v>
      </c>
      <c r="I304" s="233"/>
      <c r="J304" s="228"/>
      <c r="K304" s="228"/>
      <c r="L304" s="234"/>
      <c r="M304" s="235"/>
      <c r="N304" s="236"/>
      <c r="O304" s="236"/>
      <c r="P304" s="236"/>
      <c r="Q304" s="236"/>
      <c r="R304" s="236"/>
      <c r="S304" s="236"/>
      <c r="T304" s="23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8" t="s">
        <v>200</v>
      </c>
      <c r="AU304" s="238" t="s">
        <v>84</v>
      </c>
      <c r="AV304" s="13" t="s">
        <v>84</v>
      </c>
      <c r="AW304" s="13" t="s">
        <v>35</v>
      </c>
      <c r="AX304" s="13" t="s">
        <v>74</v>
      </c>
      <c r="AY304" s="238" t="s">
        <v>189</v>
      </c>
    </row>
    <row r="305" s="16" customFormat="1">
      <c r="A305" s="16"/>
      <c r="B305" s="271"/>
      <c r="C305" s="272"/>
      <c r="D305" s="229" t="s">
        <v>200</v>
      </c>
      <c r="E305" s="273" t="s">
        <v>19</v>
      </c>
      <c r="F305" s="274" t="s">
        <v>379</v>
      </c>
      <c r="G305" s="272"/>
      <c r="H305" s="275">
        <v>-316.69200000000001</v>
      </c>
      <c r="I305" s="276"/>
      <c r="J305" s="272"/>
      <c r="K305" s="272"/>
      <c r="L305" s="277"/>
      <c r="M305" s="278"/>
      <c r="N305" s="279"/>
      <c r="O305" s="279"/>
      <c r="P305" s="279"/>
      <c r="Q305" s="279"/>
      <c r="R305" s="279"/>
      <c r="S305" s="279"/>
      <c r="T305" s="280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T305" s="281" t="s">
        <v>200</v>
      </c>
      <c r="AU305" s="281" t="s">
        <v>84</v>
      </c>
      <c r="AV305" s="16" t="s">
        <v>190</v>
      </c>
      <c r="AW305" s="16" t="s">
        <v>35</v>
      </c>
      <c r="AX305" s="16" t="s">
        <v>74</v>
      </c>
      <c r="AY305" s="281" t="s">
        <v>189</v>
      </c>
    </row>
    <row r="306" s="15" customFormat="1">
      <c r="A306" s="15"/>
      <c r="B306" s="251"/>
      <c r="C306" s="252"/>
      <c r="D306" s="229" t="s">
        <v>200</v>
      </c>
      <c r="E306" s="253" t="s">
        <v>19</v>
      </c>
      <c r="F306" s="254" t="s">
        <v>498</v>
      </c>
      <c r="G306" s="252"/>
      <c r="H306" s="253" t="s">
        <v>19</v>
      </c>
      <c r="I306" s="255"/>
      <c r="J306" s="252"/>
      <c r="K306" s="252"/>
      <c r="L306" s="256"/>
      <c r="M306" s="257"/>
      <c r="N306" s="258"/>
      <c r="O306" s="258"/>
      <c r="P306" s="258"/>
      <c r="Q306" s="258"/>
      <c r="R306" s="258"/>
      <c r="S306" s="258"/>
      <c r="T306" s="259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0" t="s">
        <v>200</v>
      </c>
      <c r="AU306" s="260" t="s">
        <v>84</v>
      </c>
      <c r="AV306" s="15" t="s">
        <v>82</v>
      </c>
      <c r="AW306" s="15" t="s">
        <v>35</v>
      </c>
      <c r="AX306" s="15" t="s">
        <v>74</v>
      </c>
      <c r="AY306" s="260" t="s">
        <v>189</v>
      </c>
    </row>
    <row r="307" s="13" customFormat="1">
      <c r="A307" s="13"/>
      <c r="B307" s="227"/>
      <c r="C307" s="228"/>
      <c r="D307" s="229" t="s">
        <v>200</v>
      </c>
      <c r="E307" s="230" t="s">
        <v>19</v>
      </c>
      <c r="F307" s="231" t="s">
        <v>499</v>
      </c>
      <c r="G307" s="228"/>
      <c r="H307" s="232">
        <v>31.669</v>
      </c>
      <c r="I307" s="233"/>
      <c r="J307" s="228"/>
      <c r="K307" s="228"/>
      <c r="L307" s="234"/>
      <c r="M307" s="235"/>
      <c r="N307" s="236"/>
      <c r="O307" s="236"/>
      <c r="P307" s="236"/>
      <c r="Q307" s="236"/>
      <c r="R307" s="236"/>
      <c r="S307" s="236"/>
      <c r="T307" s="23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8" t="s">
        <v>200</v>
      </c>
      <c r="AU307" s="238" t="s">
        <v>84</v>
      </c>
      <c r="AV307" s="13" t="s">
        <v>84</v>
      </c>
      <c r="AW307" s="13" t="s">
        <v>35</v>
      </c>
      <c r="AX307" s="13" t="s">
        <v>74</v>
      </c>
      <c r="AY307" s="238" t="s">
        <v>189</v>
      </c>
    </row>
    <row r="308" s="16" customFormat="1">
      <c r="A308" s="16"/>
      <c r="B308" s="271"/>
      <c r="C308" s="272"/>
      <c r="D308" s="229" t="s">
        <v>200</v>
      </c>
      <c r="E308" s="273" t="s">
        <v>19</v>
      </c>
      <c r="F308" s="274" t="s">
        <v>379</v>
      </c>
      <c r="G308" s="272"/>
      <c r="H308" s="275">
        <v>31.669</v>
      </c>
      <c r="I308" s="276"/>
      <c r="J308" s="272"/>
      <c r="K308" s="272"/>
      <c r="L308" s="277"/>
      <c r="M308" s="278"/>
      <c r="N308" s="279"/>
      <c r="O308" s="279"/>
      <c r="P308" s="279"/>
      <c r="Q308" s="279"/>
      <c r="R308" s="279"/>
      <c r="S308" s="279"/>
      <c r="T308" s="280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T308" s="281" t="s">
        <v>200</v>
      </c>
      <c r="AU308" s="281" t="s">
        <v>84</v>
      </c>
      <c r="AV308" s="16" t="s">
        <v>190</v>
      </c>
      <c r="AW308" s="16" t="s">
        <v>35</v>
      </c>
      <c r="AX308" s="16" t="s">
        <v>74</v>
      </c>
      <c r="AY308" s="281" t="s">
        <v>189</v>
      </c>
    </row>
    <row r="309" s="14" customFormat="1">
      <c r="A309" s="14"/>
      <c r="B309" s="239"/>
      <c r="C309" s="240"/>
      <c r="D309" s="229" t="s">
        <v>200</v>
      </c>
      <c r="E309" s="241" t="s">
        <v>19</v>
      </c>
      <c r="F309" s="242" t="s">
        <v>203</v>
      </c>
      <c r="G309" s="240"/>
      <c r="H309" s="243">
        <v>31.669</v>
      </c>
      <c r="I309" s="244"/>
      <c r="J309" s="240"/>
      <c r="K309" s="240"/>
      <c r="L309" s="245"/>
      <c r="M309" s="246"/>
      <c r="N309" s="247"/>
      <c r="O309" s="247"/>
      <c r="P309" s="247"/>
      <c r="Q309" s="247"/>
      <c r="R309" s="247"/>
      <c r="S309" s="247"/>
      <c r="T309" s="248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9" t="s">
        <v>200</v>
      </c>
      <c r="AU309" s="249" t="s">
        <v>84</v>
      </c>
      <c r="AV309" s="14" t="s">
        <v>196</v>
      </c>
      <c r="AW309" s="14" t="s">
        <v>35</v>
      </c>
      <c r="AX309" s="14" t="s">
        <v>82</v>
      </c>
      <c r="AY309" s="249" t="s">
        <v>189</v>
      </c>
    </row>
    <row r="310" s="12" customFormat="1" ht="22.8" customHeight="1">
      <c r="A310" s="12"/>
      <c r="B310" s="193"/>
      <c r="C310" s="194"/>
      <c r="D310" s="195" t="s">
        <v>73</v>
      </c>
      <c r="E310" s="207" t="s">
        <v>253</v>
      </c>
      <c r="F310" s="207" t="s">
        <v>500</v>
      </c>
      <c r="G310" s="194"/>
      <c r="H310" s="194"/>
      <c r="I310" s="197"/>
      <c r="J310" s="208">
        <f>BK310</f>
        <v>0</v>
      </c>
      <c r="K310" s="194"/>
      <c r="L310" s="199"/>
      <c r="M310" s="200"/>
      <c r="N310" s="201"/>
      <c r="O310" s="201"/>
      <c r="P310" s="202">
        <f>SUM(P311:P440)</f>
        <v>0</v>
      </c>
      <c r="Q310" s="201"/>
      <c r="R310" s="202">
        <f>SUM(R311:R440)</f>
        <v>0.43162305999999995</v>
      </c>
      <c r="S310" s="201"/>
      <c r="T310" s="203">
        <f>SUM(T311:T440)</f>
        <v>212.89346999999998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04" t="s">
        <v>82</v>
      </c>
      <c r="AT310" s="205" t="s">
        <v>73</v>
      </c>
      <c r="AU310" s="205" t="s">
        <v>82</v>
      </c>
      <c r="AY310" s="204" t="s">
        <v>189</v>
      </c>
      <c r="BK310" s="206">
        <f>SUM(BK311:BK440)</f>
        <v>0</v>
      </c>
    </row>
    <row r="311" s="2" customFormat="1" ht="44.25" customHeight="1">
      <c r="A311" s="42"/>
      <c r="B311" s="43"/>
      <c r="C311" s="209" t="s">
        <v>501</v>
      </c>
      <c r="D311" s="209" t="s">
        <v>192</v>
      </c>
      <c r="E311" s="210" t="s">
        <v>502</v>
      </c>
      <c r="F311" s="211" t="s">
        <v>503</v>
      </c>
      <c r="G311" s="212" t="s">
        <v>93</v>
      </c>
      <c r="H311" s="213">
        <v>395.16300000000001</v>
      </c>
      <c r="I311" s="214"/>
      <c r="J311" s="215">
        <f>ROUND(I311*H311,2)</f>
        <v>0</v>
      </c>
      <c r="K311" s="211" t="s">
        <v>195</v>
      </c>
      <c r="L311" s="48"/>
      <c r="M311" s="216" t="s">
        <v>19</v>
      </c>
      <c r="N311" s="217" t="s">
        <v>45</v>
      </c>
      <c r="O311" s="88"/>
      <c r="P311" s="218">
        <f>O311*H311</f>
        <v>0</v>
      </c>
      <c r="Q311" s="218">
        <v>0</v>
      </c>
      <c r="R311" s="218">
        <f>Q311*H311</f>
        <v>0</v>
      </c>
      <c r="S311" s="218">
        <v>0</v>
      </c>
      <c r="T311" s="219">
        <f>S311*H311</f>
        <v>0</v>
      </c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R311" s="220" t="s">
        <v>196</v>
      </c>
      <c r="AT311" s="220" t="s">
        <v>192</v>
      </c>
      <c r="AU311" s="220" t="s">
        <v>84</v>
      </c>
      <c r="AY311" s="21" t="s">
        <v>189</v>
      </c>
      <c r="BE311" s="221">
        <f>IF(N311="základní",J311,0)</f>
        <v>0</v>
      </c>
      <c r="BF311" s="221">
        <f>IF(N311="snížená",J311,0)</f>
        <v>0</v>
      </c>
      <c r="BG311" s="221">
        <f>IF(N311="zákl. přenesená",J311,0)</f>
        <v>0</v>
      </c>
      <c r="BH311" s="221">
        <f>IF(N311="sníž. přenesená",J311,0)</f>
        <v>0</v>
      </c>
      <c r="BI311" s="221">
        <f>IF(N311="nulová",J311,0)</f>
        <v>0</v>
      </c>
      <c r="BJ311" s="21" t="s">
        <v>82</v>
      </c>
      <c r="BK311" s="221">
        <f>ROUND(I311*H311,2)</f>
        <v>0</v>
      </c>
      <c r="BL311" s="21" t="s">
        <v>196</v>
      </c>
      <c r="BM311" s="220" t="s">
        <v>504</v>
      </c>
    </row>
    <row r="312" s="2" customFormat="1">
      <c r="A312" s="42"/>
      <c r="B312" s="43"/>
      <c r="C312" s="44"/>
      <c r="D312" s="222" t="s">
        <v>198</v>
      </c>
      <c r="E312" s="44"/>
      <c r="F312" s="223" t="s">
        <v>505</v>
      </c>
      <c r="G312" s="44"/>
      <c r="H312" s="44"/>
      <c r="I312" s="224"/>
      <c r="J312" s="44"/>
      <c r="K312" s="44"/>
      <c r="L312" s="48"/>
      <c r="M312" s="225"/>
      <c r="N312" s="226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T312" s="21" t="s">
        <v>198</v>
      </c>
      <c r="AU312" s="21" t="s">
        <v>84</v>
      </c>
    </row>
    <row r="313" s="13" customFormat="1">
      <c r="A313" s="13"/>
      <c r="B313" s="227"/>
      <c r="C313" s="228"/>
      <c r="D313" s="229" t="s">
        <v>200</v>
      </c>
      <c r="E313" s="230" t="s">
        <v>19</v>
      </c>
      <c r="F313" s="231" t="s">
        <v>506</v>
      </c>
      <c r="G313" s="228"/>
      <c r="H313" s="232">
        <v>387.08300000000003</v>
      </c>
      <c r="I313" s="233"/>
      <c r="J313" s="228"/>
      <c r="K313" s="228"/>
      <c r="L313" s="234"/>
      <c r="M313" s="235"/>
      <c r="N313" s="236"/>
      <c r="O313" s="236"/>
      <c r="P313" s="236"/>
      <c r="Q313" s="236"/>
      <c r="R313" s="236"/>
      <c r="S313" s="236"/>
      <c r="T313" s="23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8" t="s">
        <v>200</v>
      </c>
      <c r="AU313" s="238" t="s">
        <v>84</v>
      </c>
      <c r="AV313" s="13" t="s">
        <v>84</v>
      </c>
      <c r="AW313" s="13" t="s">
        <v>35</v>
      </c>
      <c r="AX313" s="13" t="s">
        <v>74</v>
      </c>
      <c r="AY313" s="238" t="s">
        <v>189</v>
      </c>
    </row>
    <row r="314" s="13" customFormat="1">
      <c r="A314" s="13"/>
      <c r="B314" s="227"/>
      <c r="C314" s="228"/>
      <c r="D314" s="229" t="s">
        <v>200</v>
      </c>
      <c r="E314" s="230" t="s">
        <v>19</v>
      </c>
      <c r="F314" s="231" t="s">
        <v>507</v>
      </c>
      <c r="G314" s="228"/>
      <c r="H314" s="232">
        <v>8.0800000000000001</v>
      </c>
      <c r="I314" s="233"/>
      <c r="J314" s="228"/>
      <c r="K314" s="228"/>
      <c r="L314" s="234"/>
      <c r="M314" s="235"/>
      <c r="N314" s="236"/>
      <c r="O314" s="236"/>
      <c r="P314" s="236"/>
      <c r="Q314" s="236"/>
      <c r="R314" s="236"/>
      <c r="S314" s="236"/>
      <c r="T314" s="23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8" t="s">
        <v>200</v>
      </c>
      <c r="AU314" s="238" t="s">
        <v>84</v>
      </c>
      <c r="AV314" s="13" t="s">
        <v>84</v>
      </c>
      <c r="AW314" s="13" t="s">
        <v>35</v>
      </c>
      <c r="AX314" s="13" t="s">
        <v>74</v>
      </c>
      <c r="AY314" s="238" t="s">
        <v>189</v>
      </c>
    </row>
    <row r="315" s="14" customFormat="1">
      <c r="A315" s="14"/>
      <c r="B315" s="239"/>
      <c r="C315" s="240"/>
      <c r="D315" s="229" t="s">
        <v>200</v>
      </c>
      <c r="E315" s="241" t="s">
        <v>121</v>
      </c>
      <c r="F315" s="242" t="s">
        <v>203</v>
      </c>
      <c r="G315" s="240"/>
      <c r="H315" s="243">
        <v>395.16300000000001</v>
      </c>
      <c r="I315" s="244"/>
      <c r="J315" s="240"/>
      <c r="K315" s="240"/>
      <c r="L315" s="245"/>
      <c r="M315" s="246"/>
      <c r="N315" s="247"/>
      <c r="O315" s="247"/>
      <c r="P315" s="247"/>
      <c r="Q315" s="247"/>
      <c r="R315" s="247"/>
      <c r="S315" s="247"/>
      <c r="T315" s="248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9" t="s">
        <v>200</v>
      </c>
      <c r="AU315" s="249" t="s">
        <v>84</v>
      </c>
      <c r="AV315" s="14" t="s">
        <v>196</v>
      </c>
      <c r="AW315" s="14" t="s">
        <v>35</v>
      </c>
      <c r="AX315" s="14" t="s">
        <v>82</v>
      </c>
      <c r="AY315" s="249" t="s">
        <v>189</v>
      </c>
    </row>
    <row r="316" s="2" customFormat="1" ht="49.05" customHeight="1">
      <c r="A316" s="42"/>
      <c r="B316" s="43"/>
      <c r="C316" s="209" t="s">
        <v>508</v>
      </c>
      <c r="D316" s="209" t="s">
        <v>192</v>
      </c>
      <c r="E316" s="210" t="s">
        <v>509</v>
      </c>
      <c r="F316" s="211" t="s">
        <v>510</v>
      </c>
      <c r="G316" s="212" t="s">
        <v>93</v>
      </c>
      <c r="H316" s="213">
        <v>36157.415000000001</v>
      </c>
      <c r="I316" s="214"/>
      <c r="J316" s="215">
        <f>ROUND(I316*H316,2)</f>
        <v>0</v>
      </c>
      <c r="K316" s="211" t="s">
        <v>195</v>
      </c>
      <c r="L316" s="48"/>
      <c r="M316" s="216" t="s">
        <v>19</v>
      </c>
      <c r="N316" s="217" t="s">
        <v>45</v>
      </c>
      <c r="O316" s="88"/>
      <c r="P316" s="218">
        <f>O316*H316</f>
        <v>0</v>
      </c>
      <c r="Q316" s="218">
        <v>0</v>
      </c>
      <c r="R316" s="218">
        <f>Q316*H316</f>
        <v>0</v>
      </c>
      <c r="S316" s="218">
        <v>0</v>
      </c>
      <c r="T316" s="219">
        <f>S316*H316</f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R316" s="220" t="s">
        <v>196</v>
      </c>
      <c r="AT316" s="220" t="s">
        <v>192</v>
      </c>
      <c r="AU316" s="220" t="s">
        <v>84</v>
      </c>
      <c r="AY316" s="21" t="s">
        <v>189</v>
      </c>
      <c r="BE316" s="221">
        <f>IF(N316="základní",J316,0)</f>
        <v>0</v>
      </c>
      <c r="BF316" s="221">
        <f>IF(N316="snížená",J316,0)</f>
        <v>0</v>
      </c>
      <c r="BG316" s="221">
        <f>IF(N316="zákl. přenesená",J316,0)</f>
        <v>0</v>
      </c>
      <c r="BH316" s="221">
        <f>IF(N316="sníž. přenesená",J316,0)</f>
        <v>0</v>
      </c>
      <c r="BI316" s="221">
        <f>IF(N316="nulová",J316,0)</f>
        <v>0</v>
      </c>
      <c r="BJ316" s="21" t="s">
        <v>82</v>
      </c>
      <c r="BK316" s="221">
        <f>ROUND(I316*H316,2)</f>
        <v>0</v>
      </c>
      <c r="BL316" s="21" t="s">
        <v>196</v>
      </c>
      <c r="BM316" s="220" t="s">
        <v>511</v>
      </c>
    </row>
    <row r="317" s="2" customFormat="1">
      <c r="A317" s="42"/>
      <c r="B317" s="43"/>
      <c r="C317" s="44"/>
      <c r="D317" s="222" t="s">
        <v>198</v>
      </c>
      <c r="E317" s="44"/>
      <c r="F317" s="223" t="s">
        <v>512</v>
      </c>
      <c r="G317" s="44"/>
      <c r="H317" s="44"/>
      <c r="I317" s="224"/>
      <c r="J317" s="44"/>
      <c r="K317" s="44"/>
      <c r="L317" s="48"/>
      <c r="M317" s="225"/>
      <c r="N317" s="226"/>
      <c r="O317" s="88"/>
      <c r="P317" s="88"/>
      <c r="Q317" s="88"/>
      <c r="R317" s="88"/>
      <c r="S317" s="88"/>
      <c r="T317" s="89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T317" s="21" t="s">
        <v>198</v>
      </c>
      <c r="AU317" s="21" t="s">
        <v>84</v>
      </c>
    </row>
    <row r="318" s="13" customFormat="1">
      <c r="A318" s="13"/>
      <c r="B318" s="227"/>
      <c r="C318" s="228"/>
      <c r="D318" s="229" t="s">
        <v>200</v>
      </c>
      <c r="E318" s="230" t="s">
        <v>19</v>
      </c>
      <c r="F318" s="231" t="s">
        <v>513</v>
      </c>
      <c r="G318" s="228"/>
      <c r="H318" s="232">
        <v>36157.415000000001</v>
      </c>
      <c r="I318" s="233"/>
      <c r="J318" s="228"/>
      <c r="K318" s="228"/>
      <c r="L318" s="234"/>
      <c r="M318" s="235"/>
      <c r="N318" s="236"/>
      <c r="O318" s="236"/>
      <c r="P318" s="236"/>
      <c r="Q318" s="236"/>
      <c r="R318" s="236"/>
      <c r="S318" s="236"/>
      <c r="T318" s="23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8" t="s">
        <v>200</v>
      </c>
      <c r="AU318" s="238" t="s">
        <v>84</v>
      </c>
      <c r="AV318" s="13" t="s">
        <v>84</v>
      </c>
      <c r="AW318" s="13" t="s">
        <v>35</v>
      </c>
      <c r="AX318" s="13" t="s">
        <v>82</v>
      </c>
      <c r="AY318" s="238" t="s">
        <v>189</v>
      </c>
    </row>
    <row r="319" s="2" customFormat="1" ht="55.5" customHeight="1">
      <c r="A319" s="42"/>
      <c r="B319" s="43"/>
      <c r="C319" s="209" t="s">
        <v>514</v>
      </c>
      <c r="D319" s="209" t="s">
        <v>192</v>
      </c>
      <c r="E319" s="210" t="s">
        <v>515</v>
      </c>
      <c r="F319" s="211" t="s">
        <v>516</v>
      </c>
      <c r="G319" s="212" t="s">
        <v>250</v>
      </c>
      <c r="H319" s="213">
        <v>1</v>
      </c>
      <c r="I319" s="214"/>
      <c r="J319" s="215">
        <f>ROUND(I319*H319,2)</f>
        <v>0</v>
      </c>
      <c r="K319" s="211" t="s">
        <v>195</v>
      </c>
      <c r="L319" s="48"/>
      <c r="M319" s="216" t="s">
        <v>19</v>
      </c>
      <c r="N319" s="217" t="s">
        <v>45</v>
      </c>
      <c r="O319" s="88"/>
      <c r="P319" s="218">
        <f>O319*H319</f>
        <v>0</v>
      </c>
      <c r="Q319" s="218">
        <v>0</v>
      </c>
      <c r="R319" s="218">
        <f>Q319*H319</f>
        <v>0</v>
      </c>
      <c r="S319" s="218">
        <v>0</v>
      </c>
      <c r="T319" s="219">
        <f>S319*H319</f>
        <v>0</v>
      </c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R319" s="220" t="s">
        <v>196</v>
      </c>
      <c r="AT319" s="220" t="s">
        <v>192</v>
      </c>
      <c r="AU319" s="220" t="s">
        <v>84</v>
      </c>
      <c r="AY319" s="21" t="s">
        <v>189</v>
      </c>
      <c r="BE319" s="221">
        <f>IF(N319="základní",J319,0)</f>
        <v>0</v>
      </c>
      <c r="BF319" s="221">
        <f>IF(N319="snížená",J319,0)</f>
        <v>0</v>
      </c>
      <c r="BG319" s="221">
        <f>IF(N319="zákl. přenesená",J319,0)</f>
        <v>0</v>
      </c>
      <c r="BH319" s="221">
        <f>IF(N319="sníž. přenesená",J319,0)</f>
        <v>0</v>
      </c>
      <c r="BI319" s="221">
        <f>IF(N319="nulová",J319,0)</f>
        <v>0</v>
      </c>
      <c r="BJ319" s="21" t="s">
        <v>82</v>
      </c>
      <c r="BK319" s="221">
        <f>ROUND(I319*H319,2)</f>
        <v>0</v>
      </c>
      <c r="BL319" s="21" t="s">
        <v>196</v>
      </c>
      <c r="BM319" s="220" t="s">
        <v>517</v>
      </c>
    </row>
    <row r="320" s="2" customFormat="1">
      <c r="A320" s="42"/>
      <c r="B320" s="43"/>
      <c r="C320" s="44"/>
      <c r="D320" s="222" t="s">
        <v>198</v>
      </c>
      <c r="E320" s="44"/>
      <c r="F320" s="223" t="s">
        <v>518</v>
      </c>
      <c r="G320" s="44"/>
      <c r="H320" s="44"/>
      <c r="I320" s="224"/>
      <c r="J320" s="44"/>
      <c r="K320" s="44"/>
      <c r="L320" s="48"/>
      <c r="M320" s="225"/>
      <c r="N320" s="226"/>
      <c r="O320" s="88"/>
      <c r="P320" s="88"/>
      <c r="Q320" s="88"/>
      <c r="R320" s="88"/>
      <c r="S320" s="88"/>
      <c r="T320" s="89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T320" s="21" t="s">
        <v>198</v>
      </c>
      <c r="AU320" s="21" t="s">
        <v>84</v>
      </c>
    </row>
    <row r="321" s="2" customFormat="1" ht="44.25" customHeight="1">
      <c r="A321" s="42"/>
      <c r="B321" s="43"/>
      <c r="C321" s="209" t="s">
        <v>519</v>
      </c>
      <c r="D321" s="209" t="s">
        <v>192</v>
      </c>
      <c r="E321" s="210" t="s">
        <v>520</v>
      </c>
      <c r="F321" s="211" t="s">
        <v>521</v>
      </c>
      <c r="G321" s="212" t="s">
        <v>93</v>
      </c>
      <c r="H321" s="213">
        <v>395.16300000000001</v>
      </c>
      <c r="I321" s="214"/>
      <c r="J321" s="215">
        <f>ROUND(I321*H321,2)</f>
        <v>0</v>
      </c>
      <c r="K321" s="211" t="s">
        <v>195</v>
      </c>
      <c r="L321" s="48"/>
      <c r="M321" s="216" t="s">
        <v>19</v>
      </c>
      <c r="N321" s="217" t="s">
        <v>45</v>
      </c>
      <c r="O321" s="88"/>
      <c r="P321" s="218">
        <f>O321*H321</f>
        <v>0</v>
      </c>
      <c r="Q321" s="218">
        <v>0</v>
      </c>
      <c r="R321" s="218">
        <f>Q321*H321</f>
        <v>0</v>
      </c>
      <c r="S321" s="218">
        <v>0</v>
      </c>
      <c r="T321" s="219">
        <f>S321*H321</f>
        <v>0</v>
      </c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R321" s="220" t="s">
        <v>196</v>
      </c>
      <c r="AT321" s="220" t="s">
        <v>192</v>
      </c>
      <c r="AU321" s="220" t="s">
        <v>84</v>
      </c>
      <c r="AY321" s="21" t="s">
        <v>189</v>
      </c>
      <c r="BE321" s="221">
        <f>IF(N321="základní",J321,0)</f>
        <v>0</v>
      </c>
      <c r="BF321" s="221">
        <f>IF(N321="snížená",J321,0)</f>
        <v>0</v>
      </c>
      <c r="BG321" s="221">
        <f>IF(N321="zákl. přenesená",J321,0)</f>
        <v>0</v>
      </c>
      <c r="BH321" s="221">
        <f>IF(N321="sníž. přenesená",J321,0)</f>
        <v>0</v>
      </c>
      <c r="BI321" s="221">
        <f>IF(N321="nulová",J321,0)</f>
        <v>0</v>
      </c>
      <c r="BJ321" s="21" t="s">
        <v>82</v>
      </c>
      <c r="BK321" s="221">
        <f>ROUND(I321*H321,2)</f>
        <v>0</v>
      </c>
      <c r="BL321" s="21" t="s">
        <v>196</v>
      </c>
      <c r="BM321" s="220" t="s">
        <v>522</v>
      </c>
    </row>
    <row r="322" s="2" customFormat="1">
      <c r="A322" s="42"/>
      <c r="B322" s="43"/>
      <c r="C322" s="44"/>
      <c r="D322" s="222" t="s">
        <v>198</v>
      </c>
      <c r="E322" s="44"/>
      <c r="F322" s="223" t="s">
        <v>523</v>
      </c>
      <c r="G322" s="44"/>
      <c r="H322" s="44"/>
      <c r="I322" s="224"/>
      <c r="J322" s="44"/>
      <c r="K322" s="44"/>
      <c r="L322" s="48"/>
      <c r="M322" s="225"/>
      <c r="N322" s="226"/>
      <c r="O322" s="88"/>
      <c r="P322" s="88"/>
      <c r="Q322" s="88"/>
      <c r="R322" s="88"/>
      <c r="S322" s="88"/>
      <c r="T322" s="89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T322" s="21" t="s">
        <v>198</v>
      </c>
      <c r="AU322" s="21" t="s">
        <v>84</v>
      </c>
    </row>
    <row r="323" s="13" customFormat="1">
      <c r="A323" s="13"/>
      <c r="B323" s="227"/>
      <c r="C323" s="228"/>
      <c r="D323" s="229" t="s">
        <v>200</v>
      </c>
      <c r="E323" s="230" t="s">
        <v>19</v>
      </c>
      <c r="F323" s="231" t="s">
        <v>121</v>
      </c>
      <c r="G323" s="228"/>
      <c r="H323" s="232">
        <v>395.16300000000001</v>
      </c>
      <c r="I323" s="233"/>
      <c r="J323" s="228"/>
      <c r="K323" s="228"/>
      <c r="L323" s="234"/>
      <c r="M323" s="235"/>
      <c r="N323" s="236"/>
      <c r="O323" s="236"/>
      <c r="P323" s="236"/>
      <c r="Q323" s="236"/>
      <c r="R323" s="236"/>
      <c r="S323" s="236"/>
      <c r="T323" s="23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8" t="s">
        <v>200</v>
      </c>
      <c r="AU323" s="238" t="s">
        <v>84</v>
      </c>
      <c r="AV323" s="13" t="s">
        <v>84</v>
      </c>
      <c r="AW323" s="13" t="s">
        <v>35</v>
      </c>
      <c r="AX323" s="13" t="s">
        <v>82</v>
      </c>
      <c r="AY323" s="238" t="s">
        <v>189</v>
      </c>
    </row>
    <row r="324" s="2" customFormat="1" ht="37.8" customHeight="1">
      <c r="A324" s="42"/>
      <c r="B324" s="43"/>
      <c r="C324" s="209" t="s">
        <v>524</v>
      </c>
      <c r="D324" s="209" t="s">
        <v>192</v>
      </c>
      <c r="E324" s="210" t="s">
        <v>525</v>
      </c>
      <c r="F324" s="211" t="s">
        <v>526</v>
      </c>
      <c r="G324" s="212" t="s">
        <v>107</v>
      </c>
      <c r="H324" s="213">
        <v>237.59999999999999</v>
      </c>
      <c r="I324" s="214"/>
      <c r="J324" s="215">
        <f>ROUND(I324*H324,2)</f>
        <v>0</v>
      </c>
      <c r="K324" s="211" t="s">
        <v>195</v>
      </c>
      <c r="L324" s="48"/>
      <c r="M324" s="216" t="s">
        <v>19</v>
      </c>
      <c r="N324" s="217" t="s">
        <v>45</v>
      </c>
      <c r="O324" s="88"/>
      <c r="P324" s="218">
        <f>O324*H324</f>
        <v>0</v>
      </c>
      <c r="Q324" s="218">
        <v>0</v>
      </c>
      <c r="R324" s="218">
        <f>Q324*H324</f>
        <v>0</v>
      </c>
      <c r="S324" s="218">
        <v>0</v>
      </c>
      <c r="T324" s="219">
        <f>S324*H324</f>
        <v>0</v>
      </c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R324" s="220" t="s">
        <v>196</v>
      </c>
      <c r="AT324" s="220" t="s">
        <v>192</v>
      </c>
      <c r="AU324" s="220" t="s">
        <v>84</v>
      </c>
      <c r="AY324" s="21" t="s">
        <v>189</v>
      </c>
      <c r="BE324" s="221">
        <f>IF(N324="základní",J324,0)</f>
        <v>0</v>
      </c>
      <c r="BF324" s="221">
        <f>IF(N324="snížená",J324,0)</f>
        <v>0</v>
      </c>
      <c r="BG324" s="221">
        <f>IF(N324="zákl. přenesená",J324,0)</f>
        <v>0</v>
      </c>
      <c r="BH324" s="221">
        <f>IF(N324="sníž. přenesená",J324,0)</f>
        <v>0</v>
      </c>
      <c r="BI324" s="221">
        <f>IF(N324="nulová",J324,0)</f>
        <v>0</v>
      </c>
      <c r="BJ324" s="21" t="s">
        <v>82</v>
      </c>
      <c r="BK324" s="221">
        <f>ROUND(I324*H324,2)</f>
        <v>0</v>
      </c>
      <c r="BL324" s="21" t="s">
        <v>196</v>
      </c>
      <c r="BM324" s="220" t="s">
        <v>527</v>
      </c>
    </row>
    <row r="325" s="2" customFormat="1">
      <c r="A325" s="42"/>
      <c r="B325" s="43"/>
      <c r="C325" s="44"/>
      <c r="D325" s="222" t="s">
        <v>198</v>
      </c>
      <c r="E325" s="44"/>
      <c r="F325" s="223" t="s">
        <v>528</v>
      </c>
      <c r="G325" s="44"/>
      <c r="H325" s="44"/>
      <c r="I325" s="224"/>
      <c r="J325" s="44"/>
      <c r="K325" s="44"/>
      <c r="L325" s="48"/>
      <c r="M325" s="225"/>
      <c r="N325" s="226"/>
      <c r="O325" s="88"/>
      <c r="P325" s="88"/>
      <c r="Q325" s="88"/>
      <c r="R325" s="88"/>
      <c r="S325" s="88"/>
      <c r="T325" s="89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T325" s="21" t="s">
        <v>198</v>
      </c>
      <c r="AU325" s="21" t="s">
        <v>84</v>
      </c>
    </row>
    <row r="326" s="15" customFormat="1">
      <c r="A326" s="15"/>
      <c r="B326" s="251"/>
      <c r="C326" s="252"/>
      <c r="D326" s="229" t="s">
        <v>200</v>
      </c>
      <c r="E326" s="253" t="s">
        <v>19</v>
      </c>
      <c r="F326" s="254" t="s">
        <v>529</v>
      </c>
      <c r="G326" s="252"/>
      <c r="H326" s="253" t="s">
        <v>19</v>
      </c>
      <c r="I326" s="255"/>
      <c r="J326" s="252"/>
      <c r="K326" s="252"/>
      <c r="L326" s="256"/>
      <c r="M326" s="257"/>
      <c r="N326" s="258"/>
      <c r="O326" s="258"/>
      <c r="P326" s="258"/>
      <c r="Q326" s="258"/>
      <c r="R326" s="258"/>
      <c r="S326" s="258"/>
      <c r="T326" s="259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60" t="s">
        <v>200</v>
      </c>
      <c r="AU326" s="260" t="s">
        <v>84</v>
      </c>
      <c r="AV326" s="15" t="s">
        <v>82</v>
      </c>
      <c r="AW326" s="15" t="s">
        <v>35</v>
      </c>
      <c r="AX326" s="15" t="s">
        <v>74</v>
      </c>
      <c r="AY326" s="260" t="s">
        <v>189</v>
      </c>
    </row>
    <row r="327" s="13" customFormat="1">
      <c r="A327" s="13"/>
      <c r="B327" s="227"/>
      <c r="C327" s="228"/>
      <c r="D327" s="229" t="s">
        <v>200</v>
      </c>
      <c r="E327" s="230" t="s">
        <v>19</v>
      </c>
      <c r="F327" s="231" t="s">
        <v>530</v>
      </c>
      <c r="G327" s="228"/>
      <c r="H327" s="232">
        <v>237.59999999999999</v>
      </c>
      <c r="I327" s="233"/>
      <c r="J327" s="228"/>
      <c r="K327" s="228"/>
      <c r="L327" s="234"/>
      <c r="M327" s="235"/>
      <c r="N327" s="236"/>
      <c r="O327" s="236"/>
      <c r="P327" s="236"/>
      <c r="Q327" s="236"/>
      <c r="R327" s="236"/>
      <c r="S327" s="236"/>
      <c r="T327" s="23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8" t="s">
        <v>200</v>
      </c>
      <c r="AU327" s="238" t="s">
        <v>84</v>
      </c>
      <c r="AV327" s="13" t="s">
        <v>84</v>
      </c>
      <c r="AW327" s="13" t="s">
        <v>35</v>
      </c>
      <c r="AX327" s="13" t="s">
        <v>74</v>
      </c>
      <c r="AY327" s="238" t="s">
        <v>189</v>
      </c>
    </row>
    <row r="328" s="16" customFormat="1">
      <c r="A328" s="16"/>
      <c r="B328" s="271"/>
      <c r="C328" s="272"/>
      <c r="D328" s="229" t="s">
        <v>200</v>
      </c>
      <c r="E328" s="273" t="s">
        <v>131</v>
      </c>
      <c r="F328" s="274" t="s">
        <v>379</v>
      </c>
      <c r="G328" s="272"/>
      <c r="H328" s="275">
        <v>237.59999999999999</v>
      </c>
      <c r="I328" s="276"/>
      <c r="J328" s="272"/>
      <c r="K328" s="272"/>
      <c r="L328" s="277"/>
      <c r="M328" s="278"/>
      <c r="N328" s="279"/>
      <c r="O328" s="279"/>
      <c r="P328" s="279"/>
      <c r="Q328" s="279"/>
      <c r="R328" s="279"/>
      <c r="S328" s="279"/>
      <c r="T328" s="280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281" t="s">
        <v>200</v>
      </c>
      <c r="AU328" s="281" t="s">
        <v>84</v>
      </c>
      <c r="AV328" s="16" t="s">
        <v>190</v>
      </c>
      <c r="AW328" s="16" t="s">
        <v>35</v>
      </c>
      <c r="AX328" s="16" t="s">
        <v>74</v>
      </c>
      <c r="AY328" s="281" t="s">
        <v>189</v>
      </c>
    </row>
    <row r="329" s="14" customFormat="1">
      <c r="A329" s="14"/>
      <c r="B329" s="239"/>
      <c r="C329" s="240"/>
      <c r="D329" s="229" t="s">
        <v>200</v>
      </c>
      <c r="E329" s="241" t="s">
        <v>19</v>
      </c>
      <c r="F329" s="242" t="s">
        <v>203</v>
      </c>
      <c r="G329" s="240"/>
      <c r="H329" s="243">
        <v>237.59999999999999</v>
      </c>
      <c r="I329" s="244"/>
      <c r="J329" s="240"/>
      <c r="K329" s="240"/>
      <c r="L329" s="245"/>
      <c r="M329" s="246"/>
      <c r="N329" s="247"/>
      <c r="O329" s="247"/>
      <c r="P329" s="247"/>
      <c r="Q329" s="247"/>
      <c r="R329" s="247"/>
      <c r="S329" s="247"/>
      <c r="T329" s="248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9" t="s">
        <v>200</v>
      </c>
      <c r="AU329" s="249" t="s">
        <v>84</v>
      </c>
      <c r="AV329" s="14" t="s">
        <v>196</v>
      </c>
      <c r="AW329" s="14" t="s">
        <v>35</v>
      </c>
      <c r="AX329" s="14" t="s">
        <v>82</v>
      </c>
      <c r="AY329" s="249" t="s">
        <v>189</v>
      </c>
    </row>
    <row r="330" s="2" customFormat="1" ht="44.25" customHeight="1">
      <c r="A330" s="42"/>
      <c r="B330" s="43"/>
      <c r="C330" s="209" t="s">
        <v>531</v>
      </c>
      <c r="D330" s="209" t="s">
        <v>192</v>
      </c>
      <c r="E330" s="210" t="s">
        <v>532</v>
      </c>
      <c r="F330" s="211" t="s">
        <v>533</v>
      </c>
      <c r="G330" s="212" t="s">
        <v>107</v>
      </c>
      <c r="H330" s="213">
        <v>7246.8000000000002</v>
      </c>
      <c r="I330" s="214"/>
      <c r="J330" s="215">
        <f>ROUND(I330*H330,2)</f>
        <v>0</v>
      </c>
      <c r="K330" s="211" t="s">
        <v>195</v>
      </c>
      <c r="L330" s="48"/>
      <c r="M330" s="216" t="s">
        <v>19</v>
      </c>
      <c r="N330" s="217" t="s">
        <v>45</v>
      </c>
      <c r="O330" s="88"/>
      <c r="P330" s="218">
        <f>O330*H330</f>
        <v>0</v>
      </c>
      <c r="Q330" s="218">
        <v>0</v>
      </c>
      <c r="R330" s="218">
        <f>Q330*H330</f>
        <v>0</v>
      </c>
      <c r="S330" s="218">
        <v>0</v>
      </c>
      <c r="T330" s="219">
        <f>S330*H330</f>
        <v>0</v>
      </c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R330" s="220" t="s">
        <v>196</v>
      </c>
      <c r="AT330" s="220" t="s">
        <v>192</v>
      </c>
      <c r="AU330" s="220" t="s">
        <v>84</v>
      </c>
      <c r="AY330" s="21" t="s">
        <v>189</v>
      </c>
      <c r="BE330" s="221">
        <f>IF(N330="základní",J330,0)</f>
        <v>0</v>
      </c>
      <c r="BF330" s="221">
        <f>IF(N330="snížená",J330,0)</f>
        <v>0</v>
      </c>
      <c r="BG330" s="221">
        <f>IF(N330="zákl. přenesená",J330,0)</f>
        <v>0</v>
      </c>
      <c r="BH330" s="221">
        <f>IF(N330="sníž. přenesená",J330,0)</f>
        <v>0</v>
      </c>
      <c r="BI330" s="221">
        <f>IF(N330="nulová",J330,0)</f>
        <v>0</v>
      </c>
      <c r="BJ330" s="21" t="s">
        <v>82</v>
      </c>
      <c r="BK330" s="221">
        <f>ROUND(I330*H330,2)</f>
        <v>0</v>
      </c>
      <c r="BL330" s="21" t="s">
        <v>196</v>
      </c>
      <c r="BM330" s="220" t="s">
        <v>534</v>
      </c>
    </row>
    <row r="331" s="2" customFormat="1">
      <c r="A331" s="42"/>
      <c r="B331" s="43"/>
      <c r="C331" s="44"/>
      <c r="D331" s="222" t="s">
        <v>198</v>
      </c>
      <c r="E331" s="44"/>
      <c r="F331" s="223" t="s">
        <v>535</v>
      </c>
      <c r="G331" s="44"/>
      <c r="H331" s="44"/>
      <c r="I331" s="224"/>
      <c r="J331" s="44"/>
      <c r="K331" s="44"/>
      <c r="L331" s="48"/>
      <c r="M331" s="225"/>
      <c r="N331" s="226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1" t="s">
        <v>198</v>
      </c>
      <c r="AU331" s="21" t="s">
        <v>84</v>
      </c>
    </row>
    <row r="332" s="13" customFormat="1">
      <c r="A332" s="13"/>
      <c r="B332" s="227"/>
      <c r="C332" s="228"/>
      <c r="D332" s="229" t="s">
        <v>200</v>
      </c>
      <c r="E332" s="230" t="s">
        <v>19</v>
      </c>
      <c r="F332" s="231" t="s">
        <v>536</v>
      </c>
      <c r="G332" s="228"/>
      <c r="H332" s="232">
        <v>7246.8000000000002</v>
      </c>
      <c r="I332" s="233"/>
      <c r="J332" s="228"/>
      <c r="K332" s="228"/>
      <c r="L332" s="234"/>
      <c r="M332" s="235"/>
      <c r="N332" s="236"/>
      <c r="O332" s="236"/>
      <c r="P332" s="236"/>
      <c r="Q332" s="236"/>
      <c r="R332" s="236"/>
      <c r="S332" s="236"/>
      <c r="T332" s="23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8" t="s">
        <v>200</v>
      </c>
      <c r="AU332" s="238" t="s">
        <v>84</v>
      </c>
      <c r="AV332" s="13" t="s">
        <v>84</v>
      </c>
      <c r="AW332" s="13" t="s">
        <v>35</v>
      </c>
      <c r="AX332" s="13" t="s">
        <v>82</v>
      </c>
      <c r="AY332" s="238" t="s">
        <v>189</v>
      </c>
    </row>
    <row r="333" s="2" customFormat="1" ht="49.05" customHeight="1">
      <c r="A333" s="42"/>
      <c r="B333" s="43"/>
      <c r="C333" s="209" t="s">
        <v>537</v>
      </c>
      <c r="D333" s="209" t="s">
        <v>192</v>
      </c>
      <c r="E333" s="210" t="s">
        <v>538</v>
      </c>
      <c r="F333" s="211" t="s">
        <v>539</v>
      </c>
      <c r="G333" s="212" t="s">
        <v>250</v>
      </c>
      <c r="H333" s="213">
        <v>1</v>
      </c>
      <c r="I333" s="214"/>
      <c r="J333" s="215">
        <f>ROUND(I333*H333,2)</f>
        <v>0</v>
      </c>
      <c r="K333" s="211" t="s">
        <v>195</v>
      </c>
      <c r="L333" s="48"/>
      <c r="M333" s="216" t="s">
        <v>19</v>
      </c>
      <c r="N333" s="217" t="s">
        <v>45</v>
      </c>
      <c r="O333" s="88"/>
      <c r="P333" s="218">
        <f>O333*H333</f>
        <v>0</v>
      </c>
      <c r="Q333" s="218">
        <v>0</v>
      </c>
      <c r="R333" s="218">
        <f>Q333*H333</f>
        <v>0</v>
      </c>
      <c r="S333" s="218">
        <v>0</v>
      </c>
      <c r="T333" s="219">
        <f>S333*H333</f>
        <v>0</v>
      </c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R333" s="220" t="s">
        <v>196</v>
      </c>
      <c r="AT333" s="220" t="s">
        <v>192</v>
      </c>
      <c r="AU333" s="220" t="s">
        <v>84</v>
      </c>
      <c r="AY333" s="21" t="s">
        <v>189</v>
      </c>
      <c r="BE333" s="221">
        <f>IF(N333="základní",J333,0)</f>
        <v>0</v>
      </c>
      <c r="BF333" s="221">
        <f>IF(N333="snížená",J333,0)</f>
        <v>0</v>
      </c>
      <c r="BG333" s="221">
        <f>IF(N333="zákl. přenesená",J333,0)</f>
        <v>0</v>
      </c>
      <c r="BH333" s="221">
        <f>IF(N333="sníž. přenesená",J333,0)</f>
        <v>0</v>
      </c>
      <c r="BI333" s="221">
        <f>IF(N333="nulová",J333,0)</f>
        <v>0</v>
      </c>
      <c r="BJ333" s="21" t="s">
        <v>82</v>
      </c>
      <c r="BK333" s="221">
        <f>ROUND(I333*H333,2)</f>
        <v>0</v>
      </c>
      <c r="BL333" s="21" t="s">
        <v>196</v>
      </c>
      <c r="BM333" s="220" t="s">
        <v>540</v>
      </c>
    </row>
    <row r="334" s="2" customFormat="1">
      <c r="A334" s="42"/>
      <c r="B334" s="43"/>
      <c r="C334" s="44"/>
      <c r="D334" s="222" t="s">
        <v>198</v>
      </c>
      <c r="E334" s="44"/>
      <c r="F334" s="223" t="s">
        <v>541</v>
      </c>
      <c r="G334" s="44"/>
      <c r="H334" s="44"/>
      <c r="I334" s="224"/>
      <c r="J334" s="44"/>
      <c r="K334" s="44"/>
      <c r="L334" s="48"/>
      <c r="M334" s="225"/>
      <c r="N334" s="226"/>
      <c r="O334" s="88"/>
      <c r="P334" s="88"/>
      <c r="Q334" s="88"/>
      <c r="R334" s="88"/>
      <c r="S334" s="88"/>
      <c r="T334" s="89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T334" s="21" t="s">
        <v>198</v>
      </c>
      <c r="AU334" s="21" t="s">
        <v>84</v>
      </c>
    </row>
    <row r="335" s="2" customFormat="1" ht="37.8" customHeight="1">
      <c r="A335" s="42"/>
      <c r="B335" s="43"/>
      <c r="C335" s="209" t="s">
        <v>542</v>
      </c>
      <c r="D335" s="209" t="s">
        <v>192</v>
      </c>
      <c r="E335" s="210" t="s">
        <v>543</v>
      </c>
      <c r="F335" s="211" t="s">
        <v>544</v>
      </c>
      <c r="G335" s="212" t="s">
        <v>107</v>
      </c>
      <c r="H335" s="213">
        <v>237.59999999999999</v>
      </c>
      <c r="I335" s="214"/>
      <c r="J335" s="215">
        <f>ROUND(I335*H335,2)</f>
        <v>0</v>
      </c>
      <c r="K335" s="211" t="s">
        <v>195</v>
      </c>
      <c r="L335" s="48"/>
      <c r="M335" s="216" t="s">
        <v>19</v>
      </c>
      <c r="N335" s="217" t="s">
        <v>45</v>
      </c>
      <c r="O335" s="88"/>
      <c r="P335" s="218">
        <f>O335*H335</f>
        <v>0</v>
      </c>
      <c r="Q335" s="218">
        <v>0</v>
      </c>
      <c r="R335" s="218">
        <f>Q335*H335</f>
        <v>0</v>
      </c>
      <c r="S335" s="218">
        <v>0</v>
      </c>
      <c r="T335" s="219">
        <f>S335*H335</f>
        <v>0</v>
      </c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R335" s="220" t="s">
        <v>196</v>
      </c>
      <c r="AT335" s="220" t="s">
        <v>192</v>
      </c>
      <c r="AU335" s="220" t="s">
        <v>84</v>
      </c>
      <c r="AY335" s="21" t="s">
        <v>189</v>
      </c>
      <c r="BE335" s="221">
        <f>IF(N335="základní",J335,0)</f>
        <v>0</v>
      </c>
      <c r="BF335" s="221">
        <f>IF(N335="snížená",J335,0)</f>
        <v>0</v>
      </c>
      <c r="BG335" s="221">
        <f>IF(N335="zákl. přenesená",J335,0)</f>
        <v>0</v>
      </c>
      <c r="BH335" s="221">
        <f>IF(N335="sníž. přenesená",J335,0)</f>
        <v>0</v>
      </c>
      <c r="BI335" s="221">
        <f>IF(N335="nulová",J335,0)</f>
        <v>0</v>
      </c>
      <c r="BJ335" s="21" t="s">
        <v>82</v>
      </c>
      <c r="BK335" s="221">
        <f>ROUND(I335*H335,2)</f>
        <v>0</v>
      </c>
      <c r="BL335" s="21" t="s">
        <v>196</v>
      </c>
      <c r="BM335" s="220" t="s">
        <v>545</v>
      </c>
    </row>
    <row r="336" s="2" customFormat="1">
      <c r="A336" s="42"/>
      <c r="B336" s="43"/>
      <c r="C336" s="44"/>
      <c r="D336" s="222" t="s">
        <v>198</v>
      </c>
      <c r="E336" s="44"/>
      <c r="F336" s="223" t="s">
        <v>546</v>
      </c>
      <c r="G336" s="44"/>
      <c r="H336" s="44"/>
      <c r="I336" s="224"/>
      <c r="J336" s="44"/>
      <c r="K336" s="44"/>
      <c r="L336" s="48"/>
      <c r="M336" s="225"/>
      <c r="N336" s="226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T336" s="21" t="s">
        <v>198</v>
      </c>
      <c r="AU336" s="21" t="s">
        <v>84</v>
      </c>
    </row>
    <row r="337" s="13" customFormat="1">
      <c r="A337" s="13"/>
      <c r="B337" s="227"/>
      <c r="C337" s="228"/>
      <c r="D337" s="229" t="s">
        <v>200</v>
      </c>
      <c r="E337" s="230" t="s">
        <v>19</v>
      </c>
      <c r="F337" s="231" t="s">
        <v>131</v>
      </c>
      <c r="G337" s="228"/>
      <c r="H337" s="232">
        <v>237.59999999999999</v>
      </c>
      <c r="I337" s="233"/>
      <c r="J337" s="228"/>
      <c r="K337" s="228"/>
      <c r="L337" s="234"/>
      <c r="M337" s="235"/>
      <c r="N337" s="236"/>
      <c r="O337" s="236"/>
      <c r="P337" s="236"/>
      <c r="Q337" s="236"/>
      <c r="R337" s="236"/>
      <c r="S337" s="236"/>
      <c r="T337" s="237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8" t="s">
        <v>200</v>
      </c>
      <c r="AU337" s="238" t="s">
        <v>84</v>
      </c>
      <c r="AV337" s="13" t="s">
        <v>84</v>
      </c>
      <c r="AW337" s="13" t="s">
        <v>35</v>
      </c>
      <c r="AX337" s="13" t="s">
        <v>82</v>
      </c>
      <c r="AY337" s="238" t="s">
        <v>189</v>
      </c>
    </row>
    <row r="338" s="2" customFormat="1" ht="24.15" customHeight="1">
      <c r="A338" s="42"/>
      <c r="B338" s="43"/>
      <c r="C338" s="209" t="s">
        <v>547</v>
      </c>
      <c r="D338" s="209" t="s">
        <v>192</v>
      </c>
      <c r="E338" s="210" t="s">
        <v>548</v>
      </c>
      <c r="F338" s="211" t="s">
        <v>549</v>
      </c>
      <c r="G338" s="212" t="s">
        <v>93</v>
      </c>
      <c r="H338" s="213">
        <v>395.16300000000001</v>
      </c>
      <c r="I338" s="214"/>
      <c r="J338" s="215">
        <f>ROUND(I338*H338,2)</f>
        <v>0</v>
      </c>
      <c r="K338" s="211" t="s">
        <v>195</v>
      </c>
      <c r="L338" s="48"/>
      <c r="M338" s="216" t="s">
        <v>19</v>
      </c>
      <c r="N338" s="217" t="s">
        <v>45</v>
      </c>
      <c r="O338" s="88"/>
      <c r="P338" s="218">
        <f>O338*H338</f>
        <v>0</v>
      </c>
      <c r="Q338" s="218">
        <v>0</v>
      </c>
      <c r="R338" s="218">
        <f>Q338*H338</f>
        <v>0</v>
      </c>
      <c r="S338" s="218">
        <v>0</v>
      </c>
      <c r="T338" s="219">
        <f>S338*H338</f>
        <v>0</v>
      </c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R338" s="220" t="s">
        <v>196</v>
      </c>
      <c r="AT338" s="220" t="s">
        <v>192</v>
      </c>
      <c r="AU338" s="220" t="s">
        <v>84</v>
      </c>
      <c r="AY338" s="21" t="s">
        <v>189</v>
      </c>
      <c r="BE338" s="221">
        <f>IF(N338="základní",J338,0)</f>
        <v>0</v>
      </c>
      <c r="BF338" s="221">
        <f>IF(N338="snížená",J338,0)</f>
        <v>0</v>
      </c>
      <c r="BG338" s="221">
        <f>IF(N338="zákl. přenesená",J338,0)</f>
        <v>0</v>
      </c>
      <c r="BH338" s="221">
        <f>IF(N338="sníž. přenesená",J338,0)</f>
        <v>0</v>
      </c>
      <c r="BI338" s="221">
        <f>IF(N338="nulová",J338,0)</f>
        <v>0</v>
      </c>
      <c r="BJ338" s="21" t="s">
        <v>82</v>
      </c>
      <c r="BK338" s="221">
        <f>ROUND(I338*H338,2)</f>
        <v>0</v>
      </c>
      <c r="BL338" s="21" t="s">
        <v>196</v>
      </c>
      <c r="BM338" s="220" t="s">
        <v>550</v>
      </c>
    </row>
    <row r="339" s="2" customFormat="1">
      <c r="A339" s="42"/>
      <c r="B339" s="43"/>
      <c r="C339" s="44"/>
      <c r="D339" s="222" t="s">
        <v>198</v>
      </c>
      <c r="E339" s="44"/>
      <c r="F339" s="223" t="s">
        <v>551</v>
      </c>
      <c r="G339" s="44"/>
      <c r="H339" s="44"/>
      <c r="I339" s="224"/>
      <c r="J339" s="44"/>
      <c r="K339" s="44"/>
      <c r="L339" s="48"/>
      <c r="M339" s="225"/>
      <c r="N339" s="226"/>
      <c r="O339" s="88"/>
      <c r="P339" s="88"/>
      <c r="Q339" s="88"/>
      <c r="R339" s="88"/>
      <c r="S339" s="88"/>
      <c r="T339" s="89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T339" s="21" t="s">
        <v>198</v>
      </c>
      <c r="AU339" s="21" t="s">
        <v>84</v>
      </c>
    </row>
    <row r="340" s="13" customFormat="1">
      <c r="A340" s="13"/>
      <c r="B340" s="227"/>
      <c r="C340" s="228"/>
      <c r="D340" s="229" t="s">
        <v>200</v>
      </c>
      <c r="E340" s="230" t="s">
        <v>19</v>
      </c>
      <c r="F340" s="231" t="s">
        <v>121</v>
      </c>
      <c r="G340" s="228"/>
      <c r="H340" s="232">
        <v>395.16300000000001</v>
      </c>
      <c r="I340" s="233"/>
      <c r="J340" s="228"/>
      <c r="K340" s="228"/>
      <c r="L340" s="234"/>
      <c r="M340" s="235"/>
      <c r="N340" s="236"/>
      <c r="O340" s="236"/>
      <c r="P340" s="236"/>
      <c r="Q340" s="236"/>
      <c r="R340" s="236"/>
      <c r="S340" s="236"/>
      <c r="T340" s="23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8" t="s">
        <v>200</v>
      </c>
      <c r="AU340" s="238" t="s">
        <v>84</v>
      </c>
      <c r="AV340" s="13" t="s">
        <v>84</v>
      </c>
      <c r="AW340" s="13" t="s">
        <v>35</v>
      </c>
      <c r="AX340" s="13" t="s">
        <v>82</v>
      </c>
      <c r="AY340" s="238" t="s">
        <v>189</v>
      </c>
    </row>
    <row r="341" s="2" customFormat="1" ht="37.8" customHeight="1">
      <c r="A341" s="42"/>
      <c r="B341" s="43"/>
      <c r="C341" s="209" t="s">
        <v>552</v>
      </c>
      <c r="D341" s="209" t="s">
        <v>192</v>
      </c>
      <c r="E341" s="210" t="s">
        <v>553</v>
      </c>
      <c r="F341" s="211" t="s">
        <v>554</v>
      </c>
      <c r="G341" s="212" t="s">
        <v>93</v>
      </c>
      <c r="H341" s="213">
        <v>36157.415000000001</v>
      </c>
      <c r="I341" s="214"/>
      <c r="J341" s="215">
        <f>ROUND(I341*H341,2)</f>
        <v>0</v>
      </c>
      <c r="K341" s="211" t="s">
        <v>195</v>
      </c>
      <c r="L341" s="48"/>
      <c r="M341" s="216" t="s">
        <v>19</v>
      </c>
      <c r="N341" s="217" t="s">
        <v>45</v>
      </c>
      <c r="O341" s="88"/>
      <c r="P341" s="218">
        <f>O341*H341</f>
        <v>0</v>
      </c>
      <c r="Q341" s="218">
        <v>0</v>
      </c>
      <c r="R341" s="218">
        <f>Q341*H341</f>
        <v>0</v>
      </c>
      <c r="S341" s="218">
        <v>0</v>
      </c>
      <c r="T341" s="219">
        <f>S341*H341</f>
        <v>0</v>
      </c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R341" s="220" t="s">
        <v>196</v>
      </c>
      <c r="AT341" s="220" t="s">
        <v>192</v>
      </c>
      <c r="AU341" s="220" t="s">
        <v>84</v>
      </c>
      <c r="AY341" s="21" t="s">
        <v>189</v>
      </c>
      <c r="BE341" s="221">
        <f>IF(N341="základní",J341,0)</f>
        <v>0</v>
      </c>
      <c r="BF341" s="221">
        <f>IF(N341="snížená",J341,0)</f>
        <v>0</v>
      </c>
      <c r="BG341" s="221">
        <f>IF(N341="zákl. přenesená",J341,0)</f>
        <v>0</v>
      </c>
      <c r="BH341" s="221">
        <f>IF(N341="sníž. přenesená",J341,0)</f>
        <v>0</v>
      </c>
      <c r="BI341" s="221">
        <f>IF(N341="nulová",J341,0)</f>
        <v>0</v>
      </c>
      <c r="BJ341" s="21" t="s">
        <v>82</v>
      </c>
      <c r="BK341" s="221">
        <f>ROUND(I341*H341,2)</f>
        <v>0</v>
      </c>
      <c r="BL341" s="21" t="s">
        <v>196</v>
      </c>
      <c r="BM341" s="220" t="s">
        <v>555</v>
      </c>
    </row>
    <row r="342" s="2" customFormat="1">
      <c r="A342" s="42"/>
      <c r="B342" s="43"/>
      <c r="C342" s="44"/>
      <c r="D342" s="222" t="s">
        <v>198</v>
      </c>
      <c r="E342" s="44"/>
      <c r="F342" s="223" t="s">
        <v>556</v>
      </c>
      <c r="G342" s="44"/>
      <c r="H342" s="44"/>
      <c r="I342" s="224"/>
      <c r="J342" s="44"/>
      <c r="K342" s="44"/>
      <c r="L342" s="48"/>
      <c r="M342" s="225"/>
      <c r="N342" s="226"/>
      <c r="O342" s="88"/>
      <c r="P342" s="88"/>
      <c r="Q342" s="88"/>
      <c r="R342" s="88"/>
      <c r="S342" s="88"/>
      <c r="T342" s="89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T342" s="21" t="s">
        <v>198</v>
      </c>
      <c r="AU342" s="21" t="s">
        <v>84</v>
      </c>
    </row>
    <row r="343" s="13" customFormat="1">
      <c r="A343" s="13"/>
      <c r="B343" s="227"/>
      <c r="C343" s="228"/>
      <c r="D343" s="229" t="s">
        <v>200</v>
      </c>
      <c r="E343" s="230" t="s">
        <v>19</v>
      </c>
      <c r="F343" s="231" t="s">
        <v>513</v>
      </c>
      <c r="G343" s="228"/>
      <c r="H343" s="232">
        <v>36157.415000000001</v>
      </c>
      <c r="I343" s="233"/>
      <c r="J343" s="228"/>
      <c r="K343" s="228"/>
      <c r="L343" s="234"/>
      <c r="M343" s="235"/>
      <c r="N343" s="236"/>
      <c r="O343" s="236"/>
      <c r="P343" s="236"/>
      <c r="Q343" s="236"/>
      <c r="R343" s="236"/>
      <c r="S343" s="236"/>
      <c r="T343" s="237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8" t="s">
        <v>200</v>
      </c>
      <c r="AU343" s="238" t="s">
        <v>84</v>
      </c>
      <c r="AV343" s="13" t="s">
        <v>84</v>
      </c>
      <c r="AW343" s="13" t="s">
        <v>35</v>
      </c>
      <c r="AX343" s="13" t="s">
        <v>82</v>
      </c>
      <c r="AY343" s="238" t="s">
        <v>189</v>
      </c>
    </row>
    <row r="344" s="2" customFormat="1" ht="24.15" customHeight="1">
      <c r="A344" s="42"/>
      <c r="B344" s="43"/>
      <c r="C344" s="209" t="s">
        <v>557</v>
      </c>
      <c r="D344" s="209" t="s">
        <v>192</v>
      </c>
      <c r="E344" s="210" t="s">
        <v>558</v>
      </c>
      <c r="F344" s="211" t="s">
        <v>559</v>
      </c>
      <c r="G344" s="212" t="s">
        <v>93</v>
      </c>
      <c r="H344" s="213">
        <v>395.16300000000001</v>
      </c>
      <c r="I344" s="214"/>
      <c r="J344" s="215">
        <f>ROUND(I344*H344,2)</f>
        <v>0</v>
      </c>
      <c r="K344" s="211" t="s">
        <v>195</v>
      </c>
      <c r="L344" s="48"/>
      <c r="M344" s="216" t="s">
        <v>19</v>
      </c>
      <c r="N344" s="217" t="s">
        <v>45</v>
      </c>
      <c r="O344" s="88"/>
      <c r="P344" s="218">
        <f>O344*H344</f>
        <v>0</v>
      </c>
      <c r="Q344" s="218">
        <v>0</v>
      </c>
      <c r="R344" s="218">
        <f>Q344*H344</f>
        <v>0</v>
      </c>
      <c r="S344" s="218">
        <v>0</v>
      </c>
      <c r="T344" s="219">
        <f>S344*H344</f>
        <v>0</v>
      </c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R344" s="220" t="s">
        <v>196</v>
      </c>
      <c r="AT344" s="220" t="s">
        <v>192</v>
      </c>
      <c r="AU344" s="220" t="s">
        <v>84</v>
      </c>
      <c r="AY344" s="21" t="s">
        <v>189</v>
      </c>
      <c r="BE344" s="221">
        <f>IF(N344="základní",J344,0)</f>
        <v>0</v>
      </c>
      <c r="BF344" s="221">
        <f>IF(N344="snížená",J344,0)</f>
        <v>0</v>
      </c>
      <c r="BG344" s="221">
        <f>IF(N344="zákl. přenesená",J344,0)</f>
        <v>0</v>
      </c>
      <c r="BH344" s="221">
        <f>IF(N344="sníž. přenesená",J344,0)</f>
        <v>0</v>
      </c>
      <c r="BI344" s="221">
        <f>IF(N344="nulová",J344,0)</f>
        <v>0</v>
      </c>
      <c r="BJ344" s="21" t="s">
        <v>82</v>
      </c>
      <c r="BK344" s="221">
        <f>ROUND(I344*H344,2)</f>
        <v>0</v>
      </c>
      <c r="BL344" s="21" t="s">
        <v>196</v>
      </c>
      <c r="BM344" s="220" t="s">
        <v>560</v>
      </c>
    </row>
    <row r="345" s="2" customFormat="1">
      <c r="A345" s="42"/>
      <c r="B345" s="43"/>
      <c r="C345" s="44"/>
      <c r="D345" s="222" t="s">
        <v>198</v>
      </c>
      <c r="E345" s="44"/>
      <c r="F345" s="223" t="s">
        <v>561</v>
      </c>
      <c r="G345" s="44"/>
      <c r="H345" s="44"/>
      <c r="I345" s="224"/>
      <c r="J345" s="44"/>
      <c r="K345" s="44"/>
      <c r="L345" s="48"/>
      <c r="M345" s="225"/>
      <c r="N345" s="226"/>
      <c r="O345" s="88"/>
      <c r="P345" s="88"/>
      <c r="Q345" s="88"/>
      <c r="R345" s="88"/>
      <c r="S345" s="88"/>
      <c r="T345" s="89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T345" s="21" t="s">
        <v>198</v>
      </c>
      <c r="AU345" s="21" t="s">
        <v>84</v>
      </c>
    </row>
    <row r="346" s="13" customFormat="1">
      <c r="A346" s="13"/>
      <c r="B346" s="227"/>
      <c r="C346" s="228"/>
      <c r="D346" s="229" t="s">
        <v>200</v>
      </c>
      <c r="E346" s="230" t="s">
        <v>19</v>
      </c>
      <c r="F346" s="231" t="s">
        <v>121</v>
      </c>
      <c r="G346" s="228"/>
      <c r="H346" s="232">
        <v>395.16300000000001</v>
      </c>
      <c r="I346" s="233"/>
      <c r="J346" s="228"/>
      <c r="K346" s="228"/>
      <c r="L346" s="234"/>
      <c r="M346" s="235"/>
      <c r="N346" s="236"/>
      <c r="O346" s="236"/>
      <c r="P346" s="236"/>
      <c r="Q346" s="236"/>
      <c r="R346" s="236"/>
      <c r="S346" s="236"/>
      <c r="T346" s="23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8" t="s">
        <v>200</v>
      </c>
      <c r="AU346" s="238" t="s">
        <v>84</v>
      </c>
      <c r="AV346" s="13" t="s">
        <v>84</v>
      </c>
      <c r="AW346" s="13" t="s">
        <v>35</v>
      </c>
      <c r="AX346" s="13" t="s">
        <v>82</v>
      </c>
      <c r="AY346" s="238" t="s">
        <v>189</v>
      </c>
    </row>
    <row r="347" s="2" customFormat="1" ht="37.8" customHeight="1">
      <c r="A347" s="42"/>
      <c r="B347" s="43"/>
      <c r="C347" s="209" t="s">
        <v>562</v>
      </c>
      <c r="D347" s="209" t="s">
        <v>192</v>
      </c>
      <c r="E347" s="210" t="s">
        <v>563</v>
      </c>
      <c r="F347" s="211" t="s">
        <v>564</v>
      </c>
      <c r="G347" s="212" t="s">
        <v>93</v>
      </c>
      <c r="H347" s="213">
        <v>237.59999999999999</v>
      </c>
      <c r="I347" s="214"/>
      <c r="J347" s="215">
        <f>ROUND(I347*H347,2)</f>
        <v>0</v>
      </c>
      <c r="K347" s="211" t="s">
        <v>195</v>
      </c>
      <c r="L347" s="48"/>
      <c r="M347" s="216" t="s">
        <v>19</v>
      </c>
      <c r="N347" s="217" t="s">
        <v>45</v>
      </c>
      <c r="O347" s="88"/>
      <c r="P347" s="218">
        <f>O347*H347</f>
        <v>0</v>
      </c>
      <c r="Q347" s="218">
        <v>0.00012999999999999999</v>
      </c>
      <c r="R347" s="218">
        <f>Q347*H347</f>
        <v>0.030887999999999995</v>
      </c>
      <c r="S347" s="218">
        <v>0</v>
      </c>
      <c r="T347" s="219">
        <f>S347*H347</f>
        <v>0</v>
      </c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R347" s="220" t="s">
        <v>196</v>
      </c>
      <c r="AT347" s="220" t="s">
        <v>192</v>
      </c>
      <c r="AU347" s="220" t="s">
        <v>84</v>
      </c>
      <c r="AY347" s="21" t="s">
        <v>189</v>
      </c>
      <c r="BE347" s="221">
        <f>IF(N347="základní",J347,0)</f>
        <v>0</v>
      </c>
      <c r="BF347" s="221">
        <f>IF(N347="snížená",J347,0)</f>
        <v>0</v>
      </c>
      <c r="BG347" s="221">
        <f>IF(N347="zákl. přenesená",J347,0)</f>
        <v>0</v>
      </c>
      <c r="BH347" s="221">
        <f>IF(N347="sníž. přenesená",J347,0)</f>
        <v>0</v>
      </c>
      <c r="BI347" s="221">
        <f>IF(N347="nulová",J347,0)</f>
        <v>0</v>
      </c>
      <c r="BJ347" s="21" t="s">
        <v>82</v>
      </c>
      <c r="BK347" s="221">
        <f>ROUND(I347*H347,2)</f>
        <v>0</v>
      </c>
      <c r="BL347" s="21" t="s">
        <v>196</v>
      </c>
      <c r="BM347" s="220" t="s">
        <v>565</v>
      </c>
    </row>
    <row r="348" s="2" customFormat="1">
      <c r="A348" s="42"/>
      <c r="B348" s="43"/>
      <c r="C348" s="44"/>
      <c r="D348" s="222" t="s">
        <v>198</v>
      </c>
      <c r="E348" s="44"/>
      <c r="F348" s="223" t="s">
        <v>566</v>
      </c>
      <c r="G348" s="44"/>
      <c r="H348" s="44"/>
      <c r="I348" s="224"/>
      <c r="J348" s="44"/>
      <c r="K348" s="44"/>
      <c r="L348" s="48"/>
      <c r="M348" s="225"/>
      <c r="N348" s="226"/>
      <c r="O348" s="88"/>
      <c r="P348" s="88"/>
      <c r="Q348" s="88"/>
      <c r="R348" s="88"/>
      <c r="S348" s="88"/>
      <c r="T348" s="89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T348" s="21" t="s">
        <v>198</v>
      </c>
      <c r="AU348" s="21" t="s">
        <v>84</v>
      </c>
    </row>
    <row r="349" s="13" customFormat="1">
      <c r="A349" s="13"/>
      <c r="B349" s="227"/>
      <c r="C349" s="228"/>
      <c r="D349" s="229" t="s">
        <v>200</v>
      </c>
      <c r="E349" s="230" t="s">
        <v>19</v>
      </c>
      <c r="F349" s="231" t="s">
        <v>131</v>
      </c>
      <c r="G349" s="228"/>
      <c r="H349" s="232">
        <v>237.59999999999999</v>
      </c>
      <c r="I349" s="233"/>
      <c r="J349" s="228"/>
      <c r="K349" s="228"/>
      <c r="L349" s="234"/>
      <c r="M349" s="235"/>
      <c r="N349" s="236"/>
      <c r="O349" s="236"/>
      <c r="P349" s="236"/>
      <c r="Q349" s="236"/>
      <c r="R349" s="236"/>
      <c r="S349" s="236"/>
      <c r="T349" s="237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8" t="s">
        <v>200</v>
      </c>
      <c r="AU349" s="238" t="s">
        <v>84</v>
      </c>
      <c r="AV349" s="13" t="s">
        <v>84</v>
      </c>
      <c r="AW349" s="13" t="s">
        <v>35</v>
      </c>
      <c r="AX349" s="13" t="s">
        <v>82</v>
      </c>
      <c r="AY349" s="238" t="s">
        <v>189</v>
      </c>
    </row>
    <row r="350" s="2" customFormat="1" ht="37.8" customHeight="1">
      <c r="A350" s="42"/>
      <c r="B350" s="43"/>
      <c r="C350" s="209" t="s">
        <v>567</v>
      </c>
      <c r="D350" s="209" t="s">
        <v>192</v>
      </c>
      <c r="E350" s="210" t="s">
        <v>568</v>
      </c>
      <c r="F350" s="211" t="s">
        <v>569</v>
      </c>
      <c r="G350" s="212" t="s">
        <v>93</v>
      </c>
      <c r="H350" s="213">
        <v>152.13900000000001</v>
      </c>
      <c r="I350" s="214"/>
      <c r="J350" s="215">
        <f>ROUND(I350*H350,2)</f>
        <v>0</v>
      </c>
      <c r="K350" s="211" t="s">
        <v>195</v>
      </c>
      <c r="L350" s="48"/>
      <c r="M350" s="216" t="s">
        <v>19</v>
      </c>
      <c r="N350" s="217" t="s">
        <v>45</v>
      </c>
      <c r="O350" s="88"/>
      <c r="P350" s="218">
        <f>O350*H350</f>
        <v>0</v>
      </c>
      <c r="Q350" s="218">
        <v>4.0000000000000003E-05</v>
      </c>
      <c r="R350" s="218">
        <f>Q350*H350</f>
        <v>0.0060855600000000011</v>
      </c>
      <c r="S350" s="218">
        <v>0</v>
      </c>
      <c r="T350" s="219">
        <f>S350*H350</f>
        <v>0</v>
      </c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R350" s="220" t="s">
        <v>196</v>
      </c>
      <c r="AT350" s="220" t="s">
        <v>192</v>
      </c>
      <c r="AU350" s="220" t="s">
        <v>84</v>
      </c>
      <c r="AY350" s="21" t="s">
        <v>189</v>
      </c>
      <c r="BE350" s="221">
        <f>IF(N350="základní",J350,0)</f>
        <v>0</v>
      </c>
      <c r="BF350" s="221">
        <f>IF(N350="snížená",J350,0)</f>
        <v>0</v>
      </c>
      <c r="BG350" s="221">
        <f>IF(N350="zákl. přenesená",J350,0)</f>
        <v>0</v>
      </c>
      <c r="BH350" s="221">
        <f>IF(N350="sníž. přenesená",J350,0)</f>
        <v>0</v>
      </c>
      <c r="BI350" s="221">
        <f>IF(N350="nulová",J350,0)</f>
        <v>0</v>
      </c>
      <c r="BJ350" s="21" t="s">
        <v>82</v>
      </c>
      <c r="BK350" s="221">
        <f>ROUND(I350*H350,2)</f>
        <v>0</v>
      </c>
      <c r="BL350" s="21" t="s">
        <v>196</v>
      </c>
      <c r="BM350" s="220" t="s">
        <v>570</v>
      </c>
    </row>
    <row r="351" s="2" customFormat="1">
      <c r="A351" s="42"/>
      <c r="B351" s="43"/>
      <c r="C351" s="44"/>
      <c r="D351" s="222" t="s">
        <v>198</v>
      </c>
      <c r="E351" s="44"/>
      <c r="F351" s="223" t="s">
        <v>571</v>
      </c>
      <c r="G351" s="44"/>
      <c r="H351" s="44"/>
      <c r="I351" s="224"/>
      <c r="J351" s="44"/>
      <c r="K351" s="44"/>
      <c r="L351" s="48"/>
      <c r="M351" s="225"/>
      <c r="N351" s="226"/>
      <c r="O351" s="88"/>
      <c r="P351" s="88"/>
      <c r="Q351" s="88"/>
      <c r="R351" s="88"/>
      <c r="S351" s="88"/>
      <c r="T351" s="89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T351" s="21" t="s">
        <v>198</v>
      </c>
      <c r="AU351" s="21" t="s">
        <v>84</v>
      </c>
    </row>
    <row r="352" s="13" customFormat="1">
      <c r="A352" s="13"/>
      <c r="B352" s="227"/>
      <c r="C352" s="228"/>
      <c r="D352" s="229" t="s">
        <v>200</v>
      </c>
      <c r="E352" s="230" t="s">
        <v>19</v>
      </c>
      <c r="F352" s="231" t="s">
        <v>572</v>
      </c>
      <c r="G352" s="228"/>
      <c r="H352" s="232">
        <v>152.13900000000001</v>
      </c>
      <c r="I352" s="233"/>
      <c r="J352" s="228"/>
      <c r="K352" s="228"/>
      <c r="L352" s="234"/>
      <c r="M352" s="235"/>
      <c r="N352" s="236"/>
      <c r="O352" s="236"/>
      <c r="P352" s="236"/>
      <c r="Q352" s="236"/>
      <c r="R352" s="236"/>
      <c r="S352" s="236"/>
      <c r="T352" s="237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8" t="s">
        <v>200</v>
      </c>
      <c r="AU352" s="238" t="s">
        <v>84</v>
      </c>
      <c r="AV352" s="13" t="s">
        <v>84</v>
      </c>
      <c r="AW352" s="13" t="s">
        <v>35</v>
      </c>
      <c r="AX352" s="13" t="s">
        <v>82</v>
      </c>
      <c r="AY352" s="238" t="s">
        <v>189</v>
      </c>
    </row>
    <row r="353" s="2" customFormat="1" ht="37.8" customHeight="1">
      <c r="A353" s="42"/>
      <c r="B353" s="43"/>
      <c r="C353" s="209" t="s">
        <v>573</v>
      </c>
      <c r="D353" s="209" t="s">
        <v>192</v>
      </c>
      <c r="E353" s="210" t="s">
        <v>574</v>
      </c>
      <c r="F353" s="211" t="s">
        <v>575</v>
      </c>
      <c r="G353" s="212" t="s">
        <v>250</v>
      </c>
      <c r="H353" s="213">
        <v>4</v>
      </c>
      <c r="I353" s="214"/>
      <c r="J353" s="215">
        <f>ROUND(I353*H353,2)</f>
        <v>0</v>
      </c>
      <c r="K353" s="211" t="s">
        <v>19</v>
      </c>
      <c r="L353" s="48"/>
      <c r="M353" s="216" t="s">
        <v>19</v>
      </c>
      <c r="N353" s="217" t="s">
        <v>45</v>
      </c>
      <c r="O353" s="88"/>
      <c r="P353" s="218">
        <f>O353*H353</f>
        <v>0</v>
      </c>
      <c r="Q353" s="218">
        <v>0</v>
      </c>
      <c r="R353" s="218">
        <f>Q353*H353</f>
        <v>0</v>
      </c>
      <c r="S353" s="218">
        <v>0</v>
      </c>
      <c r="T353" s="219">
        <f>S353*H353</f>
        <v>0</v>
      </c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R353" s="220" t="s">
        <v>196</v>
      </c>
      <c r="AT353" s="220" t="s">
        <v>192</v>
      </c>
      <c r="AU353" s="220" t="s">
        <v>84</v>
      </c>
      <c r="AY353" s="21" t="s">
        <v>189</v>
      </c>
      <c r="BE353" s="221">
        <f>IF(N353="základní",J353,0)</f>
        <v>0</v>
      </c>
      <c r="BF353" s="221">
        <f>IF(N353="snížená",J353,0)</f>
        <v>0</v>
      </c>
      <c r="BG353" s="221">
        <f>IF(N353="zákl. přenesená",J353,0)</f>
        <v>0</v>
      </c>
      <c r="BH353" s="221">
        <f>IF(N353="sníž. přenesená",J353,0)</f>
        <v>0</v>
      </c>
      <c r="BI353" s="221">
        <f>IF(N353="nulová",J353,0)</f>
        <v>0</v>
      </c>
      <c r="BJ353" s="21" t="s">
        <v>82</v>
      </c>
      <c r="BK353" s="221">
        <f>ROUND(I353*H353,2)</f>
        <v>0</v>
      </c>
      <c r="BL353" s="21" t="s">
        <v>196</v>
      </c>
      <c r="BM353" s="220" t="s">
        <v>576</v>
      </c>
    </row>
    <row r="354" s="2" customFormat="1">
      <c r="A354" s="42"/>
      <c r="B354" s="43"/>
      <c r="C354" s="44"/>
      <c r="D354" s="229" t="s">
        <v>217</v>
      </c>
      <c r="E354" s="44"/>
      <c r="F354" s="250" t="s">
        <v>577</v>
      </c>
      <c r="G354" s="44"/>
      <c r="H354" s="44"/>
      <c r="I354" s="224"/>
      <c r="J354" s="44"/>
      <c r="K354" s="44"/>
      <c r="L354" s="48"/>
      <c r="M354" s="225"/>
      <c r="N354" s="226"/>
      <c r="O354" s="88"/>
      <c r="P354" s="88"/>
      <c r="Q354" s="88"/>
      <c r="R354" s="88"/>
      <c r="S354" s="88"/>
      <c r="T354" s="89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T354" s="21" t="s">
        <v>217</v>
      </c>
      <c r="AU354" s="21" t="s">
        <v>84</v>
      </c>
    </row>
    <row r="355" s="2" customFormat="1" ht="44.25" customHeight="1">
      <c r="A355" s="42"/>
      <c r="B355" s="43"/>
      <c r="C355" s="209" t="s">
        <v>578</v>
      </c>
      <c r="D355" s="209" t="s">
        <v>192</v>
      </c>
      <c r="E355" s="210" t="s">
        <v>579</v>
      </c>
      <c r="F355" s="211" t="s">
        <v>580</v>
      </c>
      <c r="G355" s="212" t="s">
        <v>107</v>
      </c>
      <c r="H355" s="213">
        <v>6.3600000000000003</v>
      </c>
      <c r="I355" s="214"/>
      <c r="J355" s="215">
        <f>ROUND(I355*H355,2)</f>
        <v>0</v>
      </c>
      <c r="K355" s="211" t="s">
        <v>195</v>
      </c>
      <c r="L355" s="48"/>
      <c r="M355" s="216" t="s">
        <v>19</v>
      </c>
      <c r="N355" s="217" t="s">
        <v>45</v>
      </c>
      <c r="O355" s="88"/>
      <c r="P355" s="218">
        <f>O355*H355</f>
        <v>0</v>
      </c>
      <c r="Q355" s="218">
        <v>0</v>
      </c>
      <c r="R355" s="218">
        <f>Q355*H355</f>
        <v>0</v>
      </c>
      <c r="S355" s="218">
        <v>1.8</v>
      </c>
      <c r="T355" s="219">
        <f>S355*H355</f>
        <v>11.448</v>
      </c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R355" s="220" t="s">
        <v>196</v>
      </c>
      <c r="AT355" s="220" t="s">
        <v>192</v>
      </c>
      <c r="AU355" s="220" t="s">
        <v>84</v>
      </c>
      <c r="AY355" s="21" t="s">
        <v>189</v>
      </c>
      <c r="BE355" s="221">
        <f>IF(N355="základní",J355,0)</f>
        <v>0</v>
      </c>
      <c r="BF355" s="221">
        <f>IF(N355="snížená",J355,0)</f>
        <v>0</v>
      </c>
      <c r="BG355" s="221">
        <f>IF(N355="zákl. přenesená",J355,0)</f>
        <v>0</v>
      </c>
      <c r="BH355" s="221">
        <f>IF(N355="sníž. přenesená",J355,0)</f>
        <v>0</v>
      </c>
      <c r="BI355" s="221">
        <f>IF(N355="nulová",J355,0)</f>
        <v>0</v>
      </c>
      <c r="BJ355" s="21" t="s">
        <v>82</v>
      </c>
      <c r="BK355" s="221">
        <f>ROUND(I355*H355,2)</f>
        <v>0</v>
      </c>
      <c r="BL355" s="21" t="s">
        <v>196</v>
      </c>
      <c r="BM355" s="220" t="s">
        <v>581</v>
      </c>
    </row>
    <row r="356" s="2" customFormat="1">
      <c r="A356" s="42"/>
      <c r="B356" s="43"/>
      <c r="C356" s="44"/>
      <c r="D356" s="222" t="s">
        <v>198</v>
      </c>
      <c r="E356" s="44"/>
      <c r="F356" s="223" t="s">
        <v>582</v>
      </c>
      <c r="G356" s="44"/>
      <c r="H356" s="44"/>
      <c r="I356" s="224"/>
      <c r="J356" s="44"/>
      <c r="K356" s="44"/>
      <c r="L356" s="48"/>
      <c r="M356" s="225"/>
      <c r="N356" s="226"/>
      <c r="O356" s="88"/>
      <c r="P356" s="88"/>
      <c r="Q356" s="88"/>
      <c r="R356" s="88"/>
      <c r="S356" s="88"/>
      <c r="T356" s="89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T356" s="21" t="s">
        <v>198</v>
      </c>
      <c r="AU356" s="21" t="s">
        <v>84</v>
      </c>
    </row>
    <row r="357" s="13" customFormat="1">
      <c r="A357" s="13"/>
      <c r="B357" s="227"/>
      <c r="C357" s="228"/>
      <c r="D357" s="229" t="s">
        <v>200</v>
      </c>
      <c r="E357" s="230" t="s">
        <v>19</v>
      </c>
      <c r="F357" s="231" t="s">
        <v>583</v>
      </c>
      <c r="G357" s="228"/>
      <c r="H357" s="232">
        <v>3.7999999999999998</v>
      </c>
      <c r="I357" s="233"/>
      <c r="J357" s="228"/>
      <c r="K357" s="228"/>
      <c r="L357" s="234"/>
      <c r="M357" s="235"/>
      <c r="N357" s="236"/>
      <c r="O357" s="236"/>
      <c r="P357" s="236"/>
      <c r="Q357" s="236"/>
      <c r="R357" s="236"/>
      <c r="S357" s="236"/>
      <c r="T357" s="23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8" t="s">
        <v>200</v>
      </c>
      <c r="AU357" s="238" t="s">
        <v>84</v>
      </c>
      <c r="AV357" s="13" t="s">
        <v>84</v>
      </c>
      <c r="AW357" s="13" t="s">
        <v>35</v>
      </c>
      <c r="AX357" s="13" t="s">
        <v>74</v>
      </c>
      <c r="AY357" s="238" t="s">
        <v>189</v>
      </c>
    </row>
    <row r="358" s="13" customFormat="1">
      <c r="A358" s="13"/>
      <c r="B358" s="227"/>
      <c r="C358" s="228"/>
      <c r="D358" s="229" t="s">
        <v>200</v>
      </c>
      <c r="E358" s="230" t="s">
        <v>19</v>
      </c>
      <c r="F358" s="231" t="s">
        <v>584</v>
      </c>
      <c r="G358" s="228"/>
      <c r="H358" s="232">
        <v>1.2</v>
      </c>
      <c r="I358" s="233"/>
      <c r="J358" s="228"/>
      <c r="K358" s="228"/>
      <c r="L358" s="234"/>
      <c r="M358" s="235"/>
      <c r="N358" s="236"/>
      <c r="O358" s="236"/>
      <c r="P358" s="236"/>
      <c r="Q358" s="236"/>
      <c r="R358" s="236"/>
      <c r="S358" s="236"/>
      <c r="T358" s="23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8" t="s">
        <v>200</v>
      </c>
      <c r="AU358" s="238" t="s">
        <v>84</v>
      </c>
      <c r="AV358" s="13" t="s">
        <v>84</v>
      </c>
      <c r="AW358" s="13" t="s">
        <v>35</v>
      </c>
      <c r="AX358" s="13" t="s">
        <v>74</v>
      </c>
      <c r="AY358" s="238" t="s">
        <v>189</v>
      </c>
    </row>
    <row r="359" s="13" customFormat="1">
      <c r="A359" s="13"/>
      <c r="B359" s="227"/>
      <c r="C359" s="228"/>
      <c r="D359" s="229" t="s">
        <v>200</v>
      </c>
      <c r="E359" s="230" t="s">
        <v>19</v>
      </c>
      <c r="F359" s="231" t="s">
        <v>585</v>
      </c>
      <c r="G359" s="228"/>
      <c r="H359" s="232">
        <v>1.3600000000000001</v>
      </c>
      <c r="I359" s="233"/>
      <c r="J359" s="228"/>
      <c r="K359" s="228"/>
      <c r="L359" s="234"/>
      <c r="M359" s="235"/>
      <c r="N359" s="236"/>
      <c r="O359" s="236"/>
      <c r="P359" s="236"/>
      <c r="Q359" s="236"/>
      <c r="R359" s="236"/>
      <c r="S359" s="236"/>
      <c r="T359" s="237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8" t="s">
        <v>200</v>
      </c>
      <c r="AU359" s="238" t="s">
        <v>84</v>
      </c>
      <c r="AV359" s="13" t="s">
        <v>84</v>
      </c>
      <c r="AW359" s="13" t="s">
        <v>35</v>
      </c>
      <c r="AX359" s="13" t="s">
        <v>74</v>
      </c>
      <c r="AY359" s="238" t="s">
        <v>189</v>
      </c>
    </row>
    <row r="360" s="14" customFormat="1">
      <c r="A360" s="14"/>
      <c r="B360" s="239"/>
      <c r="C360" s="240"/>
      <c r="D360" s="229" t="s">
        <v>200</v>
      </c>
      <c r="E360" s="241" t="s">
        <v>19</v>
      </c>
      <c r="F360" s="242" t="s">
        <v>203</v>
      </c>
      <c r="G360" s="240"/>
      <c r="H360" s="243">
        <v>6.3600000000000003</v>
      </c>
      <c r="I360" s="244"/>
      <c r="J360" s="240"/>
      <c r="K360" s="240"/>
      <c r="L360" s="245"/>
      <c r="M360" s="246"/>
      <c r="N360" s="247"/>
      <c r="O360" s="247"/>
      <c r="P360" s="247"/>
      <c r="Q360" s="247"/>
      <c r="R360" s="247"/>
      <c r="S360" s="247"/>
      <c r="T360" s="248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9" t="s">
        <v>200</v>
      </c>
      <c r="AU360" s="249" t="s">
        <v>84</v>
      </c>
      <c r="AV360" s="14" t="s">
        <v>196</v>
      </c>
      <c r="AW360" s="14" t="s">
        <v>35</v>
      </c>
      <c r="AX360" s="14" t="s">
        <v>82</v>
      </c>
      <c r="AY360" s="249" t="s">
        <v>189</v>
      </c>
    </row>
    <row r="361" s="2" customFormat="1" ht="33" customHeight="1">
      <c r="A361" s="42"/>
      <c r="B361" s="43"/>
      <c r="C361" s="209" t="s">
        <v>586</v>
      </c>
      <c r="D361" s="209" t="s">
        <v>192</v>
      </c>
      <c r="E361" s="210" t="s">
        <v>587</v>
      </c>
      <c r="F361" s="211" t="s">
        <v>588</v>
      </c>
      <c r="G361" s="212" t="s">
        <v>107</v>
      </c>
      <c r="H361" s="213">
        <v>3.7999999999999998</v>
      </c>
      <c r="I361" s="214"/>
      <c r="J361" s="215">
        <f>ROUND(I361*H361,2)</f>
        <v>0</v>
      </c>
      <c r="K361" s="211" t="s">
        <v>195</v>
      </c>
      <c r="L361" s="48"/>
      <c r="M361" s="216" t="s">
        <v>19</v>
      </c>
      <c r="N361" s="217" t="s">
        <v>45</v>
      </c>
      <c r="O361" s="88"/>
      <c r="P361" s="218">
        <f>O361*H361</f>
        <v>0</v>
      </c>
      <c r="Q361" s="218">
        <v>0</v>
      </c>
      <c r="R361" s="218">
        <f>Q361*H361</f>
        <v>0</v>
      </c>
      <c r="S361" s="218">
        <v>0</v>
      </c>
      <c r="T361" s="219">
        <f>S361*H361</f>
        <v>0</v>
      </c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R361" s="220" t="s">
        <v>196</v>
      </c>
      <c r="AT361" s="220" t="s">
        <v>192</v>
      </c>
      <c r="AU361" s="220" t="s">
        <v>84</v>
      </c>
      <c r="AY361" s="21" t="s">
        <v>189</v>
      </c>
      <c r="BE361" s="221">
        <f>IF(N361="základní",J361,0)</f>
        <v>0</v>
      </c>
      <c r="BF361" s="221">
        <f>IF(N361="snížená",J361,0)</f>
        <v>0</v>
      </c>
      <c r="BG361" s="221">
        <f>IF(N361="zákl. přenesená",J361,0)</f>
        <v>0</v>
      </c>
      <c r="BH361" s="221">
        <f>IF(N361="sníž. přenesená",J361,0)</f>
        <v>0</v>
      </c>
      <c r="BI361" s="221">
        <f>IF(N361="nulová",J361,0)</f>
        <v>0</v>
      </c>
      <c r="BJ361" s="21" t="s">
        <v>82</v>
      </c>
      <c r="BK361" s="221">
        <f>ROUND(I361*H361,2)</f>
        <v>0</v>
      </c>
      <c r="BL361" s="21" t="s">
        <v>196</v>
      </c>
      <c r="BM361" s="220" t="s">
        <v>589</v>
      </c>
    </row>
    <row r="362" s="2" customFormat="1">
      <c r="A362" s="42"/>
      <c r="B362" s="43"/>
      <c r="C362" s="44"/>
      <c r="D362" s="222" t="s">
        <v>198</v>
      </c>
      <c r="E362" s="44"/>
      <c r="F362" s="223" t="s">
        <v>590</v>
      </c>
      <c r="G362" s="44"/>
      <c r="H362" s="44"/>
      <c r="I362" s="224"/>
      <c r="J362" s="44"/>
      <c r="K362" s="44"/>
      <c r="L362" s="48"/>
      <c r="M362" s="225"/>
      <c r="N362" s="226"/>
      <c r="O362" s="88"/>
      <c r="P362" s="88"/>
      <c r="Q362" s="88"/>
      <c r="R362" s="88"/>
      <c r="S362" s="88"/>
      <c r="T362" s="89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T362" s="21" t="s">
        <v>198</v>
      </c>
      <c r="AU362" s="21" t="s">
        <v>84</v>
      </c>
    </row>
    <row r="363" s="13" customFormat="1">
      <c r="A363" s="13"/>
      <c r="B363" s="227"/>
      <c r="C363" s="228"/>
      <c r="D363" s="229" t="s">
        <v>200</v>
      </c>
      <c r="E363" s="230" t="s">
        <v>19</v>
      </c>
      <c r="F363" s="231" t="s">
        <v>583</v>
      </c>
      <c r="G363" s="228"/>
      <c r="H363" s="232">
        <v>3.7999999999999998</v>
      </c>
      <c r="I363" s="233"/>
      <c r="J363" s="228"/>
      <c r="K363" s="228"/>
      <c r="L363" s="234"/>
      <c r="M363" s="235"/>
      <c r="N363" s="236"/>
      <c r="O363" s="236"/>
      <c r="P363" s="236"/>
      <c r="Q363" s="236"/>
      <c r="R363" s="236"/>
      <c r="S363" s="236"/>
      <c r="T363" s="237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8" t="s">
        <v>200</v>
      </c>
      <c r="AU363" s="238" t="s">
        <v>84</v>
      </c>
      <c r="AV363" s="13" t="s">
        <v>84</v>
      </c>
      <c r="AW363" s="13" t="s">
        <v>35</v>
      </c>
      <c r="AX363" s="13" t="s">
        <v>82</v>
      </c>
      <c r="AY363" s="238" t="s">
        <v>189</v>
      </c>
    </row>
    <row r="364" s="2" customFormat="1" ht="24.15" customHeight="1">
      <c r="A364" s="42"/>
      <c r="B364" s="43"/>
      <c r="C364" s="209" t="s">
        <v>591</v>
      </c>
      <c r="D364" s="209" t="s">
        <v>192</v>
      </c>
      <c r="E364" s="210" t="s">
        <v>592</v>
      </c>
      <c r="F364" s="211" t="s">
        <v>593</v>
      </c>
      <c r="G364" s="212" t="s">
        <v>107</v>
      </c>
      <c r="H364" s="213">
        <v>30.638999999999999</v>
      </c>
      <c r="I364" s="214"/>
      <c r="J364" s="215">
        <f>ROUND(I364*H364,2)</f>
        <v>0</v>
      </c>
      <c r="K364" s="211" t="s">
        <v>195</v>
      </c>
      <c r="L364" s="48"/>
      <c r="M364" s="216" t="s">
        <v>19</v>
      </c>
      <c r="N364" s="217" t="s">
        <v>45</v>
      </c>
      <c r="O364" s="88"/>
      <c r="P364" s="218">
        <f>O364*H364</f>
        <v>0</v>
      </c>
      <c r="Q364" s="218">
        <v>0</v>
      </c>
      <c r="R364" s="218">
        <f>Q364*H364</f>
        <v>0</v>
      </c>
      <c r="S364" s="218">
        <v>2.3999999999999999</v>
      </c>
      <c r="T364" s="219">
        <f>S364*H364</f>
        <v>73.533599999999993</v>
      </c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R364" s="220" t="s">
        <v>196</v>
      </c>
      <c r="AT364" s="220" t="s">
        <v>192</v>
      </c>
      <c r="AU364" s="220" t="s">
        <v>84</v>
      </c>
      <c r="AY364" s="21" t="s">
        <v>189</v>
      </c>
      <c r="BE364" s="221">
        <f>IF(N364="základní",J364,0)</f>
        <v>0</v>
      </c>
      <c r="BF364" s="221">
        <f>IF(N364="snížená",J364,0)</f>
        <v>0</v>
      </c>
      <c r="BG364" s="221">
        <f>IF(N364="zákl. přenesená",J364,0)</f>
        <v>0</v>
      </c>
      <c r="BH364" s="221">
        <f>IF(N364="sníž. přenesená",J364,0)</f>
        <v>0</v>
      </c>
      <c r="BI364" s="221">
        <f>IF(N364="nulová",J364,0)</f>
        <v>0</v>
      </c>
      <c r="BJ364" s="21" t="s">
        <v>82</v>
      </c>
      <c r="BK364" s="221">
        <f>ROUND(I364*H364,2)</f>
        <v>0</v>
      </c>
      <c r="BL364" s="21" t="s">
        <v>196</v>
      </c>
      <c r="BM364" s="220" t="s">
        <v>594</v>
      </c>
    </row>
    <row r="365" s="2" customFormat="1">
      <c r="A365" s="42"/>
      <c r="B365" s="43"/>
      <c r="C365" s="44"/>
      <c r="D365" s="222" t="s">
        <v>198</v>
      </c>
      <c r="E365" s="44"/>
      <c r="F365" s="223" t="s">
        <v>595</v>
      </c>
      <c r="G365" s="44"/>
      <c r="H365" s="44"/>
      <c r="I365" s="224"/>
      <c r="J365" s="44"/>
      <c r="K365" s="44"/>
      <c r="L365" s="48"/>
      <c r="M365" s="225"/>
      <c r="N365" s="226"/>
      <c r="O365" s="88"/>
      <c r="P365" s="88"/>
      <c r="Q365" s="88"/>
      <c r="R365" s="88"/>
      <c r="S365" s="88"/>
      <c r="T365" s="89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T365" s="21" t="s">
        <v>198</v>
      </c>
      <c r="AU365" s="21" t="s">
        <v>84</v>
      </c>
    </row>
    <row r="366" s="15" customFormat="1">
      <c r="A366" s="15"/>
      <c r="B366" s="251"/>
      <c r="C366" s="252"/>
      <c r="D366" s="229" t="s">
        <v>200</v>
      </c>
      <c r="E366" s="253" t="s">
        <v>19</v>
      </c>
      <c r="F366" s="254" t="s">
        <v>596</v>
      </c>
      <c r="G366" s="252"/>
      <c r="H366" s="253" t="s">
        <v>19</v>
      </c>
      <c r="I366" s="255"/>
      <c r="J366" s="252"/>
      <c r="K366" s="252"/>
      <c r="L366" s="256"/>
      <c r="M366" s="257"/>
      <c r="N366" s="258"/>
      <c r="O366" s="258"/>
      <c r="P366" s="258"/>
      <c r="Q366" s="258"/>
      <c r="R366" s="258"/>
      <c r="S366" s="258"/>
      <c r="T366" s="259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0" t="s">
        <v>200</v>
      </c>
      <c r="AU366" s="260" t="s">
        <v>84</v>
      </c>
      <c r="AV366" s="15" t="s">
        <v>82</v>
      </c>
      <c r="AW366" s="15" t="s">
        <v>35</v>
      </c>
      <c r="AX366" s="15" t="s">
        <v>74</v>
      </c>
      <c r="AY366" s="260" t="s">
        <v>189</v>
      </c>
    </row>
    <row r="367" s="13" customFormat="1">
      <c r="A367" s="13"/>
      <c r="B367" s="227"/>
      <c r="C367" s="228"/>
      <c r="D367" s="229" t="s">
        <v>200</v>
      </c>
      <c r="E367" s="230" t="s">
        <v>19</v>
      </c>
      <c r="F367" s="231" t="s">
        <v>597</v>
      </c>
      <c r="G367" s="228"/>
      <c r="H367" s="232">
        <v>26.643000000000001</v>
      </c>
      <c r="I367" s="233"/>
      <c r="J367" s="228"/>
      <c r="K367" s="228"/>
      <c r="L367" s="234"/>
      <c r="M367" s="235"/>
      <c r="N367" s="236"/>
      <c r="O367" s="236"/>
      <c r="P367" s="236"/>
      <c r="Q367" s="236"/>
      <c r="R367" s="236"/>
      <c r="S367" s="236"/>
      <c r="T367" s="237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8" t="s">
        <v>200</v>
      </c>
      <c r="AU367" s="238" t="s">
        <v>84</v>
      </c>
      <c r="AV367" s="13" t="s">
        <v>84</v>
      </c>
      <c r="AW367" s="13" t="s">
        <v>35</v>
      </c>
      <c r="AX367" s="13" t="s">
        <v>74</v>
      </c>
      <c r="AY367" s="238" t="s">
        <v>189</v>
      </c>
    </row>
    <row r="368" s="15" customFormat="1">
      <c r="A368" s="15"/>
      <c r="B368" s="251"/>
      <c r="C368" s="252"/>
      <c r="D368" s="229" t="s">
        <v>200</v>
      </c>
      <c r="E368" s="253" t="s">
        <v>19</v>
      </c>
      <c r="F368" s="254" t="s">
        <v>598</v>
      </c>
      <c r="G368" s="252"/>
      <c r="H368" s="253" t="s">
        <v>19</v>
      </c>
      <c r="I368" s="255"/>
      <c r="J368" s="252"/>
      <c r="K368" s="252"/>
      <c r="L368" s="256"/>
      <c r="M368" s="257"/>
      <c r="N368" s="258"/>
      <c r="O368" s="258"/>
      <c r="P368" s="258"/>
      <c r="Q368" s="258"/>
      <c r="R368" s="258"/>
      <c r="S368" s="258"/>
      <c r="T368" s="259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0" t="s">
        <v>200</v>
      </c>
      <c r="AU368" s="260" t="s">
        <v>84</v>
      </c>
      <c r="AV368" s="15" t="s">
        <v>82</v>
      </c>
      <c r="AW368" s="15" t="s">
        <v>35</v>
      </c>
      <c r="AX368" s="15" t="s">
        <v>74</v>
      </c>
      <c r="AY368" s="260" t="s">
        <v>189</v>
      </c>
    </row>
    <row r="369" s="13" customFormat="1">
      <c r="A369" s="13"/>
      <c r="B369" s="227"/>
      <c r="C369" s="228"/>
      <c r="D369" s="229" t="s">
        <v>200</v>
      </c>
      <c r="E369" s="230" t="s">
        <v>19</v>
      </c>
      <c r="F369" s="231" t="s">
        <v>599</v>
      </c>
      <c r="G369" s="228"/>
      <c r="H369" s="232">
        <v>3.996</v>
      </c>
      <c r="I369" s="233"/>
      <c r="J369" s="228"/>
      <c r="K369" s="228"/>
      <c r="L369" s="234"/>
      <c r="M369" s="235"/>
      <c r="N369" s="236"/>
      <c r="O369" s="236"/>
      <c r="P369" s="236"/>
      <c r="Q369" s="236"/>
      <c r="R369" s="236"/>
      <c r="S369" s="236"/>
      <c r="T369" s="237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8" t="s">
        <v>200</v>
      </c>
      <c r="AU369" s="238" t="s">
        <v>84</v>
      </c>
      <c r="AV369" s="13" t="s">
        <v>84</v>
      </c>
      <c r="AW369" s="13" t="s">
        <v>35</v>
      </c>
      <c r="AX369" s="13" t="s">
        <v>74</v>
      </c>
      <c r="AY369" s="238" t="s">
        <v>189</v>
      </c>
    </row>
    <row r="370" s="14" customFormat="1">
      <c r="A370" s="14"/>
      <c r="B370" s="239"/>
      <c r="C370" s="240"/>
      <c r="D370" s="229" t="s">
        <v>200</v>
      </c>
      <c r="E370" s="241" t="s">
        <v>19</v>
      </c>
      <c r="F370" s="242" t="s">
        <v>203</v>
      </c>
      <c r="G370" s="240"/>
      <c r="H370" s="243">
        <v>30.638999999999999</v>
      </c>
      <c r="I370" s="244"/>
      <c r="J370" s="240"/>
      <c r="K370" s="240"/>
      <c r="L370" s="245"/>
      <c r="M370" s="246"/>
      <c r="N370" s="247"/>
      <c r="O370" s="247"/>
      <c r="P370" s="247"/>
      <c r="Q370" s="247"/>
      <c r="R370" s="247"/>
      <c r="S370" s="247"/>
      <c r="T370" s="248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9" t="s">
        <v>200</v>
      </c>
      <c r="AU370" s="249" t="s">
        <v>84</v>
      </c>
      <c r="AV370" s="14" t="s">
        <v>196</v>
      </c>
      <c r="AW370" s="14" t="s">
        <v>35</v>
      </c>
      <c r="AX370" s="14" t="s">
        <v>82</v>
      </c>
      <c r="AY370" s="249" t="s">
        <v>189</v>
      </c>
    </row>
    <row r="371" s="2" customFormat="1" ht="24.15" customHeight="1">
      <c r="A371" s="42"/>
      <c r="B371" s="43"/>
      <c r="C371" s="209" t="s">
        <v>600</v>
      </c>
      <c r="D371" s="209" t="s">
        <v>192</v>
      </c>
      <c r="E371" s="210" t="s">
        <v>601</v>
      </c>
      <c r="F371" s="211" t="s">
        <v>602</v>
      </c>
      <c r="G371" s="212" t="s">
        <v>250</v>
      </c>
      <c r="H371" s="213">
        <v>173</v>
      </c>
      <c r="I371" s="214"/>
      <c r="J371" s="215">
        <f>ROUND(I371*H371,2)</f>
        <v>0</v>
      </c>
      <c r="K371" s="211" t="s">
        <v>19</v>
      </c>
      <c r="L371" s="48"/>
      <c r="M371" s="216" t="s">
        <v>19</v>
      </c>
      <c r="N371" s="217" t="s">
        <v>45</v>
      </c>
      <c r="O371" s="88"/>
      <c r="P371" s="218">
        <f>O371*H371</f>
        <v>0</v>
      </c>
      <c r="Q371" s="218">
        <v>0</v>
      </c>
      <c r="R371" s="218">
        <f>Q371*H371</f>
        <v>0</v>
      </c>
      <c r="S371" s="218">
        <v>0.053999999999999999</v>
      </c>
      <c r="T371" s="219">
        <f>S371*H371</f>
        <v>9.3420000000000005</v>
      </c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R371" s="220" t="s">
        <v>196</v>
      </c>
      <c r="AT371" s="220" t="s">
        <v>192</v>
      </c>
      <c r="AU371" s="220" t="s">
        <v>84</v>
      </c>
      <c r="AY371" s="21" t="s">
        <v>189</v>
      </c>
      <c r="BE371" s="221">
        <f>IF(N371="základní",J371,0)</f>
        <v>0</v>
      </c>
      <c r="BF371" s="221">
        <f>IF(N371="snížená",J371,0)</f>
        <v>0</v>
      </c>
      <c r="BG371" s="221">
        <f>IF(N371="zákl. přenesená",J371,0)</f>
        <v>0</v>
      </c>
      <c r="BH371" s="221">
        <f>IF(N371="sníž. přenesená",J371,0)</f>
        <v>0</v>
      </c>
      <c r="BI371" s="221">
        <f>IF(N371="nulová",J371,0)</f>
        <v>0</v>
      </c>
      <c r="BJ371" s="21" t="s">
        <v>82</v>
      </c>
      <c r="BK371" s="221">
        <f>ROUND(I371*H371,2)</f>
        <v>0</v>
      </c>
      <c r="BL371" s="21" t="s">
        <v>196</v>
      </c>
      <c r="BM371" s="220" t="s">
        <v>603</v>
      </c>
    </row>
    <row r="372" s="2" customFormat="1">
      <c r="A372" s="42"/>
      <c r="B372" s="43"/>
      <c r="C372" s="44"/>
      <c r="D372" s="229" t="s">
        <v>217</v>
      </c>
      <c r="E372" s="44"/>
      <c r="F372" s="250" t="s">
        <v>604</v>
      </c>
      <c r="G372" s="44"/>
      <c r="H372" s="44"/>
      <c r="I372" s="224"/>
      <c r="J372" s="44"/>
      <c r="K372" s="44"/>
      <c r="L372" s="48"/>
      <c r="M372" s="225"/>
      <c r="N372" s="226"/>
      <c r="O372" s="88"/>
      <c r="P372" s="88"/>
      <c r="Q372" s="88"/>
      <c r="R372" s="88"/>
      <c r="S372" s="88"/>
      <c r="T372" s="89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T372" s="21" t="s">
        <v>217</v>
      </c>
      <c r="AU372" s="21" t="s">
        <v>84</v>
      </c>
    </row>
    <row r="373" s="13" customFormat="1">
      <c r="A373" s="13"/>
      <c r="B373" s="227"/>
      <c r="C373" s="228"/>
      <c r="D373" s="229" t="s">
        <v>200</v>
      </c>
      <c r="E373" s="230" t="s">
        <v>19</v>
      </c>
      <c r="F373" s="231" t="s">
        <v>605</v>
      </c>
      <c r="G373" s="228"/>
      <c r="H373" s="232">
        <v>173</v>
      </c>
      <c r="I373" s="233"/>
      <c r="J373" s="228"/>
      <c r="K373" s="228"/>
      <c r="L373" s="234"/>
      <c r="M373" s="235"/>
      <c r="N373" s="236"/>
      <c r="O373" s="236"/>
      <c r="P373" s="236"/>
      <c r="Q373" s="236"/>
      <c r="R373" s="236"/>
      <c r="S373" s="236"/>
      <c r="T373" s="23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8" t="s">
        <v>200</v>
      </c>
      <c r="AU373" s="238" t="s">
        <v>84</v>
      </c>
      <c r="AV373" s="13" t="s">
        <v>84</v>
      </c>
      <c r="AW373" s="13" t="s">
        <v>35</v>
      </c>
      <c r="AX373" s="13" t="s">
        <v>82</v>
      </c>
      <c r="AY373" s="238" t="s">
        <v>189</v>
      </c>
    </row>
    <row r="374" s="2" customFormat="1" ht="16.5" customHeight="1">
      <c r="A374" s="42"/>
      <c r="B374" s="43"/>
      <c r="C374" s="209" t="s">
        <v>606</v>
      </c>
      <c r="D374" s="209" t="s">
        <v>192</v>
      </c>
      <c r="E374" s="210" t="s">
        <v>607</v>
      </c>
      <c r="F374" s="211" t="s">
        <v>608</v>
      </c>
      <c r="G374" s="212" t="s">
        <v>107</v>
      </c>
      <c r="H374" s="213">
        <v>9.6530000000000005</v>
      </c>
      <c r="I374" s="214"/>
      <c r="J374" s="215">
        <f>ROUND(I374*H374,2)</f>
        <v>0</v>
      </c>
      <c r="K374" s="211" t="s">
        <v>19</v>
      </c>
      <c r="L374" s="48"/>
      <c r="M374" s="216" t="s">
        <v>19</v>
      </c>
      <c r="N374" s="217" t="s">
        <v>45</v>
      </c>
      <c r="O374" s="88"/>
      <c r="P374" s="218">
        <f>O374*H374</f>
        <v>0</v>
      </c>
      <c r="Q374" s="218">
        <v>0</v>
      </c>
      <c r="R374" s="218">
        <f>Q374*H374</f>
        <v>0</v>
      </c>
      <c r="S374" s="218">
        <v>2.3999999999999999</v>
      </c>
      <c r="T374" s="219">
        <f>S374*H374</f>
        <v>23.167200000000001</v>
      </c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R374" s="220" t="s">
        <v>196</v>
      </c>
      <c r="AT374" s="220" t="s">
        <v>192</v>
      </c>
      <c r="AU374" s="220" t="s">
        <v>84</v>
      </c>
      <c r="AY374" s="21" t="s">
        <v>189</v>
      </c>
      <c r="BE374" s="221">
        <f>IF(N374="základní",J374,0)</f>
        <v>0</v>
      </c>
      <c r="BF374" s="221">
        <f>IF(N374="snížená",J374,0)</f>
        <v>0</v>
      </c>
      <c r="BG374" s="221">
        <f>IF(N374="zákl. přenesená",J374,0)</f>
        <v>0</v>
      </c>
      <c r="BH374" s="221">
        <f>IF(N374="sníž. přenesená",J374,0)</f>
        <v>0</v>
      </c>
      <c r="BI374" s="221">
        <f>IF(N374="nulová",J374,0)</f>
        <v>0</v>
      </c>
      <c r="BJ374" s="21" t="s">
        <v>82</v>
      </c>
      <c r="BK374" s="221">
        <f>ROUND(I374*H374,2)</f>
        <v>0</v>
      </c>
      <c r="BL374" s="21" t="s">
        <v>196</v>
      </c>
      <c r="BM374" s="220" t="s">
        <v>609</v>
      </c>
    </row>
    <row r="375" s="13" customFormat="1">
      <c r="A375" s="13"/>
      <c r="B375" s="227"/>
      <c r="C375" s="228"/>
      <c r="D375" s="229" t="s">
        <v>200</v>
      </c>
      <c r="E375" s="230" t="s">
        <v>19</v>
      </c>
      <c r="F375" s="231" t="s">
        <v>610</v>
      </c>
      <c r="G375" s="228"/>
      <c r="H375" s="232">
        <v>9.6530000000000005</v>
      </c>
      <c r="I375" s="233"/>
      <c r="J375" s="228"/>
      <c r="K375" s="228"/>
      <c r="L375" s="234"/>
      <c r="M375" s="235"/>
      <c r="N375" s="236"/>
      <c r="O375" s="236"/>
      <c r="P375" s="236"/>
      <c r="Q375" s="236"/>
      <c r="R375" s="236"/>
      <c r="S375" s="236"/>
      <c r="T375" s="237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8" t="s">
        <v>200</v>
      </c>
      <c r="AU375" s="238" t="s">
        <v>84</v>
      </c>
      <c r="AV375" s="13" t="s">
        <v>84</v>
      </c>
      <c r="AW375" s="13" t="s">
        <v>35</v>
      </c>
      <c r="AX375" s="13" t="s">
        <v>82</v>
      </c>
      <c r="AY375" s="238" t="s">
        <v>189</v>
      </c>
    </row>
    <row r="376" s="2" customFormat="1" ht="24.15" customHeight="1">
      <c r="A376" s="42"/>
      <c r="B376" s="43"/>
      <c r="C376" s="209" t="s">
        <v>611</v>
      </c>
      <c r="D376" s="209" t="s">
        <v>192</v>
      </c>
      <c r="E376" s="210" t="s">
        <v>612</v>
      </c>
      <c r="F376" s="211" t="s">
        <v>613</v>
      </c>
      <c r="G376" s="212" t="s">
        <v>107</v>
      </c>
      <c r="H376" s="213">
        <v>18.335999999999999</v>
      </c>
      <c r="I376" s="214"/>
      <c r="J376" s="215">
        <f>ROUND(I376*H376,2)</f>
        <v>0</v>
      </c>
      <c r="K376" s="211" t="s">
        <v>195</v>
      </c>
      <c r="L376" s="48"/>
      <c r="M376" s="216" t="s">
        <v>19</v>
      </c>
      <c r="N376" s="217" t="s">
        <v>45</v>
      </c>
      <c r="O376" s="88"/>
      <c r="P376" s="218">
        <f>O376*H376</f>
        <v>0</v>
      </c>
      <c r="Q376" s="218">
        <v>0</v>
      </c>
      <c r="R376" s="218">
        <f>Q376*H376</f>
        <v>0</v>
      </c>
      <c r="S376" s="218">
        <v>2.2000000000000002</v>
      </c>
      <c r="T376" s="219">
        <f>S376*H376</f>
        <v>40.339199999999998</v>
      </c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R376" s="220" t="s">
        <v>196</v>
      </c>
      <c r="AT376" s="220" t="s">
        <v>192</v>
      </c>
      <c r="AU376" s="220" t="s">
        <v>84</v>
      </c>
      <c r="AY376" s="21" t="s">
        <v>189</v>
      </c>
      <c r="BE376" s="221">
        <f>IF(N376="základní",J376,0)</f>
        <v>0</v>
      </c>
      <c r="BF376" s="221">
        <f>IF(N376="snížená",J376,0)</f>
        <v>0</v>
      </c>
      <c r="BG376" s="221">
        <f>IF(N376="zákl. přenesená",J376,0)</f>
        <v>0</v>
      </c>
      <c r="BH376" s="221">
        <f>IF(N376="sníž. přenesená",J376,0)</f>
        <v>0</v>
      </c>
      <c r="BI376" s="221">
        <f>IF(N376="nulová",J376,0)</f>
        <v>0</v>
      </c>
      <c r="BJ376" s="21" t="s">
        <v>82</v>
      </c>
      <c r="BK376" s="221">
        <f>ROUND(I376*H376,2)</f>
        <v>0</v>
      </c>
      <c r="BL376" s="21" t="s">
        <v>196</v>
      </c>
      <c r="BM376" s="220" t="s">
        <v>614</v>
      </c>
    </row>
    <row r="377" s="2" customFormat="1">
      <c r="A377" s="42"/>
      <c r="B377" s="43"/>
      <c r="C377" s="44"/>
      <c r="D377" s="222" t="s">
        <v>198</v>
      </c>
      <c r="E377" s="44"/>
      <c r="F377" s="223" t="s">
        <v>615</v>
      </c>
      <c r="G377" s="44"/>
      <c r="H377" s="44"/>
      <c r="I377" s="224"/>
      <c r="J377" s="44"/>
      <c r="K377" s="44"/>
      <c r="L377" s="48"/>
      <c r="M377" s="225"/>
      <c r="N377" s="226"/>
      <c r="O377" s="88"/>
      <c r="P377" s="88"/>
      <c r="Q377" s="88"/>
      <c r="R377" s="88"/>
      <c r="S377" s="88"/>
      <c r="T377" s="89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T377" s="21" t="s">
        <v>198</v>
      </c>
      <c r="AU377" s="21" t="s">
        <v>84</v>
      </c>
    </row>
    <row r="378" s="13" customFormat="1">
      <c r="A378" s="13"/>
      <c r="B378" s="227"/>
      <c r="C378" s="228"/>
      <c r="D378" s="229" t="s">
        <v>200</v>
      </c>
      <c r="E378" s="230" t="s">
        <v>19</v>
      </c>
      <c r="F378" s="231" t="s">
        <v>616</v>
      </c>
      <c r="G378" s="228"/>
      <c r="H378" s="232">
        <v>18.335999999999999</v>
      </c>
      <c r="I378" s="233"/>
      <c r="J378" s="228"/>
      <c r="K378" s="228"/>
      <c r="L378" s="234"/>
      <c r="M378" s="235"/>
      <c r="N378" s="236"/>
      <c r="O378" s="236"/>
      <c r="P378" s="236"/>
      <c r="Q378" s="236"/>
      <c r="R378" s="236"/>
      <c r="S378" s="236"/>
      <c r="T378" s="237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8" t="s">
        <v>200</v>
      </c>
      <c r="AU378" s="238" t="s">
        <v>84</v>
      </c>
      <c r="AV378" s="13" t="s">
        <v>84</v>
      </c>
      <c r="AW378" s="13" t="s">
        <v>35</v>
      </c>
      <c r="AX378" s="13" t="s">
        <v>82</v>
      </c>
      <c r="AY378" s="238" t="s">
        <v>189</v>
      </c>
    </row>
    <row r="379" s="2" customFormat="1" ht="24.15" customHeight="1">
      <c r="A379" s="42"/>
      <c r="B379" s="43"/>
      <c r="C379" s="209" t="s">
        <v>617</v>
      </c>
      <c r="D379" s="209" t="s">
        <v>192</v>
      </c>
      <c r="E379" s="210" t="s">
        <v>618</v>
      </c>
      <c r="F379" s="211" t="s">
        <v>619</v>
      </c>
      <c r="G379" s="212" t="s">
        <v>93</v>
      </c>
      <c r="H379" s="213">
        <v>305.60399999999998</v>
      </c>
      <c r="I379" s="214"/>
      <c r="J379" s="215">
        <f>ROUND(I379*H379,2)</f>
        <v>0</v>
      </c>
      <c r="K379" s="211" t="s">
        <v>195</v>
      </c>
      <c r="L379" s="48"/>
      <c r="M379" s="216" t="s">
        <v>19</v>
      </c>
      <c r="N379" s="217" t="s">
        <v>45</v>
      </c>
      <c r="O379" s="88"/>
      <c r="P379" s="218">
        <f>O379*H379</f>
        <v>0</v>
      </c>
      <c r="Q379" s="218">
        <v>0</v>
      </c>
      <c r="R379" s="218">
        <f>Q379*H379</f>
        <v>0</v>
      </c>
      <c r="S379" s="218">
        <v>0.089999999999999997</v>
      </c>
      <c r="T379" s="219">
        <f>S379*H379</f>
        <v>27.504359999999998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20" t="s">
        <v>196</v>
      </c>
      <c r="AT379" s="220" t="s">
        <v>192</v>
      </c>
      <c r="AU379" s="220" t="s">
        <v>84</v>
      </c>
      <c r="AY379" s="21" t="s">
        <v>189</v>
      </c>
      <c r="BE379" s="221">
        <f>IF(N379="základní",J379,0)</f>
        <v>0</v>
      </c>
      <c r="BF379" s="221">
        <f>IF(N379="snížená",J379,0)</f>
        <v>0</v>
      </c>
      <c r="BG379" s="221">
        <f>IF(N379="zákl. přenesená",J379,0)</f>
        <v>0</v>
      </c>
      <c r="BH379" s="221">
        <f>IF(N379="sníž. přenesená",J379,0)</f>
        <v>0</v>
      </c>
      <c r="BI379" s="221">
        <f>IF(N379="nulová",J379,0)</f>
        <v>0</v>
      </c>
      <c r="BJ379" s="21" t="s">
        <v>82</v>
      </c>
      <c r="BK379" s="221">
        <f>ROUND(I379*H379,2)</f>
        <v>0</v>
      </c>
      <c r="BL379" s="21" t="s">
        <v>196</v>
      </c>
      <c r="BM379" s="220" t="s">
        <v>620</v>
      </c>
    </row>
    <row r="380" s="2" customFormat="1">
      <c r="A380" s="42"/>
      <c r="B380" s="43"/>
      <c r="C380" s="44"/>
      <c r="D380" s="222" t="s">
        <v>198</v>
      </c>
      <c r="E380" s="44"/>
      <c r="F380" s="223" t="s">
        <v>621</v>
      </c>
      <c r="G380" s="44"/>
      <c r="H380" s="44"/>
      <c r="I380" s="224"/>
      <c r="J380" s="44"/>
      <c r="K380" s="44"/>
      <c r="L380" s="48"/>
      <c r="M380" s="225"/>
      <c r="N380" s="226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T380" s="21" t="s">
        <v>198</v>
      </c>
      <c r="AU380" s="21" t="s">
        <v>84</v>
      </c>
    </row>
    <row r="381" s="13" customFormat="1">
      <c r="A381" s="13"/>
      <c r="B381" s="227"/>
      <c r="C381" s="228"/>
      <c r="D381" s="229" t="s">
        <v>200</v>
      </c>
      <c r="E381" s="230" t="s">
        <v>19</v>
      </c>
      <c r="F381" s="231" t="s">
        <v>118</v>
      </c>
      <c r="G381" s="228"/>
      <c r="H381" s="232">
        <v>305.60399999999998</v>
      </c>
      <c r="I381" s="233"/>
      <c r="J381" s="228"/>
      <c r="K381" s="228"/>
      <c r="L381" s="234"/>
      <c r="M381" s="235"/>
      <c r="N381" s="236"/>
      <c r="O381" s="236"/>
      <c r="P381" s="236"/>
      <c r="Q381" s="236"/>
      <c r="R381" s="236"/>
      <c r="S381" s="236"/>
      <c r="T381" s="237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8" t="s">
        <v>200</v>
      </c>
      <c r="AU381" s="238" t="s">
        <v>84</v>
      </c>
      <c r="AV381" s="13" t="s">
        <v>84</v>
      </c>
      <c r="AW381" s="13" t="s">
        <v>35</v>
      </c>
      <c r="AX381" s="13" t="s">
        <v>82</v>
      </c>
      <c r="AY381" s="238" t="s">
        <v>189</v>
      </c>
    </row>
    <row r="382" s="2" customFormat="1" ht="49.05" customHeight="1">
      <c r="A382" s="42"/>
      <c r="B382" s="43"/>
      <c r="C382" s="209" t="s">
        <v>622</v>
      </c>
      <c r="D382" s="209" t="s">
        <v>192</v>
      </c>
      <c r="E382" s="210" t="s">
        <v>623</v>
      </c>
      <c r="F382" s="211" t="s">
        <v>624</v>
      </c>
      <c r="G382" s="212" t="s">
        <v>93</v>
      </c>
      <c r="H382" s="213">
        <v>305.60399999999998</v>
      </c>
      <c r="I382" s="214"/>
      <c r="J382" s="215">
        <f>ROUND(I382*H382,2)</f>
        <v>0</v>
      </c>
      <c r="K382" s="211" t="s">
        <v>195</v>
      </c>
      <c r="L382" s="48"/>
      <c r="M382" s="216" t="s">
        <v>19</v>
      </c>
      <c r="N382" s="217" t="s">
        <v>45</v>
      </c>
      <c r="O382" s="88"/>
      <c r="P382" s="218">
        <f>O382*H382</f>
        <v>0</v>
      </c>
      <c r="Q382" s="218">
        <v>0</v>
      </c>
      <c r="R382" s="218">
        <f>Q382*H382</f>
        <v>0</v>
      </c>
      <c r="S382" s="218">
        <v>0.089999999999999997</v>
      </c>
      <c r="T382" s="219">
        <f>S382*H382</f>
        <v>27.504359999999998</v>
      </c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R382" s="220" t="s">
        <v>196</v>
      </c>
      <c r="AT382" s="220" t="s">
        <v>192</v>
      </c>
      <c r="AU382" s="220" t="s">
        <v>84</v>
      </c>
      <c r="AY382" s="21" t="s">
        <v>189</v>
      </c>
      <c r="BE382" s="221">
        <f>IF(N382="základní",J382,0)</f>
        <v>0</v>
      </c>
      <c r="BF382" s="221">
        <f>IF(N382="snížená",J382,0)</f>
        <v>0</v>
      </c>
      <c r="BG382" s="221">
        <f>IF(N382="zákl. přenesená",J382,0)</f>
        <v>0</v>
      </c>
      <c r="BH382" s="221">
        <f>IF(N382="sníž. přenesená",J382,0)</f>
        <v>0</v>
      </c>
      <c r="BI382" s="221">
        <f>IF(N382="nulová",J382,0)</f>
        <v>0</v>
      </c>
      <c r="BJ382" s="21" t="s">
        <v>82</v>
      </c>
      <c r="BK382" s="221">
        <f>ROUND(I382*H382,2)</f>
        <v>0</v>
      </c>
      <c r="BL382" s="21" t="s">
        <v>196</v>
      </c>
      <c r="BM382" s="220" t="s">
        <v>625</v>
      </c>
    </row>
    <row r="383" s="2" customFormat="1">
      <c r="A383" s="42"/>
      <c r="B383" s="43"/>
      <c r="C383" s="44"/>
      <c r="D383" s="222" t="s">
        <v>198</v>
      </c>
      <c r="E383" s="44"/>
      <c r="F383" s="223" t="s">
        <v>626</v>
      </c>
      <c r="G383" s="44"/>
      <c r="H383" s="44"/>
      <c r="I383" s="224"/>
      <c r="J383" s="44"/>
      <c r="K383" s="44"/>
      <c r="L383" s="48"/>
      <c r="M383" s="225"/>
      <c r="N383" s="226"/>
      <c r="O383" s="88"/>
      <c r="P383" s="88"/>
      <c r="Q383" s="88"/>
      <c r="R383" s="88"/>
      <c r="S383" s="88"/>
      <c r="T383" s="89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T383" s="21" t="s">
        <v>198</v>
      </c>
      <c r="AU383" s="21" t="s">
        <v>84</v>
      </c>
    </row>
    <row r="384" s="13" customFormat="1">
      <c r="A384" s="13"/>
      <c r="B384" s="227"/>
      <c r="C384" s="228"/>
      <c r="D384" s="229" t="s">
        <v>200</v>
      </c>
      <c r="E384" s="230" t="s">
        <v>19</v>
      </c>
      <c r="F384" s="231" t="s">
        <v>118</v>
      </c>
      <c r="G384" s="228"/>
      <c r="H384" s="232">
        <v>305.60399999999998</v>
      </c>
      <c r="I384" s="233"/>
      <c r="J384" s="228"/>
      <c r="K384" s="228"/>
      <c r="L384" s="234"/>
      <c r="M384" s="235"/>
      <c r="N384" s="236"/>
      <c r="O384" s="236"/>
      <c r="P384" s="236"/>
      <c r="Q384" s="236"/>
      <c r="R384" s="236"/>
      <c r="S384" s="236"/>
      <c r="T384" s="23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8" t="s">
        <v>200</v>
      </c>
      <c r="AU384" s="238" t="s">
        <v>84</v>
      </c>
      <c r="AV384" s="13" t="s">
        <v>84</v>
      </c>
      <c r="AW384" s="13" t="s">
        <v>35</v>
      </c>
      <c r="AX384" s="13" t="s">
        <v>82</v>
      </c>
      <c r="AY384" s="238" t="s">
        <v>189</v>
      </c>
    </row>
    <row r="385" s="2" customFormat="1" ht="44.25" customHeight="1">
      <c r="A385" s="42"/>
      <c r="B385" s="43"/>
      <c r="C385" s="209" t="s">
        <v>627</v>
      </c>
      <c r="D385" s="209" t="s">
        <v>192</v>
      </c>
      <c r="E385" s="210" t="s">
        <v>628</v>
      </c>
      <c r="F385" s="211" t="s">
        <v>629</v>
      </c>
      <c r="G385" s="212" t="s">
        <v>115</v>
      </c>
      <c r="H385" s="213">
        <v>96.200000000000003</v>
      </c>
      <c r="I385" s="214"/>
      <c r="J385" s="215">
        <f>ROUND(I385*H385,2)</f>
        <v>0</v>
      </c>
      <c r="K385" s="211" t="s">
        <v>195</v>
      </c>
      <c r="L385" s="48"/>
      <c r="M385" s="216" t="s">
        <v>19</v>
      </c>
      <c r="N385" s="217" t="s">
        <v>45</v>
      </c>
      <c r="O385" s="88"/>
      <c r="P385" s="218">
        <f>O385*H385</f>
        <v>0</v>
      </c>
      <c r="Q385" s="218">
        <v>0.00020000000000000001</v>
      </c>
      <c r="R385" s="218">
        <f>Q385*H385</f>
        <v>0.01924</v>
      </c>
      <c r="S385" s="218">
        <v>0</v>
      </c>
      <c r="T385" s="219">
        <f>S385*H385</f>
        <v>0</v>
      </c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R385" s="220" t="s">
        <v>196</v>
      </c>
      <c r="AT385" s="220" t="s">
        <v>192</v>
      </c>
      <c r="AU385" s="220" t="s">
        <v>84</v>
      </c>
      <c r="AY385" s="21" t="s">
        <v>189</v>
      </c>
      <c r="BE385" s="221">
        <f>IF(N385="základní",J385,0)</f>
        <v>0</v>
      </c>
      <c r="BF385" s="221">
        <f>IF(N385="snížená",J385,0)</f>
        <v>0</v>
      </c>
      <c r="BG385" s="221">
        <f>IF(N385="zákl. přenesená",J385,0)</f>
        <v>0</v>
      </c>
      <c r="BH385" s="221">
        <f>IF(N385="sníž. přenesená",J385,0)</f>
        <v>0</v>
      </c>
      <c r="BI385" s="221">
        <f>IF(N385="nulová",J385,0)</f>
        <v>0</v>
      </c>
      <c r="BJ385" s="21" t="s">
        <v>82</v>
      </c>
      <c r="BK385" s="221">
        <f>ROUND(I385*H385,2)</f>
        <v>0</v>
      </c>
      <c r="BL385" s="21" t="s">
        <v>196</v>
      </c>
      <c r="BM385" s="220" t="s">
        <v>630</v>
      </c>
    </row>
    <row r="386" s="2" customFormat="1">
      <c r="A386" s="42"/>
      <c r="B386" s="43"/>
      <c r="C386" s="44"/>
      <c r="D386" s="222" t="s">
        <v>198</v>
      </c>
      <c r="E386" s="44"/>
      <c r="F386" s="223" t="s">
        <v>631</v>
      </c>
      <c r="G386" s="44"/>
      <c r="H386" s="44"/>
      <c r="I386" s="224"/>
      <c r="J386" s="44"/>
      <c r="K386" s="44"/>
      <c r="L386" s="48"/>
      <c r="M386" s="225"/>
      <c r="N386" s="226"/>
      <c r="O386" s="88"/>
      <c r="P386" s="88"/>
      <c r="Q386" s="88"/>
      <c r="R386" s="88"/>
      <c r="S386" s="88"/>
      <c r="T386" s="89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T386" s="21" t="s">
        <v>198</v>
      </c>
      <c r="AU386" s="21" t="s">
        <v>84</v>
      </c>
    </row>
    <row r="387" s="13" customFormat="1">
      <c r="A387" s="13"/>
      <c r="B387" s="227"/>
      <c r="C387" s="228"/>
      <c r="D387" s="229" t="s">
        <v>200</v>
      </c>
      <c r="E387" s="230" t="s">
        <v>19</v>
      </c>
      <c r="F387" s="231" t="s">
        <v>632</v>
      </c>
      <c r="G387" s="228"/>
      <c r="H387" s="232">
        <v>96.200000000000003</v>
      </c>
      <c r="I387" s="233"/>
      <c r="J387" s="228"/>
      <c r="K387" s="228"/>
      <c r="L387" s="234"/>
      <c r="M387" s="235"/>
      <c r="N387" s="236"/>
      <c r="O387" s="236"/>
      <c r="P387" s="236"/>
      <c r="Q387" s="236"/>
      <c r="R387" s="236"/>
      <c r="S387" s="236"/>
      <c r="T387" s="237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8" t="s">
        <v>200</v>
      </c>
      <c r="AU387" s="238" t="s">
        <v>84</v>
      </c>
      <c r="AV387" s="13" t="s">
        <v>84</v>
      </c>
      <c r="AW387" s="13" t="s">
        <v>35</v>
      </c>
      <c r="AX387" s="13" t="s">
        <v>82</v>
      </c>
      <c r="AY387" s="238" t="s">
        <v>189</v>
      </c>
    </row>
    <row r="388" s="2" customFormat="1" ht="37.8" customHeight="1">
      <c r="A388" s="42"/>
      <c r="B388" s="43"/>
      <c r="C388" s="209" t="s">
        <v>633</v>
      </c>
      <c r="D388" s="209" t="s">
        <v>192</v>
      </c>
      <c r="E388" s="210" t="s">
        <v>634</v>
      </c>
      <c r="F388" s="211" t="s">
        <v>635</v>
      </c>
      <c r="G388" s="212" t="s">
        <v>115</v>
      </c>
      <c r="H388" s="213">
        <v>108.90000000000001</v>
      </c>
      <c r="I388" s="214"/>
      <c r="J388" s="215">
        <f>ROUND(I388*H388,2)</f>
        <v>0</v>
      </c>
      <c r="K388" s="211" t="s">
        <v>195</v>
      </c>
      <c r="L388" s="48"/>
      <c r="M388" s="216" t="s">
        <v>19</v>
      </c>
      <c r="N388" s="217" t="s">
        <v>45</v>
      </c>
      <c r="O388" s="88"/>
      <c r="P388" s="218">
        <f>O388*H388</f>
        <v>0</v>
      </c>
      <c r="Q388" s="218">
        <v>0.00033</v>
      </c>
      <c r="R388" s="218">
        <f>Q388*H388</f>
        <v>0.035937000000000004</v>
      </c>
      <c r="S388" s="218">
        <v>0</v>
      </c>
      <c r="T388" s="219">
        <f>S388*H388</f>
        <v>0</v>
      </c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R388" s="220" t="s">
        <v>196</v>
      </c>
      <c r="AT388" s="220" t="s">
        <v>192</v>
      </c>
      <c r="AU388" s="220" t="s">
        <v>84</v>
      </c>
      <c r="AY388" s="21" t="s">
        <v>189</v>
      </c>
      <c r="BE388" s="221">
        <f>IF(N388="základní",J388,0)</f>
        <v>0</v>
      </c>
      <c r="BF388" s="221">
        <f>IF(N388="snížená",J388,0)</f>
        <v>0</v>
      </c>
      <c r="BG388" s="221">
        <f>IF(N388="zákl. přenesená",J388,0)</f>
        <v>0</v>
      </c>
      <c r="BH388" s="221">
        <f>IF(N388="sníž. přenesená",J388,0)</f>
        <v>0</v>
      </c>
      <c r="BI388" s="221">
        <f>IF(N388="nulová",J388,0)</f>
        <v>0</v>
      </c>
      <c r="BJ388" s="21" t="s">
        <v>82</v>
      </c>
      <c r="BK388" s="221">
        <f>ROUND(I388*H388,2)</f>
        <v>0</v>
      </c>
      <c r="BL388" s="21" t="s">
        <v>196</v>
      </c>
      <c r="BM388" s="220" t="s">
        <v>636</v>
      </c>
    </row>
    <row r="389" s="2" customFormat="1">
      <c r="A389" s="42"/>
      <c r="B389" s="43"/>
      <c r="C389" s="44"/>
      <c r="D389" s="222" t="s">
        <v>198</v>
      </c>
      <c r="E389" s="44"/>
      <c r="F389" s="223" t="s">
        <v>637</v>
      </c>
      <c r="G389" s="44"/>
      <c r="H389" s="44"/>
      <c r="I389" s="224"/>
      <c r="J389" s="44"/>
      <c r="K389" s="44"/>
      <c r="L389" s="48"/>
      <c r="M389" s="225"/>
      <c r="N389" s="226"/>
      <c r="O389" s="88"/>
      <c r="P389" s="88"/>
      <c r="Q389" s="88"/>
      <c r="R389" s="88"/>
      <c r="S389" s="88"/>
      <c r="T389" s="89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T389" s="21" t="s">
        <v>198</v>
      </c>
      <c r="AU389" s="21" t="s">
        <v>84</v>
      </c>
    </row>
    <row r="390" s="15" customFormat="1">
      <c r="A390" s="15"/>
      <c r="B390" s="251"/>
      <c r="C390" s="252"/>
      <c r="D390" s="229" t="s">
        <v>200</v>
      </c>
      <c r="E390" s="253" t="s">
        <v>19</v>
      </c>
      <c r="F390" s="254" t="s">
        <v>638</v>
      </c>
      <c r="G390" s="252"/>
      <c r="H390" s="253" t="s">
        <v>19</v>
      </c>
      <c r="I390" s="255"/>
      <c r="J390" s="252"/>
      <c r="K390" s="252"/>
      <c r="L390" s="256"/>
      <c r="M390" s="257"/>
      <c r="N390" s="258"/>
      <c r="O390" s="258"/>
      <c r="P390" s="258"/>
      <c r="Q390" s="258"/>
      <c r="R390" s="258"/>
      <c r="S390" s="258"/>
      <c r="T390" s="259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0" t="s">
        <v>200</v>
      </c>
      <c r="AU390" s="260" t="s">
        <v>84</v>
      </c>
      <c r="AV390" s="15" t="s">
        <v>82</v>
      </c>
      <c r="AW390" s="15" t="s">
        <v>35</v>
      </c>
      <c r="AX390" s="15" t="s">
        <v>74</v>
      </c>
      <c r="AY390" s="260" t="s">
        <v>189</v>
      </c>
    </row>
    <row r="391" s="15" customFormat="1">
      <c r="A391" s="15"/>
      <c r="B391" s="251"/>
      <c r="C391" s="252"/>
      <c r="D391" s="229" t="s">
        <v>200</v>
      </c>
      <c r="E391" s="253" t="s">
        <v>19</v>
      </c>
      <c r="F391" s="254" t="s">
        <v>639</v>
      </c>
      <c r="G391" s="252"/>
      <c r="H391" s="253" t="s">
        <v>19</v>
      </c>
      <c r="I391" s="255"/>
      <c r="J391" s="252"/>
      <c r="K391" s="252"/>
      <c r="L391" s="256"/>
      <c r="M391" s="257"/>
      <c r="N391" s="258"/>
      <c r="O391" s="258"/>
      <c r="P391" s="258"/>
      <c r="Q391" s="258"/>
      <c r="R391" s="258"/>
      <c r="S391" s="258"/>
      <c r="T391" s="259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60" t="s">
        <v>200</v>
      </c>
      <c r="AU391" s="260" t="s">
        <v>84</v>
      </c>
      <c r="AV391" s="15" t="s">
        <v>82</v>
      </c>
      <c r="AW391" s="15" t="s">
        <v>35</v>
      </c>
      <c r="AX391" s="15" t="s">
        <v>74</v>
      </c>
      <c r="AY391" s="260" t="s">
        <v>189</v>
      </c>
    </row>
    <row r="392" s="13" customFormat="1">
      <c r="A392" s="13"/>
      <c r="B392" s="227"/>
      <c r="C392" s="228"/>
      <c r="D392" s="229" t="s">
        <v>200</v>
      </c>
      <c r="E392" s="230" t="s">
        <v>19</v>
      </c>
      <c r="F392" s="231" t="s">
        <v>640</v>
      </c>
      <c r="G392" s="228"/>
      <c r="H392" s="232">
        <v>53.700000000000003</v>
      </c>
      <c r="I392" s="233"/>
      <c r="J392" s="228"/>
      <c r="K392" s="228"/>
      <c r="L392" s="234"/>
      <c r="M392" s="235"/>
      <c r="N392" s="236"/>
      <c r="O392" s="236"/>
      <c r="P392" s="236"/>
      <c r="Q392" s="236"/>
      <c r="R392" s="236"/>
      <c r="S392" s="236"/>
      <c r="T392" s="237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8" t="s">
        <v>200</v>
      </c>
      <c r="AU392" s="238" t="s">
        <v>84</v>
      </c>
      <c r="AV392" s="13" t="s">
        <v>84</v>
      </c>
      <c r="AW392" s="13" t="s">
        <v>35</v>
      </c>
      <c r="AX392" s="13" t="s">
        <v>74</v>
      </c>
      <c r="AY392" s="238" t="s">
        <v>189</v>
      </c>
    </row>
    <row r="393" s="15" customFormat="1">
      <c r="A393" s="15"/>
      <c r="B393" s="251"/>
      <c r="C393" s="252"/>
      <c r="D393" s="229" t="s">
        <v>200</v>
      </c>
      <c r="E393" s="253" t="s">
        <v>19</v>
      </c>
      <c r="F393" s="254" t="s">
        <v>641</v>
      </c>
      <c r="G393" s="252"/>
      <c r="H393" s="253" t="s">
        <v>19</v>
      </c>
      <c r="I393" s="255"/>
      <c r="J393" s="252"/>
      <c r="K393" s="252"/>
      <c r="L393" s="256"/>
      <c r="M393" s="257"/>
      <c r="N393" s="258"/>
      <c r="O393" s="258"/>
      <c r="P393" s="258"/>
      <c r="Q393" s="258"/>
      <c r="R393" s="258"/>
      <c r="S393" s="258"/>
      <c r="T393" s="259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60" t="s">
        <v>200</v>
      </c>
      <c r="AU393" s="260" t="s">
        <v>84</v>
      </c>
      <c r="AV393" s="15" t="s">
        <v>82</v>
      </c>
      <c r="AW393" s="15" t="s">
        <v>35</v>
      </c>
      <c r="AX393" s="15" t="s">
        <v>74</v>
      </c>
      <c r="AY393" s="260" t="s">
        <v>189</v>
      </c>
    </row>
    <row r="394" s="15" customFormat="1">
      <c r="A394" s="15"/>
      <c r="B394" s="251"/>
      <c r="C394" s="252"/>
      <c r="D394" s="229" t="s">
        <v>200</v>
      </c>
      <c r="E394" s="253" t="s">
        <v>19</v>
      </c>
      <c r="F394" s="254" t="s">
        <v>642</v>
      </c>
      <c r="G394" s="252"/>
      <c r="H394" s="253" t="s">
        <v>19</v>
      </c>
      <c r="I394" s="255"/>
      <c r="J394" s="252"/>
      <c r="K394" s="252"/>
      <c r="L394" s="256"/>
      <c r="M394" s="257"/>
      <c r="N394" s="258"/>
      <c r="O394" s="258"/>
      <c r="P394" s="258"/>
      <c r="Q394" s="258"/>
      <c r="R394" s="258"/>
      <c r="S394" s="258"/>
      <c r="T394" s="259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60" t="s">
        <v>200</v>
      </c>
      <c r="AU394" s="260" t="s">
        <v>84</v>
      </c>
      <c r="AV394" s="15" t="s">
        <v>82</v>
      </c>
      <c r="AW394" s="15" t="s">
        <v>35</v>
      </c>
      <c r="AX394" s="15" t="s">
        <v>74</v>
      </c>
      <c r="AY394" s="260" t="s">
        <v>189</v>
      </c>
    </row>
    <row r="395" s="13" customFormat="1">
      <c r="A395" s="13"/>
      <c r="B395" s="227"/>
      <c r="C395" s="228"/>
      <c r="D395" s="229" t="s">
        <v>200</v>
      </c>
      <c r="E395" s="230" t="s">
        <v>19</v>
      </c>
      <c r="F395" s="231" t="s">
        <v>643</v>
      </c>
      <c r="G395" s="228"/>
      <c r="H395" s="232">
        <v>55.200000000000003</v>
      </c>
      <c r="I395" s="233"/>
      <c r="J395" s="228"/>
      <c r="K395" s="228"/>
      <c r="L395" s="234"/>
      <c r="M395" s="235"/>
      <c r="N395" s="236"/>
      <c r="O395" s="236"/>
      <c r="P395" s="236"/>
      <c r="Q395" s="236"/>
      <c r="R395" s="236"/>
      <c r="S395" s="236"/>
      <c r="T395" s="237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8" t="s">
        <v>200</v>
      </c>
      <c r="AU395" s="238" t="s">
        <v>84</v>
      </c>
      <c r="AV395" s="13" t="s">
        <v>84</v>
      </c>
      <c r="AW395" s="13" t="s">
        <v>35</v>
      </c>
      <c r="AX395" s="13" t="s">
        <v>74</v>
      </c>
      <c r="AY395" s="238" t="s">
        <v>189</v>
      </c>
    </row>
    <row r="396" s="14" customFormat="1">
      <c r="A396" s="14"/>
      <c r="B396" s="239"/>
      <c r="C396" s="240"/>
      <c r="D396" s="229" t="s">
        <v>200</v>
      </c>
      <c r="E396" s="241" t="s">
        <v>19</v>
      </c>
      <c r="F396" s="242" t="s">
        <v>203</v>
      </c>
      <c r="G396" s="240"/>
      <c r="H396" s="243">
        <v>108.90000000000001</v>
      </c>
      <c r="I396" s="244"/>
      <c r="J396" s="240"/>
      <c r="K396" s="240"/>
      <c r="L396" s="245"/>
      <c r="M396" s="246"/>
      <c r="N396" s="247"/>
      <c r="O396" s="247"/>
      <c r="P396" s="247"/>
      <c r="Q396" s="247"/>
      <c r="R396" s="247"/>
      <c r="S396" s="247"/>
      <c r="T396" s="248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9" t="s">
        <v>200</v>
      </c>
      <c r="AU396" s="249" t="s">
        <v>84</v>
      </c>
      <c r="AV396" s="14" t="s">
        <v>196</v>
      </c>
      <c r="AW396" s="14" t="s">
        <v>35</v>
      </c>
      <c r="AX396" s="14" t="s">
        <v>82</v>
      </c>
      <c r="AY396" s="249" t="s">
        <v>189</v>
      </c>
    </row>
    <row r="397" s="2" customFormat="1" ht="24.15" customHeight="1">
      <c r="A397" s="42"/>
      <c r="B397" s="43"/>
      <c r="C397" s="261" t="s">
        <v>644</v>
      </c>
      <c r="D397" s="261" t="s">
        <v>254</v>
      </c>
      <c r="E397" s="262" t="s">
        <v>645</v>
      </c>
      <c r="F397" s="263" t="s">
        <v>646</v>
      </c>
      <c r="G397" s="264" t="s">
        <v>222</v>
      </c>
      <c r="H397" s="265">
        <v>0.24199999999999999</v>
      </c>
      <c r="I397" s="266"/>
      <c r="J397" s="267">
        <f>ROUND(I397*H397,2)</f>
        <v>0</v>
      </c>
      <c r="K397" s="263" t="s">
        <v>195</v>
      </c>
      <c r="L397" s="268"/>
      <c r="M397" s="269" t="s">
        <v>19</v>
      </c>
      <c r="N397" s="270" t="s">
        <v>45</v>
      </c>
      <c r="O397" s="88"/>
      <c r="P397" s="218">
        <f>O397*H397</f>
        <v>0</v>
      </c>
      <c r="Q397" s="218">
        <v>1</v>
      </c>
      <c r="R397" s="218">
        <f>Q397*H397</f>
        <v>0.24199999999999999</v>
      </c>
      <c r="S397" s="218">
        <v>0</v>
      </c>
      <c r="T397" s="219">
        <f>S397*H397</f>
        <v>0</v>
      </c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R397" s="220" t="s">
        <v>247</v>
      </c>
      <c r="AT397" s="220" t="s">
        <v>254</v>
      </c>
      <c r="AU397" s="220" t="s">
        <v>84</v>
      </c>
      <c r="AY397" s="21" t="s">
        <v>189</v>
      </c>
      <c r="BE397" s="221">
        <f>IF(N397="základní",J397,0)</f>
        <v>0</v>
      </c>
      <c r="BF397" s="221">
        <f>IF(N397="snížená",J397,0)</f>
        <v>0</v>
      </c>
      <c r="BG397" s="221">
        <f>IF(N397="zákl. přenesená",J397,0)</f>
        <v>0</v>
      </c>
      <c r="BH397" s="221">
        <f>IF(N397="sníž. přenesená",J397,0)</f>
        <v>0</v>
      </c>
      <c r="BI397" s="221">
        <f>IF(N397="nulová",J397,0)</f>
        <v>0</v>
      </c>
      <c r="BJ397" s="21" t="s">
        <v>82</v>
      </c>
      <c r="BK397" s="221">
        <f>ROUND(I397*H397,2)</f>
        <v>0</v>
      </c>
      <c r="BL397" s="21" t="s">
        <v>196</v>
      </c>
      <c r="BM397" s="220" t="s">
        <v>647</v>
      </c>
    </row>
    <row r="398" s="15" customFormat="1">
      <c r="A398" s="15"/>
      <c r="B398" s="251"/>
      <c r="C398" s="252"/>
      <c r="D398" s="229" t="s">
        <v>200</v>
      </c>
      <c r="E398" s="253" t="s">
        <v>19</v>
      </c>
      <c r="F398" s="254" t="s">
        <v>638</v>
      </c>
      <c r="G398" s="252"/>
      <c r="H398" s="253" t="s">
        <v>19</v>
      </c>
      <c r="I398" s="255"/>
      <c r="J398" s="252"/>
      <c r="K398" s="252"/>
      <c r="L398" s="256"/>
      <c r="M398" s="257"/>
      <c r="N398" s="258"/>
      <c r="O398" s="258"/>
      <c r="P398" s="258"/>
      <c r="Q398" s="258"/>
      <c r="R398" s="258"/>
      <c r="S398" s="258"/>
      <c r="T398" s="259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60" t="s">
        <v>200</v>
      </c>
      <c r="AU398" s="260" t="s">
        <v>84</v>
      </c>
      <c r="AV398" s="15" t="s">
        <v>82</v>
      </c>
      <c r="AW398" s="15" t="s">
        <v>35</v>
      </c>
      <c r="AX398" s="15" t="s">
        <v>74</v>
      </c>
      <c r="AY398" s="260" t="s">
        <v>189</v>
      </c>
    </row>
    <row r="399" s="13" customFormat="1">
      <c r="A399" s="13"/>
      <c r="B399" s="227"/>
      <c r="C399" s="228"/>
      <c r="D399" s="229" t="s">
        <v>200</v>
      </c>
      <c r="E399" s="230" t="s">
        <v>19</v>
      </c>
      <c r="F399" s="231" t="s">
        <v>648</v>
      </c>
      <c r="G399" s="228"/>
      <c r="H399" s="232">
        <v>0.119</v>
      </c>
      <c r="I399" s="233"/>
      <c r="J399" s="228"/>
      <c r="K399" s="228"/>
      <c r="L399" s="234"/>
      <c r="M399" s="235"/>
      <c r="N399" s="236"/>
      <c r="O399" s="236"/>
      <c r="P399" s="236"/>
      <c r="Q399" s="236"/>
      <c r="R399" s="236"/>
      <c r="S399" s="236"/>
      <c r="T399" s="237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8" t="s">
        <v>200</v>
      </c>
      <c r="AU399" s="238" t="s">
        <v>84</v>
      </c>
      <c r="AV399" s="13" t="s">
        <v>84</v>
      </c>
      <c r="AW399" s="13" t="s">
        <v>35</v>
      </c>
      <c r="AX399" s="13" t="s">
        <v>74</v>
      </c>
      <c r="AY399" s="238" t="s">
        <v>189</v>
      </c>
    </row>
    <row r="400" s="15" customFormat="1">
      <c r="A400" s="15"/>
      <c r="B400" s="251"/>
      <c r="C400" s="252"/>
      <c r="D400" s="229" t="s">
        <v>200</v>
      </c>
      <c r="E400" s="253" t="s">
        <v>19</v>
      </c>
      <c r="F400" s="254" t="s">
        <v>641</v>
      </c>
      <c r="G400" s="252"/>
      <c r="H400" s="253" t="s">
        <v>19</v>
      </c>
      <c r="I400" s="255"/>
      <c r="J400" s="252"/>
      <c r="K400" s="252"/>
      <c r="L400" s="256"/>
      <c r="M400" s="257"/>
      <c r="N400" s="258"/>
      <c r="O400" s="258"/>
      <c r="P400" s="258"/>
      <c r="Q400" s="258"/>
      <c r="R400" s="258"/>
      <c r="S400" s="258"/>
      <c r="T400" s="259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0" t="s">
        <v>200</v>
      </c>
      <c r="AU400" s="260" t="s">
        <v>84</v>
      </c>
      <c r="AV400" s="15" t="s">
        <v>82</v>
      </c>
      <c r="AW400" s="15" t="s">
        <v>35</v>
      </c>
      <c r="AX400" s="15" t="s">
        <v>74</v>
      </c>
      <c r="AY400" s="260" t="s">
        <v>189</v>
      </c>
    </row>
    <row r="401" s="13" customFormat="1">
      <c r="A401" s="13"/>
      <c r="B401" s="227"/>
      <c r="C401" s="228"/>
      <c r="D401" s="229" t="s">
        <v>200</v>
      </c>
      <c r="E401" s="230" t="s">
        <v>19</v>
      </c>
      <c r="F401" s="231" t="s">
        <v>649</v>
      </c>
      <c r="G401" s="228"/>
      <c r="H401" s="232">
        <v>0.123</v>
      </c>
      <c r="I401" s="233"/>
      <c r="J401" s="228"/>
      <c r="K401" s="228"/>
      <c r="L401" s="234"/>
      <c r="M401" s="235"/>
      <c r="N401" s="236"/>
      <c r="O401" s="236"/>
      <c r="P401" s="236"/>
      <c r="Q401" s="236"/>
      <c r="R401" s="236"/>
      <c r="S401" s="236"/>
      <c r="T401" s="237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8" t="s">
        <v>200</v>
      </c>
      <c r="AU401" s="238" t="s">
        <v>84</v>
      </c>
      <c r="AV401" s="13" t="s">
        <v>84</v>
      </c>
      <c r="AW401" s="13" t="s">
        <v>35</v>
      </c>
      <c r="AX401" s="13" t="s">
        <v>74</v>
      </c>
      <c r="AY401" s="238" t="s">
        <v>189</v>
      </c>
    </row>
    <row r="402" s="14" customFormat="1">
      <c r="A402" s="14"/>
      <c r="B402" s="239"/>
      <c r="C402" s="240"/>
      <c r="D402" s="229" t="s">
        <v>200</v>
      </c>
      <c r="E402" s="241" t="s">
        <v>19</v>
      </c>
      <c r="F402" s="242" t="s">
        <v>203</v>
      </c>
      <c r="G402" s="240"/>
      <c r="H402" s="243">
        <v>0.24199999999999999</v>
      </c>
      <c r="I402" s="244"/>
      <c r="J402" s="240"/>
      <c r="K402" s="240"/>
      <c r="L402" s="245"/>
      <c r="M402" s="246"/>
      <c r="N402" s="247"/>
      <c r="O402" s="247"/>
      <c r="P402" s="247"/>
      <c r="Q402" s="247"/>
      <c r="R402" s="247"/>
      <c r="S402" s="247"/>
      <c r="T402" s="248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9" t="s">
        <v>200</v>
      </c>
      <c r="AU402" s="249" t="s">
        <v>84</v>
      </c>
      <c r="AV402" s="14" t="s">
        <v>196</v>
      </c>
      <c r="AW402" s="14" t="s">
        <v>35</v>
      </c>
      <c r="AX402" s="14" t="s">
        <v>82</v>
      </c>
      <c r="AY402" s="249" t="s">
        <v>189</v>
      </c>
    </row>
    <row r="403" s="2" customFormat="1" ht="37.8" customHeight="1">
      <c r="A403" s="42"/>
      <c r="B403" s="43"/>
      <c r="C403" s="209" t="s">
        <v>650</v>
      </c>
      <c r="D403" s="209" t="s">
        <v>192</v>
      </c>
      <c r="E403" s="210" t="s">
        <v>651</v>
      </c>
      <c r="F403" s="211" t="s">
        <v>652</v>
      </c>
      <c r="G403" s="212" t="s">
        <v>115</v>
      </c>
      <c r="H403" s="213">
        <v>24.75</v>
      </c>
      <c r="I403" s="214"/>
      <c r="J403" s="215">
        <f>ROUND(I403*H403,2)</f>
        <v>0</v>
      </c>
      <c r="K403" s="211" t="s">
        <v>195</v>
      </c>
      <c r="L403" s="48"/>
      <c r="M403" s="216" t="s">
        <v>19</v>
      </c>
      <c r="N403" s="217" t="s">
        <v>45</v>
      </c>
      <c r="O403" s="88"/>
      <c r="P403" s="218">
        <f>O403*H403</f>
        <v>0</v>
      </c>
      <c r="Q403" s="218">
        <v>0.00064999999999999997</v>
      </c>
      <c r="R403" s="218">
        <f>Q403*H403</f>
        <v>0.016087499999999998</v>
      </c>
      <c r="S403" s="218">
        <v>0.001</v>
      </c>
      <c r="T403" s="219">
        <f>S403*H403</f>
        <v>0.024750000000000001</v>
      </c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R403" s="220" t="s">
        <v>196</v>
      </c>
      <c r="AT403" s="220" t="s">
        <v>192</v>
      </c>
      <c r="AU403" s="220" t="s">
        <v>84</v>
      </c>
      <c r="AY403" s="21" t="s">
        <v>189</v>
      </c>
      <c r="BE403" s="221">
        <f>IF(N403="základní",J403,0)</f>
        <v>0</v>
      </c>
      <c r="BF403" s="221">
        <f>IF(N403="snížená",J403,0)</f>
        <v>0</v>
      </c>
      <c r="BG403" s="221">
        <f>IF(N403="zákl. přenesená",J403,0)</f>
        <v>0</v>
      </c>
      <c r="BH403" s="221">
        <f>IF(N403="sníž. přenesená",J403,0)</f>
        <v>0</v>
      </c>
      <c r="BI403" s="221">
        <f>IF(N403="nulová",J403,0)</f>
        <v>0</v>
      </c>
      <c r="BJ403" s="21" t="s">
        <v>82</v>
      </c>
      <c r="BK403" s="221">
        <f>ROUND(I403*H403,2)</f>
        <v>0</v>
      </c>
      <c r="BL403" s="21" t="s">
        <v>196</v>
      </c>
      <c r="BM403" s="220" t="s">
        <v>653</v>
      </c>
    </row>
    <row r="404" s="2" customFormat="1">
      <c r="A404" s="42"/>
      <c r="B404" s="43"/>
      <c r="C404" s="44"/>
      <c r="D404" s="222" t="s">
        <v>198</v>
      </c>
      <c r="E404" s="44"/>
      <c r="F404" s="223" t="s">
        <v>654</v>
      </c>
      <c r="G404" s="44"/>
      <c r="H404" s="44"/>
      <c r="I404" s="224"/>
      <c r="J404" s="44"/>
      <c r="K404" s="44"/>
      <c r="L404" s="48"/>
      <c r="M404" s="225"/>
      <c r="N404" s="226"/>
      <c r="O404" s="88"/>
      <c r="P404" s="88"/>
      <c r="Q404" s="88"/>
      <c r="R404" s="88"/>
      <c r="S404" s="88"/>
      <c r="T404" s="89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T404" s="21" t="s">
        <v>198</v>
      </c>
      <c r="AU404" s="21" t="s">
        <v>84</v>
      </c>
    </row>
    <row r="405" s="15" customFormat="1">
      <c r="A405" s="15"/>
      <c r="B405" s="251"/>
      <c r="C405" s="252"/>
      <c r="D405" s="229" t="s">
        <v>200</v>
      </c>
      <c r="E405" s="253" t="s">
        <v>19</v>
      </c>
      <c r="F405" s="254" t="s">
        <v>655</v>
      </c>
      <c r="G405" s="252"/>
      <c r="H405" s="253" t="s">
        <v>19</v>
      </c>
      <c r="I405" s="255"/>
      <c r="J405" s="252"/>
      <c r="K405" s="252"/>
      <c r="L405" s="256"/>
      <c r="M405" s="257"/>
      <c r="N405" s="258"/>
      <c r="O405" s="258"/>
      <c r="P405" s="258"/>
      <c r="Q405" s="258"/>
      <c r="R405" s="258"/>
      <c r="S405" s="258"/>
      <c r="T405" s="259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60" t="s">
        <v>200</v>
      </c>
      <c r="AU405" s="260" t="s">
        <v>84</v>
      </c>
      <c r="AV405" s="15" t="s">
        <v>82</v>
      </c>
      <c r="AW405" s="15" t="s">
        <v>35</v>
      </c>
      <c r="AX405" s="15" t="s">
        <v>74</v>
      </c>
      <c r="AY405" s="260" t="s">
        <v>189</v>
      </c>
    </row>
    <row r="406" s="15" customFormat="1">
      <c r="A406" s="15"/>
      <c r="B406" s="251"/>
      <c r="C406" s="252"/>
      <c r="D406" s="229" t="s">
        <v>200</v>
      </c>
      <c r="E406" s="253" t="s">
        <v>19</v>
      </c>
      <c r="F406" s="254" t="s">
        <v>656</v>
      </c>
      <c r="G406" s="252"/>
      <c r="H406" s="253" t="s">
        <v>19</v>
      </c>
      <c r="I406" s="255"/>
      <c r="J406" s="252"/>
      <c r="K406" s="252"/>
      <c r="L406" s="256"/>
      <c r="M406" s="257"/>
      <c r="N406" s="258"/>
      <c r="O406" s="258"/>
      <c r="P406" s="258"/>
      <c r="Q406" s="258"/>
      <c r="R406" s="258"/>
      <c r="S406" s="258"/>
      <c r="T406" s="259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60" t="s">
        <v>200</v>
      </c>
      <c r="AU406" s="260" t="s">
        <v>84</v>
      </c>
      <c r="AV406" s="15" t="s">
        <v>82</v>
      </c>
      <c r="AW406" s="15" t="s">
        <v>35</v>
      </c>
      <c r="AX406" s="15" t="s">
        <v>74</v>
      </c>
      <c r="AY406" s="260" t="s">
        <v>189</v>
      </c>
    </row>
    <row r="407" s="13" customFormat="1">
      <c r="A407" s="13"/>
      <c r="B407" s="227"/>
      <c r="C407" s="228"/>
      <c r="D407" s="229" t="s">
        <v>200</v>
      </c>
      <c r="E407" s="230" t="s">
        <v>19</v>
      </c>
      <c r="F407" s="231" t="s">
        <v>657</v>
      </c>
      <c r="G407" s="228"/>
      <c r="H407" s="232">
        <v>6</v>
      </c>
      <c r="I407" s="233"/>
      <c r="J407" s="228"/>
      <c r="K407" s="228"/>
      <c r="L407" s="234"/>
      <c r="M407" s="235"/>
      <c r="N407" s="236"/>
      <c r="O407" s="236"/>
      <c r="P407" s="236"/>
      <c r="Q407" s="236"/>
      <c r="R407" s="236"/>
      <c r="S407" s="236"/>
      <c r="T407" s="237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8" t="s">
        <v>200</v>
      </c>
      <c r="AU407" s="238" t="s">
        <v>84</v>
      </c>
      <c r="AV407" s="13" t="s">
        <v>84</v>
      </c>
      <c r="AW407" s="13" t="s">
        <v>35</v>
      </c>
      <c r="AX407" s="13" t="s">
        <v>74</v>
      </c>
      <c r="AY407" s="238" t="s">
        <v>189</v>
      </c>
    </row>
    <row r="408" s="15" customFormat="1">
      <c r="A408" s="15"/>
      <c r="B408" s="251"/>
      <c r="C408" s="252"/>
      <c r="D408" s="229" t="s">
        <v>200</v>
      </c>
      <c r="E408" s="253" t="s">
        <v>19</v>
      </c>
      <c r="F408" s="254" t="s">
        <v>658</v>
      </c>
      <c r="G408" s="252"/>
      <c r="H408" s="253" t="s">
        <v>19</v>
      </c>
      <c r="I408" s="255"/>
      <c r="J408" s="252"/>
      <c r="K408" s="252"/>
      <c r="L408" s="256"/>
      <c r="M408" s="257"/>
      <c r="N408" s="258"/>
      <c r="O408" s="258"/>
      <c r="P408" s="258"/>
      <c r="Q408" s="258"/>
      <c r="R408" s="258"/>
      <c r="S408" s="258"/>
      <c r="T408" s="259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60" t="s">
        <v>200</v>
      </c>
      <c r="AU408" s="260" t="s">
        <v>84</v>
      </c>
      <c r="AV408" s="15" t="s">
        <v>82</v>
      </c>
      <c r="AW408" s="15" t="s">
        <v>35</v>
      </c>
      <c r="AX408" s="15" t="s">
        <v>74</v>
      </c>
      <c r="AY408" s="260" t="s">
        <v>189</v>
      </c>
    </row>
    <row r="409" s="15" customFormat="1">
      <c r="A409" s="15"/>
      <c r="B409" s="251"/>
      <c r="C409" s="252"/>
      <c r="D409" s="229" t="s">
        <v>200</v>
      </c>
      <c r="E409" s="253" t="s">
        <v>19</v>
      </c>
      <c r="F409" s="254" t="s">
        <v>659</v>
      </c>
      <c r="G409" s="252"/>
      <c r="H409" s="253" t="s">
        <v>19</v>
      </c>
      <c r="I409" s="255"/>
      <c r="J409" s="252"/>
      <c r="K409" s="252"/>
      <c r="L409" s="256"/>
      <c r="M409" s="257"/>
      <c r="N409" s="258"/>
      <c r="O409" s="258"/>
      <c r="P409" s="258"/>
      <c r="Q409" s="258"/>
      <c r="R409" s="258"/>
      <c r="S409" s="258"/>
      <c r="T409" s="259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60" t="s">
        <v>200</v>
      </c>
      <c r="AU409" s="260" t="s">
        <v>84</v>
      </c>
      <c r="AV409" s="15" t="s">
        <v>82</v>
      </c>
      <c r="AW409" s="15" t="s">
        <v>35</v>
      </c>
      <c r="AX409" s="15" t="s">
        <v>74</v>
      </c>
      <c r="AY409" s="260" t="s">
        <v>189</v>
      </c>
    </row>
    <row r="410" s="13" customFormat="1">
      <c r="A410" s="13"/>
      <c r="B410" s="227"/>
      <c r="C410" s="228"/>
      <c r="D410" s="229" t="s">
        <v>200</v>
      </c>
      <c r="E410" s="230" t="s">
        <v>19</v>
      </c>
      <c r="F410" s="231" t="s">
        <v>660</v>
      </c>
      <c r="G410" s="228"/>
      <c r="H410" s="232">
        <v>18.75</v>
      </c>
      <c r="I410" s="233"/>
      <c r="J410" s="228"/>
      <c r="K410" s="228"/>
      <c r="L410" s="234"/>
      <c r="M410" s="235"/>
      <c r="N410" s="236"/>
      <c r="O410" s="236"/>
      <c r="P410" s="236"/>
      <c r="Q410" s="236"/>
      <c r="R410" s="236"/>
      <c r="S410" s="236"/>
      <c r="T410" s="237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8" t="s">
        <v>200</v>
      </c>
      <c r="AU410" s="238" t="s">
        <v>84</v>
      </c>
      <c r="AV410" s="13" t="s">
        <v>84</v>
      </c>
      <c r="AW410" s="13" t="s">
        <v>35</v>
      </c>
      <c r="AX410" s="13" t="s">
        <v>74</v>
      </c>
      <c r="AY410" s="238" t="s">
        <v>189</v>
      </c>
    </row>
    <row r="411" s="14" customFormat="1">
      <c r="A411" s="14"/>
      <c r="B411" s="239"/>
      <c r="C411" s="240"/>
      <c r="D411" s="229" t="s">
        <v>200</v>
      </c>
      <c r="E411" s="241" t="s">
        <v>19</v>
      </c>
      <c r="F411" s="242" t="s">
        <v>203</v>
      </c>
      <c r="G411" s="240"/>
      <c r="H411" s="243">
        <v>24.75</v>
      </c>
      <c r="I411" s="244"/>
      <c r="J411" s="240"/>
      <c r="K411" s="240"/>
      <c r="L411" s="245"/>
      <c r="M411" s="246"/>
      <c r="N411" s="247"/>
      <c r="O411" s="247"/>
      <c r="P411" s="247"/>
      <c r="Q411" s="247"/>
      <c r="R411" s="247"/>
      <c r="S411" s="247"/>
      <c r="T411" s="248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9" t="s">
        <v>200</v>
      </c>
      <c r="AU411" s="249" t="s">
        <v>84</v>
      </c>
      <c r="AV411" s="14" t="s">
        <v>196</v>
      </c>
      <c r="AW411" s="14" t="s">
        <v>35</v>
      </c>
      <c r="AX411" s="14" t="s">
        <v>82</v>
      </c>
      <c r="AY411" s="249" t="s">
        <v>189</v>
      </c>
    </row>
    <row r="412" s="2" customFormat="1" ht="16.5" customHeight="1">
      <c r="A412" s="42"/>
      <c r="B412" s="43"/>
      <c r="C412" s="261" t="s">
        <v>661</v>
      </c>
      <c r="D412" s="261" t="s">
        <v>254</v>
      </c>
      <c r="E412" s="262" t="s">
        <v>662</v>
      </c>
      <c r="F412" s="263" t="s">
        <v>663</v>
      </c>
      <c r="G412" s="264" t="s">
        <v>115</v>
      </c>
      <c r="H412" s="265">
        <v>42.93</v>
      </c>
      <c r="I412" s="266"/>
      <c r="J412" s="267">
        <f>ROUND(I412*H412,2)</f>
        <v>0</v>
      </c>
      <c r="K412" s="263" t="s">
        <v>195</v>
      </c>
      <c r="L412" s="268"/>
      <c r="M412" s="269" t="s">
        <v>19</v>
      </c>
      <c r="N412" s="270" t="s">
        <v>45</v>
      </c>
      <c r="O412" s="88"/>
      <c r="P412" s="218">
        <f>O412*H412</f>
        <v>0</v>
      </c>
      <c r="Q412" s="218">
        <v>0.0012999999999999999</v>
      </c>
      <c r="R412" s="218">
        <f>Q412*H412</f>
        <v>0.055808999999999998</v>
      </c>
      <c r="S412" s="218">
        <v>0</v>
      </c>
      <c r="T412" s="219">
        <f>S412*H412</f>
        <v>0</v>
      </c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R412" s="220" t="s">
        <v>247</v>
      </c>
      <c r="AT412" s="220" t="s">
        <v>254</v>
      </c>
      <c r="AU412" s="220" t="s">
        <v>84</v>
      </c>
      <c r="AY412" s="21" t="s">
        <v>189</v>
      </c>
      <c r="BE412" s="221">
        <f>IF(N412="základní",J412,0)</f>
        <v>0</v>
      </c>
      <c r="BF412" s="221">
        <f>IF(N412="snížená",J412,0)</f>
        <v>0</v>
      </c>
      <c r="BG412" s="221">
        <f>IF(N412="zákl. přenesená",J412,0)</f>
        <v>0</v>
      </c>
      <c r="BH412" s="221">
        <f>IF(N412="sníž. přenesená",J412,0)</f>
        <v>0</v>
      </c>
      <c r="BI412" s="221">
        <f>IF(N412="nulová",J412,0)</f>
        <v>0</v>
      </c>
      <c r="BJ412" s="21" t="s">
        <v>82</v>
      </c>
      <c r="BK412" s="221">
        <f>ROUND(I412*H412,2)</f>
        <v>0</v>
      </c>
      <c r="BL412" s="21" t="s">
        <v>196</v>
      </c>
      <c r="BM412" s="220" t="s">
        <v>664</v>
      </c>
    </row>
    <row r="413" s="13" customFormat="1">
      <c r="A413" s="13"/>
      <c r="B413" s="227"/>
      <c r="C413" s="228"/>
      <c r="D413" s="229" t="s">
        <v>200</v>
      </c>
      <c r="E413" s="230" t="s">
        <v>19</v>
      </c>
      <c r="F413" s="231" t="s">
        <v>665</v>
      </c>
      <c r="G413" s="228"/>
      <c r="H413" s="232">
        <v>14.58</v>
      </c>
      <c r="I413" s="233"/>
      <c r="J413" s="228"/>
      <c r="K413" s="228"/>
      <c r="L413" s="234"/>
      <c r="M413" s="235"/>
      <c r="N413" s="236"/>
      <c r="O413" s="236"/>
      <c r="P413" s="236"/>
      <c r="Q413" s="236"/>
      <c r="R413" s="236"/>
      <c r="S413" s="236"/>
      <c r="T413" s="237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8" t="s">
        <v>200</v>
      </c>
      <c r="AU413" s="238" t="s">
        <v>84</v>
      </c>
      <c r="AV413" s="13" t="s">
        <v>84</v>
      </c>
      <c r="AW413" s="13" t="s">
        <v>35</v>
      </c>
      <c r="AX413" s="13" t="s">
        <v>74</v>
      </c>
      <c r="AY413" s="238" t="s">
        <v>189</v>
      </c>
    </row>
    <row r="414" s="13" customFormat="1">
      <c r="A414" s="13"/>
      <c r="B414" s="227"/>
      <c r="C414" s="228"/>
      <c r="D414" s="229" t="s">
        <v>200</v>
      </c>
      <c r="E414" s="230" t="s">
        <v>19</v>
      </c>
      <c r="F414" s="231" t="s">
        <v>666</v>
      </c>
      <c r="G414" s="228"/>
      <c r="H414" s="232">
        <v>28.350000000000001</v>
      </c>
      <c r="I414" s="233"/>
      <c r="J414" s="228"/>
      <c r="K414" s="228"/>
      <c r="L414" s="234"/>
      <c r="M414" s="235"/>
      <c r="N414" s="236"/>
      <c r="O414" s="236"/>
      <c r="P414" s="236"/>
      <c r="Q414" s="236"/>
      <c r="R414" s="236"/>
      <c r="S414" s="236"/>
      <c r="T414" s="237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8" t="s">
        <v>200</v>
      </c>
      <c r="AU414" s="238" t="s">
        <v>84</v>
      </c>
      <c r="AV414" s="13" t="s">
        <v>84</v>
      </c>
      <c r="AW414" s="13" t="s">
        <v>35</v>
      </c>
      <c r="AX414" s="13" t="s">
        <v>74</v>
      </c>
      <c r="AY414" s="238" t="s">
        <v>189</v>
      </c>
    </row>
    <row r="415" s="14" customFormat="1">
      <c r="A415" s="14"/>
      <c r="B415" s="239"/>
      <c r="C415" s="240"/>
      <c r="D415" s="229" t="s">
        <v>200</v>
      </c>
      <c r="E415" s="241" t="s">
        <v>19</v>
      </c>
      <c r="F415" s="242" t="s">
        <v>203</v>
      </c>
      <c r="G415" s="240"/>
      <c r="H415" s="243">
        <v>42.93</v>
      </c>
      <c r="I415" s="244"/>
      <c r="J415" s="240"/>
      <c r="K415" s="240"/>
      <c r="L415" s="245"/>
      <c r="M415" s="246"/>
      <c r="N415" s="247"/>
      <c r="O415" s="247"/>
      <c r="P415" s="247"/>
      <c r="Q415" s="247"/>
      <c r="R415" s="247"/>
      <c r="S415" s="247"/>
      <c r="T415" s="248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9" t="s">
        <v>200</v>
      </c>
      <c r="AU415" s="249" t="s">
        <v>84</v>
      </c>
      <c r="AV415" s="14" t="s">
        <v>196</v>
      </c>
      <c r="AW415" s="14" t="s">
        <v>35</v>
      </c>
      <c r="AX415" s="14" t="s">
        <v>82</v>
      </c>
      <c r="AY415" s="249" t="s">
        <v>189</v>
      </c>
    </row>
    <row r="416" s="2" customFormat="1" ht="24.15" customHeight="1">
      <c r="A416" s="42"/>
      <c r="B416" s="43"/>
      <c r="C416" s="261" t="s">
        <v>667</v>
      </c>
      <c r="D416" s="261" t="s">
        <v>254</v>
      </c>
      <c r="E416" s="262" t="s">
        <v>668</v>
      </c>
      <c r="F416" s="263" t="s">
        <v>669</v>
      </c>
      <c r="G416" s="264" t="s">
        <v>670</v>
      </c>
      <c r="H416" s="265">
        <v>0.59999999999999998</v>
      </c>
      <c r="I416" s="266"/>
      <c r="J416" s="267">
        <f>ROUND(I416*H416,2)</f>
        <v>0</v>
      </c>
      <c r="K416" s="263" t="s">
        <v>195</v>
      </c>
      <c r="L416" s="268"/>
      <c r="M416" s="269" t="s">
        <v>19</v>
      </c>
      <c r="N416" s="270" t="s">
        <v>45</v>
      </c>
      <c r="O416" s="88"/>
      <c r="P416" s="218">
        <f>O416*H416</f>
        <v>0</v>
      </c>
      <c r="Q416" s="218">
        <v>0.0033300000000000001</v>
      </c>
      <c r="R416" s="218">
        <f>Q416*H416</f>
        <v>0.0019979999999999998</v>
      </c>
      <c r="S416" s="218">
        <v>0</v>
      </c>
      <c r="T416" s="219">
        <f>S416*H416</f>
        <v>0</v>
      </c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R416" s="220" t="s">
        <v>247</v>
      </c>
      <c r="AT416" s="220" t="s">
        <v>254</v>
      </c>
      <c r="AU416" s="220" t="s">
        <v>84</v>
      </c>
      <c r="AY416" s="21" t="s">
        <v>189</v>
      </c>
      <c r="BE416" s="221">
        <f>IF(N416="základní",J416,0)</f>
        <v>0</v>
      </c>
      <c r="BF416" s="221">
        <f>IF(N416="snížená",J416,0)</f>
        <v>0</v>
      </c>
      <c r="BG416" s="221">
        <f>IF(N416="zákl. přenesená",J416,0)</f>
        <v>0</v>
      </c>
      <c r="BH416" s="221">
        <f>IF(N416="sníž. přenesená",J416,0)</f>
        <v>0</v>
      </c>
      <c r="BI416" s="221">
        <f>IF(N416="nulová",J416,0)</f>
        <v>0</v>
      </c>
      <c r="BJ416" s="21" t="s">
        <v>82</v>
      </c>
      <c r="BK416" s="221">
        <f>ROUND(I416*H416,2)</f>
        <v>0</v>
      </c>
      <c r="BL416" s="21" t="s">
        <v>196</v>
      </c>
      <c r="BM416" s="220" t="s">
        <v>671</v>
      </c>
    </row>
    <row r="417" s="13" customFormat="1">
      <c r="A417" s="13"/>
      <c r="B417" s="227"/>
      <c r="C417" s="228"/>
      <c r="D417" s="229" t="s">
        <v>200</v>
      </c>
      <c r="E417" s="230" t="s">
        <v>19</v>
      </c>
      <c r="F417" s="231" t="s">
        <v>672</v>
      </c>
      <c r="G417" s="228"/>
      <c r="H417" s="232">
        <v>0.59999999999999998</v>
      </c>
      <c r="I417" s="233"/>
      <c r="J417" s="228"/>
      <c r="K417" s="228"/>
      <c r="L417" s="234"/>
      <c r="M417" s="235"/>
      <c r="N417" s="236"/>
      <c r="O417" s="236"/>
      <c r="P417" s="236"/>
      <c r="Q417" s="236"/>
      <c r="R417" s="236"/>
      <c r="S417" s="236"/>
      <c r="T417" s="237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8" t="s">
        <v>200</v>
      </c>
      <c r="AU417" s="238" t="s">
        <v>84</v>
      </c>
      <c r="AV417" s="13" t="s">
        <v>84</v>
      </c>
      <c r="AW417" s="13" t="s">
        <v>35</v>
      </c>
      <c r="AX417" s="13" t="s">
        <v>82</v>
      </c>
      <c r="AY417" s="238" t="s">
        <v>189</v>
      </c>
    </row>
    <row r="418" s="2" customFormat="1" ht="24.15" customHeight="1">
      <c r="A418" s="42"/>
      <c r="B418" s="43"/>
      <c r="C418" s="261" t="s">
        <v>673</v>
      </c>
      <c r="D418" s="261" t="s">
        <v>254</v>
      </c>
      <c r="E418" s="262" t="s">
        <v>674</v>
      </c>
      <c r="F418" s="263" t="s">
        <v>675</v>
      </c>
      <c r="G418" s="264" t="s">
        <v>670</v>
      </c>
      <c r="H418" s="265">
        <v>0.59999999999999998</v>
      </c>
      <c r="I418" s="266"/>
      <c r="J418" s="267">
        <f>ROUND(I418*H418,2)</f>
        <v>0</v>
      </c>
      <c r="K418" s="263" t="s">
        <v>195</v>
      </c>
      <c r="L418" s="268"/>
      <c r="M418" s="269" t="s">
        <v>19</v>
      </c>
      <c r="N418" s="270" t="s">
        <v>45</v>
      </c>
      <c r="O418" s="88"/>
      <c r="P418" s="218">
        <f>O418*H418</f>
        <v>0</v>
      </c>
      <c r="Q418" s="218">
        <v>0.0011299999999999999</v>
      </c>
      <c r="R418" s="218">
        <f>Q418*H418</f>
        <v>0.00067799999999999989</v>
      </c>
      <c r="S418" s="218">
        <v>0</v>
      </c>
      <c r="T418" s="219">
        <f>S418*H418</f>
        <v>0</v>
      </c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R418" s="220" t="s">
        <v>247</v>
      </c>
      <c r="AT418" s="220" t="s">
        <v>254</v>
      </c>
      <c r="AU418" s="220" t="s">
        <v>84</v>
      </c>
      <c r="AY418" s="21" t="s">
        <v>189</v>
      </c>
      <c r="BE418" s="221">
        <f>IF(N418="základní",J418,0)</f>
        <v>0</v>
      </c>
      <c r="BF418" s="221">
        <f>IF(N418="snížená",J418,0)</f>
        <v>0</v>
      </c>
      <c r="BG418" s="221">
        <f>IF(N418="zákl. přenesená",J418,0)</f>
        <v>0</v>
      </c>
      <c r="BH418" s="221">
        <f>IF(N418="sníž. přenesená",J418,0)</f>
        <v>0</v>
      </c>
      <c r="BI418" s="221">
        <f>IF(N418="nulová",J418,0)</f>
        <v>0</v>
      </c>
      <c r="BJ418" s="21" t="s">
        <v>82</v>
      </c>
      <c r="BK418" s="221">
        <f>ROUND(I418*H418,2)</f>
        <v>0</v>
      </c>
      <c r="BL418" s="21" t="s">
        <v>196</v>
      </c>
      <c r="BM418" s="220" t="s">
        <v>676</v>
      </c>
    </row>
    <row r="419" s="13" customFormat="1">
      <c r="A419" s="13"/>
      <c r="B419" s="227"/>
      <c r="C419" s="228"/>
      <c r="D419" s="229" t="s">
        <v>200</v>
      </c>
      <c r="E419" s="230" t="s">
        <v>19</v>
      </c>
      <c r="F419" s="231" t="s">
        <v>672</v>
      </c>
      <c r="G419" s="228"/>
      <c r="H419" s="232">
        <v>0.59999999999999998</v>
      </c>
      <c r="I419" s="233"/>
      <c r="J419" s="228"/>
      <c r="K419" s="228"/>
      <c r="L419" s="234"/>
      <c r="M419" s="235"/>
      <c r="N419" s="236"/>
      <c r="O419" s="236"/>
      <c r="P419" s="236"/>
      <c r="Q419" s="236"/>
      <c r="R419" s="236"/>
      <c r="S419" s="236"/>
      <c r="T419" s="237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8" t="s">
        <v>200</v>
      </c>
      <c r="AU419" s="238" t="s">
        <v>84</v>
      </c>
      <c r="AV419" s="13" t="s">
        <v>84</v>
      </c>
      <c r="AW419" s="13" t="s">
        <v>35</v>
      </c>
      <c r="AX419" s="13" t="s">
        <v>82</v>
      </c>
      <c r="AY419" s="238" t="s">
        <v>189</v>
      </c>
    </row>
    <row r="420" s="2" customFormat="1" ht="24.15" customHeight="1">
      <c r="A420" s="42"/>
      <c r="B420" s="43"/>
      <c r="C420" s="209" t="s">
        <v>677</v>
      </c>
      <c r="D420" s="209" t="s">
        <v>192</v>
      </c>
      <c r="E420" s="210" t="s">
        <v>678</v>
      </c>
      <c r="F420" s="211" t="s">
        <v>679</v>
      </c>
      <c r="G420" s="212" t="s">
        <v>115</v>
      </c>
      <c r="H420" s="213">
        <v>133.65000000000001</v>
      </c>
      <c r="I420" s="214"/>
      <c r="J420" s="215">
        <f>ROUND(I420*H420,2)</f>
        <v>0</v>
      </c>
      <c r="K420" s="211" t="s">
        <v>195</v>
      </c>
      <c r="L420" s="48"/>
      <c r="M420" s="216" t="s">
        <v>19</v>
      </c>
      <c r="N420" s="217" t="s">
        <v>45</v>
      </c>
      <c r="O420" s="88"/>
      <c r="P420" s="218">
        <f>O420*H420</f>
        <v>0</v>
      </c>
      <c r="Q420" s="218">
        <v>0</v>
      </c>
      <c r="R420" s="218">
        <f>Q420*H420</f>
        <v>0</v>
      </c>
      <c r="S420" s="218">
        <v>0</v>
      </c>
      <c r="T420" s="219">
        <f>S420*H420</f>
        <v>0</v>
      </c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R420" s="220" t="s">
        <v>196</v>
      </c>
      <c r="AT420" s="220" t="s">
        <v>192</v>
      </c>
      <c r="AU420" s="220" t="s">
        <v>84</v>
      </c>
      <c r="AY420" s="21" t="s">
        <v>189</v>
      </c>
      <c r="BE420" s="221">
        <f>IF(N420="základní",J420,0)</f>
        <v>0</v>
      </c>
      <c r="BF420" s="221">
        <f>IF(N420="snížená",J420,0)</f>
        <v>0</v>
      </c>
      <c r="BG420" s="221">
        <f>IF(N420="zákl. přenesená",J420,0)</f>
        <v>0</v>
      </c>
      <c r="BH420" s="221">
        <f>IF(N420="sníž. přenesená",J420,0)</f>
        <v>0</v>
      </c>
      <c r="BI420" s="221">
        <f>IF(N420="nulová",J420,0)</f>
        <v>0</v>
      </c>
      <c r="BJ420" s="21" t="s">
        <v>82</v>
      </c>
      <c r="BK420" s="221">
        <f>ROUND(I420*H420,2)</f>
        <v>0</v>
      </c>
      <c r="BL420" s="21" t="s">
        <v>196</v>
      </c>
      <c r="BM420" s="220" t="s">
        <v>680</v>
      </c>
    </row>
    <row r="421" s="2" customFormat="1">
      <c r="A421" s="42"/>
      <c r="B421" s="43"/>
      <c r="C421" s="44"/>
      <c r="D421" s="222" t="s">
        <v>198</v>
      </c>
      <c r="E421" s="44"/>
      <c r="F421" s="223" t="s">
        <v>681</v>
      </c>
      <c r="G421" s="44"/>
      <c r="H421" s="44"/>
      <c r="I421" s="224"/>
      <c r="J421" s="44"/>
      <c r="K421" s="44"/>
      <c r="L421" s="48"/>
      <c r="M421" s="225"/>
      <c r="N421" s="226"/>
      <c r="O421" s="88"/>
      <c r="P421" s="88"/>
      <c r="Q421" s="88"/>
      <c r="R421" s="88"/>
      <c r="S421" s="88"/>
      <c r="T421" s="89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T421" s="21" t="s">
        <v>198</v>
      </c>
      <c r="AU421" s="21" t="s">
        <v>84</v>
      </c>
    </row>
    <row r="422" s="13" customFormat="1">
      <c r="A422" s="13"/>
      <c r="B422" s="227"/>
      <c r="C422" s="228"/>
      <c r="D422" s="229" t="s">
        <v>200</v>
      </c>
      <c r="E422" s="230" t="s">
        <v>19</v>
      </c>
      <c r="F422" s="231" t="s">
        <v>682</v>
      </c>
      <c r="G422" s="228"/>
      <c r="H422" s="232">
        <v>133.65000000000001</v>
      </c>
      <c r="I422" s="233"/>
      <c r="J422" s="228"/>
      <c r="K422" s="228"/>
      <c r="L422" s="234"/>
      <c r="M422" s="235"/>
      <c r="N422" s="236"/>
      <c r="O422" s="236"/>
      <c r="P422" s="236"/>
      <c r="Q422" s="236"/>
      <c r="R422" s="236"/>
      <c r="S422" s="236"/>
      <c r="T422" s="237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8" t="s">
        <v>200</v>
      </c>
      <c r="AU422" s="238" t="s">
        <v>84</v>
      </c>
      <c r="AV422" s="13" t="s">
        <v>84</v>
      </c>
      <c r="AW422" s="13" t="s">
        <v>35</v>
      </c>
      <c r="AX422" s="13" t="s">
        <v>82</v>
      </c>
      <c r="AY422" s="238" t="s">
        <v>189</v>
      </c>
    </row>
    <row r="423" s="2" customFormat="1" ht="37.8" customHeight="1">
      <c r="A423" s="42"/>
      <c r="B423" s="43"/>
      <c r="C423" s="209" t="s">
        <v>683</v>
      </c>
      <c r="D423" s="209" t="s">
        <v>192</v>
      </c>
      <c r="E423" s="210" t="s">
        <v>684</v>
      </c>
      <c r="F423" s="211" t="s">
        <v>685</v>
      </c>
      <c r="G423" s="212" t="s">
        <v>115</v>
      </c>
      <c r="H423" s="213">
        <v>10</v>
      </c>
      <c r="I423" s="214"/>
      <c r="J423" s="215">
        <f>ROUND(I423*H423,2)</f>
        <v>0</v>
      </c>
      <c r="K423" s="211" t="s">
        <v>19</v>
      </c>
      <c r="L423" s="48"/>
      <c r="M423" s="216" t="s">
        <v>19</v>
      </c>
      <c r="N423" s="217" t="s">
        <v>45</v>
      </c>
      <c r="O423" s="88"/>
      <c r="P423" s="218">
        <f>O423*H423</f>
        <v>0</v>
      </c>
      <c r="Q423" s="218">
        <v>0.0022899999999999999</v>
      </c>
      <c r="R423" s="218">
        <f>Q423*H423</f>
        <v>0.0229</v>
      </c>
      <c r="S423" s="218">
        <v>0.0030000000000000001</v>
      </c>
      <c r="T423" s="219">
        <f>S423*H423</f>
        <v>0.029999999999999999</v>
      </c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R423" s="220" t="s">
        <v>196</v>
      </c>
      <c r="AT423" s="220" t="s">
        <v>192</v>
      </c>
      <c r="AU423" s="220" t="s">
        <v>84</v>
      </c>
      <c r="AY423" s="21" t="s">
        <v>189</v>
      </c>
      <c r="BE423" s="221">
        <f>IF(N423="základní",J423,0)</f>
        <v>0</v>
      </c>
      <c r="BF423" s="221">
        <f>IF(N423="snížená",J423,0)</f>
        <v>0</v>
      </c>
      <c r="BG423" s="221">
        <f>IF(N423="zákl. přenesená",J423,0)</f>
        <v>0</v>
      </c>
      <c r="BH423" s="221">
        <f>IF(N423="sníž. přenesená",J423,0)</f>
        <v>0</v>
      </c>
      <c r="BI423" s="221">
        <f>IF(N423="nulová",J423,0)</f>
        <v>0</v>
      </c>
      <c r="BJ423" s="21" t="s">
        <v>82</v>
      </c>
      <c r="BK423" s="221">
        <f>ROUND(I423*H423,2)</f>
        <v>0</v>
      </c>
      <c r="BL423" s="21" t="s">
        <v>196</v>
      </c>
      <c r="BM423" s="220" t="s">
        <v>686</v>
      </c>
    </row>
    <row r="424" s="15" customFormat="1">
      <c r="A424" s="15"/>
      <c r="B424" s="251"/>
      <c r="C424" s="252"/>
      <c r="D424" s="229" t="s">
        <v>200</v>
      </c>
      <c r="E424" s="253" t="s">
        <v>19</v>
      </c>
      <c r="F424" s="254" t="s">
        <v>687</v>
      </c>
      <c r="G424" s="252"/>
      <c r="H424" s="253" t="s">
        <v>19</v>
      </c>
      <c r="I424" s="255"/>
      <c r="J424" s="252"/>
      <c r="K424" s="252"/>
      <c r="L424" s="256"/>
      <c r="M424" s="257"/>
      <c r="N424" s="258"/>
      <c r="O424" s="258"/>
      <c r="P424" s="258"/>
      <c r="Q424" s="258"/>
      <c r="R424" s="258"/>
      <c r="S424" s="258"/>
      <c r="T424" s="259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60" t="s">
        <v>200</v>
      </c>
      <c r="AU424" s="260" t="s">
        <v>84</v>
      </c>
      <c r="AV424" s="15" t="s">
        <v>82</v>
      </c>
      <c r="AW424" s="15" t="s">
        <v>35</v>
      </c>
      <c r="AX424" s="15" t="s">
        <v>74</v>
      </c>
      <c r="AY424" s="260" t="s">
        <v>189</v>
      </c>
    </row>
    <row r="425" s="13" customFormat="1">
      <c r="A425" s="13"/>
      <c r="B425" s="227"/>
      <c r="C425" s="228"/>
      <c r="D425" s="229" t="s">
        <v>200</v>
      </c>
      <c r="E425" s="230" t="s">
        <v>19</v>
      </c>
      <c r="F425" s="231" t="s">
        <v>688</v>
      </c>
      <c r="G425" s="228"/>
      <c r="H425" s="232">
        <v>10</v>
      </c>
      <c r="I425" s="233"/>
      <c r="J425" s="228"/>
      <c r="K425" s="228"/>
      <c r="L425" s="234"/>
      <c r="M425" s="235"/>
      <c r="N425" s="236"/>
      <c r="O425" s="236"/>
      <c r="P425" s="236"/>
      <c r="Q425" s="236"/>
      <c r="R425" s="236"/>
      <c r="S425" s="236"/>
      <c r="T425" s="237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8" t="s">
        <v>200</v>
      </c>
      <c r="AU425" s="238" t="s">
        <v>84</v>
      </c>
      <c r="AV425" s="13" t="s">
        <v>84</v>
      </c>
      <c r="AW425" s="13" t="s">
        <v>35</v>
      </c>
      <c r="AX425" s="13" t="s">
        <v>82</v>
      </c>
      <c r="AY425" s="238" t="s">
        <v>189</v>
      </c>
    </row>
    <row r="426" s="2" customFormat="1" ht="24.15" customHeight="1">
      <c r="A426" s="42"/>
      <c r="B426" s="43"/>
      <c r="C426" s="209" t="s">
        <v>689</v>
      </c>
      <c r="D426" s="209" t="s">
        <v>192</v>
      </c>
      <c r="E426" s="210" t="s">
        <v>690</v>
      </c>
      <c r="F426" s="211" t="s">
        <v>691</v>
      </c>
      <c r="G426" s="212" t="s">
        <v>115</v>
      </c>
      <c r="H426" s="213">
        <v>40</v>
      </c>
      <c r="I426" s="214"/>
      <c r="J426" s="215">
        <f>ROUND(I426*H426,2)</f>
        <v>0</v>
      </c>
      <c r="K426" s="211" t="s">
        <v>19</v>
      </c>
      <c r="L426" s="48"/>
      <c r="M426" s="216" t="s">
        <v>19</v>
      </c>
      <c r="N426" s="217" t="s">
        <v>45</v>
      </c>
      <c r="O426" s="88"/>
      <c r="P426" s="218">
        <f>O426*H426</f>
        <v>0</v>
      </c>
      <c r="Q426" s="218">
        <v>0</v>
      </c>
      <c r="R426" s="218">
        <f>Q426*H426</f>
        <v>0</v>
      </c>
      <c r="S426" s="218">
        <v>0</v>
      </c>
      <c r="T426" s="219">
        <f>S426*H426</f>
        <v>0</v>
      </c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R426" s="220" t="s">
        <v>196</v>
      </c>
      <c r="AT426" s="220" t="s">
        <v>192</v>
      </c>
      <c r="AU426" s="220" t="s">
        <v>84</v>
      </c>
      <c r="AY426" s="21" t="s">
        <v>189</v>
      </c>
      <c r="BE426" s="221">
        <f>IF(N426="základní",J426,0)</f>
        <v>0</v>
      </c>
      <c r="BF426" s="221">
        <f>IF(N426="snížená",J426,0)</f>
        <v>0</v>
      </c>
      <c r="BG426" s="221">
        <f>IF(N426="zákl. přenesená",J426,0)</f>
        <v>0</v>
      </c>
      <c r="BH426" s="221">
        <f>IF(N426="sníž. přenesená",J426,0)</f>
        <v>0</v>
      </c>
      <c r="BI426" s="221">
        <f>IF(N426="nulová",J426,0)</f>
        <v>0</v>
      </c>
      <c r="BJ426" s="21" t="s">
        <v>82</v>
      </c>
      <c r="BK426" s="221">
        <f>ROUND(I426*H426,2)</f>
        <v>0</v>
      </c>
      <c r="BL426" s="21" t="s">
        <v>196</v>
      </c>
      <c r="BM426" s="220" t="s">
        <v>692</v>
      </c>
    </row>
    <row r="427" s="15" customFormat="1">
      <c r="A427" s="15"/>
      <c r="B427" s="251"/>
      <c r="C427" s="252"/>
      <c r="D427" s="229" t="s">
        <v>200</v>
      </c>
      <c r="E427" s="253" t="s">
        <v>19</v>
      </c>
      <c r="F427" s="254" t="s">
        <v>687</v>
      </c>
      <c r="G427" s="252"/>
      <c r="H427" s="253" t="s">
        <v>19</v>
      </c>
      <c r="I427" s="255"/>
      <c r="J427" s="252"/>
      <c r="K427" s="252"/>
      <c r="L427" s="256"/>
      <c r="M427" s="257"/>
      <c r="N427" s="258"/>
      <c r="O427" s="258"/>
      <c r="P427" s="258"/>
      <c r="Q427" s="258"/>
      <c r="R427" s="258"/>
      <c r="S427" s="258"/>
      <c r="T427" s="259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0" t="s">
        <v>200</v>
      </c>
      <c r="AU427" s="260" t="s">
        <v>84</v>
      </c>
      <c r="AV427" s="15" t="s">
        <v>82</v>
      </c>
      <c r="AW427" s="15" t="s">
        <v>35</v>
      </c>
      <c r="AX427" s="15" t="s">
        <v>74</v>
      </c>
      <c r="AY427" s="260" t="s">
        <v>189</v>
      </c>
    </row>
    <row r="428" s="13" customFormat="1">
      <c r="A428" s="13"/>
      <c r="B428" s="227"/>
      <c r="C428" s="228"/>
      <c r="D428" s="229" t="s">
        <v>200</v>
      </c>
      <c r="E428" s="230" t="s">
        <v>19</v>
      </c>
      <c r="F428" s="231" t="s">
        <v>693</v>
      </c>
      <c r="G428" s="228"/>
      <c r="H428" s="232">
        <v>40</v>
      </c>
      <c r="I428" s="233"/>
      <c r="J428" s="228"/>
      <c r="K428" s="228"/>
      <c r="L428" s="234"/>
      <c r="M428" s="235"/>
      <c r="N428" s="236"/>
      <c r="O428" s="236"/>
      <c r="P428" s="236"/>
      <c r="Q428" s="236"/>
      <c r="R428" s="236"/>
      <c r="S428" s="236"/>
      <c r="T428" s="237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8" t="s">
        <v>200</v>
      </c>
      <c r="AU428" s="238" t="s">
        <v>84</v>
      </c>
      <c r="AV428" s="13" t="s">
        <v>84</v>
      </c>
      <c r="AW428" s="13" t="s">
        <v>35</v>
      </c>
      <c r="AX428" s="13" t="s">
        <v>82</v>
      </c>
      <c r="AY428" s="238" t="s">
        <v>189</v>
      </c>
    </row>
    <row r="429" s="2" customFormat="1" ht="24.15" customHeight="1">
      <c r="A429" s="42"/>
      <c r="B429" s="43"/>
      <c r="C429" s="209" t="s">
        <v>694</v>
      </c>
      <c r="D429" s="209" t="s">
        <v>192</v>
      </c>
      <c r="E429" s="210" t="s">
        <v>695</v>
      </c>
      <c r="F429" s="211" t="s">
        <v>696</v>
      </c>
      <c r="G429" s="212" t="s">
        <v>93</v>
      </c>
      <c r="H429" s="213">
        <v>395.16300000000001</v>
      </c>
      <c r="I429" s="214"/>
      <c r="J429" s="215">
        <f>ROUND(I429*H429,2)</f>
        <v>0</v>
      </c>
      <c r="K429" s="211" t="s">
        <v>195</v>
      </c>
      <c r="L429" s="48"/>
      <c r="M429" s="216" t="s">
        <v>19</v>
      </c>
      <c r="N429" s="217" t="s">
        <v>45</v>
      </c>
      <c r="O429" s="88"/>
      <c r="P429" s="218">
        <f>O429*H429</f>
        <v>0</v>
      </c>
      <c r="Q429" s="218">
        <v>0</v>
      </c>
      <c r="R429" s="218">
        <f>Q429*H429</f>
        <v>0</v>
      </c>
      <c r="S429" s="218">
        <v>0</v>
      </c>
      <c r="T429" s="219">
        <f>S429*H429</f>
        <v>0</v>
      </c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R429" s="220" t="s">
        <v>196</v>
      </c>
      <c r="AT429" s="220" t="s">
        <v>192</v>
      </c>
      <c r="AU429" s="220" t="s">
        <v>84</v>
      </c>
      <c r="AY429" s="21" t="s">
        <v>189</v>
      </c>
      <c r="BE429" s="221">
        <f>IF(N429="základní",J429,0)</f>
        <v>0</v>
      </c>
      <c r="BF429" s="221">
        <f>IF(N429="snížená",J429,0)</f>
        <v>0</v>
      </c>
      <c r="BG429" s="221">
        <f>IF(N429="zákl. přenesená",J429,0)</f>
        <v>0</v>
      </c>
      <c r="BH429" s="221">
        <f>IF(N429="sníž. přenesená",J429,0)</f>
        <v>0</v>
      </c>
      <c r="BI429" s="221">
        <f>IF(N429="nulová",J429,0)</f>
        <v>0</v>
      </c>
      <c r="BJ429" s="21" t="s">
        <v>82</v>
      </c>
      <c r="BK429" s="221">
        <f>ROUND(I429*H429,2)</f>
        <v>0</v>
      </c>
      <c r="BL429" s="21" t="s">
        <v>196</v>
      </c>
      <c r="BM429" s="220" t="s">
        <v>697</v>
      </c>
    </row>
    <row r="430" s="2" customFormat="1">
      <c r="A430" s="42"/>
      <c r="B430" s="43"/>
      <c r="C430" s="44"/>
      <c r="D430" s="222" t="s">
        <v>198</v>
      </c>
      <c r="E430" s="44"/>
      <c r="F430" s="223" t="s">
        <v>698</v>
      </c>
      <c r="G430" s="44"/>
      <c r="H430" s="44"/>
      <c r="I430" s="224"/>
      <c r="J430" s="44"/>
      <c r="K430" s="44"/>
      <c r="L430" s="48"/>
      <c r="M430" s="225"/>
      <c r="N430" s="226"/>
      <c r="O430" s="88"/>
      <c r="P430" s="88"/>
      <c r="Q430" s="88"/>
      <c r="R430" s="88"/>
      <c r="S430" s="88"/>
      <c r="T430" s="89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T430" s="21" t="s">
        <v>198</v>
      </c>
      <c r="AU430" s="21" t="s">
        <v>84</v>
      </c>
    </row>
    <row r="431" s="13" customFormat="1">
      <c r="A431" s="13"/>
      <c r="B431" s="227"/>
      <c r="C431" s="228"/>
      <c r="D431" s="229" t="s">
        <v>200</v>
      </c>
      <c r="E431" s="230" t="s">
        <v>19</v>
      </c>
      <c r="F431" s="231" t="s">
        <v>121</v>
      </c>
      <c r="G431" s="228"/>
      <c r="H431" s="232">
        <v>395.16300000000001</v>
      </c>
      <c r="I431" s="233"/>
      <c r="J431" s="228"/>
      <c r="K431" s="228"/>
      <c r="L431" s="234"/>
      <c r="M431" s="235"/>
      <c r="N431" s="236"/>
      <c r="O431" s="236"/>
      <c r="P431" s="236"/>
      <c r="Q431" s="236"/>
      <c r="R431" s="236"/>
      <c r="S431" s="236"/>
      <c r="T431" s="237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8" t="s">
        <v>200</v>
      </c>
      <c r="AU431" s="238" t="s">
        <v>84</v>
      </c>
      <c r="AV431" s="13" t="s">
        <v>84</v>
      </c>
      <c r="AW431" s="13" t="s">
        <v>35</v>
      </c>
      <c r="AX431" s="13" t="s">
        <v>82</v>
      </c>
      <c r="AY431" s="238" t="s">
        <v>189</v>
      </c>
    </row>
    <row r="432" s="2" customFormat="1" ht="44.25" customHeight="1">
      <c r="A432" s="42"/>
      <c r="B432" s="43"/>
      <c r="C432" s="209" t="s">
        <v>699</v>
      </c>
      <c r="D432" s="209" t="s">
        <v>192</v>
      </c>
      <c r="E432" s="210" t="s">
        <v>700</v>
      </c>
      <c r="F432" s="211" t="s">
        <v>701</v>
      </c>
      <c r="G432" s="212" t="s">
        <v>93</v>
      </c>
      <c r="H432" s="213">
        <v>395.16300000000001</v>
      </c>
      <c r="I432" s="214"/>
      <c r="J432" s="215">
        <f>ROUND(I432*H432,2)</f>
        <v>0</v>
      </c>
      <c r="K432" s="211" t="s">
        <v>195</v>
      </c>
      <c r="L432" s="48"/>
      <c r="M432" s="216" t="s">
        <v>19</v>
      </c>
      <c r="N432" s="217" t="s">
        <v>45</v>
      </c>
      <c r="O432" s="88"/>
      <c r="P432" s="218">
        <f>O432*H432</f>
        <v>0</v>
      </c>
      <c r="Q432" s="218">
        <v>0</v>
      </c>
      <c r="R432" s="218">
        <f>Q432*H432</f>
        <v>0</v>
      </c>
      <c r="S432" s="218">
        <v>0</v>
      </c>
      <c r="T432" s="219">
        <f>S432*H432</f>
        <v>0</v>
      </c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R432" s="220" t="s">
        <v>196</v>
      </c>
      <c r="AT432" s="220" t="s">
        <v>192</v>
      </c>
      <c r="AU432" s="220" t="s">
        <v>84</v>
      </c>
      <c r="AY432" s="21" t="s">
        <v>189</v>
      </c>
      <c r="BE432" s="221">
        <f>IF(N432="základní",J432,0)</f>
        <v>0</v>
      </c>
      <c r="BF432" s="221">
        <f>IF(N432="snížená",J432,0)</f>
        <v>0</v>
      </c>
      <c r="BG432" s="221">
        <f>IF(N432="zákl. přenesená",J432,0)</f>
        <v>0</v>
      </c>
      <c r="BH432" s="221">
        <f>IF(N432="sníž. přenesená",J432,0)</f>
        <v>0</v>
      </c>
      <c r="BI432" s="221">
        <f>IF(N432="nulová",J432,0)</f>
        <v>0</v>
      </c>
      <c r="BJ432" s="21" t="s">
        <v>82</v>
      </c>
      <c r="BK432" s="221">
        <f>ROUND(I432*H432,2)</f>
        <v>0</v>
      </c>
      <c r="BL432" s="21" t="s">
        <v>196</v>
      </c>
      <c r="BM432" s="220" t="s">
        <v>702</v>
      </c>
    </row>
    <row r="433" s="2" customFormat="1">
      <c r="A433" s="42"/>
      <c r="B433" s="43"/>
      <c r="C433" s="44"/>
      <c r="D433" s="222" t="s">
        <v>198</v>
      </c>
      <c r="E433" s="44"/>
      <c r="F433" s="223" t="s">
        <v>703</v>
      </c>
      <c r="G433" s="44"/>
      <c r="H433" s="44"/>
      <c r="I433" s="224"/>
      <c r="J433" s="44"/>
      <c r="K433" s="44"/>
      <c r="L433" s="48"/>
      <c r="M433" s="225"/>
      <c r="N433" s="226"/>
      <c r="O433" s="88"/>
      <c r="P433" s="88"/>
      <c r="Q433" s="88"/>
      <c r="R433" s="88"/>
      <c r="S433" s="88"/>
      <c r="T433" s="89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T433" s="21" t="s">
        <v>198</v>
      </c>
      <c r="AU433" s="21" t="s">
        <v>84</v>
      </c>
    </row>
    <row r="434" s="13" customFormat="1">
      <c r="A434" s="13"/>
      <c r="B434" s="227"/>
      <c r="C434" s="228"/>
      <c r="D434" s="229" t="s">
        <v>200</v>
      </c>
      <c r="E434" s="230" t="s">
        <v>19</v>
      </c>
      <c r="F434" s="231" t="s">
        <v>121</v>
      </c>
      <c r="G434" s="228"/>
      <c r="H434" s="232">
        <v>395.16300000000001</v>
      </c>
      <c r="I434" s="233"/>
      <c r="J434" s="228"/>
      <c r="K434" s="228"/>
      <c r="L434" s="234"/>
      <c r="M434" s="235"/>
      <c r="N434" s="236"/>
      <c r="O434" s="236"/>
      <c r="P434" s="236"/>
      <c r="Q434" s="236"/>
      <c r="R434" s="236"/>
      <c r="S434" s="236"/>
      <c r="T434" s="237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8" t="s">
        <v>200</v>
      </c>
      <c r="AU434" s="238" t="s">
        <v>84</v>
      </c>
      <c r="AV434" s="13" t="s">
        <v>84</v>
      </c>
      <c r="AW434" s="13" t="s">
        <v>35</v>
      </c>
      <c r="AX434" s="13" t="s">
        <v>82</v>
      </c>
      <c r="AY434" s="238" t="s">
        <v>189</v>
      </c>
    </row>
    <row r="435" s="2" customFormat="1" ht="24.15" customHeight="1">
      <c r="A435" s="42"/>
      <c r="B435" s="43"/>
      <c r="C435" s="209" t="s">
        <v>704</v>
      </c>
      <c r="D435" s="209" t="s">
        <v>192</v>
      </c>
      <c r="E435" s="210" t="s">
        <v>705</v>
      </c>
      <c r="F435" s="211" t="s">
        <v>706</v>
      </c>
      <c r="G435" s="212" t="s">
        <v>107</v>
      </c>
      <c r="H435" s="213">
        <v>237.59999999999999</v>
      </c>
      <c r="I435" s="214"/>
      <c r="J435" s="215">
        <f>ROUND(I435*H435,2)</f>
        <v>0</v>
      </c>
      <c r="K435" s="211" t="s">
        <v>195</v>
      </c>
      <c r="L435" s="48"/>
      <c r="M435" s="216" t="s">
        <v>19</v>
      </c>
      <c r="N435" s="217" t="s">
        <v>45</v>
      </c>
      <c r="O435" s="88"/>
      <c r="P435" s="218">
        <f>O435*H435</f>
        <v>0</v>
      </c>
      <c r="Q435" s="218">
        <v>0</v>
      </c>
      <c r="R435" s="218">
        <f>Q435*H435</f>
        <v>0</v>
      </c>
      <c r="S435" s="218">
        <v>0</v>
      </c>
      <c r="T435" s="219">
        <f>S435*H435</f>
        <v>0</v>
      </c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R435" s="220" t="s">
        <v>196</v>
      </c>
      <c r="AT435" s="220" t="s">
        <v>192</v>
      </c>
      <c r="AU435" s="220" t="s">
        <v>84</v>
      </c>
      <c r="AY435" s="21" t="s">
        <v>189</v>
      </c>
      <c r="BE435" s="221">
        <f>IF(N435="základní",J435,0)</f>
        <v>0</v>
      </c>
      <c r="BF435" s="221">
        <f>IF(N435="snížená",J435,0)</f>
        <v>0</v>
      </c>
      <c r="BG435" s="221">
        <f>IF(N435="zákl. přenesená",J435,0)</f>
        <v>0</v>
      </c>
      <c r="BH435" s="221">
        <f>IF(N435="sníž. přenesená",J435,0)</f>
        <v>0</v>
      </c>
      <c r="BI435" s="221">
        <f>IF(N435="nulová",J435,0)</f>
        <v>0</v>
      </c>
      <c r="BJ435" s="21" t="s">
        <v>82</v>
      </c>
      <c r="BK435" s="221">
        <f>ROUND(I435*H435,2)</f>
        <v>0</v>
      </c>
      <c r="BL435" s="21" t="s">
        <v>196</v>
      </c>
      <c r="BM435" s="220" t="s">
        <v>707</v>
      </c>
    </row>
    <row r="436" s="2" customFormat="1">
      <c r="A436" s="42"/>
      <c r="B436" s="43"/>
      <c r="C436" s="44"/>
      <c r="D436" s="222" t="s">
        <v>198</v>
      </c>
      <c r="E436" s="44"/>
      <c r="F436" s="223" t="s">
        <v>708</v>
      </c>
      <c r="G436" s="44"/>
      <c r="H436" s="44"/>
      <c r="I436" s="224"/>
      <c r="J436" s="44"/>
      <c r="K436" s="44"/>
      <c r="L436" s="48"/>
      <c r="M436" s="225"/>
      <c r="N436" s="226"/>
      <c r="O436" s="88"/>
      <c r="P436" s="88"/>
      <c r="Q436" s="88"/>
      <c r="R436" s="88"/>
      <c r="S436" s="88"/>
      <c r="T436" s="89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T436" s="21" t="s">
        <v>198</v>
      </c>
      <c r="AU436" s="21" t="s">
        <v>84</v>
      </c>
    </row>
    <row r="437" s="13" customFormat="1">
      <c r="A437" s="13"/>
      <c r="B437" s="227"/>
      <c r="C437" s="228"/>
      <c r="D437" s="229" t="s">
        <v>200</v>
      </c>
      <c r="E437" s="230" t="s">
        <v>19</v>
      </c>
      <c r="F437" s="231" t="s">
        <v>131</v>
      </c>
      <c r="G437" s="228"/>
      <c r="H437" s="232">
        <v>237.59999999999999</v>
      </c>
      <c r="I437" s="233"/>
      <c r="J437" s="228"/>
      <c r="K437" s="228"/>
      <c r="L437" s="234"/>
      <c r="M437" s="235"/>
      <c r="N437" s="236"/>
      <c r="O437" s="236"/>
      <c r="P437" s="236"/>
      <c r="Q437" s="236"/>
      <c r="R437" s="236"/>
      <c r="S437" s="236"/>
      <c r="T437" s="237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8" t="s">
        <v>200</v>
      </c>
      <c r="AU437" s="238" t="s">
        <v>84</v>
      </c>
      <c r="AV437" s="13" t="s">
        <v>84</v>
      </c>
      <c r="AW437" s="13" t="s">
        <v>35</v>
      </c>
      <c r="AX437" s="13" t="s">
        <v>82</v>
      </c>
      <c r="AY437" s="238" t="s">
        <v>189</v>
      </c>
    </row>
    <row r="438" s="2" customFormat="1" ht="44.25" customHeight="1">
      <c r="A438" s="42"/>
      <c r="B438" s="43"/>
      <c r="C438" s="209" t="s">
        <v>709</v>
      </c>
      <c r="D438" s="209" t="s">
        <v>192</v>
      </c>
      <c r="E438" s="210" t="s">
        <v>710</v>
      </c>
      <c r="F438" s="211" t="s">
        <v>711</v>
      </c>
      <c r="G438" s="212" t="s">
        <v>107</v>
      </c>
      <c r="H438" s="213">
        <v>237.59999999999999</v>
      </c>
      <c r="I438" s="214"/>
      <c r="J438" s="215">
        <f>ROUND(I438*H438,2)</f>
        <v>0</v>
      </c>
      <c r="K438" s="211" t="s">
        <v>195</v>
      </c>
      <c r="L438" s="48"/>
      <c r="M438" s="216" t="s">
        <v>19</v>
      </c>
      <c r="N438" s="217" t="s">
        <v>45</v>
      </c>
      <c r="O438" s="88"/>
      <c r="P438" s="218">
        <f>O438*H438</f>
        <v>0</v>
      </c>
      <c r="Q438" s="218">
        <v>0</v>
      </c>
      <c r="R438" s="218">
        <f>Q438*H438</f>
        <v>0</v>
      </c>
      <c r="S438" s="218">
        <v>0</v>
      </c>
      <c r="T438" s="219">
        <f>S438*H438</f>
        <v>0</v>
      </c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R438" s="220" t="s">
        <v>196</v>
      </c>
      <c r="AT438" s="220" t="s">
        <v>192</v>
      </c>
      <c r="AU438" s="220" t="s">
        <v>84</v>
      </c>
      <c r="AY438" s="21" t="s">
        <v>189</v>
      </c>
      <c r="BE438" s="221">
        <f>IF(N438="základní",J438,0)</f>
        <v>0</v>
      </c>
      <c r="BF438" s="221">
        <f>IF(N438="snížená",J438,0)</f>
        <v>0</v>
      </c>
      <c r="BG438" s="221">
        <f>IF(N438="zákl. přenesená",J438,0)</f>
        <v>0</v>
      </c>
      <c r="BH438" s="221">
        <f>IF(N438="sníž. přenesená",J438,0)</f>
        <v>0</v>
      </c>
      <c r="BI438" s="221">
        <f>IF(N438="nulová",J438,0)</f>
        <v>0</v>
      </c>
      <c r="BJ438" s="21" t="s">
        <v>82</v>
      </c>
      <c r="BK438" s="221">
        <f>ROUND(I438*H438,2)</f>
        <v>0</v>
      </c>
      <c r="BL438" s="21" t="s">
        <v>196</v>
      </c>
      <c r="BM438" s="220" t="s">
        <v>712</v>
      </c>
    </row>
    <row r="439" s="2" customFormat="1">
      <c r="A439" s="42"/>
      <c r="B439" s="43"/>
      <c r="C439" s="44"/>
      <c r="D439" s="222" t="s">
        <v>198</v>
      </c>
      <c r="E439" s="44"/>
      <c r="F439" s="223" t="s">
        <v>713</v>
      </c>
      <c r="G439" s="44"/>
      <c r="H439" s="44"/>
      <c r="I439" s="224"/>
      <c r="J439" s="44"/>
      <c r="K439" s="44"/>
      <c r="L439" s="48"/>
      <c r="M439" s="225"/>
      <c r="N439" s="226"/>
      <c r="O439" s="88"/>
      <c r="P439" s="88"/>
      <c r="Q439" s="88"/>
      <c r="R439" s="88"/>
      <c r="S439" s="88"/>
      <c r="T439" s="89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T439" s="21" t="s">
        <v>198</v>
      </c>
      <c r="AU439" s="21" t="s">
        <v>84</v>
      </c>
    </row>
    <row r="440" s="13" customFormat="1">
      <c r="A440" s="13"/>
      <c r="B440" s="227"/>
      <c r="C440" s="228"/>
      <c r="D440" s="229" t="s">
        <v>200</v>
      </c>
      <c r="E440" s="230" t="s">
        <v>19</v>
      </c>
      <c r="F440" s="231" t="s">
        <v>131</v>
      </c>
      <c r="G440" s="228"/>
      <c r="H440" s="232">
        <v>237.59999999999999</v>
      </c>
      <c r="I440" s="233"/>
      <c r="J440" s="228"/>
      <c r="K440" s="228"/>
      <c r="L440" s="234"/>
      <c r="M440" s="235"/>
      <c r="N440" s="236"/>
      <c r="O440" s="236"/>
      <c r="P440" s="236"/>
      <c r="Q440" s="236"/>
      <c r="R440" s="236"/>
      <c r="S440" s="236"/>
      <c r="T440" s="237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8" t="s">
        <v>200</v>
      </c>
      <c r="AU440" s="238" t="s">
        <v>84</v>
      </c>
      <c r="AV440" s="13" t="s">
        <v>84</v>
      </c>
      <c r="AW440" s="13" t="s">
        <v>35</v>
      </c>
      <c r="AX440" s="13" t="s">
        <v>82</v>
      </c>
      <c r="AY440" s="238" t="s">
        <v>189</v>
      </c>
    </row>
    <row r="441" s="12" customFormat="1" ht="22.8" customHeight="1">
      <c r="A441" s="12"/>
      <c r="B441" s="193"/>
      <c r="C441" s="194"/>
      <c r="D441" s="195" t="s">
        <v>73</v>
      </c>
      <c r="E441" s="207" t="s">
        <v>714</v>
      </c>
      <c r="F441" s="207" t="s">
        <v>715</v>
      </c>
      <c r="G441" s="194"/>
      <c r="H441" s="194"/>
      <c r="I441" s="197"/>
      <c r="J441" s="208">
        <f>BK441</f>
        <v>0</v>
      </c>
      <c r="K441" s="194"/>
      <c r="L441" s="199"/>
      <c r="M441" s="200"/>
      <c r="N441" s="201"/>
      <c r="O441" s="201"/>
      <c r="P441" s="202">
        <f>SUM(P442:P467)</f>
        <v>0</v>
      </c>
      <c r="Q441" s="201"/>
      <c r="R441" s="202">
        <f>SUM(R442:R467)</f>
        <v>0</v>
      </c>
      <c r="S441" s="201"/>
      <c r="T441" s="203">
        <f>SUM(T442:T467)</f>
        <v>0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04" t="s">
        <v>82</v>
      </c>
      <c r="AT441" s="205" t="s">
        <v>73</v>
      </c>
      <c r="AU441" s="205" t="s">
        <v>82</v>
      </c>
      <c r="AY441" s="204" t="s">
        <v>189</v>
      </c>
      <c r="BK441" s="206">
        <f>SUM(BK442:BK467)</f>
        <v>0</v>
      </c>
    </row>
    <row r="442" s="2" customFormat="1" ht="44.25" customHeight="1">
      <c r="A442" s="42"/>
      <c r="B442" s="43"/>
      <c r="C442" s="209" t="s">
        <v>716</v>
      </c>
      <c r="D442" s="209" t="s">
        <v>192</v>
      </c>
      <c r="E442" s="210" t="s">
        <v>717</v>
      </c>
      <c r="F442" s="211" t="s">
        <v>718</v>
      </c>
      <c r="G442" s="212" t="s">
        <v>222</v>
      </c>
      <c r="H442" s="213">
        <v>247.97999999999999</v>
      </c>
      <c r="I442" s="214"/>
      <c r="J442" s="215">
        <f>ROUND(I442*H442,2)</f>
        <v>0</v>
      </c>
      <c r="K442" s="211" t="s">
        <v>195</v>
      </c>
      <c r="L442" s="48"/>
      <c r="M442" s="216" t="s">
        <v>19</v>
      </c>
      <c r="N442" s="217" t="s">
        <v>45</v>
      </c>
      <c r="O442" s="88"/>
      <c r="P442" s="218">
        <f>O442*H442</f>
        <v>0</v>
      </c>
      <c r="Q442" s="218">
        <v>0</v>
      </c>
      <c r="R442" s="218">
        <f>Q442*H442</f>
        <v>0</v>
      </c>
      <c r="S442" s="218">
        <v>0</v>
      </c>
      <c r="T442" s="219">
        <f>S442*H442</f>
        <v>0</v>
      </c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R442" s="220" t="s">
        <v>196</v>
      </c>
      <c r="AT442" s="220" t="s">
        <v>192</v>
      </c>
      <c r="AU442" s="220" t="s">
        <v>84</v>
      </c>
      <c r="AY442" s="21" t="s">
        <v>189</v>
      </c>
      <c r="BE442" s="221">
        <f>IF(N442="základní",J442,0)</f>
        <v>0</v>
      </c>
      <c r="BF442" s="221">
        <f>IF(N442="snížená",J442,0)</f>
        <v>0</v>
      </c>
      <c r="BG442" s="221">
        <f>IF(N442="zákl. přenesená",J442,0)</f>
        <v>0</v>
      </c>
      <c r="BH442" s="221">
        <f>IF(N442="sníž. přenesená",J442,0)</f>
        <v>0</v>
      </c>
      <c r="BI442" s="221">
        <f>IF(N442="nulová",J442,0)</f>
        <v>0</v>
      </c>
      <c r="BJ442" s="21" t="s">
        <v>82</v>
      </c>
      <c r="BK442" s="221">
        <f>ROUND(I442*H442,2)</f>
        <v>0</v>
      </c>
      <c r="BL442" s="21" t="s">
        <v>196</v>
      </c>
      <c r="BM442" s="220" t="s">
        <v>719</v>
      </c>
    </row>
    <row r="443" s="2" customFormat="1">
      <c r="A443" s="42"/>
      <c r="B443" s="43"/>
      <c r="C443" s="44"/>
      <c r="D443" s="222" t="s">
        <v>198</v>
      </c>
      <c r="E443" s="44"/>
      <c r="F443" s="223" t="s">
        <v>720</v>
      </c>
      <c r="G443" s="44"/>
      <c r="H443" s="44"/>
      <c r="I443" s="224"/>
      <c r="J443" s="44"/>
      <c r="K443" s="44"/>
      <c r="L443" s="48"/>
      <c r="M443" s="225"/>
      <c r="N443" s="226"/>
      <c r="O443" s="88"/>
      <c r="P443" s="88"/>
      <c r="Q443" s="88"/>
      <c r="R443" s="88"/>
      <c r="S443" s="88"/>
      <c r="T443" s="89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T443" s="21" t="s">
        <v>198</v>
      </c>
      <c r="AU443" s="21" t="s">
        <v>84</v>
      </c>
    </row>
    <row r="444" s="2" customFormat="1" ht="33" customHeight="1">
      <c r="A444" s="42"/>
      <c r="B444" s="43"/>
      <c r="C444" s="209" t="s">
        <v>721</v>
      </c>
      <c r="D444" s="209" t="s">
        <v>192</v>
      </c>
      <c r="E444" s="210" t="s">
        <v>722</v>
      </c>
      <c r="F444" s="211" t="s">
        <v>723</v>
      </c>
      <c r="G444" s="212" t="s">
        <v>222</v>
      </c>
      <c r="H444" s="213">
        <v>247.97999999999999</v>
      </c>
      <c r="I444" s="214"/>
      <c r="J444" s="215">
        <f>ROUND(I444*H444,2)</f>
        <v>0</v>
      </c>
      <c r="K444" s="211" t="s">
        <v>195</v>
      </c>
      <c r="L444" s="48"/>
      <c r="M444" s="216" t="s">
        <v>19</v>
      </c>
      <c r="N444" s="217" t="s">
        <v>45</v>
      </c>
      <c r="O444" s="88"/>
      <c r="P444" s="218">
        <f>O444*H444</f>
        <v>0</v>
      </c>
      <c r="Q444" s="218">
        <v>0</v>
      </c>
      <c r="R444" s="218">
        <f>Q444*H444</f>
        <v>0</v>
      </c>
      <c r="S444" s="218">
        <v>0</v>
      </c>
      <c r="T444" s="219">
        <f>S444*H444</f>
        <v>0</v>
      </c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R444" s="220" t="s">
        <v>196</v>
      </c>
      <c r="AT444" s="220" t="s">
        <v>192</v>
      </c>
      <c r="AU444" s="220" t="s">
        <v>84</v>
      </c>
      <c r="AY444" s="21" t="s">
        <v>189</v>
      </c>
      <c r="BE444" s="221">
        <f>IF(N444="základní",J444,0)</f>
        <v>0</v>
      </c>
      <c r="BF444" s="221">
        <f>IF(N444="snížená",J444,0)</f>
        <v>0</v>
      </c>
      <c r="BG444" s="221">
        <f>IF(N444="zákl. přenesená",J444,0)</f>
        <v>0</v>
      </c>
      <c r="BH444" s="221">
        <f>IF(N444="sníž. přenesená",J444,0)</f>
        <v>0</v>
      </c>
      <c r="BI444" s="221">
        <f>IF(N444="nulová",J444,0)</f>
        <v>0</v>
      </c>
      <c r="BJ444" s="21" t="s">
        <v>82</v>
      </c>
      <c r="BK444" s="221">
        <f>ROUND(I444*H444,2)</f>
        <v>0</v>
      </c>
      <c r="BL444" s="21" t="s">
        <v>196</v>
      </c>
      <c r="BM444" s="220" t="s">
        <v>724</v>
      </c>
    </row>
    <row r="445" s="2" customFormat="1">
      <c r="A445" s="42"/>
      <c r="B445" s="43"/>
      <c r="C445" s="44"/>
      <c r="D445" s="222" t="s">
        <v>198</v>
      </c>
      <c r="E445" s="44"/>
      <c r="F445" s="223" t="s">
        <v>725</v>
      </c>
      <c r="G445" s="44"/>
      <c r="H445" s="44"/>
      <c r="I445" s="224"/>
      <c r="J445" s="44"/>
      <c r="K445" s="44"/>
      <c r="L445" s="48"/>
      <c r="M445" s="225"/>
      <c r="N445" s="226"/>
      <c r="O445" s="88"/>
      <c r="P445" s="88"/>
      <c r="Q445" s="88"/>
      <c r="R445" s="88"/>
      <c r="S445" s="88"/>
      <c r="T445" s="89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T445" s="21" t="s">
        <v>198</v>
      </c>
      <c r="AU445" s="21" t="s">
        <v>84</v>
      </c>
    </row>
    <row r="446" s="2" customFormat="1" ht="44.25" customHeight="1">
      <c r="A446" s="42"/>
      <c r="B446" s="43"/>
      <c r="C446" s="209" t="s">
        <v>726</v>
      </c>
      <c r="D446" s="209" t="s">
        <v>192</v>
      </c>
      <c r="E446" s="210" t="s">
        <v>727</v>
      </c>
      <c r="F446" s="211" t="s">
        <v>728</v>
      </c>
      <c r="G446" s="212" t="s">
        <v>222</v>
      </c>
      <c r="H446" s="213">
        <v>4711.6199999999999</v>
      </c>
      <c r="I446" s="214"/>
      <c r="J446" s="215">
        <f>ROUND(I446*H446,2)</f>
        <v>0</v>
      </c>
      <c r="K446" s="211" t="s">
        <v>195</v>
      </c>
      <c r="L446" s="48"/>
      <c r="M446" s="216" t="s">
        <v>19</v>
      </c>
      <c r="N446" s="217" t="s">
        <v>45</v>
      </c>
      <c r="O446" s="88"/>
      <c r="P446" s="218">
        <f>O446*H446</f>
        <v>0</v>
      </c>
      <c r="Q446" s="218">
        <v>0</v>
      </c>
      <c r="R446" s="218">
        <f>Q446*H446</f>
        <v>0</v>
      </c>
      <c r="S446" s="218">
        <v>0</v>
      </c>
      <c r="T446" s="219">
        <f>S446*H446</f>
        <v>0</v>
      </c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R446" s="220" t="s">
        <v>196</v>
      </c>
      <c r="AT446" s="220" t="s">
        <v>192</v>
      </c>
      <c r="AU446" s="220" t="s">
        <v>84</v>
      </c>
      <c r="AY446" s="21" t="s">
        <v>189</v>
      </c>
      <c r="BE446" s="221">
        <f>IF(N446="základní",J446,0)</f>
        <v>0</v>
      </c>
      <c r="BF446" s="221">
        <f>IF(N446="snížená",J446,0)</f>
        <v>0</v>
      </c>
      <c r="BG446" s="221">
        <f>IF(N446="zákl. přenesená",J446,0)</f>
        <v>0</v>
      </c>
      <c r="BH446" s="221">
        <f>IF(N446="sníž. přenesená",J446,0)</f>
        <v>0</v>
      </c>
      <c r="BI446" s="221">
        <f>IF(N446="nulová",J446,0)</f>
        <v>0</v>
      </c>
      <c r="BJ446" s="21" t="s">
        <v>82</v>
      </c>
      <c r="BK446" s="221">
        <f>ROUND(I446*H446,2)</f>
        <v>0</v>
      </c>
      <c r="BL446" s="21" t="s">
        <v>196</v>
      </c>
      <c r="BM446" s="220" t="s">
        <v>729</v>
      </c>
    </row>
    <row r="447" s="2" customFormat="1">
      <c r="A447" s="42"/>
      <c r="B447" s="43"/>
      <c r="C447" s="44"/>
      <c r="D447" s="222" t="s">
        <v>198</v>
      </c>
      <c r="E447" s="44"/>
      <c r="F447" s="223" t="s">
        <v>730</v>
      </c>
      <c r="G447" s="44"/>
      <c r="H447" s="44"/>
      <c r="I447" s="224"/>
      <c r="J447" s="44"/>
      <c r="K447" s="44"/>
      <c r="L447" s="48"/>
      <c r="M447" s="225"/>
      <c r="N447" s="226"/>
      <c r="O447" s="88"/>
      <c r="P447" s="88"/>
      <c r="Q447" s="88"/>
      <c r="R447" s="88"/>
      <c r="S447" s="88"/>
      <c r="T447" s="89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T447" s="21" t="s">
        <v>198</v>
      </c>
      <c r="AU447" s="21" t="s">
        <v>84</v>
      </c>
    </row>
    <row r="448" s="13" customFormat="1">
      <c r="A448" s="13"/>
      <c r="B448" s="227"/>
      <c r="C448" s="228"/>
      <c r="D448" s="229" t="s">
        <v>200</v>
      </c>
      <c r="E448" s="228"/>
      <c r="F448" s="231" t="s">
        <v>731</v>
      </c>
      <c r="G448" s="228"/>
      <c r="H448" s="232">
        <v>4711.6199999999999</v>
      </c>
      <c r="I448" s="233"/>
      <c r="J448" s="228"/>
      <c r="K448" s="228"/>
      <c r="L448" s="234"/>
      <c r="M448" s="235"/>
      <c r="N448" s="236"/>
      <c r="O448" s="236"/>
      <c r="P448" s="236"/>
      <c r="Q448" s="236"/>
      <c r="R448" s="236"/>
      <c r="S448" s="236"/>
      <c r="T448" s="237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8" t="s">
        <v>200</v>
      </c>
      <c r="AU448" s="238" t="s">
        <v>84</v>
      </c>
      <c r="AV448" s="13" t="s">
        <v>84</v>
      </c>
      <c r="AW448" s="13" t="s">
        <v>4</v>
      </c>
      <c r="AX448" s="13" t="s">
        <v>82</v>
      </c>
      <c r="AY448" s="238" t="s">
        <v>189</v>
      </c>
    </row>
    <row r="449" s="2" customFormat="1" ht="44.25" customHeight="1">
      <c r="A449" s="42"/>
      <c r="B449" s="43"/>
      <c r="C449" s="209" t="s">
        <v>732</v>
      </c>
      <c r="D449" s="209" t="s">
        <v>192</v>
      </c>
      <c r="E449" s="210" t="s">
        <v>733</v>
      </c>
      <c r="F449" s="211" t="s">
        <v>734</v>
      </c>
      <c r="G449" s="212" t="s">
        <v>222</v>
      </c>
      <c r="H449" s="213">
        <v>67.843000000000004</v>
      </c>
      <c r="I449" s="214"/>
      <c r="J449" s="215">
        <f>ROUND(I449*H449,2)</f>
        <v>0</v>
      </c>
      <c r="K449" s="211" t="s">
        <v>195</v>
      </c>
      <c r="L449" s="48"/>
      <c r="M449" s="216" t="s">
        <v>19</v>
      </c>
      <c r="N449" s="217" t="s">
        <v>45</v>
      </c>
      <c r="O449" s="88"/>
      <c r="P449" s="218">
        <f>O449*H449</f>
        <v>0</v>
      </c>
      <c r="Q449" s="218">
        <v>0</v>
      </c>
      <c r="R449" s="218">
        <f>Q449*H449</f>
        <v>0</v>
      </c>
      <c r="S449" s="218">
        <v>0</v>
      </c>
      <c r="T449" s="219">
        <f>S449*H449</f>
        <v>0</v>
      </c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R449" s="220" t="s">
        <v>196</v>
      </c>
      <c r="AT449" s="220" t="s">
        <v>192</v>
      </c>
      <c r="AU449" s="220" t="s">
        <v>84</v>
      </c>
      <c r="AY449" s="21" t="s">
        <v>189</v>
      </c>
      <c r="BE449" s="221">
        <f>IF(N449="základní",J449,0)</f>
        <v>0</v>
      </c>
      <c r="BF449" s="221">
        <f>IF(N449="snížená",J449,0)</f>
        <v>0</v>
      </c>
      <c r="BG449" s="221">
        <f>IF(N449="zákl. přenesená",J449,0)</f>
        <v>0</v>
      </c>
      <c r="BH449" s="221">
        <f>IF(N449="sníž. přenesená",J449,0)</f>
        <v>0</v>
      </c>
      <c r="BI449" s="221">
        <f>IF(N449="nulová",J449,0)</f>
        <v>0</v>
      </c>
      <c r="BJ449" s="21" t="s">
        <v>82</v>
      </c>
      <c r="BK449" s="221">
        <f>ROUND(I449*H449,2)</f>
        <v>0</v>
      </c>
      <c r="BL449" s="21" t="s">
        <v>196</v>
      </c>
      <c r="BM449" s="220" t="s">
        <v>735</v>
      </c>
    </row>
    <row r="450" s="2" customFormat="1">
      <c r="A450" s="42"/>
      <c r="B450" s="43"/>
      <c r="C450" s="44"/>
      <c r="D450" s="222" t="s">
        <v>198</v>
      </c>
      <c r="E450" s="44"/>
      <c r="F450" s="223" t="s">
        <v>736</v>
      </c>
      <c r="G450" s="44"/>
      <c r="H450" s="44"/>
      <c r="I450" s="224"/>
      <c r="J450" s="44"/>
      <c r="K450" s="44"/>
      <c r="L450" s="48"/>
      <c r="M450" s="225"/>
      <c r="N450" s="226"/>
      <c r="O450" s="88"/>
      <c r="P450" s="88"/>
      <c r="Q450" s="88"/>
      <c r="R450" s="88"/>
      <c r="S450" s="88"/>
      <c r="T450" s="89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T450" s="21" t="s">
        <v>198</v>
      </c>
      <c r="AU450" s="21" t="s">
        <v>84</v>
      </c>
    </row>
    <row r="451" s="13" customFormat="1">
      <c r="A451" s="13"/>
      <c r="B451" s="227"/>
      <c r="C451" s="228"/>
      <c r="D451" s="229" t="s">
        <v>200</v>
      </c>
      <c r="E451" s="230" t="s">
        <v>19</v>
      </c>
      <c r="F451" s="231" t="s">
        <v>737</v>
      </c>
      <c r="G451" s="228"/>
      <c r="H451" s="232">
        <v>67.843000000000004</v>
      </c>
      <c r="I451" s="233"/>
      <c r="J451" s="228"/>
      <c r="K451" s="228"/>
      <c r="L451" s="234"/>
      <c r="M451" s="235"/>
      <c r="N451" s="236"/>
      <c r="O451" s="236"/>
      <c r="P451" s="236"/>
      <c r="Q451" s="236"/>
      <c r="R451" s="236"/>
      <c r="S451" s="236"/>
      <c r="T451" s="237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8" t="s">
        <v>200</v>
      </c>
      <c r="AU451" s="238" t="s">
        <v>84</v>
      </c>
      <c r="AV451" s="13" t="s">
        <v>84</v>
      </c>
      <c r="AW451" s="13" t="s">
        <v>35</v>
      </c>
      <c r="AX451" s="13" t="s">
        <v>82</v>
      </c>
      <c r="AY451" s="238" t="s">
        <v>189</v>
      </c>
    </row>
    <row r="452" s="2" customFormat="1" ht="44.25" customHeight="1">
      <c r="A452" s="42"/>
      <c r="B452" s="43"/>
      <c r="C452" s="209" t="s">
        <v>738</v>
      </c>
      <c r="D452" s="209" t="s">
        <v>192</v>
      </c>
      <c r="E452" s="210" t="s">
        <v>739</v>
      </c>
      <c r="F452" s="211" t="s">
        <v>740</v>
      </c>
      <c r="G452" s="212" t="s">
        <v>222</v>
      </c>
      <c r="H452" s="213">
        <v>106.04300000000001</v>
      </c>
      <c r="I452" s="214"/>
      <c r="J452" s="215">
        <f>ROUND(I452*H452,2)</f>
        <v>0</v>
      </c>
      <c r="K452" s="211" t="s">
        <v>195</v>
      </c>
      <c r="L452" s="48"/>
      <c r="M452" s="216" t="s">
        <v>19</v>
      </c>
      <c r="N452" s="217" t="s">
        <v>45</v>
      </c>
      <c r="O452" s="88"/>
      <c r="P452" s="218">
        <f>O452*H452</f>
        <v>0</v>
      </c>
      <c r="Q452" s="218">
        <v>0</v>
      </c>
      <c r="R452" s="218">
        <f>Q452*H452</f>
        <v>0</v>
      </c>
      <c r="S452" s="218">
        <v>0</v>
      </c>
      <c r="T452" s="219">
        <f>S452*H452</f>
        <v>0</v>
      </c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R452" s="220" t="s">
        <v>196</v>
      </c>
      <c r="AT452" s="220" t="s">
        <v>192</v>
      </c>
      <c r="AU452" s="220" t="s">
        <v>84</v>
      </c>
      <c r="AY452" s="21" t="s">
        <v>189</v>
      </c>
      <c r="BE452" s="221">
        <f>IF(N452="základní",J452,0)</f>
        <v>0</v>
      </c>
      <c r="BF452" s="221">
        <f>IF(N452="snížená",J452,0)</f>
        <v>0</v>
      </c>
      <c r="BG452" s="221">
        <f>IF(N452="zákl. přenesená",J452,0)</f>
        <v>0</v>
      </c>
      <c r="BH452" s="221">
        <f>IF(N452="sníž. přenesená",J452,0)</f>
        <v>0</v>
      </c>
      <c r="BI452" s="221">
        <f>IF(N452="nulová",J452,0)</f>
        <v>0</v>
      </c>
      <c r="BJ452" s="21" t="s">
        <v>82</v>
      </c>
      <c r="BK452" s="221">
        <f>ROUND(I452*H452,2)</f>
        <v>0</v>
      </c>
      <c r="BL452" s="21" t="s">
        <v>196</v>
      </c>
      <c r="BM452" s="220" t="s">
        <v>741</v>
      </c>
    </row>
    <row r="453" s="2" customFormat="1">
      <c r="A453" s="42"/>
      <c r="B453" s="43"/>
      <c r="C453" s="44"/>
      <c r="D453" s="222" t="s">
        <v>198</v>
      </c>
      <c r="E453" s="44"/>
      <c r="F453" s="223" t="s">
        <v>742</v>
      </c>
      <c r="G453" s="44"/>
      <c r="H453" s="44"/>
      <c r="I453" s="224"/>
      <c r="J453" s="44"/>
      <c r="K453" s="44"/>
      <c r="L453" s="48"/>
      <c r="M453" s="225"/>
      <c r="N453" s="226"/>
      <c r="O453" s="88"/>
      <c r="P453" s="88"/>
      <c r="Q453" s="88"/>
      <c r="R453" s="88"/>
      <c r="S453" s="88"/>
      <c r="T453" s="89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T453" s="21" t="s">
        <v>198</v>
      </c>
      <c r="AU453" s="21" t="s">
        <v>84</v>
      </c>
    </row>
    <row r="454" s="13" customFormat="1">
      <c r="A454" s="13"/>
      <c r="B454" s="227"/>
      <c r="C454" s="228"/>
      <c r="D454" s="229" t="s">
        <v>200</v>
      </c>
      <c r="E454" s="230" t="s">
        <v>19</v>
      </c>
      <c r="F454" s="231" t="s">
        <v>743</v>
      </c>
      <c r="G454" s="228"/>
      <c r="H454" s="232">
        <v>106.04300000000001</v>
      </c>
      <c r="I454" s="233"/>
      <c r="J454" s="228"/>
      <c r="K454" s="228"/>
      <c r="L454" s="234"/>
      <c r="M454" s="235"/>
      <c r="N454" s="236"/>
      <c r="O454" s="236"/>
      <c r="P454" s="236"/>
      <c r="Q454" s="236"/>
      <c r="R454" s="236"/>
      <c r="S454" s="236"/>
      <c r="T454" s="237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8" t="s">
        <v>200</v>
      </c>
      <c r="AU454" s="238" t="s">
        <v>84</v>
      </c>
      <c r="AV454" s="13" t="s">
        <v>84</v>
      </c>
      <c r="AW454" s="13" t="s">
        <v>35</v>
      </c>
      <c r="AX454" s="13" t="s">
        <v>82</v>
      </c>
      <c r="AY454" s="238" t="s">
        <v>189</v>
      </c>
    </row>
    <row r="455" s="2" customFormat="1" ht="37.8" customHeight="1">
      <c r="A455" s="42"/>
      <c r="B455" s="43"/>
      <c r="C455" s="209" t="s">
        <v>744</v>
      </c>
      <c r="D455" s="209" t="s">
        <v>192</v>
      </c>
      <c r="E455" s="210" t="s">
        <v>745</v>
      </c>
      <c r="F455" s="211" t="s">
        <v>746</v>
      </c>
      <c r="G455" s="212" t="s">
        <v>222</v>
      </c>
      <c r="H455" s="213">
        <v>11.448</v>
      </c>
      <c r="I455" s="214"/>
      <c r="J455" s="215">
        <f>ROUND(I455*H455,2)</f>
        <v>0</v>
      </c>
      <c r="K455" s="211" t="s">
        <v>195</v>
      </c>
      <c r="L455" s="48"/>
      <c r="M455" s="216" t="s">
        <v>19</v>
      </c>
      <c r="N455" s="217" t="s">
        <v>45</v>
      </c>
      <c r="O455" s="88"/>
      <c r="P455" s="218">
        <f>O455*H455</f>
        <v>0</v>
      </c>
      <c r="Q455" s="218">
        <v>0</v>
      </c>
      <c r="R455" s="218">
        <f>Q455*H455</f>
        <v>0</v>
      </c>
      <c r="S455" s="218">
        <v>0</v>
      </c>
      <c r="T455" s="219">
        <f>S455*H455</f>
        <v>0</v>
      </c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R455" s="220" t="s">
        <v>196</v>
      </c>
      <c r="AT455" s="220" t="s">
        <v>192</v>
      </c>
      <c r="AU455" s="220" t="s">
        <v>84</v>
      </c>
      <c r="AY455" s="21" t="s">
        <v>189</v>
      </c>
      <c r="BE455" s="221">
        <f>IF(N455="základní",J455,0)</f>
        <v>0</v>
      </c>
      <c r="BF455" s="221">
        <f>IF(N455="snížená",J455,0)</f>
        <v>0</v>
      </c>
      <c r="BG455" s="221">
        <f>IF(N455="zákl. přenesená",J455,0)</f>
        <v>0</v>
      </c>
      <c r="BH455" s="221">
        <f>IF(N455="sníž. přenesená",J455,0)</f>
        <v>0</v>
      </c>
      <c r="BI455" s="221">
        <f>IF(N455="nulová",J455,0)</f>
        <v>0</v>
      </c>
      <c r="BJ455" s="21" t="s">
        <v>82</v>
      </c>
      <c r="BK455" s="221">
        <f>ROUND(I455*H455,2)</f>
        <v>0</v>
      </c>
      <c r="BL455" s="21" t="s">
        <v>196</v>
      </c>
      <c r="BM455" s="220" t="s">
        <v>747</v>
      </c>
    </row>
    <row r="456" s="2" customFormat="1">
      <c r="A456" s="42"/>
      <c r="B456" s="43"/>
      <c r="C456" s="44"/>
      <c r="D456" s="222" t="s">
        <v>198</v>
      </c>
      <c r="E456" s="44"/>
      <c r="F456" s="223" t="s">
        <v>748</v>
      </c>
      <c r="G456" s="44"/>
      <c r="H456" s="44"/>
      <c r="I456" s="224"/>
      <c r="J456" s="44"/>
      <c r="K456" s="44"/>
      <c r="L456" s="48"/>
      <c r="M456" s="225"/>
      <c r="N456" s="226"/>
      <c r="O456" s="88"/>
      <c r="P456" s="88"/>
      <c r="Q456" s="88"/>
      <c r="R456" s="88"/>
      <c r="S456" s="88"/>
      <c r="T456" s="89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T456" s="21" t="s">
        <v>198</v>
      </c>
      <c r="AU456" s="21" t="s">
        <v>84</v>
      </c>
    </row>
    <row r="457" s="13" customFormat="1">
      <c r="A457" s="13"/>
      <c r="B457" s="227"/>
      <c r="C457" s="228"/>
      <c r="D457" s="229" t="s">
        <v>200</v>
      </c>
      <c r="E457" s="230" t="s">
        <v>19</v>
      </c>
      <c r="F457" s="231" t="s">
        <v>749</v>
      </c>
      <c r="G457" s="228"/>
      <c r="H457" s="232">
        <v>11.448</v>
      </c>
      <c r="I457" s="233"/>
      <c r="J457" s="228"/>
      <c r="K457" s="228"/>
      <c r="L457" s="234"/>
      <c r="M457" s="235"/>
      <c r="N457" s="236"/>
      <c r="O457" s="236"/>
      <c r="P457" s="236"/>
      <c r="Q457" s="236"/>
      <c r="R457" s="236"/>
      <c r="S457" s="236"/>
      <c r="T457" s="237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8" t="s">
        <v>200</v>
      </c>
      <c r="AU457" s="238" t="s">
        <v>84</v>
      </c>
      <c r="AV457" s="13" t="s">
        <v>84</v>
      </c>
      <c r="AW457" s="13" t="s">
        <v>35</v>
      </c>
      <c r="AX457" s="13" t="s">
        <v>82</v>
      </c>
      <c r="AY457" s="238" t="s">
        <v>189</v>
      </c>
    </row>
    <row r="458" s="2" customFormat="1" ht="55.5" customHeight="1">
      <c r="A458" s="42"/>
      <c r="B458" s="43"/>
      <c r="C458" s="209" t="s">
        <v>750</v>
      </c>
      <c r="D458" s="209" t="s">
        <v>192</v>
      </c>
      <c r="E458" s="210" t="s">
        <v>751</v>
      </c>
      <c r="F458" s="211" t="s">
        <v>752</v>
      </c>
      <c r="G458" s="212" t="s">
        <v>222</v>
      </c>
      <c r="H458" s="213">
        <v>27.504000000000001</v>
      </c>
      <c r="I458" s="214"/>
      <c r="J458" s="215">
        <f>ROUND(I458*H458,2)</f>
        <v>0</v>
      </c>
      <c r="K458" s="211" t="s">
        <v>195</v>
      </c>
      <c r="L458" s="48"/>
      <c r="M458" s="216" t="s">
        <v>19</v>
      </c>
      <c r="N458" s="217" t="s">
        <v>45</v>
      </c>
      <c r="O458" s="88"/>
      <c r="P458" s="218">
        <f>O458*H458</f>
        <v>0</v>
      </c>
      <c r="Q458" s="218">
        <v>0</v>
      </c>
      <c r="R458" s="218">
        <f>Q458*H458</f>
        <v>0</v>
      </c>
      <c r="S458" s="218">
        <v>0</v>
      </c>
      <c r="T458" s="219">
        <f>S458*H458</f>
        <v>0</v>
      </c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R458" s="220" t="s">
        <v>196</v>
      </c>
      <c r="AT458" s="220" t="s">
        <v>192</v>
      </c>
      <c r="AU458" s="220" t="s">
        <v>84</v>
      </c>
      <c r="AY458" s="21" t="s">
        <v>189</v>
      </c>
      <c r="BE458" s="221">
        <f>IF(N458="základní",J458,0)</f>
        <v>0</v>
      </c>
      <c r="BF458" s="221">
        <f>IF(N458="snížená",J458,0)</f>
        <v>0</v>
      </c>
      <c r="BG458" s="221">
        <f>IF(N458="zákl. přenesená",J458,0)</f>
        <v>0</v>
      </c>
      <c r="BH458" s="221">
        <f>IF(N458="sníž. přenesená",J458,0)</f>
        <v>0</v>
      </c>
      <c r="BI458" s="221">
        <f>IF(N458="nulová",J458,0)</f>
        <v>0</v>
      </c>
      <c r="BJ458" s="21" t="s">
        <v>82</v>
      </c>
      <c r="BK458" s="221">
        <f>ROUND(I458*H458,2)</f>
        <v>0</v>
      </c>
      <c r="BL458" s="21" t="s">
        <v>196</v>
      </c>
      <c r="BM458" s="220" t="s">
        <v>753</v>
      </c>
    </row>
    <row r="459" s="2" customFormat="1">
      <c r="A459" s="42"/>
      <c r="B459" s="43"/>
      <c r="C459" s="44"/>
      <c r="D459" s="222" t="s">
        <v>198</v>
      </c>
      <c r="E459" s="44"/>
      <c r="F459" s="223" t="s">
        <v>754</v>
      </c>
      <c r="G459" s="44"/>
      <c r="H459" s="44"/>
      <c r="I459" s="224"/>
      <c r="J459" s="44"/>
      <c r="K459" s="44"/>
      <c r="L459" s="48"/>
      <c r="M459" s="225"/>
      <c r="N459" s="226"/>
      <c r="O459" s="88"/>
      <c r="P459" s="88"/>
      <c r="Q459" s="88"/>
      <c r="R459" s="88"/>
      <c r="S459" s="88"/>
      <c r="T459" s="89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T459" s="21" t="s">
        <v>198</v>
      </c>
      <c r="AU459" s="21" t="s">
        <v>84</v>
      </c>
    </row>
    <row r="460" s="2" customFormat="1" ht="44.25" customHeight="1">
      <c r="A460" s="42"/>
      <c r="B460" s="43"/>
      <c r="C460" s="209" t="s">
        <v>755</v>
      </c>
      <c r="D460" s="209" t="s">
        <v>192</v>
      </c>
      <c r="E460" s="210" t="s">
        <v>756</v>
      </c>
      <c r="F460" s="211" t="s">
        <v>757</v>
      </c>
      <c r="G460" s="212" t="s">
        <v>222</v>
      </c>
      <c r="H460" s="213">
        <v>1.4319999999999999</v>
      </c>
      <c r="I460" s="214"/>
      <c r="J460" s="215">
        <f>ROUND(I460*H460,2)</f>
        <v>0</v>
      </c>
      <c r="K460" s="211" t="s">
        <v>195</v>
      </c>
      <c r="L460" s="48"/>
      <c r="M460" s="216" t="s">
        <v>19</v>
      </c>
      <c r="N460" s="217" t="s">
        <v>45</v>
      </c>
      <c r="O460" s="88"/>
      <c r="P460" s="218">
        <f>O460*H460</f>
        <v>0</v>
      </c>
      <c r="Q460" s="218">
        <v>0</v>
      </c>
      <c r="R460" s="218">
        <f>Q460*H460</f>
        <v>0</v>
      </c>
      <c r="S460" s="218">
        <v>0</v>
      </c>
      <c r="T460" s="219">
        <f>S460*H460</f>
        <v>0</v>
      </c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R460" s="220" t="s">
        <v>196</v>
      </c>
      <c r="AT460" s="220" t="s">
        <v>192</v>
      </c>
      <c r="AU460" s="220" t="s">
        <v>84</v>
      </c>
      <c r="AY460" s="21" t="s">
        <v>189</v>
      </c>
      <c r="BE460" s="221">
        <f>IF(N460="základní",J460,0)</f>
        <v>0</v>
      </c>
      <c r="BF460" s="221">
        <f>IF(N460="snížená",J460,0)</f>
        <v>0</v>
      </c>
      <c r="BG460" s="221">
        <f>IF(N460="zákl. přenesená",J460,0)</f>
        <v>0</v>
      </c>
      <c r="BH460" s="221">
        <f>IF(N460="sníž. přenesená",J460,0)</f>
        <v>0</v>
      </c>
      <c r="BI460" s="221">
        <f>IF(N460="nulová",J460,0)</f>
        <v>0</v>
      </c>
      <c r="BJ460" s="21" t="s">
        <v>82</v>
      </c>
      <c r="BK460" s="221">
        <f>ROUND(I460*H460,2)</f>
        <v>0</v>
      </c>
      <c r="BL460" s="21" t="s">
        <v>196</v>
      </c>
      <c r="BM460" s="220" t="s">
        <v>758</v>
      </c>
    </row>
    <row r="461" s="2" customFormat="1">
      <c r="A461" s="42"/>
      <c r="B461" s="43"/>
      <c r="C461" s="44"/>
      <c r="D461" s="222" t="s">
        <v>198</v>
      </c>
      <c r="E461" s="44"/>
      <c r="F461" s="223" t="s">
        <v>759</v>
      </c>
      <c r="G461" s="44"/>
      <c r="H461" s="44"/>
      <c r="I461" s="224"/>
      <c r="J461" s="44"/>
      <c r="K461" s="44"/>
      <c r="L461" s="48"/>
      <c r="M461" s="225"/>
      <c r="N461" s="226"/>
      <c r="O461" s="88"/>
      <c r="P461" s="88"/>
      <c r="Q461" s="88"/>
      <c r="R461" s="88"/>
      <c r="S461" s="88"/>
      <c r="T461" s="89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T461" s="21" t="s">
        <v>198</v>
      </c>
      <c r="AU461" s="21" t="s">
        <v>84</v>
      </c>
    </row>
    <row r="462" s="13" customFormat="1">
      <c r="A462" s="13"/>
      <c r="B462" s="227"/>
      <c r="C462" s="228"/>
      <c r="D462" s="229" t="s">
        <v>200</v>
      </c>
      <c r="E462" s="230" t="s">
        <v>19</v>
      </c>
      <c r="F462" s="231" t="s">
        <v>760</v>
      </c>
      <c r="G462" s="228"/>
      <c r="H462" s="232">
        <v>1.4319999999999999</v>
      </c>
      <c r="I462" s="233"/>
      <c r="J462" s="228"/>
      <c r="K462" s="228"/>
      <c r="L462" s="234"/>
      <c r="M462" s="235"/>
      <c r="N462" s="236"/>
      <c r="O462" s="236"/>
      <c r="P462" s="236"/>
      <c r="Q462" s="236"/>
      <c r="R462" s="236"/>
      <c r="S462" s="236"/>
      <c r="T462" s="237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8" t="s">
        <v>200</v>
      </c>
      <c r="AU462" s="238" t="s">
        <v>84</v>
      </c>
      <c r="AV462" s="13" t="s">
        <v>84</v>
      </c>
      <c r="AW462" s="13" t="s">
        <v>35</v>
      </c>
      <c r="AX462" s="13" t="s">
        <v>82</v>
      </c>
      <c r="AY462" s="238" t="s">
        <v>189</v>
      </c>
    </row>
    <row r="463" s="2" customFormat="1" ht="37.8" customHeight="1">
      <c r="A463" s="42"/>
      <c r="B463" s="43"/>
      <c r="C463" s="209" t="s">
        <v>761</v>
      </c>
      <c r="D463" s="209" t="s">
        <v>192</v>
      </c>
      <c r="E463" s="210" t="s">
        <v>762</v>
      </c>
      <c r="F463" s="211" t="s">
        <v>763</v>
      </c>
      <c r="G463" s="212" t="s">
        <v>222</v>
      </c>
      <c r="H463" s="213">
        <v>28.507999999999999</v>
      </c>
      <c r="I463" s="214"/>
      <c r="J463" s="215">
        <f>ROUND(I463*H463,2)</f>
        <v>0</v>
      </c>
      <c r="K463" s="211" t="s">
        <v>195</v>
      </c>
      <c r="L463" s="48"/>
      <c r="M463" s="216" t="s">
        <v>19</v>
      </c>
      <c r="N463" s="217" t="s">
        <v>45</v>
      </c>
      <c r="O463" s="88"/>
      <c r="P463" s="218">
        <f>O463*H463</f>
        <v>0</v>
      </c>
      <c r="Q463" s="218">
        <v>0</v>
      </c>
      <c r="R463" s="218">
        <f>Q463*H463</f>
        <v>0</v>
      </c>
      <c r="S463" s="218">
        <v>0</v>
      </c>
      <c r="T463" s="219">
        <f>S463*H463</f>
        <v>0</v>
      </c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R463" s="220" t="s">
        <v>196</v>
      </c>
      <c r="AT463" s="220" t="s">
        <v>192</v>
      </c>
      <c r="AU463" s="220" t="s">
        <v>84</v>
      </c>
      <c r="AY463" s="21" t="s">
        <v>189</v>
      </c>
      <c r="BE463" s="221">
        <f>IF(N463="základní",J463,0)</f>
        <v>0</v>
      </c>
      <c r="BF463" s="221">
        <f>IF(N463="snížená",J463,0)</f>
        <v>0</v>
      </c>
      <c r="BG463" s="221">
        <f>IF(N463="zákl. přenesená",J463,0)</f>
        <v>0</v>
      </c>
      <c r="BH463" s="221">
        <f>IF(N463="sníž. přenesená",J463,0)</f>
        <v>0</v>
      </c>
      <c r="BI463" s="221">
        <f>IF(N463="nulová",J463,0)</f>
        <v>0</v>
      </c>
      <c r="BJ463" s="21" t="s">
        <v>82</v>
      </c>
      <c r="BK463" s="221">
        <f>ROUND(I463*H463,2)</f>
        <v>0</v>
      </c>
      <c r="BL463" s="21" t="s">
        <v>196</v>
      </c>
      <c r="BM463" s="220" t="s">
        <v>764</v>
      </c>
    </row>
    <row r="464" s="2" customFormat="1">
      <c r="A464" s="42"/>
      <c r="B464" s="43"/>
      <c r="C464" s="44"/>
      <c r="D464" s="222" t="s">
        <v>198</v>
      </c>
      <c r="E464" s="44"/>
      <c r="F464" s="223" t="s">
        <v>765</v>
      </c>
      <c r="G464" s="44"/>
      <c r="H464" s="44"/>
      <c r="I464" s="224"/>
      <c r="J464" s="44"/>
      <c r="K464" s="44"/>
      <c r="L464" s="48"/>
      <c r="M464" s="225"/>
      <c r="N464" s="226"/>
      <c r="O464" s="88"/>
      <c r="P464" s="88"/>
      <c r="Q464" s="88"/>
      <c r="R464" s="88"/>
      <c r="S464" s="88"/>
      <c r="T464" s="89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T464" s="21" t="s">
        <v>198</v>
      </c>
      <c r="AU464" s="21" t="s">
        <v>84</v>
      </c>
    </row>
    <row r="465" s="13" customFormat="1">
      <c r="A465" s="13"/>
      <c r="B465" s="227"/>
      <c r="C465" s="228"/>
      <c r="D465" s="229" t="s">
        <v>200</v>
      </c>
      <c r="E465" s="230" t="s">
        <v>19</v>
      </c>
      <c r="F465" s="231" t="s">
        <v>766</v>
      </c>
      <c r="G465" s="228"/>
      <c r="H465" s="232">
        <v>28.507999999999999</v>
      </c>
      <c r="I465" s="233"/>
      <c r="J465" s="228"/>
      <c r="K465" s="228"/>
      <c r="L465" s="234"/>
      <c r="M465" s="235"/>
      <c r="N465" s="236"/>
      <c r="O465" s="236"/>
      <c r="P465" s="236"/>
      <c r="Q465" s="236"/>
      <c r="R465" s="236"/>
      <c r="S465" s="236"/>
      <c r="T465" s="237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8" t="s">
        <v>200</v>
      </c>
      <c r="AU465" s="238" t="s">
        <v>84</v>
      </c>
      <c r="AV465" s="13" t="s">
        <v>84</v>
      </c>
      <c r="AW465" s="13" t="s">
        <v>35</v>
      </c>
      <c r="AX465" s="13" t="s">
        <v>82</v>
      </c>
      <c r="AY465" s="238" t="s">
        <v>189</v>
      </c>
    </row>
    <row r="466" s="2" customFormat="1" ht="44.25" customHeight="1">
      <c r="A466" s="42"/>
      <c r="B466" s="43"/>
      <c r="C466" s="209" t="s">
        <v>767</v>
      </c>
      <c r="D466" s="209" t="s">
        <v>192</v>
      </c>
      <c r="E466" s="210" t="s">
        <v>768</v>
      </c>
      <c r="F466" s="211" t="s">
        <v>769</v>
      </c>
      <c r="G466" s="212" t="s">
        <v>222</v>
      </c>
      <c r="H466" s="213">
        <v>3.27</v>
      </c>
      <c r="I466" s="214"/>
      <c r="J466" s="215">
        <f>ROUND(I466*H466,2)</f>
        <v>0</v>
      </c>
      <c r="K466" s="211" t="s">
        <v>195</v>
      </c>
      <c r="L466" s="48"/>
      <c r="M466" s="216" t="s">
        <v>19</v>
      </c>
      <c r="N466" s="217" t="s">
        <v>45</v>
      </c>
      <c r="O466" s="88"/>
      <c r="P466" s="218">
        <f>O466*H466</f>
        <v>0</v>
      </c>
      <c r="Q466" s="218">
        <v>0</v>
      </c>
      <c r="R466" s="218">
        <f>Q466*H466</f>
        <v>0</v>
      </c>
      <c r="S466" s="218">
        <v>0</v>
      </c>
      <c r="T466" s="219">
        <f>S466*H466</f>
        <v>0</v>
      </c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R466" s="220" t="s">
        <v>196</v>
      </c>
      <c r="AT466" s="220" t="s">
        <v>192</v>
      </c>
      <c r="AU466" s="220" t="s">
        <v>84</v>
      </c>
      <c r="AY466" s="21" t="s">
        <v>189</v>
      </c>
      <c r="BE466" s="221">
        <f>IF(N466="základní",J466,0)</f>
        <v>0</v>
      </c>
      <c r="BF466" s="221">
        <f>IF(N466="snížená",J466,0)</f>
        <v>0</v>
      </c>
      <c r="BG466" s="221">
        <f>IF(N466="zákl. přenesená",J466,0)</f>
        <v>0</v>
      </c>
      <c r="BH466" s="221">
        <f>IF(N466="sníž. přenesená",J466,0)</f>
        <v>0</v>
      </c>
      <c r="BI466" s="221">
        <f>IF(N466="nulová",J466,0)</f>
        <v>0</v>
      </c>
      <c r="BJ466" s="21" t="s">
        <v>82</v>
      </c>
      <c r="BK466" s="221">
        <f>ROUND(I466*H466,2)</f>
        <v>0</v>
      </c>
      <c r="BL466" s="21" t="s">
        <v>196</v>
      </c>
      <c r="BM466" s="220" t="s">
        <v>770</v>
      </c>
    </row>
    <row r="467" s="2" customFormat="1">
      <c r="A467" s="42"/>
      <c r="B467" s="43"/>
      <c r="C467" s="44"/>
      <c r="D467" s="222" t="s">
        <v>198</v>
      </c>
      <c r="E467" s="44"/>
      <c r="F467" s="223" t="s">
        <v>771</v>
      </c>
      <c r="G467" s="44"/>
      <c r="H467" s="44"/>
      <c r="I467" s="224"/>
      <c r="J467" s="44"/>
      <c r="K467" s="44"/>
      <c r="L467" s="48"/>
      <c r="M467" s="225"/>
      <c r="N467" s="226"/>
      <c r="O467" s="88"/>
      <c r="P467" s="88"/>
      <c r="Q467" s="88"/>
      <c r="R467" s="88"/>
      <c r="S467" s="88"/>
      <c r="T467" s="89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T467" s="21" t="s">
        <v>198</v>
      </c>
      <c r="AU467" s="21" t="s">
        <v>84</v>
      </c>
    </row>
    <row r="468" s="12" customFormat="1" ht="22.8" customHeight="1">
      <c r="A468" s="12"/>
      <c r="B468" s="193"/>
      <c r="C468" s="194"/>
      <c r="D468" s="195" t="s">
        <v>73</v>
      </c>
      <c r="E468" s="207" t="s">
        <v>772</v>
      </c>
      <c r="F468" s="207" t="s">
        <v>773</v>
      </c>
      <c r="G468" s="194"/>
      <c r="H468" s="194"/>
      <c r="I468" s="197"/>
      <c r="J468" s="208">
        <f>BK468</f>
        <v>0</v>
      </c>
      <c r="K468" s="194"/>
      <c r="L468" s="199"/>
      <c r="M468" s="200"/>
      <c r="N468" s="201"/>
      <c r="O468" s="201"/>
      <c r="P468" s="202">
        <f>SUM(P469:P470)</f>
        <v>0</v>
      </c>
      <c r="Q468" s="201"/>
      <c r="R468" s="202">
        <f>SUM(R469:R470)</f>
        <v>0</v>
      </c>
      <c r="S468" s="201"/>
      <c r="T468" s="203">
        <f>SUM(T469:T470)</f>
        <v>0</v>
      </c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R468" s="204" t="s">
        <v>82</v>
      </c>
      <c r="AT468" s="205" t="s">
        <v>73</v>
      </c>
      <c r="AU468" s="205" t="s">
        <v>82</v>
      </c>
      <c r="AY468" s="204" t="s">
        <v>189</v>
      </c>
      <c r="BK468" s="206">
        <f>SUM(BK469:BK470)</f>
        <v>0</v>
      </c>
    </row>
    <row r="469" s="2" customFormat="1" ht="66.75" customHeight="1">
      <c r="A469" s="42"/>
      <c r="B469" s="43"/>
      <c r="C469" s="209" t="s">
        <v>774</v>
      </c>
      <c r="D469" s="209" t="s">
        <v>192</v>
      </c>
      <c r="E469" s="210" t="s">
        <v>775</v>
      </c>
      <c r="F469" s="211" t="s">
        <v>776</v>
      </c>
      <c r="G469" s="212" t="s">
        <v>222</v>
      </c>
      <c r="H469" s="213">
        <v>200.94900000000001</v>
      </c>
      <c r="I469" s="214"/>
      <c r="J469" s="215">
        <f>ROUND(I469*H469,2)</f>
        <v>0</v>
      </c>
      <c r="K469" s="211" t="s">
        <v>195</v>
      </c>
      <c r="L469" s="48"/>
      <c r="M469" s="216" t="s">
        <v>19</v>
      </c>
      <c r="N469" s="217" t="s">
        <v>45</v>
      </c>
      <c r="O469" s="88"/>
      <c r="P469" s="218">
        <f>O469*H469</f>
        <v>0</v>
      </c>
      <c r="Q469" s="218">
        <v>0</v>
      </c>
      <c r="R469" s="218">
        <f>Q469*H469</f>
        <v>0</v>
      </c>
      <c r="S469" s="218">
        <v>0</v>
      </c>
      <c r="T469" s="219">
        <f>S469*H469</f>
        <v>0</v>
      </c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R469" s="220" t="s">
        <v>196</v>
      </c>
      <c r="AT469" s="220" t="s">
        <v>192</v>
      </c>
      <c r="AU469" s="220" t="s">
        <v>84</v>
      </c>
      <c r="AY469" s="21" t="s">
        <v>189</v>
      </c>
      <c r="BE469" s="221">
        <f>IF(N469="základní",J469,0)</f>
        <v>0</v>
      </c>
      <c r="BF469" s="221">
        <f>IF(N469="snížená",J469,0)</f>
        <v>0</v>
      </c>
      <c r="BG469" s="221">
        <f>IF(N469="zákl. přenesená",J469,0)</f>
        <v>0</v>
      </c>
      <c r="BH469" s="221">
        <f>IF(N469="sníž. přenesená",J469,0)</f>
        <v>0</v>
      </c>
      <c r="BI469" s="221">
        <f>IF(N469="nulová",J469,0)</f>
        <v>0</v>
      </c>
      <c r="BJ469" s="21" t="s">
        <v>82</v>
      </c>
      <c r="BK469" s="221">
        <f>ROUND(I469*H469,2)</f>
        <v>0</v>
      </c>
      <c r="BL469" s="21" t="s">
        <v>196</v>
      </c>
      <c r="BM469" s="220" t="s">
        <v>777</v>
      </c>
    </row>
    <row r="470" s="2" customFormat="1">
      <c r="A470" s="42"/>
      <c r="B470" s="43"/>
      <c r="C470" s="44"/>
      <c r="D470" s="222" t="s">
        <v>198</v>
      </c>
      <c r="E470" s="44"/>
      <c r="F470" s="223" t="s">
        <v>778</v>
      </c>
      <c r="G470" s="44"/>
      <c r="H470" s="44"/>
      <c r="I470" s="224"/>
      <c r="J470" s="44"/>
      <c r="K470" s="44"/>
      <c r="L470" s="48"/>
      <c r="M470" s="225"/>
      <c r="N470" s="226"/>
      <c r="O470" s="88"/>
      <c r="P470" s="88"/>
      <c r="Q470" s="88"/>
      <c r="R470" s="88"/>
      <c r="S470" s="88"/>
      <c r="T470" s="89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T470" s="21" t="s">
        <v>198</v>
      </c>
      <c r="AU470" s="21" t="s">
        <v>84</v>
      </c>
    </row>
    <row r="471" s="12" customFormat="1" ht="25.92" customHeight="1">
      <c r="A471" s="12"/>
      <c r="B471" s="193"/>
      <c r="C471" s="194"/>
      <c r="D471" s="195" t="s">
        <v>73</v>
      </c>
      <c r="E471" s="196" t="s">
        <v>779</v>
      </c>
      <c r="F471" s="196" t="s">
        <v>780</v>
      </c>
      <c r="G471" s="194"/>
      <c r="H471" s="194"/>
      <c r="I471" s="197"/>
      <c r="J471" s="198">
        <f>BK471</f>
        <v>0</v>
      </c>
      <c r="K471" s="194"/>
      <c r="L471" s="199"/>
      <c r="M471" s="200"/>
      <c r="N471" s="201"/>
      <c r="O471" s="201"/>
      <c r="P471" s="202">
        <f>P472+P519+P551+P565+P605+P628+P649</f>
        <v>0</v>
      </c>
      <c r="Q471" s="201"/>
      <c r="R471" s="202">
        <f>R472+R519+R551+R565+R605+R628+R649</f>
        <v>41.856440539999994</v>
      </c>
      <c r="S471" s="201"/>
      <c r="T471" s="203">
        <f>T472+T519+T551+T565+T605+T628+T649</f>
        <v>32.16778558</v>
      </c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R471" s="204" t="s">
        <v>84</v>
      </c>
      <c r="AT471" s="205" t="s">
        <v>73</v>
      </c>
      <c r="AU471" s="205" t="s">
        <v>74</v>
      </c>
      <c r="AY471" s="204" t="s">
        <v>189</v>
      </c>
      <c r="BK471" s="206">
        <f>BK472+BK519+BK551+BK565+BK605+BK628+BK649</f>
        <v>0</v>
      </c>
    </row>
    <row r="472" s="12" customFormat="1" ht="22.8" customHeight="1">
      <c r="A472" s="12"/>
      <c r="B472" s="193"/>
      <c r="C472" s="194"/>
      <c r="D472" s="195" t="s">
        <v>73</v>
      </c>
      <c r="E472" s="207" t="s">
        <v>781</v>
      </c>
      <c r="F472" s="207" t="s">
        <v>782</v>
      </c>
      <c r="G472" s="194"/>
      <c r="H472" s="194"/>
      <c r="I472" s="197"/>
      <c r="J472" s="208">
        <f>BK472</f>
        <v>0</v>
      </c>
      <c r="K472" s="194"/>
      <c r="L472" s="199"/>
      <c r="M472" s="200"/>
      <c r="N472" s="201"/>
      <c r="O472" s="201"/>
      <c r="P472" s="202">
        <f>SUM(P473:P518)</f>
        <v>0</v>
      </c>
      <c r="Q472" s="201"/>
      <c r="R472" s="202">
        <f>SUM(R473:R518)</f>
        <v>1.28490886</v>
      </c>
      <c r="S472" s="201"/>
      <c r="T472" s="203">
        <f>SUM(T473:T518)</f>
        <v>3.2699627999999996</v>
      </c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R472" s="204" t="s">
        <v>84</v>
      </c>
      <c r="AT472" s="205" t="s">
        <v>73</v>
      </c>
      <c r="AU472" s="205" t="s">
        <v>82</v>
      </c>
      <c r="AY472" s="204" t="s">
        <v>189</v>
      </c>
      <c r="BK472" s="206">
        <f>SUM(BK473:BK518)</f>
        <v>0</v>
      </c>
    </row>
    <row r="473" s="2" customFormat="1" ht="37.8" customHeight="1">
      <c r="A473" s="42"/>
      <c r="B473" s="43"/>
      <c r="C473" s="209" t="s">
        <v>783</v>
      </c>
      <c r="D473" s="209" t="s">
        <v>192</v>
      </c>
      <c r="E473" s="210" t="s">
        <v>784</v>
      </c>
      <c r="F473" s="211" t="s">
        <v>785</v>
      </c>
      <c r="G473" s="212" t="s">
        <v>93</v>
      </c>
      <c r="H473" s="213">
        <v>305.60399999999998</v>
      </c>
      <c r="I473" s="214"/>
      <c r="J473" s="215">
        <f>ROUND(I473*H473,2)</f>
        <v>0</v>
      </c>
      <c r="K473" s="211" t="s">
        <v>195</v>
      </c>
      <c r="L473" s="48"/>
      <c r="M473" s="216" t="s">
        <v>19</v>
      </c>
      <c r="N473" s="217" t="s">
        <v>45</v>
      </c>
      <c r="O473" s="88"/>
      <c r="P473" s="218">
        <f>O473*H473</f>
        <v>0</v>
      </c>
      <c r="Q473" s="218">
        <v>0</v>
      </c>
      <c r="R473" s="218">
        <f>Q473*H473</f>
        <v>0</v>
      </c>
      <c r="S473" s="218">
        <v>0.002</v>
      </c>
      <c r="T473" s="219">
        <f>S473*H473</f>
        <v>0.61120799999999997</v>
      </c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R473" s="220" t="s">
        <v>282</v>
      </c>
      <c r="AT473" s="220" t="s">
        <v>192</v>
      </c>
      <c r="AU473" s="220" t="s">
        <v>84</v>
      </c>
      <c r="AY473" s="21" t="s">
        <v>189</v>
      </c>
      <c r="BE473" s="221">
        <f>IF(N473="základní",J473,0)</f>
        <v>0</v>
      </c>
      <c r="BF473" s="221">
        <f>IF(N473="snížená",J473,0)</f>
        <v>0</v>
      </c>
      <c r="BG473" s="221">
        <f>IF(N473="zákl. přenesená",J473,0)</f>
        <v>0</v>
      </c>
      <c r="BH473" s="221">
        <f>IF(N473="sníž. přenesená",J473,0)</f>
        <v>0</v>
      </c>
      <c r="BI473" s="221">
        <f>IF(N473="nulová",J473,0)</f>
        <v>0</v>
      </c>
      <c r="BJ473" s="21" t="s">
        <v>82</v>
      </c>
      <c r="BK473" s="221">
        <f>ROUND(I473*H473,2)</f>
        <v>0</v>
      </c>
      <c r="BL473" s="21" t="s">
        <v>282</v>
      </c>
      <c r="BM473" s="220" t="s">
        <v>786</v>
      </c>
    </row>
    <row r="474" s="2" customFormat="1">
      <c r="A474" s="42"/>
      <c r="B474" s="43"/>
      <c r="C474" s="44"/>
      <c r="D474" s="222" t="s">
        <v>198</v>
      </c>
      <c r="E474" s="44"/>
      <c r="F474" s="223" t="s">
        <v>787</v>
      </c>
      <c r="G474" s="44"/>
      <c r="H474" s="44"/>
      <c r="I474" s="224"/>
      <c r="J474" s="44"/>
      <c r="K474" s="44"/>
      <c r="L474" s="48"/>
      <c r="M474" s="225"/>
      <c r="N474" s="226"/>
      <c r="O474" s="88"/>
      <c r="P474" s="88"/>
      <c r="Q474" s="88"/>
      <c r="R474" s="88"/>
      <c r="S474" s="88"/>
      <c r="T474" s="89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T474" s="21" t="s">
        <v>198</v>
      </c>
      <c r="AU474" s="21" t="s">
        <v>84</v>
      </c>
    </row>
    <row r="475" s="13" customFormat="1">
      <c r="A475" s="13"/>
      <c r="B475" s="227"/>
      <c r="C475" s="228"/>
      <c r="D475" s="229" t="s">
        <v>200</v>
      </c>
      <c r="E475" s="230" t="s">
        <v>19</v>
      </c>
      <c r="F475" s="231" t="s">
        <v>118</v>
      </c>
      <c r="G475" s="228"/>
      <c r="H475" s="232">
        <v>305.60399999999998</v>
      </c>
      <c r="I475" s="233"/>
      <c r="J475" s="228"/>
      <c r="K475" s="228"/>
      <c r="L475" s="234"/>
      <c r="M475" s="235"/>
      <c r="N475" s="236"/>
      <c r="O475" s="236"/>
      <c r="P475" s="236"/>
      <c r="Q475" s="236"/>
      <c r="R475" s="236"/>
      <c r="S475" s="236"/>
      <c r="T475" s="237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8" t="s">
        <v>200</v>
      </c>
      <c r="AU475" s="238" t="s">
        <v>84</v>
      </c>
      <c r="AV475" s="13" t="s">
        <v>84</v>
      </c>
      <c r="AW475" s="13" t="s">
        <v>35</v>
      </c>
      <c r="AX475" s="13" t="s">
        <v>82</v>
      </c>
      <c r="AY475" s="238" t="s">
        <v>189</v>
      </c>
    </row>
    <row r="476" s="2" customFormat="1" ht="24.15" customHeight="1">
      <c r="A476" s="42"/>
      <c r="B476" s="43"/>
      <c r="C476" s="209" t="s">
        <v>788</v>
      </c>
      <c r="D476" s="209" t="s">
        <v>192</v>
      </c>
      <c r="E476" s="210" t="s">
        <v>789</v>
      </c>
      <c r="F476" s="211" t="s">
        <v>790</v>
      </c>
      <c r="G476" s="212" t="s">
        <v>93</v>
      </c>
      <c r="H476" s="213">
        <v>34.677</v>
      </c>
      <c r="I476" s="214"/>
      <c r="J476" s="215">
        <f>ROUND(I476*H476,2)</f>
        <v>0</v>
      </c>
      <c r="K476" s="211" t="s">
        <v>195</v>
      </c>
      <c r="L476" s="48"/>
      <c r="M476" s="216" t="s">
        <v>19</v>
      </c>
      <c r="N476" s="217" t="s">
        <v>45</v>
      </c>
      <c r="O476" s="88"/>
      <c r="P476" s="218">
        <f>O476*H476</f>
        <v>0</v>
      </c>
      <c r="Q476" s="218">
        <v>0</v>
      </c>
      <c r="R476" s="218">
        <f>Q476*H476</f>
        <v>0</v>
      </c>
      <c r="S476" s="218">
        <v>0</v>
      </c>
      <c r="T476" s="219">
        <f>S476*H476</f>
        <v>0</v>
      </c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R476" s="220" t="s">
        <v>282</v>
      </c>
      <c r="AT476" s="220" t="s">
        <v>192</v>
      </c>
      <c r="AU476" s="220" t="s">
        <v>84</v>
      </c>
      <c r="AY476" s="21" t="s">
        <v>189</v>
      </c>
      <c r="BE476" s="221">
        <f>IF(N476="základní",J476,0)</f>
        <v>0</v>
      </c>
      <c r="BF476" s="221">
        <f>IF(N476="snížená",J476,0)</f>
        <v>0</v>
      </c>
      <c r="BG476" s="221">
        <f>IF(N476="zákl. přenesená",J476,0)</f>
        <v>0</v>
      </c>
      <c r="BH476" s="221">
        <f>IF(N476="sníž. přenesená",J476,0)</f>
        <v>0</v>
      </c>
      <c r="BI476" s="221">
        <f>IF(N476="nulová",J476,0)</f>
        <v>0</v>
      </c>
      <c r="BJ476" s="21" t="s">
        <v>82</v>
      </c>
      <c r="BK476" s="221">
        <f>ROUND(I476*H476,2)</f>
        <v>0</v>
      </c>
      <c r="BL476" s="21" t="s">
        <v>282</v>
      </c>
      <c r="BM476" s="220" t="s">
        <v>791</v>
      </c>
    </row>
    <row r="477" s="2" customFormat="1">
      <c r="A477" s="42"/>
      <c r="B477" s="43"/>
      <c r="C477" s="44"/>
      <c r="D477" s="222" t="s">
        <v>198</v>
      </c>
      <c r="E477" s="44"/>
      <c r="F477" s="223" t="s">
        <v>792</v>
      </c>
      <c r="G477" s="44"/>
      <c r="H477" s="44"/>
      <c r="I477" s="224"/>
      <c r="J477" s="44"/>
      <c r="K477" s="44"/>
      <c r="L477" s="48"/>
      <c r="M477" s="225"/>
      <c r="N477" s="226"/>
      <c r="O477" s="88"/>
      <c r="P477" s="88"/>
      <c r="Q477" s="88"/>
      <c r="R477" s="88"/>
      <c r="S477" s="88"/>
      <c r="T477" s="89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T477" s="21" t="s">
        <v>198</v>
      </c>
      <c r="AU477" s="21" t="s">
        <v>84</v>
      </c>
    </row>
    <row r="478" s="13" customFormat="1">
      <c r="A478" s="13"/>
      <c r="B478" s="227"/>
      <c r="C478" s="228"/>
      <c r="D478" s="229" t="s">
        <v>200</v>
      </c>
      <c r="E478" s="230" t="s">
        <v>19</v>
      </c>
      <c r="F478" s="231" t="s">
        <v>143</v>
      </c>
      <c r="G478" s="228"/>
      <c r="H478" s="232">
        <v>34.677</v>
      </c>
      <c r="I478" s="233"/>
      <c r="J478" s="228"/>
      <c r="K478" s="228"/>
      <c r="L478" s="234"/>
      <c r="M478" s="235"/>
      <c r="N478" s="236"/>
      <c r="O478" s="236"/>
      <c r="P478" s="236"/>
      <c r="Q478" s="236"/>
      <c r="R478" s="236"/>
      <c r="S478" s="236"/>
      <c r="T478" s="237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8" t="s">
        <v>200</v>
      </c>
      <c r="AU478" s="238" t="s">
        <v>84</v>
      </c>
      <c r="AV478" s="13" t="s">
        <v>84</v>
      </c>
      <c r="AW478" s="13" t="s">
        <v>35</v>
      </c>
      <c r="AX478" s="13" t="s">
        <v>82</v>
      </c>
      <c r="AY478" s="238" t="s">
        <v>189</v>
      </c>
    </row>
    <row r="479" s="2" customFormat="1" ht="49.05" customHeight="1">
      <c r="A479" s="42"/>
      <c r="B479" s="43"/>
      <c r="C479" s="261" t="s">
        <v>793</v>
      </c>
      <c r="D479" s="261" t="s">
        <v>254</v>
      </c>
      <c r="E479" s="262" t="s">
        <v>794</v>
      </c>
      <c r="F479" s="263" t="s">
        <v>795</v>
      </c>
      <c r="G479" s="264" t="s">
        <v>93</v>
      </c>
      <c r="H479" s="265">
        <v>40.415999999999997</v>
      </c>
      <c r="I479" s="266"/>
      <c r="J479" s="267">
        <f>ROUND(I479*H479,2)</f>
        <v>0</v>
      </c>
      <c r="K479" s="263" t="s">
        <v>195</v>
      </c>
      <c r="L479" s="268"/>
      <c r="M479" s="269" t="s">
        <v>19</v>
      </c>
      <c r="N479" s="270" t="s">
        <v>45</v>
      </c>
      <c r="O479" s="88"/>
      <c r="P479" s="218">
        <f>O479*H479</f>
        <v>0</v>
      </c>
      <c r="Q479" s="218">
        <v>0.0054000000000000003</v>
      </c>
      <c r="R479" s="218">
        <f>Q479*H479</f>
        <v>0.21824640000000001</v>
      </c>
      <c r="S479" s="218">
        <v>0</v>
      </c>
      <c r="T479" s="219">
        <f>S479*H479</f>
        <v>0</v>
      </c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R479" s="220" t="s">
        <v>371</v>
      </c>
      <c r="AT479" s="220" t="s">
        <v>254</v>
      </c>
      <c r="AU479" s="220" t="s">
        <v>84</v>
      </c>
      <c r="AY479" s="21" t="s">
        <v>189</v>
      </c>
      <c r="BE479" s="221">
        <f>IF(N479="základní",J479,0)</f>
        <v>0</v>
      </c>
      <c r="BF479" s="221">
        <f>IF(N479="snížená",J479,0)</f>
        <v>0</v>
      </c>
      <c r="BG479" s="221">
        <f>IF(N479="zákl. přenesená",J479,0)</f>
        <v>0</v>
      </c>
      <c r="BH479" s="221">
        <f>IF(N479="sníž. přenesená",J479,0)</f>
        <v>0</v>
      </c>
      <c r="BI479" s="221">
        <f>IF(N479="nulová",J479,0)</f>
        <v>0</v>
      </c>
      <c r="BJ479" s="21" t="s">
        <v>82</v>
      </c>
      <c r="BK479" s="221">
        <f>ROUND(I479*H479,2)</f>
        <v>0</v>
      </c>
      <c r="BL479" s="21" t="s">
        <v>282</v>
      </c>
      <c r="BM479" s="220" t="s">
        <v>796</v>
      </c>
    </row>
    <row r="480" s="13" customFormat="1">
      <c r="A480" s="13"/>
      <c r="B480" s="227"/>
      <c r="C480" s="228"/>
      <c r="D480" s="229" t="s">
        <v>200</v>
      </c>
      <c r="E480" s="230" t="s">
        <v>19</v>
      </c>
      <c r="F480" s="231" t="s">
        <v>143</v>
      </c>
      <c r="G480" s="228"/>
      <c r="H480" s="232">
        <v>34.677</v>
      </c>
      <c r="I480" s="233"/>
      <c r="J480" s="228"/>
      <c r="K480" s="228"/>
      <c r="L480" s="234"/>
      <c r="M480" s="235"/>
      <c r="N480" s="236"/>
      <c r="O480" s="236"/>
      <c r="P480" s="236"/>
      <c r="Q480" s="236"/>
      <c r="R480" s="236"/>
      <c r="S480" s="236"/>
      <c r="T480" s="237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8" t="s">
        <v>200</v>
      </c>
      <c r="AU480" s="238" t="s">
        <v>84</v>
      </c>
      <c r="AV480" s="13" t="s">
        <v>84</v>
      </c>
      <c r="AW480" s="13" t="s">
        <v>35</v>
      </c>
      <c r="AX480" s="13" t="s">
        <v>82</v>
      </c>
      <c r="AY480" s="238" t="s">
        <v>189</v>
      </c>
    </row>
    <row r="481" s="13" customFormat="1">
      <c r="A481" s="13"/>
      <c r="B481" s="227"/>
      <c r="C481" s="228"/>
      <c r="D481" s="229" t="s">
        <v>200</v>
      </c>
      <c r="E481" s="228"/>
      <c r="F481" s="231" t="s">
        <v>797</v>
      </c>
      <c r="G481" s="228"/>
      <c r="H481" s="232">
        <v>40.415999999999997</v>
      </c>
      <c r="I481" s="233"/>
      <c r="J481" s="228"/>
      <c r="K481" s="228"/>
      <c r="L481" s="234"/>
      <c r="M481" s="235"/>
      <c r="N481" s="236"/>
      <c r="O481" s="236"/>
      <c r="P481" s="236"/>
      <c r="Q481" s="236"/>
      <c r="R481" s="236"/>
      <c r="S481" s="236"/>
      <c r="T481" s="237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8" t="s">
        <v>200</v>
      </c>
      <c r="AU481" s="238" t="s">
        <v>84</v>
      </c>
      <c r="AV481" s="13" t="s">
        <v>84</v>
      </c>
      <c r="AW481" s="13" t="s">
        <v>4</v>
      </c>
      <c r="AX481" s="13" t="s">
        <v>82</v>
      </c>
      <c r="AY481" s="238" t="s">
        <v>189</v>
      </c>
    </row>
    <row r="482" s="2" customFormat="1" ht="33" customHeight="1">
      <c r="A482" s="42"/>
      <c r="B482" s="43"/>
      <c r="C482" s="209" t="s">
        <v>798</v>
      </c>
      <c r="D482" s="209" t="s">
        <v>192</v>
      </c>
      <c r="E482" s="210" t="s">
        <v>799</v>
      </c>
      <c r="F482" s="211" t="s">
        <v>800</v>
      </c>
      <c r="G482" s="212" t="s">
        <v>93</v>
      </c>
      <c r="H482" s="213">
        <v>305.60399999999998</v>
      </c>
      <c r="I482" s="214"/>
      <c r="J482" s="215">
        <f>ROUND(I482*H482,2)</f>
        <v>0</v>
      </c>
      <c r="K482" s="211" t="s">
        <v>195</v>
      </c>
      <c r="L482" s="48"/>
      <c r="M482" s="216" t="s">
        <v>19</v>
      </c>
      <c r="N482" s="217" t="s">
        <v>45</v>
      </c>
      <c r="O482" s="88"/>
      <c r="P482" s="218">
        <f>O482*H482</f>
        <v>0</v>
      </c>
      <c r="Q482" s="218">
        <v>0</v>
      </c>
      <c r="R482" s="218">
        <f>Q482*H482</f>
        <v>0</v>
      </c>
      <c r="S482" s="218">
        <v>0.0054999999999999997</v>
      </c>
      <c r="T482" s="219">
        <f>S482*H482</f>
        <v>1.6808219999999998</v>
      </c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R482" s="220" t="s">
        <v>282</v>
      </c>
      <c r="AT482" s="220" t="s">
        <v>192</v>
      </c>
      <c r="AU482" s="220" t="s">
        <v>84</v>
      </c>
      <c r="AY482" s="21" t="s">
        <v>189</v>
      </c>
      <c r="BE482" s="221">
        <f>IF(N482="základní",J482,0)</f>
        <v>0</v>
      </c>
      <c r="BF482" s="221">
        <f>IF(N482="snížená",J482,0)</f>
        <v>0</v>
      </c>
      <c r="BG482" s="221">
        <f>IF(N482="zákl. přenesená",J482,0)</f>
        <v>0</v>
      </c>
      <c r="BH482" s="221">
        <f>IF(N482="sníž. přenesená",J482,0)</f>
        <v>0</v>
      </c>
      <c r="BI482" s="221">
        <f>IF(N482="nulová",J482,0)</f>
        <v>0</v>
      </c>
      <c r="BJ482" s="21" t="s">
        <v>82</v>
      </c>
      <c r="BK482" s="221">
        <f>ROUND(I482*H482,2)</f>
        <v>0</v>
      </c>
      <c r="BL482" s="21" t="s">
        <v>282</v>
      </c>
      <c r="BM482" s="220" t="s">
        <v>801</v>
      </c>
    </row>
    <row r="483" s="2" customFormat="1">
      <c r="A483" s="42"/>
      <c r="B483" s="43"/>
      <c r="C483" s="44"/>
      <c r="D483" s="222" t="s">
        <v>198</v>
      </c>
      <c r="E483" s="44"/>
      <c r="F483" s="223" t="s">
        <v>802</v>
      </c>
      <c r="G483" s="44"/>
      <c r="H483" s="44"/>
      <c r="I483" s="224"/>
      <c r="J483" s="44"/>
      <c r="K483" s="44"/>
      <c r="L483" s="48"/>
      <c r="M483" s="225"/>
      <c r="N483" s="226"/>
      <c r="O483" s="88"/>
      <c r="P483" s="88"/>
      <c r="Q483" s="88"/>
      <c r="R483" s="88"/>
      <c r="S483" s="88"/>
      <c r="T483" s="89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T483" s="21" t="s">
        <v>198</v>
      </c>
      <c r="AU483" s="21" t="s">
        <v>84</v>
      </c>
    </row>
    <row r="484" s="15" customFormat="1">
      <c r="A484" s="15"/>
      <c r="B484" s="251"/>
      <c r="C484" s="252"/>
      <c r="D484" s="229" t="s">
        <v>200</v>
      </c>
      <c r="E484" s="253" t="s">
        <v>19</v>
      </c>
      <c r="F484" s="254" t="s">
        <v>803</v>
      </c>
      <c r="G484" s="252"/>
      <c r="H484" s="253" t="s">
        <v>19</v>
      </c>
      <c r="I484" s="255"/>
      <c r="J484" s="252"/>
      <c r="K484" s="252"/>
      <c r="L484" s="256"/>
      <c r="M484" s="257"/>
      <c r="N484" s="258"/>
      <c r="O484" s="258"/>
      <c r="P484" s="258"/>
      <c r="Q484" s="258"/>
      <c r="R484" s="258"/>
      <c r="S484" s="258"/>
      <c r="T484" s="259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60" t="s">
        <v>200</v>
      </c>
      <c r="AU484" s="260" t="s">
        <v>84</v>
      </c>
      <c r="AV484" s="15" t="s">
        <v>82</v>
      </c>
      <c r="AW484" s="15" t="s">
        <v>35</v>
      </c>
      <c r="AX484" s="15" t="s">
        <v>74</v>
      </c>
      <c r="AY484" s="260" t="s">
        <v>189</v>
      </c>
    </row>
    <row r="485" s="13" customFormat="1">
      <c r="A485" s="13"/>
      <c r="B485" s="227"/>
      <c r="C485" s="228"/>
      <c r="D485" s="229" t="s">
        <v>200</v>
      </c>
      <c r="E485" s="230" t="s">
        <v>19</v>
      </c>
      <c r="F485" s="231" t="s">
        <v>804</v>
      </c>
      <c r="G485" s="228"/>
      <c r="H485" s="232">
        <v>22.210000000000001</v>
      </c>
      <c r="I485" s="233"/>
      <c r="J485" s="228"/>
      <c r="K485" s="228"/>
      <c r="L485" s="234"/>
      <c r="M485" s="235"/>
      <c r="N485" s="236"/>
      <c r="O485" s="236"/>
      <c r="P485" s="236"/>
      <c r="Q485" s="236"/>
      <c r="R485" s="236"/>
      <c r="S485" s="236"/>
      <c r="T485" s="237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8" t="s">
        <v>200</v>
      </c>
      <c r="AU485" s="238" t="s">
        <v>84</v>
      </c>
      <c r="AV485" s="13" t="s">
        <v>84</v>
      </c>
      <c r="AW485" s="13" t="s">
        <v>35</v>
      </c>
      <c r="AX485" s="13" t="s">
        <v>74</v>
      </c>
      <c r="AY485" s="238" t="s">
        <v>189</v>
      </c>
    </row>
    <row r="486" s="13" customFormat="1">
      <c r="A486" s="13"/>
      <c r="B486" s="227"/>
      <c r="C486" s="228"/>
      <c r="D486" s="229" t="s">
        <v>200</v>
      </c>
      <c r="E486" s="230" t="s">
        <v>19</v>
      </c>
      <c r="F486" s="231" t="s">
        <v>805</v>
      </c>
      <c r="G486" s="228"/>
      <c r="H486" s="232">
        <v>270.03100000000001</v>
      </c>
      <c r="I486" s="233"/>
      <c r="J486" s="228"/>
      <c r="K486" s="228"/>
      <c r="L486" s="234"/>
      <c r="M486" s="235"/>
      <c r="N486" s="236"/>
      <c r="O486" s="236"/>
      <c r="P486" s="236"/>
      <c r="Q486" s="236"/>
      <c r="R486" s="236"/>
      <c r="S486" s="236"/>
      <c r="T486" s="237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8" t="s">
        <v>200</v>
      </c>
      <c r="AU486" s="238" t="s">
        <v>84</v>
      </c>
      <c r="AV486" s="13" t="s">
        <v>84</v>
      </c>
      <c r="AW486" s="13" t="s">
        <v>35</v>
      </c>
      <c r="AX486" s="13" t="s">
        <v>74</v>
      </c>
      <c r="AY486" s="238" t="s">
        <v>189</v>
      </c>
    </row>
    <row r="487" s="13" customFormat="1">
      <c r="A487" s="13"/>
      <c r="B487" s="227"/>
      <c r="C487" s="228"/>
      <c r="D487" s="229" t="s">
        <v>200</v>
      </c>
      <c r="E487" s="230" t="s">
        <v>19</v>
      </c>
      <c r="F487" s="231" t="s">
        <v>806</v>
      </c>
      <c r="G487" s="228"/>
      <c r="H487" s="232">
        <v>13.363</v>
      </c>
      <c r="I487" s="233"/>
      <c r="J487" s="228"/>
      <c r="K487" s="228"/>
      <c r="L487" s="234"/>
      <c r="M487" s="235"/>
      <c r="N487" s="236"/>
      <c r="O487" s="236"/>
      <c r="P487" s="236"/>
      <c r="Q487" s="236"/>
      <c r="R487" s="236"/>
      <c r="S487" s="236"/>
      <c r="T487" s="237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8" t="s">
        <v>200</v>
      </c>
      <c r="AU487" s="238" t="s">
        <v>84</v>
      </c>
      <c r="AV487" s="13" t="s">
        <v>84</v>
      </c>
      <c r="AW487" s="13" t="s">
        <v>35</v>
      </c>
      <c r="AX487" s="13" t="s">
        <v>74</v>
      </c>
      <c r="AY487" s="238" t="s">
        <v>189</v>
      </c>
    </row>
    <row r="488" s="16" customFormat="1">
      <c r="A488" s="16"/>
      <c r="B488" s="271"/>
      <c r="C488" s="272"/>
      <c r="D488" s="229" t="s">
        <v>200</v>
      </c>
      <c r="E488" s="273" t="s">
        <v>118</v>
      </c>
      <c r="F488" s="274" t="s">
        <v>379</v>
      </c>
      <c r="G488" s="272"/>
      <c r="H488" s="275">
        <v>305.60399999999998</v>
      </c>
      <c r="I488" s="276"/>
      <c r="J488" s="272"/>
      <c r="K488" s="272"/>
      <c r="L488" s="277"/>
      <c r="M488" s="278"/>
      <c r="N488" s="279"/>
      <c r="O488" s="279"/>
      <c r="P488" s="279"/>
      <c r="Q488" s="279"/>
      <c r="R488" s="279"/>
      <c r="S488" s="279"/>
      <c r="T488" s="280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T488" s="281" t="s">
        <v>200</v>
      </c>
      <c r="AU488" s="281" t="s">
        <v>84</v>
      </c>
      <c r="AV488" s="16" t="s">
        <v>190</v>
      </c>
      <c r="AW488" s="16" t="s">
        <v>35</v>
      </c>
      <c r="AX488" s="16" t="s">
        <v>74</v>
      </c>
      <c r="AY488" s="281" t="s">
        <v>189</v>
      </c>
    </row>
    <row r="489" s="14" customFormat="1">
      <c r="A489" s="14"/>
      <c r="B489" s="239"/>
      <c r="C489" s="240"/>
      <c r="D489" s="229" t="s">
        <v>200</v>
      </c>
      <c r="E489" s="241" t="s">
        <v>19</v>
      </c>
      <c r="F489" s="242" t="s">
        <v>203</v>
      </c>
      <c r="G489" s="240"/>
      <c r="H489" s="243">
        <v>305.60399999999998</v>
      </c>
      <c r="I489" s="244"/>
      <c r="J489" s="240"/>
      <c r="K489" s="240"/>
      <c r="L489" s="245"/>
      <c r="M489" s="246"/>
      <c r="N489" s="247"/>
      <c r="O489" s="247"/>
      <c r="P489" s="247"/>
      <c r="Q489" s="247"/>
      <c r="R489" s="247"/>
      <c r="S489" s="247"/>
      <c r="T489" s="248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9" t="s">
        <v>200</v>
      </c>
      <c r="AU489" s="249" t="s">
        <v>84</v>
      </c>
      <c r="AV489" s="14" t="s">
        <v>196</v>
      </c>
      <c r="AW489" s="14" t="s">
        <v>35</v>
      </c>
      <c r="AX489" s="14" t="s">
        <v>82</v>
      </c>
      <c r="AY489" s="249" t="s">
        <v>189</v>
      </c>
    </row>
    <row r="490" s="2" customFormat="1" ht="24.15" customHeight="1">
      <c r="A490" s="42"/>
      <c r="B490" s="43"/>
      <c r="C490" s="209" t="s">
        <v>807</v>
      </c>
      <c r="D490" s="209" t="s">
        <v>192</v>
      </c>
      <c r="E490" s="210" t="s">
        <v>808</v>
      </c>
      <c r="F490" s="211" t="s">
        <v>809</v>
      </c>
      <c r="G490" s="212" t="s">
        <v>93</v>
      </c>
      <c r="H490" s="213">
        <v>79.165000000000006</v>
      </c>
      <c r="I490" s="214"/>
      <c r="J490" s="215">
        <f>ROUND(I490*H490,2)</f>
        <v>0</v>
      </c>
      <c r="K490" s="211" t="s">
        <v>195</v>
      </c>
      <c r="L490" s="48"/>
      <c r="M490" s="216" t="s">
        <v>19</v>
      </c>
      <c r="N490" s="217" t="s">
        <v>45</v>
      </c>
      <c r="O490" s="88"/>
      <c r="P490" s="218">
        <f>O490*H490</f>
        <v>0</v>
      </c>
      <c r="Q490" s="218">
        <v>0.00046000000000000001</v>
      </c>
      <c r="R490" s="218">
        <f>Q490*H490</f>
        <v>0.036415900000000001</v>
      </c>
      <c r="S490" s="218">
        <v>0</v>
      </c>
      <c r="T490" s="219">
        <f>S490*H490</f>
        <v>0</v>
      </c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R490" s="220" t="s">
        <v>282</v>
      </c>
      <c r="AT490" s="220" t="s">
        <v>192</v>
      </c>
      <c r="AU490" s="220" t="s">
        <v>84</v>
      </c>
      <c r="AY490" s="21" t="s">
        <v>189</v>
      </c>
      <c r="BE490" s="221">
        <f>IF(N490="základní",J490,0)</f>
        <v>0</v>
      </c>
      <c r="BF490" s="221">
        <f>IF(N490="snížená",J490,0)</f>
        <v>0</v>
      </c>
      <c r="BG490" s="221">
        <f>IF(N490="zákl. přenesená",J490,0)</f>
        <v>0</v>
      </c>
      <c r="BH490" s="221">
        <f>IF(N490="sníž. přenesená",J490,0)</f>
        <v>0</v>
      </c>
      <c r="BI490" s="221">
        <f>IF(N490="nulová",J490,0)</f>
        <v>0</v>
      </c>
      <c r="BJ490" s="21" t="s">
        <v>82</v>
      </c>
      <c r="BK490" s="221">
        <f>ROUND(I490*H490,2)</f>
        <v>0</v>
      </c>
      <c r="BL490" s="21" t="s">
        <v>282</v>
      </c>
      <c r="BM490" s="220" t="s">
        <v>810</v>
      </c>
    </row>
    <row r="491" s="2" customFormat="1">
      <c r="A491" s="42"/>
      <c r="B491" s="43"/>
      <c r="C491" s="44"/>
      <c r="D491" s="222" t="s">
        <v>198</v>
      </c>
      <c r="E491" s="44"/>
      <c r="F491" s="223" t="s">
        <v>811</v>
      </c>
      <c r="G491" s="44"/>
      <c r="H491" s="44"/>
      <c r="I491" s="224"/>
      <c r="J491" s="44"/>
      <c r="K491" s="44"/>
      <c r="L491" s="48"/>
      <c r="M491" s="225"/>
      <c r="N491" s="226"/>
      <c r="O491" s="88"/>
      <c r="P491" s="88"/>
      <c r="Q491" s="88"/>
      <c r="R491" s="88"/>
      <c r="S491" s="88"/>
      <c r="T491" s="89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T491" s="21" t="s">
        <v>198</v>
      </c>
      <c r="AU491" s="21" t="s">
        <v>84</v>
      </c>
    </row>
    <row r="492" s="15" customFormat="1">
      <c r="A492" s="15"/>
      <c r="B492" s="251"/>
      <c r="C492" s="252"/>
      <c r="D492" s="229" t="s">
        <v>200</v>
      </c>
      <c r="E492" s="253" t="s">
        <v>19</v>
      </c>
      <c r="F492" s="254" t="s">
        <v>812</v>
      </c>
      <c r="G492" s="252"/>
      <c r="H492" s="253" t="s">
        <v>19</v>
      </c>
      <c r="I492" s="255"/>
      <c r="J492" s="252"/>
      <c r="K492" s="252"/>
      <c r="L492" s="256"/>
      <c r="M492" s="257"/>
      <c r="N492" s="258"/>
      <c r="O492" s="258"/>
      <c r="P492" s="258"/>
      <c r="Q492" s="258"/>
      <c r="R492" s="258"/>
      <c r="S492" s="258"/>
      <c r="T492" s="259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60" t="s">
        <v>200</v>
      </c>
      <c r="AU492" s="260" t="s">
        <v>84</v>
      </c>
      <c r="AV492" s="15" t="s">
        <v>82</v>
      </c>
      <c r="AW492" s="15" t="s">
        <v>35</v>
      </c>
      <c r="AX492" s="15" t="s">
        <v>74</v>
      </c>
      <c r="AY492" s="260" t="s">
        <v>189</v>
      </c>
    </row>
    <row r="493" s="13" customFormat="1">
      <c r="A493" s="13"/>
      <c r="B493" s="227"/>
      <c r="C493" s="228"/>
      <c r="D493" s="229" t="s">
        <v>200</v>
      </c>
      <c r="E493" s="230" t="s">
        <v>19</v>
      </c>
      <c r="F493" s="231" t="s">
        <v>813</v>
      </c>
      <c r="G493" s="228"/>
      <c r="H493" s="232">
        <v>79.165000000000006</v>
      </c>
      <c r="I493" s="233"/>
      <c r="J493" s="228"/>
      <c r="K493" s="228"/>
      <c r="L493" s="234"/>
      <c r="M493" s="235"/>
      <c r="N493" s="236"/>
      <c r="O493" s="236"/>
      <c r="P493" s="236"/>
      <c r="Q493" s="236"/>
      <c r="R493" s="236"/>
      <c r="S493" s="236"/>
      <c r="T493" s="237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8" t="s">
        <v>200</v>
      </c>
      <c r="AU493" s="238" t="s">
        <v>84</v>
      </c>
      <c r="AV493" s="13" t="s">
        <v>84</v>
      </c>
      <c r="AW493" s="13" t="s">
        <v>35</v>
      </c>
      <c r="AX493" s="13" t="s">
        <v>82</v>
      </c>
      <c r="AY493" s="238" t="s">
        <v>189</v>
      </c>
    </row>
    <row r="494" s="2" customFormat="1" ht="33" customHeight="1">
      <c r="A494" s="42"/>
      <c r="B494" s="43"/>
      <c r="C494" s="261" t="s">
        <v>814</v>
      </c>
      <c r="D494" s="261" t="s">
        <v>254</v>
      </c>
      <c r="E494" s="262" t="s">
        <v>815</v>
      </c>
      <c r="F494" s="263" t="s">
        <v>816</v>
      </c>
      <c r="G494" s="264" t="s">
        <v>93</v>
      </c>
      <c r="H494" s="265">
        <v>92.266999999999996</v>
      </c>
      <c r="I494" s="266"/>
      <c r="J494" s="267">
        <f>ROUND(I494*H494,2)</f>
        <v>0</v>
      </c>
      <c r="K494" s="263" t="s">
        <v>195</v>
      </c>
      <c r="L494" s="268"/>
      <c r="M494" s="269" t="s">
        <v>19</v>
      </c>
      <c r="N494" s="270" t="s">
        <v>45</v>
      </c>
      <c r="O494" s="88"/>
      <c r="P494" s="218">
        <f>O494*H494</f>
        <v>0</v>
      </c>
      <c r="Q494" s="218">
        <v>0.0022300000000000002</v>
      </c>
      <c r="R494" s="218">
        <f>Q494*H494</f>
        <v>0.20575541</v>
      </c>
      <c r="S494" s="218">
        <v>0</v>
      </c>
      <c r="T494" s="219">
        <f>S494*H494</f>
        <v>0</v>
      </c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R494" s="220" t="s">
        <v>371</v>
      </c>
      <c r="AT494" s="220" t="s">
        <v>254</v>
      </c>
      <c r="AU494" s="220" t="s">
        <v>84</v>
      </c>
      <c r="AY494" s="21" t="s">
        <v>189</v>
      </c>
      <c r="BE494" s="221">
        <f>IF(N494="základní",J494,0)</f>
        <v>0</v>
      </c>
      <c r="BF494" s="221">
        <f>IF(N494="snížená",J494,0)</f>
        <v>0</v>
      </c>
      <c r="BG494" s="221">
        <f>IF(N494="zákl. přenesená",J494,0)</f>
        <v>0</v>
      </c>
      <c r="BH494" s="221">
        <f>IF(N494="sníž. přenesená",J494,0)</f>
        <v>0</v>
      </c>
      <c r="BI494" s="221">
        <f>IF(N494="nulová",J494,0)</f>
        <v>0</v>
      </c>
      <c r="BJ494" s="21" t="s">
        <v>82</v>
      </c>
      <c r="BK494" s="221">
        <f>ROUND(I494*H494,2)</f>
        <v>0</v>
      </c>
      <c r="BL494" s="21" t="s">
        <v>282</v>
      </c>
      <c r="BM494" s="220" t="s">
        <v>817</v>
      </c>
    </row>
    <row r="495" s="13" customFormat="1">
      <c r="A495" s="13"/>
      <c r="B495" s="227"/>
      <c r="C495" s="228"/>
      <c r="D495" s="229" t="s">
        <v>200</v>
      </c>
      <c r="E495" s="230" t="s">
        <v>19</v>
      </c>
      <c r="F495" s="231" t="s">
        <v>813</v>
      </c>
      <c r="G495" s="228"/>
      <c r="H495" s="232">
        <v>79.165000000000006</v>
      </c>
      <c r="I495" s="233"/>
      <c r="J495" s="228"/>
      <c r="K495" s="228"/>
      <c r="L495" s="234"/>
      <c r="M495" s="235"/>
      <c r="N495" s="236"/>
      <c r="O495" s="236"/>
      <c r="P495" s="236"/>
      <c r="Q495" s="236"/>
      <c r="R495" s="236"/>
      <c r="S495" s="236"/>
      <c r="T495" s="237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8" t="s">
        <v>200</v>
      </c>
      <c r="AU495" s="238" t="s">
        <v>84</v>
      </c>
      <c r="AV495" s="13" t="s">
        <v>84</v>
      </c>
      <c r="AW495" s="13" t="s">
        <v>35</v>
      </c>
      <c r="AX495" s="13" t="s">
        <v>82</v>
      </c>
      <c r="AY495" s="238" t="s">
        <v>189</v>
      </c>
    </row>
    <row r="496" s="13" customFormat="1">
      <c r="A496" s="13"/>
      <c r="B496" s="227"/>
      <c r="C496" s="228"/>
      <c r="D496" s="229" t="s">
        <v>200</v>
      </c>
      <c r="E496" s="228"/>
      <c r="F496" s="231" t="s">
        <v>818</v>
      </c>
      <c r="G496" s="228"/>
      <c r="H496" s="232">
        <v>92.266999999999996</v>
      </c>
      <c r="I496" s="233"/>
      <c r="J496" s="228"/>
      <c r="K496" s="228"/>
      <c r="L496" s="234"/>
      <c r="M496" s="235"/>
      <c r="N496" s="236"/>
      <c r="O496" s="236"/>
      <c r="P496" s="236"/>
      <c r="Q496" s="236"/>
      <c r="R496" s="236"/>
      <c r="S496" s="236"/>
      <c r="T496" s="237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8" t="s">
        <v>200</v>
      </c>
      <c r="AU496" s="238" t="s">
        <v>84</v>
      </c>
      <c r="AV496" s="13" t="s">
        <v>84</v>
      </c>
      <c r="AW496" s="13" t="s">
        <v>4</v>
      </c>
      <c r="AX496" s="13" t="s">
        <v>82</v>
      </c>
      <c r="AY496" s="238" t="s">
        <v>189</v>
      </c>
    </row>
    <row r="497" s="2" customFormat="1" ht="24.15" customHeight="1">
      <c r="A497" s="42"/>
      <c r="B497" s="43"/>
      <c r="C497" s="209" t="s">
        <v>819</v>
      </c>
      <c r="D497" s="209" t="s">
        <v>192</v>
      </c>
      <c r="E497" s="210" t="s">
        <v>820</v>
      </c>
      <c r="F497" s="211" t="s">
        <v>821</v>
      </c>
      <c r="G497" s="212" t="s">
        <v>93</v>
      </c>
      <c r="H497" s="213">
        <v>305.60399999999998</v>
      </c>
      <c r="I497" s="214"/>
      <c r="J497" s="215">
        <f>ROUND(I497*H497,2)</f>
        <v>0</v>
      </c>
      <c r="K497" s="211" t="s">
        <v>195</v>
      </c>
      <c r="L497" s="48"/>
      <c r="M497" s="216" t="s">
        <v>19</v>
      </c>
      <c r="N497" s="217" t="s">
        <v>45</v>
      </c>
      <c r="O497" s="88"/>
      <c r="P497" s="218">
        <f>O497*H497</f>
        <v>0</v>
      </c>
      <c r="Q497" s="218">
        <v>0</v>
      </c>
      <c r="R497" s="218">
        <f>Q497*H497</f>
        <v>0</v>
      </c>
      <c r="S497" s="218">
        <v>0.0032000000000000002</v>
      </c>
      <c r="T497" s="219">
        <f>S497*H497</f>
        <v>0.97793280000000005</v>
      </c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R497" s="220" t="s">
        <v>282</v>
      </c>
      <c r="AT497" s="220" t="s">
        <v>192</v>
      </c>
      <c r="AU497" s="220" t="s">
        <v>84</v>
      </c>
      <c r="AY497" s="21" t="s">
        <v>189</v>
      </c>
      <c r="BE497" s="221">
        <f>IF(N497="základní",J497,0)</f>
        <v>0</v>
      </c>
      <c r="BF497" s="221">
        <f>IF(N497="snížená",J497,0)</f>
        <v>0</v>
      </c>
      <c r="BG497" s="221">
        <f>IF(N497="zákl. přenesená",J497,0)</f>
        <v>0</v>
      </c>
      <c r="BH497" s="221">
        <f>IF(N497="sníž. přenesená",J497,0)</f>
        <v>0</v>
      </c>
      <c r="BI497" s="221">
        <f>IF(N497="nulová",J497,0)</f>
        <v>0</v>
      </c>
      <c r="BJ497" s="21" t="s">
        <v>82</v>
      </c>
      <c r="BK497" s="221">
        <f>ROUND(I497*H497,2)</f>
        <v>0</v>
      </c>
      <c r="BL497" s="21" t="s">
        <v>282</v>
      </c>
      <c r="BM497" s="220" t="s">
        <v>822</v>
      </c>
    </row>
    <row r="498" s="2" customFormat="1">
      <c r="A498" s="42"/>
      <c r="B498" s="43"/>
      <c r="C498" s="44"/>
      <c r="D498" s="222" t="s">
        <v>198</v>
      </c>
      <c r="E498" s="44"/>
      <c r="F498" s="223" t="s">
        <v>823</v>
      </c>
      <c r="G498" s="44"/>
      <c r="H498" s="44"/>
      <c r="I498" s="224"/>
      <c r="J498" s="44"/>
      <c r="K498" s="44"/>
      <c r="L498" s="48"/>
      <c r="M498" s="225"/>
      <c r="N498" s="226"/>
      <c r="O498" s="88"/>
      <c r="P498" s="88"/>
      <c r="Q498" s="88"/>
      <c r="R498" s="88"/>
      <c r="S498" s="88"/>
      <c r="T498" s="89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T498" s="21" t="s">
        <v>198</v>
      </c>
      <c r="AU498" s="21" t="s">
        <v>84</v>
      </c>
    </row>
    <row r="499" s="15" customFormat="1">
      <c r="A499" s="15"/>
      <c r="B499" s="251"/>
      <c r="C499" s="252"/>
      <c r="D499" s="229" t="s">
        <v>200</v>
      </c>
      <c r="E499" s="253" t="s">
        <v>19</v>
      </c>
      <c r="F499" s="254" t="s">
        <v>824</v>
      </c>
      <c r="G499" s="252"/>
      <c r="H499" s="253" t="s">
        <v>19</v>
      </c>
      <c r="I499" s="255"/>
      <c r="J499" s="252"/>
      <c r="K499" s="252"/>
      <c r="L499" s="256"/>
      <c r="M499" s="257"/>
      <c r="N499" s="258"/>
      <c r="O499" s="258"/>
      <c r="P499" s="258"/>
      <c r="Q499" s="258"/>
      <c r="R499" s="258"/>
      <c r="S499" s="258"/>
      <c r="T499" s="259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60" t="s">
        <v>200</v>
      </c>
      <c r="AU499" s="260" t="s">
        <v>84</v>
      </c>
      <c r="AV499" s="15" t="s">
        <v>82</v>
      </c>
      <c r="AW499" s="15" t="s">
        <v>35</v>
      </c>
      <c r="AX499" s="15" t="s">
        <v>74</v>
      </c>
      <c r="AY499" s="260" t="s">
        <v>189</v>
      </c>
    </row>
    <row r="500" s="13" customFormat="1">
      <c r="A500" s="13"/>
      <c r="B500" s="227"/>
      <c r="C500" s="228"/>
      <c r="D500" s="229" t="s">
        <v>200</v>
      </c>
      <c r="E500" s="230" t="s">
        <v>19</v>
      </c>
      <c r="F500" s="231" t="s">
        <v>118</v>
      </c>
      <c r="G500" s="228"/>
      <c r="H500" s="232">
        <v>305.60399999999998</v>
      </c>
      <c r="I500" s="233"/>
      <c r="J500" s="228"/>
      <c r="K500" s="228"/>
      <c r="L500" s="234"/>
      <c r="M500" s="235"/>
      <c r="N500" s="236"/>
      <c r="O500" s="236"/>
      <c r="P500" s="236"/>
      <c r="Q500" s="236"/>
      <c r="R500" s="236"/>
      <c r="S500" s="236"/>
      <c r="T500" s="237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8" t="s">
        <v>200</v>
      </c>
      <c r="AU500" s="238" t="s">
        <v>84</v>
      </c>
      <c r="AV500" s="13" t="s">
        <v>84</v>
      </c>
      <c r="AW500" s="13" t="s">
        <v>35</v>
      </c>
      <c r="AX500" s="13" t="s">
        <v>82</v>
      </c>
      <c r="AY500" s="238" t="s">
        <v>189</v>
      </c>
    </row>
    <row r="501" s="2" customFormat="1" ht="37.8" customHeight="1">
      <c r="A501" s="42"/>
      <c r="B501" s="43"/>
      <c r="C501" s="209" t="s">
        <v>825</v>
      </c>
      <c r="D501" s="209" t="s">
        <v>192</v>
      </c>
      <c r="E501" s="210" t="s">
        <v>826</v>
      </c>
      <c r="F501" s="211" t="s">
        <v>827</v>
      </c>
      <c r="G501" s="212" t="s">
        <v>93</v>
      </c>
      <c r="H501" s="213">
        <v>316.69200000000001</v>
      </c>
      <c r="I501" s="214"/>
      <c r="J501" s="215">
        <f>ROUND(I501*H501,2)</f>
        <v>0</v>
      </c>
      <c r="K501" s="211" t="s">
        <v>195</v>
      </c>
      <c r="L501" s="48"/>
      <c r="M501" s="216" t="s">
        <v>19</v>
      </c>
      <c r="N501" s="217" t="s">
        <v>45</v>
      </c>
      <c r="O501" s="88"/>
      <c r="P501" s="218">
        <f>O501*H501</f>
        <v>0</v>
      </c>
      <c r="Q501" s="218">
        <v>0</v>
      </c>
      <c r="R501" s="218">
        <f>Q501*H501</f>
        <v>0</v>
      </c>
      <c r="S501" s="218">
        <v>0</v>
      </c>
      <c r="T501" s="219">
        <f>S501*H501</f>
        <v>0</v>
      </c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R501" s="220" t="s">
        <v>282</v>
      </c>
      <c r="AT501" s="220" t="s">
        <v>192</v>
      </c>
      <c r="AU501" s="220" t="s">
        <v>84</v>
      </c>
      <c r="AY501" s="21" t="s">
        <v>189</v>
      </c>
      <c r="BE501" s="221">
        <f>IF(N501="základní",J501,0)</f>
        <v>0</v>
      </c>
      <c r="BF501" s="221">
        <f>IF(N501="snížená",J501,0)</f>
        <v>0</v>
      </c>
      <c r="BG501" s="221">
        <f>IF(N501="zákl. přenesená",J501,0)</f>
        <v>0</v>
      </c>
      <c r="BH501" s="221">
        <f>IF(N501="sníž. přenesená",J501,0)</f>
        <v>0</v>
      </c>
      <c r="BI501" s="221">
        <f>IF(N501="nulová",J501,0)</f>
        <v>0</v>
      </c>
      <c r="BJ501" s="21" t="s">
        <v>82</v>
      </c>
      <c r="BK501" s="221">
        <f>ROUND(I501*H501,2)</f>
        <v>0</v>
      </c>
      <c r="BL501" s="21" t="s">
        <v>282</v>
      </c>
      <c r="BM501" s="220" t="s">
        <v>828</v>
      </c>
    </row>
    <row r="502" s="2" customFormat="1">
      <c r="A502" s="42"/>
      <c r="B502" s="43"/>
      <c r="C502" s="44"/>
      <c r="D502" s="222" t="s">
        <v>198</v>
      </c>
      <c r="E502" s="44"/>
      <c r="F502" s="223" t="s">
        <v>829</v>
      </c>
      <c r="G502" s="44"/>
      <c r="H502" s="44"/>
      <c r="I502" s="224"/>
      <c r="J502" s="44"/>
      <c r="K502" s="44"/>
      <c r="L502" s="48"/>
      <c r="M502" s="225"/>
      <c r="N502" s="226"/>
      <c r="O502" s="88"/>
      <c r="P502" s="88"/>
      <c r="Q502" s="88"/>
      <c r="R502" s="88"/>
      <c r="S502" s="88"/>
      <c r="T502" s="89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T502" s="21" t="s">
        <v>198</v>
      </c>
      <c r="AU502" s="21" t="s">
        <v>84</v>
      </c>
    </row>
    <row r="503" s="13" customFormat="1">
      <c r="A503" s="13"/>
      <c r="B503" s="227"/>
      <c r="C503" s="228"/>
      <c r="D503" s="229" t="s">
        <v>200</v>
      </c>
      <c r="E503" s="230" t="s">
        <v>19</v>
      </c>
      <c r="F503" s="231" t="s">
        <v>146</v>
      </c>
      <c r="G503" s="228"/>
      <c r="H503" s="232">
        <v>316.69200000000001</v>
      </c>
      <c r="I503" s="233"/>
      <c r="J503" s="228"/>
      <c r="K503" s="228"/>
      <c r="L503" s="234"/>
      <c r="M503" s="235"/>
      <c r="N503" s="236"/>
      <c r="O503" s="236"/>
      <c r="P503" s="236"/>
      <c r="Q503" s="236"/>
      <c r="R503" s="236"/>
      <c r="S503" s="236"/>
      <c r="T503" s="237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8" t="s">
        <v>200</v>
      </c>
      <c r="AU503" s="238" t="s">
        <v>84</v>
      </c>
      <c r="AV503" s="13" t="s">
        <v>84</v>
      </c>
      <c r="AW503" s="13" t="s">
        <v>35</v>
      </c>
      <c r="AX503" s="13" t="s">
        <v>82</v>
      </c>
      <c r="AY503" s="238" t="s">
        <v>189</v>
      </c>
    </row>
    <row r="504" s="2" customFormat="1" ht="33" customHeight="1">
      <c r="A504" s="42"/>
      <c r="B504" s="43"/>
      <c r="C504" s="261" t="s">
        <v>830</v>
      </c>
      <c r="D504" s="261" t="s">
        <v>254</v>
      </c>
      <c r="E504" s="262" t="s">
        <v>815</v>
      </c>
      <c r="F504" s="263" t="s">
        <v>816</v>
      </c>
      <c r="G504" s="264" t="s">
        <v>93</v>
      </c>
      <c r="H504" s="265">
        <v>369.10500000000002</v>
      </c>
      <c r="I504" s="266"/>
      <c r="J504" s="267">
        <f>ROUND(I504*H504,2)</f>
        <v>0</v>
      </c>
      <c r="K504" s="263" t="s">
        <v>195</v>
      </c>
      <c r="L504" s="268"/>
      <c r="M504" s="269" t="s">
        <v>19</v>
      </c>
      <c r="N504" s="270" t="s">
        <v>45</v>
      </c>
      <c r="O504" s="88"/>
      <c r="P504" s="218">
        <f>O504*H504</f>
        <v>0</v>
      </c>
      <c r="Q504" s="218">
        <v>0.0022300000000000002</v>
      </c>
      <c r="R504" s="218">
        <f>Q504*H504</f>
        <v>0.82310415000000015</v>
      </c>
      <c r="S504" s="218">
        <v>0</v>
      </c>
      <c r="T504" s="219">
        <f>S504*H504</f>
        <v>0</v>
      </c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R504" s="220" t="s">
        <v>371</v>
      </c>
      <c r="AT504" s="220" t="s">
        <v>254</v>
      </c>
      <c r="AU504" s="220" t="s">
        <v>84</v>
      </c>
      <c r="AY504" s="21" t="s">
        <v>189</v>
      </c>
      <c r="BE504" s="221">
        <f>IF(N504="základní",J504,0)</f>
        <v>0</v>
      </c>
      <c r="BF504" s="221">
        <f>IF(N504="snížená",J504,0)</f>
        <v>0</v>
      </c>
      <c r="BG504" s="221">
        <f>IF(N504="zákl. přenesená",J504,0)</f>
        <v>0</v>
      </c>
      <c r="BH504" s="221">
        <f>IF(N504="sníž. přenesená",J504,0)</f>
        <v>0</v>
      </c>
      <c r="BI504" s="221">
        <f>IF(N504="nulová",J504,0)</f>
        <v>0</v>
      </c>
      <c r="BJ504" s="21" t="s">
        <v>82</v>
      </c>
      <c r="BK504" s="221">
        <f>ROUND(I504*H504,2)</f>
        <v>0</v>
      </c>
      <c r="BL504" s="21" t="s">
        <v>282</v>
      </c>
      <c r="BM504" s="220" t="s">
        <v>831</v>
      </c>
    </row>
    <row r="505" s="13" customFormat="1">
      <c r="A505" s="13"/>
      <c r="B505" s="227"/>
      <c r="C505" s="228"/>
      <c r="D505" s="229" t="s">
        <v>200</v>
      </c>
      <c r="E505" s="230" t="s">
        <v>19</v>
      </c>
      <c r="F505" s="231" t="s">
        <v>146</v>
      </c>
      <c r="G505" s="228"/>
      <c r="H505" s="232">
        <v>316.69200000000001</v>
      </c>
      <c r="I505" s="233"/>
      <c r="J505" s="228"/>
      <c r="K505" s="228"/>
      <c r="L505" s="234"/>
      <c r="M505" s="235"/>
      <c r="N505" s="236"/>
      <c r="O505" s="236"/>
      <c r="P505" s="236"/>
      <c r="Q505" s="236"/>
      <c r="R505" s="236"/>
      <c r="S505" s="236"/>
      <c r="T505" s="237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8" t="s">
        <v>200</v>
      </c>
      <c r="AU505" s="238" t="s">
        <v>84</v>
      </c>
      <c r="AV505" s="13" t="s">
        <v>84</v>
      </c>
      <c r="AW505" s="13" t="s">
        <v>35</v>
      </c>
      <c r="AX505" s="13" t="s">
        <v>82</v>
      </c>
      <c r="AY505" s="238" t="s">
        <v>189</v>
      </c>
    </row>
    <row r="506" s="13" customFormat="1">
      <c r="A506" s="13"/>
      <c r="B506" s="227"/>
      <c r="C506" s="228"/>
      <c r="D506" s="229" t="s">
        <v>200</v>
      </c>
      <c r="E506" s="228"/>
      <c r="F506" s="231" t="s">
        <v>832</v>
      </c>
      <c r="G506" s="228"/>
      <c r="H506" s="232">
        <v>369.10500000000002</v>
      </c>
      <c r="I506" s="233"/>
      <c r="J506" s="228"/>
      <c r="K506" s="228"/>
      <c r="L506" s="234"/>
      <c r="M506" s="235"/>
      <c r="N506" s="236"/>
      <c r="O506" s="236"/>
      <c r="P506" s="236"/>
      <c r="Q506" s="236"/>
      <c r="R506" s="236"/>
      <c r="S506" s="236"/>
      <c r="T506" s="237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8" t="s">
        <v>200</v>
      </c>
      <c r="AU506" s="238" t="s">
        <v>84</v>
      </c>
      <c r="AV506" s="13" t="s">
        <v>84</v>
      </c>
      <c r="AW506" s="13" t="s">
        <v>4</v>
      </c>
      <c r="AX506" s="13" t="s">
        <v>82</v>
      </c>
      <c r="AY506" s="238" t="s">
        <v>189</v>
      </c>
    </row>
    <row r="507" s="2" customFormat="1" ht="44.25" customHeight="1">
      <c r="A507" s="42"/>
      <c r="B507" s="43"/>
      <c r="C507" s="209" t="s">
        <v>833</v>
      </c>
      <c r="D507" s="209" t="s">
        <v>192</v>
      </c>
      <c r="E507" s="210" t="s">
        <v>834</v>
      </c>
      <c r="F507" s="211" t="s">
        <v>835</v>
      </c>
      <c r="G507" s="212" t="s">
        <v>115</v>
      </c>
      <c r="H507" s="213">
        <v>174.18100000000001</v>
      </c>
      <c r="I507" s="214"/>
      <c r="J507" s="215">
        <f>ROUND(I507*H507,2)</f>
        <v>0</v>
      </c>
      <c r="K507" s="211" t="s">
        <v>195</v>
      </c>
      <c r="L507" s="48"/>
      <c r="M507" s="216" t="s">
        <v>19</v>
      </c>
      <c r="N507" s="217" t="s">
        <v>45</v>
      </c>
      <c r="O507" s="88"/>
      <c r="P507" s="218">
        <f>O507*H507</f>
        <v>0</v>
      </c>
      <c r="Q507" s="218">
        <v>0</v>
      </c>
      <c r="R507" s="218">
        <f>Q507*H507</f>
        <v>0</v>
      </c>
      <c r="S507" s="218">
        <v>0</v>
      </c>
      <c r="T507" s="219">
        <f>S507*H507</f>
        <v>0</v>
      </c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R507" s="220" t="s">
        <v>282</v>
      </c>
      <c r="AT507" s="220" t="s">
        <v>192</v>
      </c>
      <c r="AU507" s="220" t="s">
        <v>84</v>
      </c>
      <c r="AY507" s="21" t="s">
        <v>189</v>
      </c>
      <c r="BE507" s="221">
        <f>IF(N507="základní",J507,0)</f>
        <v>0</v>
      </c>
      <c r="BF507" s="221">
        <f>IF(N507="snížená",J507,0)</f>
        <v>0</v>
      </c>
      <c r="BG507" s="221">
        <f>IF(N507="zákl. přenesená",J507,0)</f>
        <v>0</v>
      </c>
      <c r="BH507" s="221">
        <f>IF(N507="sníž. přenesená",J507,0)</f>
        <v>0</v>
      </c>
      <c r="BI507" s="221">
        <f>IF(N507="nulová",J507,0)</f>
        <v>0</v>
      </c>
      <c r="BJ507" s="21" t="s">
        <v>82</v>
      </c>
      <c r="BK507" s="221">
        <f>ROUND(I507*H507,2)</f>
        <v>0</v>
      </c>
      <c r="BL507" s="21" t="s">
        <v>282</v>
      </c>
      <c r="BM507" s="220" t="s">
        <v>836</v>
      </c>
    </row>
    <row r="508" s="2" customFormat="1">
      <c r="A508" s="42"/>
      <c r="B508" s="43"/>
      <c r="C508" s="44"/>
      <c r="D508" s="222" t="s">
        <v>198</v>
      </c>
      <c r="E508" s="44"/>
      <c r="F508" s="223" t="s">
        <v>837</v>
      </c>
      <c r="G508" s="44"/>
      <c r="H508" s="44"/>
      <c r="I508" s="224"/>
      <c r="J508" s="44"/>
      <c r="K508" s="44"/>
      <c r="L508" s="48"/>
      <c r="M508" s="225"/>
      <c r="N508" s="226"/>
      <c r="O508" s="88"/>
      <c r="P508" s="88"/>
      <c r="Q508" s="88"/>
      <c r="R508" s="88"/>
      <c r="S508" s="88"/>
      <c r="T508" s="89"/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T508" s="21" t="s">
        <v>198</v>
      </c>
      <c r="AU508" s="21" t="s">
        <v>84</v>
      </c>
    </row>
    <row r="509" s="15" customFormat="1">
      <c r="A509" s="15"/>
      <c r="B509" s="251"/>
      <c r="C509" s="252"/>
      <c r="D509" s="229" t="s">
        <v>200</v>
      </c>
      <c r="E509" s="253" t="s">
        <v>19</v>
      </c>
      <c r="F509" s="254" t="s">
        <v>838</v>
      </c>
      <c r="G509" s="252"/>
      <c r="H509" s="253" t="s">
        <v>19</v>
      </c>
      <c r="I509" s="255"/>
      <c r="J509" s="252"/>
      <c r="K509" s="252"/>
      <c r="L509" s="256"/>
      <c r="M509" s="257"/>
      <c r="N509" s="258"/>
      <c r="O509" s="258"/>
      <c r="P509" s="258"/>
      <c r="Q509" s="258"/>
      <c r="R509" s="258"/>
      <c r="S509" s="258"/>
      <c r="T509" s="259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60" t="s">
        <v>200</v>
      </c>
      <c r="AU509" s="260" t="s">
        <v>84</v>
      </c>
      <c r="AV509" s="15" t="s">
        <v>82</v>
      </c>
      <c r="AW509" s="15" t="s">
        <v>35</v>
      </c>
      <c r="AX509" s="15" t="s">
        <v>74</v>
      </c>
      <c r="AY509" s="260" t="s">
        <v>189</v>
      </c>
    </row>
    <row r="510" s="13" customFormat="1">
      <c r="A510" s="13"/>
      <c r="B510" s="227"/>
      <c r="C510" s="228"/>
      <c r="D510" s="229" t="s">
        <v>200</v>
      </c>
      <c r="E510" s="230" t="s">
        <v>19</v>
      </c>
      <c r="F510" s="231" t="s">
        <v>839</v>
      </c>
      <c r="G510" s="228"/>
      <c r="H510" s="232">
        <v>174.18100000000001</v>
      </c>
      <c r="I510" s="233"/>
      <c r="J510" s="228"/>
      <c r="K510" s="228"/>
      <c r="L510" s="234"/>
      <c r="M510" s="235"/>
      <c r="N510" s="236"/>
      <c r="O510" s="236"/>
      <c r="P510" s="236"/>
      <c r="Q510" s="236"/>
      <c r="R510" s="236"/>
      <c r="S510" s="236"/>
      <c r="T510" s="237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8" t="s">
        <v>200</v>
      </c>
      <c r="AU510" s="238" t="s">
        <v>84</v>
      </c>
      <c r="AV510" s="13" t="s">
        <v>84</v>
      </c>
      <c r="AW510" s="13" t="s">
        <v>35</v>
      </c>
      <c r="AX510" s="13" t="s">
        <v>82</v>
      </c>
      <c r="AY510" s="238" t="s">
        <v>189</v>
      </c>
    </row>
    <row r="511" s="2" customFormat="1" ht="37.8" customHeight="1">
      <c r="A511" s="42"/>
      <c r="B511" s="43"/>
      <c r="C511" s="209" t="s">
        <v>840</v>
      </c>
      <c r="D511" s="209" t="s">
        <v>192</v>
      </c>
      <c r="E511" s="210" t="s">
        <v>841</v>
      </c>
      <c r="F511" s="211" t="s">
        <v>842</v>
      </c>
      <c r="G511" s="212" t="s">
        <v>93</v>
      </c>
      <c r="H511" s="213">
        <v>34.677</v>
      </c>
      <c r="I511" s="214"/>
      <c r="J511" s="215">
        <f>ROUND(I511*H511,2)</f>
        <v>0</v>
      </c>
      <c r="K511" s="211" t="s">
        <v>195</v>
      </c>
      <c r="L511" s="48"/>
      <c r="M511" s="216" t="s">
        <v>19</v>
      </c>
      <c r="N511" s="217" t="s">
        <v>45</v>
      </c>
      <c r="O511" s="88"/>
      <c r="P511" s="218">
        <f>O511*H511</f>
        <v>0</v>
      </c>
      <c r="Q511" s="218">
        <v>0</v>
      </c>
      <c r="R511" s="218">
        <f>Q511*H511</f>
        <v>0</v>
      </c>
      <c r="S511" s="218">
        <v>0</v>
      </c>
      <c r="T511" s="219">
        <f>S511*H511</f>
        <v>0</v>
      </c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R511" s="220" t="s">
        <v>282</v>
      </c>
      <c r="AT511" s="220" t="s">
        <v>192</v>
      </c>
      <c r="AU511" s="220" t="s">
        <v>84</v>
      </c>
      <c r="AY511" s="21" t="s">
        <v>189</v>
      </c>
      <c r="BE511" s="221">
        <f>IF(N511="základní",J511,0)</f>
        <v>0</v>
      </c>
      <c r="BF511" s="221">
        <f>IF(N511="snížená",J511,0)</f>
        <v>0</v>
      </c>
      <c r="BG511" s="221">
        <f>IF(N511="zákl. přenesená",J511,0)</f>
        <v>0</v>
      </c>
      <c r="BH511" s="221">
        <f>IF(N511="sníž. přenesená",J511,0)</f>
        <v>0</v>
      </c>
      <c r="BI511" s="221">
        <f>IF(N511="nulová",J511,0)</f>
        <v>0</v>
      </c>
      <c r="BJ511" s="21" t="s">
        <v>82</v>
      </c>
      <c r="BK511" s="221">
        <f>ROUND(I511*H511,2)</f>
        <v>0</v>
      </c>
      <c r="BL511" s="21" t="s">
        <v>282</v>
      </c>
      <c r="BM511" s="220" t="s">
        <v>843</v>
      </c>
    </row>
    <row r="512" s="2" customFormat="1">
      <c r="A512" s="42"/>
      <c r="B512" s="43"/>
      <c r="C512" s="44"/>
      <c r="D512" s="222" t="s">
        <v>198</v>
      </c>
      <c r="E512" s="44"/>
      <c r="F512" s="223" t="s">
        <v>844</v>
      </c>
      <c r="G512" s="44"/>
      <c r="H512" s="44"/>
      <c r="I512" s="224"/>
      <c r="J512" s="44"/>
      <c r="K512" s="44"/>
      <c r="L512" s="48"/>
      <c r="M512" s="225"/>
      <c r="N512" s="226"/>
      <c r="O512" s="88"/>
      <c r="P512" s="88"/>
      <c r="Q512" s="88"/>
      <c r="R512" s="88"/>
      <c r="S512" s="88"/>
      <c r="T512" s="89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T512" s="21" t="s">
        <v>198</v>
      </c>
      <c r="AU512" s="21" t="s">
        <v>84</v>
      </c>
    </row>
    <row r="513" s="13" customFormat="1">
      <c r="A513" s="13"/>
      <c r="B513" s="227"/>
      <c r="C513" s="228"/>
      <c r="D513" s="229" t="s">
        <v>200</v>
      </c>
      <c r="E513" s="230" t="s">
        <v>19</v>
      </c>
      <c r="F513" s="231" t="s">
        <v>143</v>
      </c>
      <c r="G513" s="228"/>
      <c r="H513" s="232">
        <v>34.677</v>
      </c>
      <c r="I513" s="233"/>
      <c r="J513" s="228"/>
      <c r="K513" s="228"/>
      <c r="L513" s="234"/>
      <c r="M513" s="235"/>
      <c r="N513" s="236"/>
      <c r="O513" s="236"/>
      <c r="P513" s="236"/>
      <c r="Q513" s="236"/>
      <c r="R513" s="236"/>
      <c r="S513" s="236"/>
      <c r="T513" s="237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8" t="s">
        <v>200</v>
      </c>
      <c r="AU513" s="238" t="s">
        <v>84</v>
      </c>
      <c r="AV513" s="13" t="s">
        <v>84</v>
      </c>
      <c r="AW513" s="13" t="s">
        <v>35</v>
      </c>
      <c r="AX513" s="13" t="s">
        <v>82</v>
      </c>
      <c r="AY513" s="238" t="s">
        <v>189</v>
      </c>
    </row>
    <row r="514" s="2" customFormat="1" ht="16.5" customHeight="1">
      <c r="A514" s="42"/>
      <c r="B514" s="43"/>
      <c r="C514" s="261" t="s">
        <v>845</v>
      </c>
      <c r="D514" s="261" t="s">
        <v>254</v>
      </c>
      <c r="E514" s="262" t="s">
        <v>846</v>
      </c>
      <c r="F514" s="263" t="s">
        <v>847</v>
      </c>
      <c r="G514" s="264" t="s">
        <v>126</v>
      </c>
      <c r="H514" s="265">
        <v>1.387</v>
      </c>
      <c r="I514" s="266"/>
      <c r="J514" s="267">
        <f>ROUND(I514*H514,2)</f>
        <v>0</v>
      </c>
      <c r="K514" s="263" t="s">
        <v>195</v>
      </c>
      <c r="L514" s="268"/>
      <c r="M514" s="269" t="s">
        <v>19</v>
      </c>
      <c r="N514" s="270" t="s">
        <v>45</v>
      </c>
      <c r="O514" s="88"/>
      <c r="P514" s="218">
        <f>O514*H514</f>
        <v>0</v>
      </c>
      <c r="Q514" s="218">
        <v>0.001</v>
      </c>
      <c r="R514" s="218">
        <f>Q514*H514</f>
        <v>0.001387</v>
      </c>
      <c r="S514" s="218">
        <v>0</v>
      </c>
      <c r="T514" s="219">
        <f>S514*H514</f>
        <v>0</v>
      </c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R514" s="220" t="s">
        <v>371</v>
      </c>
      <c r="AT514" s="220" t="s">
        <v>254</v>
      </c>
      <c r="AU514" s="220" t="s">
        <v>84</v>
      </c>
      <c r="AY514" s="21" t="s">
        <v>189</v>
      </c>
      <c r="BE514" s="221">
        <f>IF(N514="základní",J514,0)</f>
        <v>0</v>
      </c>
      <c r="BF514" s="221">
        <f>IF(N514="snížená",J514,0)</f>
        <v>0</v>
      </c>
      <c r="BG514" s="221">
        <f>IF(N514="zákl. přenesená",J514,0)</f>
        <v>0</v>
      </c>
      <c r="BH514" s="221">
        <f>IF(N514="sníž. přenesená",J514,0)</f>
        <v>0</v>
      </c>
      <c r="BI514" s="221">
        <f>IF(N514="nulová",J514,0)</f>
        <v>0</v>
      </c>
      <c r="BJ514" s="21" t="s">
        <v>82</v>
      </c>
      <c r="BK514" s="221">
        <f>ROUND(I514*H514,2)</f>
        <v>0</v>
      </c>
      <c r="BL514" s="21" t="s">
        <v>282</v>
      </c>
      <c r="BM514" s="220" t="s">
        <v>848</v>
      </c>
    </row>
    <row r="515" s="13" customFormat="1">
      <c r="A515" s="13"/>
      <c r="B515" s="227"/>
      <c r="C515" s="228"/>
      <c r="D515" s="229" t="s">
        <v>200</v>
      </c>
      <c r="E515" s="230" t="s">
        <v>19</v>
      </c>
      <c r="F515" s="231" t="s">
        <v>143</v>
      </c>
      <c r="G515" s="228"/>
      <c r="H515" s="232">
        <v>34.677</v>
      </c>
      <c r="I515" s="233"/>
      <c r="J515" s="228"/>
      <c r="K515" s="228"/>
      <c r="L515" s="234"/>
      <c r="M515" s="235"/>
      <c r="N515" s="236"/>
      <c r="O515" s="236"/>
      <c r="P515" s="236"/>
      <c r="Q515" s="236"/>
      <c r="R515" s="236"/>
      <c r="S515" s="236"/>
      <c r="T515" s="237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8" t="s">
        <v>200</v>
      </c>
      <c r="AU515" s="238" t="s">
        <v>84</v>
      </c>
      <c r="AV515" s="13" t="s">
        <v>84</v>
      </c>
      <c r="AW515" s="13" t="s">
        <v>35</v>
      </c>
      <c r="AX515" s="13" t="s">
        <v>82</v>
      </c>
      <c r="AY515" s="238" t="s">
        <v>189</v>
      </c>
    </row>
    <row r="516" s="13" customFormat="1">
      <c r="A516" s="13"/>
      <c r="B516" s="227"/>
      <c r="C516" s="228"/>
      <c r="D516" s="229" t="s">
        <v>200</v>
      </c>
      <c r="E516" s="228"/>
      <c r="F516" s="231" t="s">
        <v>849</v>
      </c>
      <c r="G516" s="228"/>
      <c r="H516" s="232">
        <v>1.387</v>
      </c>
      <c r="I516" s="233"/>
      <c r="J516" s="228"/>
      <c r="K516" s="228"/>
      <c r="L516" s="234"/>
      <c r="M516" s="235"/>
      <c r="N516" s="236"/>
      <c r="O516" s="236"/>
      <c r="P516" s="236"/>
      <c r="Q516" s="236"/>
      <c r="R516" s="236"/>
      <c r="S516" s="236"/>
      <c r="T516" s="237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8" t="s">
        <v>200</v>
      </c>
      <c r="AU516" s="238" t="s">
        <v>84</v>
      </c>
      <c r="AV516" s="13" t="s">
        <v>84</v>
      </c>
      <c r="AW516" s="13" t="s">
        <v>4</v>
      </c>
      <c r="AX516" s="13" t="s">
        <v>82</v>
      </c>
      <c r="AY516" s="238" t="s">
        <v>189</v>
      </c>
    </row>
    <row r="517" s="2" customFormat="1" ht="49.05" customHeight="1">
      <c r="A517" s="42"/>
      <c r="B517" s="43"/>
      <c r="C517" s="209" t="s">
        <v>850</v>
      </c>
      <c r="D517" s="209" t="s">
        <v>192</v>
      </c>
      <c r="E517" s="210" t="s">
        <v>851</v>
      </c>
      <c r="F517" s="211" t="s">
        <v>852</v>
      </c>
      <c r="G517" s="212" t="s">
        <v>222</v>
      </c>
      <c r="H517" s="213">
        <v>1.2849999999999999</v>
      </c>
      <c r="I517" s="214"/>
      <c r="J517" s="215">
        <f>ROUND(I517*H517,2)</f>
        <v>0</v>
      </c>
      <c r="K517" s="211" t="s">
        <v>195</v>
      </c>
      <c r="L517" s="48"/>
      <c r="M517" s="216" t="s">
        <v>19</v>
      </c>
      <c r="N517" s="217" t="s">
        <v>45</v>
      </c>
      <c r="O517" s="88"/>
      <c r="P517" s="218">
        <f>O517*H517</f>
        <v>0</v>
      </c>
      <c r="Q517" s="218">
        <v>0</v>
      </c>
      <c r="R517" s="218">
        <f>Q517*H517</f>
        <v>0</v>
      </c>
      <c r="S517" s="218">
        <v>0</v>
      </c>
      <c r="T517" s="219">
        <f>S517*H517</f>
        <v>0</v>
      </c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R517" s="220" t="s">
        <v>282</v>
      </c>
      <c r="AT517" s="220" t="s">
        <v>192</v>
      </c>
      <c r="AU517" s="220" t="s">
        <v>84</v>
      </c>
      <c r="AY517" s="21" t="s">
        <v>189</v>
      </c>
      <c r="BE517" s="221">
        <f>IF(N517="základní",J517,0)</f>
        <v>0</v>
      </c>
      <c r="BF517" s="221">
        <f>IF(N517="snížená",J517,0)</f>
        <v>0</v>
      </c>
      <c r="BG517" s="221">
        <f>IF(N517="zákl. přenesená",J517,0)</f>
        <v>0</v>
      </c>
      <c r="BH517" s="221">
        <f>IF(N517="sníž. přenesená",J517,0)</f>
        <v>0</v>
      </c>
      <c r="BI517" s="221">
        <f>IF(N517="nulová",J517,0)</f>
        <v>0</v>
      </c>
      <c r="BJ517" s="21" t="s">
        <v>82</v>
      </c>
      <c r="BK517" s="221">
        <f>ROUND(I517*H517,2)</f>
        <v>0</v>
      </c>
      <c r="BL517" s="21" t="s">
        <v>282</v>
      </c>
      <c r="BM517" s="220" t="s">
        <v>853</v>
      </c>
    </row>
    <row r="518" s="2" customFormat="1">
      <c r="A518" s="42"/>
      <c r="B518" s="43"/>
      <c r="C518" s="44"/>
      <c r="D518" s="222" t="s">
        <v>198</v>
      </c>
      <c r="E518" s="44"/>
      <c r="F518" s="223" t="s">
        <v>854</v>
      </c>
      <c r="G518" s="44"/>
      <c r="H518" s="44"/>
      <c r="I518" s="224"/>
      <c r="J518" s="44"/>
      <c r="K518" s="44"/>
      <c r="L518" s="48"/>
      <c r="M518" s="225"/>
      <c r="N518" s="226"/>
      <c r="O518" s="88"/>
      <c r="P518" s="88"/>
      <c r="Q518" s="88"/>
      <c r="R518" s="88"/>
      <c r="S518" s="88"/>
      <c r="T518" s="89"/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T518" s="21" t="s">
        <v>198</v>
      </c>
      <c r="AU518" s="21" t="s">
        <v>84</v>
      </c>
    </row>
    <row r="519" s="12" customFormat="1" ht="22.8" customHeight="1">
      <c r="A519" s="12"/>
      <c r="B519" s="193"/>
      <c r="C519" s="194"/>
      <c r="D519" s="195" t="s">
        <v>73</v>
      </c>
      <c r="E519" s="207" t="s">
        <v>855</v>
      </c>
      <c r="F519" s="207" t="s">
        <v>856</v>
      </c>
      <c r="G519" s="194"/>
      <c r="H519" s="194"/>
      <c r="I519" s="197"/>
      <c r="J519" s="208">
        <f>BK519</f>
        <v>0</v>
      </c>
      <c r="K519" s="194"/>
      <c r="L519" s="199"/>
      <c r="M519" s="200"/>
      <c r="N519" s="201"/>
      <c r="O519" s="201"/>
      <c r="P519" s="202">
        <f>SUM(P520:P550)</f>
        <v>0</v>
      </c>
      <c r="Q519" s="201"/>
      <c r="R519" s="202">
        <f>SUM(R520:R550)</f>
        <v>0.41279668000000003</v>
      </c>
      <c r="S519" s="201"/>
      <c r="T519" s="203">
        <f>SUM(T520:T550)</f>
        <v>25.687640999999999</v>
      </c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R519" s="204" t="s">
        <v>84</v>
      </c>
      <c r="AT519" s="205" t="s">
        <v>73</v>
      </c>
      <c r="AU519" s="205" t="s">
        <v>82</v>
      </c>
      <c r="AY519" s="204" t="s">
        <v>189</v>
      </c>
      <c r="BK519" s="206">
        <f>SUM(BK520:BK550)</f>
        <v>0</v>
      </c>
    </row>
    <row r="520" s="2" customFormat="1" ht="37.8" customHeight="1">
      <c r="A520" s="42"/>
      <c r="B520" s="43"/>
      <c r="C520" s="209" t="s">
        <v>857</v>
      </c>
      <c r="D520" s="209" t="s">
        <v>192</v>
      </c>
      <c r="E520" s="210" t="s">
        <v>858</v>
      </c>
      <c r="F520" s="211" t="s">
        <v>859</v>
      </c>
      <c r="G520" s="212" t="s">
        <v>107</v>
      </c>
      <c r="H520" s="213">
        <v>0.69399999999999995</v>
      </c>
      <c r="I520" s="214"/>
      <c r="J520" s="215">
        <f>ROUND(I520*H520,2)</f>
        <v>0</v>
      </c>
      <c r="K520" s="211" t="s">
        <v>195</v>
      </c>
      <c r="L520" s="48"/>
      <c r="M520" s="216" t="s">
        <v>19</v>
      </c>
      <c r="N520" s="217" t="s">
        <v>45</v>
      </c>
      <c r="O520" s="88"/>
      <c r="P520" s="218">
        <f>O520*H520</f>
        <v>0</v>
      </c>
      <c r="Q520" s="218">
        <v>0.00122</v>
      </c>
      <c r="R520" s="218">
        <f>Q520*H520</f>
        <v>0.00084667999999999994</v>
      </c>
      <c r="S520" s="218">
        <v>0</v>
      </c>
      <c r="T520" s="219">
        <f>S520*H520</f>
        <v>0</v>
      </c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R520" s="220" t="s">
        <v>282</v>
      </c>
      <c r="AT520" s="220" t="s">
        <v>192</v>
      </c>
      <c r="AU520" s="220" t="s">
        <v>84</v>
      </c>
      <c r="AY520" s="21" t="s">
        <v>189</v>
      </c>
      <c r="BE520" s="221">
        <f>IF(N520="základní",J520,0)</f>
        <v>0</v>
      </c>
      <c r="BF520" s="221">
        <f>IF(N520="snížená",J520,0)</f>
        <v>0</v>
      </c>
      <c r="BG520" s="221">
        <f>IF(N520="zákl. přenesená",J520,0)</f>
        <v>0</v>
      </c>
      <c r="BH520" s="221">
        <f>IF(N520="sníž. přenesená",J520,0)</f>
        <v>0</v>
      </c>
      <c r="BI520" s="221">
        <f>IF(N520="nulová",J520,0)</f>
        <v>0</v>
      </c>
      <c r="BJ520" s="21" t="s">
        <v>82</v>
      </c>
      <c r="BK520" s="221">
        <f>ROUND(I520*H520,2)</f>
        <v>0</v>
      </c>
      <c r="BL520" s="21" t="s">
        <v>282</v>
      </c>
      <c r="BM520" s="220" t="s">
        <v>860</v>
      </c>
    </row>
    <row r="521" s="2" customFormat="1">
      <c r="A521" s="42"/>
      <c r="B521" s="43"/>
      <c r="C521" s="44"/>
      <c r="D521" s="222" t="s">
        <v>198</v>
      </c>
      <c r="E521" s="44"/>
      <c r="F521" s="223" t="s">
        <v>861</v>
      </c>
      <c r="G521" s="44"/>
      <c r="H521" s="44"/>
      <c r="I521" s="224"/>
      <c r="J521" s="44"/>
      <c r="K521" s="44"/>
      <c r="L521" s="48"/>
      <c r="M521" s="225"/>
      <c r="N521" s="226"/>
      <c r="O521" s="88"/>
      <c r="P521" s="88"/>
      <c r="Q521" s="88"/>
      <c r="R521" s="88"/>
      <c r="S521" s="88"/>
      <c r="T521" s="89"/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T521" s="21" t="s">
        <v>198</v>
      </c>
      <c r="AU521" s="21" t="s">
        <v>84</v>
      </c>
    </row>
    <row r="522" s="13" customFormat="1">
      <c r="A522" s="13"/>
      <c r="B522" s="227"/>
      <c r="C522" s="228"/>
      <c r="D522" s="229" t="s">
        <v>200</v>
      </c>
      <c r="E522" s="230" t="s">
        <v>19</v>
      </c>
      <c r="F522" s="231" t="s">
        <v>862</v>
      </c>
      <c r="G522" s="228"/>
      <c r="H522" s="232">
        <v>0.69399999999999995</v>
      </c>
      <c r="I522" s="233"/>
      <c r="J522" s="228"/>
      <c r="K522" s="228"/>
      <c r="L522" s="234"/>
      <c r="M522" s="235"/>
      <c r="N522" s="236"/>
      <c r="O522" s="236"/>
      <c r="P522" s="236"/>
      <c r="Q522" s="236"/>
      <c r="R522" s="236"/>
      <c r="S522" s="236"/>
      <c r="T522" s="237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8" t="s">
        <v>200</v>
      </c>
      <c r="AU522" s="238" t="s">
        <v>84</v>
      </c>
      <c r="AV522" s="13" t="s">
        <v>84</v>
      </c>
      <c r="AW522" s="13" t="s">
        <v>35</v>
      </c>
      <c r="AX522" s="13" t="s">
        <v>82</v>
      </c>
      <c r="AY522" s="238" t="s">
        <v>189</v>
      </c>
    </row>
    <row r="523" s="2" customFormat="1" ht="37.8" customHeight="1">
      <c r="A523" s="42"/>
      <c r="B523" s="43"/>
      <c r="C523" s="209" t="s">
        <v>863</v>
      </c>
      <c r="D523" s="209" t="s">
        <v>192</v>
      </c>
      <c r="E523" s="210" t="s">
        <v>864</v>
      </c>
      <c r="F523" s="211" t="s">
        <v>865</v>
      </c>
      <c r="G523" s="212" t="s">
        <v>93</v>
      </c>
      <c r="H523" s="213">
        <v>34.677</v>
      </c>
      <c r="I523" s="214"/>
      <c r="J523" s="215">
        <f>ROUND(I523*H523,2)</f>
        <v>0</v>
      </c>
      <c r="K523" s="211" t="s">
        <v>195</v>
      </c>
      <c r="L523" s="48"/>
      <c r="M523" s="216" t="s">
        <v>19</v>
      </c>
      <c r="N523" s="217" t="s">
        <v>45</v>
      </c>
      <c r="O523" s="88"/>
      <c r="P523" s="218">
        <f>O523*H523</f>
        <v>0</v>
      </c>
      <c r="Q523" s="218">
        <v>0</v>
      </c>
      <c r="R523" s="218">
        <f>Q523*H523</f>
        <v>0</v>
      </c>
      <c r="S523" s="218">
        <v>0</v>
      </c>
      <c r="T523" s="219">
        <f>S523*H523</f>
        <v>0</v>
      </c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R523" s="220" t="s">
        <v>282</v>
      </c>
      <c r="AT523" s="220" t="s">
        <v>192</v>
      </c>
      <c r="AU523" s="220" t="s">
        <v>84</v>
      </c>
      <c r="AY523" s="21" t="s">
        <v>189</v>
      </c>
      <c r="BE523" s="221">
        <f>IF(N523="základní",J523,0)</f>
        <v>0</v>
      </c>
      <c r="BF523" s="221">
        <f>IF(N523="snížená",J523,0)</f>
        <v>0</v>
      </c>
      <c r="BG523" s="221">
        <f>IF(N523="zákl. přenesená",J523,0)</f>
        <v>0</v>
      </c>
      <c r="BH523" s="221">
        <f>IF(N523="sníž. přenesená",J523,0)</f>
        <v>0</v>
      </c>
      <c r="BI523" s="221">
        <f>IF(N523="nulová",J523,0)</f>
        <v>0</v>
      </c>
      <c r="BJ523" s="21" t="s">
        <v>82</v>
      </c>
      <c r="BK523" s="221">
        <f>ROUND(I523*H523,2)</f>
        <v>0</v>
      </c>
      <c r="BL523" s="21" t="s">
        <v>282</v>
      </c>
      <c r="BM523" s="220" t="s">
        <v>866</v>
      </c>
    </row>
    <row r="524" s="2" customFormat="1">
      <c r="A524" s="42"/>
      <c r="B524" s="43"/>
      <c r="C524" s="44"/>
      <c r="D524" s="222" t="s">
        <v>198</v>
      </c>
      <c r="E524" s="44"/>
      <c r="F524" s="223" t="s">
        <v>867</v>
      </c>
      <c r="G524" s="44"/>
      <c r="H524" s="44"/>
      <c r="I524" s="224"/>
      <c r="J524" s="44"/>
      <c r="K524" s="44"/>
      <c r="L524" s="48"/>
      <c r="M524" s="225"/>
      <c r="N524" s="226"/>
      <c r="O524" s="88"/>
      <c r="P524" s="88"/>
      <c r="Q524" s="88"/>
      <c r="R524" s="88"/>
      <c r="S524" s="88"/>
      <c r="T524" s="89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T524" s="21" t="s">
        <v>198</v>
      </c>
      <c r="AU524" s="21" t="s">
        <v>84</v>
      </c>
    </row>
    <row r="525" s="15" customFormat="1">
      <c r="A525" s="15"/>
      <c r="B525" s="251"/>
      <c r="C525" s="252"/>
      <c r="D525" s="229" t="s">
        <v>200</v>
      </c>
      <c r="E525" s="253" t="s">
        <v>19</v>
      </c>
      <c r="F525" s="254" t="s">
        <v>868</v>
      </c>
      <c r="G525" s="252"/>
      <c r="H525" s="253" t="s">
        <v>19</v>
      </c>
      <c r="I525" s="255"/>
      <c r="J525" s="252"/>
      <c r="K525" s="252"/>
      <c r="L525" s="256"/>
      <c r="M525" s="257"/>
      <c r="N525" s="258"/>
      <c r="O525" s="258"/>
      <c r="P525" s="258"/>
      <c r="Q525" s="258"/>
      <c r="R525" s="258"/>
      <c r="S525" s="258"/>
      <c r="T525" s="259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60" t="s">
        <v>200</v>
      </c>
      <c r="AU525" s="260" t="s">
        <v>84</v>
      </c>
      <c r="AV525" s="15" t="s">
        <v>82</v>
      </c>
      <c r="AW525" s="15" t="s">
        <v>35</v>
      </c>
      <c r="AX525" s="15" t="s">
        <v>74</v>
      </c>
      <c r="AY525" s="260" t="s">
        <v>189</v>
      </c>
    </row>
    <row r="526" s="13" customFormat="1">
      <c r="A526" s="13"/>
      <c r="B526" s="227"/>
      <c r="C526" s="228"/>
      <c r="D526" s="229" t="s">
        <v>200</v>
      </c>
      <c r="E526" s="230" t="s">
        <v>19</v>
      </c>
      <c r="F526" s="231" t="s">
        <v>869</v>
      </c>
      <c r="G526" s="228"/>
      <c r="H526" s="232">
        <v>34.677</v>
      </c>
      <c r="I526" s="233"/>
      <c r="J526" s="228"/>
      <c r="K526" s="228"/>
      <c r="L526" s="234"/>
      <c r="M526" s="235"/>
      <c r="N526" s="236"/>
      <c r="O526" s="236"/>
      <c r="P526" s="236"/>
      <c r="Q526" s="236"/>
      <c r="R526" s="236"/>
      <c r="S526" s="236"/>
      <c r="T526" s="237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8" t="s">
        <v>200</v>
      </c>
      <c r="AU526" s="238" t="s">
        <v>84</v>
      </c>
      <c r="AV526" s="13" t="s">
        <v>84</v>
      </c>
      <c r="AW526" s="13" t="s">
        <v>35</v>
      </c>
      <c r="AX526" s="13" t="s">
        <v>74</v>
      </c>
      <c r="AY526" s="238" t="s">
        <v>189</v>
      </c>
    </row>
    <row r="527" s="16" customFormat="1">
      <c r="A527" s="16"/>
      <c r="B527" s="271"/>
      <c r="C527" s="272"/>
      <c r="D527" s="229" t="s">
        <v>200</v>
      </c>
      <c r="E527" s="273" t="s">
        <v>143</v>
      </c>
      <c r="F527" s="274" t="s">
        <v>379</v>
      </c>
      <c r="G527" s="272"/>
      <c r="H527" s="275">
        <v>34.677</v>
      </c>
      <c r="I527" s="276"/>
      <c r="J527" s="272"/>
      <c r="K527" s="272"/>
      <c r="L527" s="277"/>
      <c r="M527" s="278"/>
      <c r="N527" s="279"/>
      <c r="O527" s="279"/>
      <c r="P527" s="279"/>
      <c r="Q527" s="279"/>
      <c r="R527" s="279"/>
      <c r="S527" s="279"/>
      <c r="T527" s="280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T527" s="281" t="s">
        <v>200</v>
      </c>
      <c r="AU527" s="281" t="s">
        <v>84</v>
      </c>
      <c r="AV527" s="16" t="s">
        <v>190</v>
      </c>
      <c r="AW527" s="16" t="s">
        <v>35</v>
      </c>
      <c r="AX527" s="16" t="s">
        <v>74</v>
      </c>
      <c r="AY527" s="281" t="s">
        <v>189</v>
      </c>
    </row>
    <row r="528" s="14" customFormat="1">
      <c r="A528" s="14"/>
      <c r="B528" s="239"/>
      <c r="C528" s="240"/>
      <c r="D528" s="229" t="s">
        <v>200</v>
      </c>
      <c r="E528" s="241" t="s">
        <v>19</v>
      </c>
      <c r="F528" s="242" t="s">
        <v>203</v>
      </c>
      <c r="G528" s="240"/>
      <c r="H528" s="243">
        <v>34.677</v>
      </c>
      <c r="I528" s="244"/>
      <c r="J528" s="240"/>
      <c r="K528" s="240"/>
      <c r="L528" s="245"/>
      <c r="M528" s="246"/>
      <c r="N528" s="247"/>
      <c r="O528" s="247"/>
      <c r="P528" s="247"/>
      <c r="Q528" s="247"/>
      <c r="R528" s="247"/>
      <c r="S528" s="247"/>
      <c r="T528" s="248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9" t="s">
        <v>200</v>
      </c>
      <c r="AU528" s="249" t="s">
        <v>84</v>
      </c>
      <c r="AV528" s="14" t="s">
        <v>196</v>
      </c>
      <c r="AW528" s="14" t="s">
        <v>35</v>
      </c>
      <c r="AX528" s="14" t="s">
        <v>82</v>
      </c>
      <c r="AY528" s="249" t="s">
        <v>189</v>
      </c>
    </row>
    <row r="529" s="2" customFormat="1" ht="16.5" customHeight="1">
      <c r="A529" s="42"/>
      <c r="B529" s="43"/>
      <c r="C529" s="261" t="s">
        <v>870</v>
      </c>
      <c r="D529" s="261" t="s">
        <v>254</v>
      </c>
      <c r="E529" s="262" t="s">
        <v>871</v>
      </c>
      <c r="F529" s="263" t="s">
        <v>872</v>
      </c>
      <c r="G529" s="264" t="s">
        <v>107</v>
      </c>
      <c r="H529" s="265">
        <v>0.749</v>
      </c>
      <c r="I529" s="266"/>
      <c r="J529" s="267">
        <f>ROUND(I529*H529,2)</f>
        <v>0</v>
      </c>
      <c r="K529" s="263" t="s">
        <v>195</v>
      </c>
      <c r="L529" s="268"/>
      <c r="M529" s="269" t="s">
        <v>19</v>
      </c>
      <c r="N529" s="270" t="s">
        <v>45</v>
      </c>
      <c r="O529" s="88"/>
      <c r="P529" s="218">
        <f>O529*H529</f>
        <v>0</v>
      </c>
      <c r="Q529" s="218">
        <v>0.55000000000000004</v>
      </c>
      <c r="R529" s="218">
        <f>Q529*H529</f>
        <v>0.41195000000000004</v>
      </c>
      <c r="S529" s="218">
        <v>0</v>
      </c>
      <c r="T529" s="219">
        <f>S529*H529</f>
        <v>0</v>
      </c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R529" s="220" t="s">
        <v>371</v>
      </c>
      <c r="AT529" s="220" t="s">
        <v>254</v>
      </c>
      <c r="AU529" s="220" t="s">
        <v>84</v>
      </c>
      <c r="AY529" s="21" t="s">
        <v>189</v>
      </c>
      <c r="BE529" s="221">
        <f>IF(N529="základní",J529,0)</f>
        <v>0</v>
      </c>
      <c r="BF529" s="221">
        <f>IF(N529="snížená",J529,0)</f>
        <v>0</v>
      </c>
      <c r="BG529" s="221">
        <f>IF(N529="zákl. přenesená",J529,0)</f>
        <v>0</v>
      </c>
      <c r="BH529" s="221">
        <f>IF(N529="sníž. přenesená",J529,0)</f>
        <v>0</v>
      </c>
      <c r="BI529" s="221">
        <f>IF(N529="nulová",J529,0)</f>
        <v>0</v>
      </c>
      <c r="BJ529" s="21" t="s">
        <v>82</v>
      </c>
      <c r="BK529" s="221">
        <f>ROUND(I529*H529,2)</f>
        <v>0</v>
      </c>
      <c r="BL529" s="21" t="s">
        <v>282</v>
      </c>
      <c r="BM529" s="220" t="s">
        <v>873</v>
      </c>
    </row>
    <row r="530" s="13" customFormat="1">
      <c r="A530" s="13"/>
      <c r="B530" s="227"/>
      <c r="C530" s="228"/>
      <c r="D530" s="229" t="s">
        <v>200</v>
      </c>
      <c r="E530" s="230" t="s">
        <v>19</v>
      </c>
      <c r="F530" s="231" t="s">
        <v>874</v>
      </c>
      <c r="G530" s="228"/>
      <c r="H530" s="232">
        <v>0.749</v>
      </c>
      <c r="I530" s="233"/>
      <c r="J530" s="228"/>
      <c r="K530" s="228"/>
      <c r="L530" s="234"/>
      <c r="M530" s="235"/>
      <c r="N530" s="236"/>
      <c r="O530" s="236"/>
      <c r="P530" s="236"/>
      <c r="Q530" s="236"/>
      <c r="R530" s="236"/>
      <c r="S530" s="236"/>
      <c r="T530" s="237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8" t="s">
        <v>200</v>
      </c>
      <c r="AU530" s="238" t="s">
        <v>84</v>
      </c>
      <c r="AV530" s="13" t="s">
        <v>84</v>
      </c>
      <c r="AW530" s="13" t="s">
        <v>35</v>
      </c>
      <c r="AX530" s="13" t="s">
        <v>82</v>
      </c>
      <c r="AY530" s="238" t="s">
        <v>189</v>
      </c>
    </row>
    <row r="531" s="2" customFormat="1" ht="49.05" customHeight="1">
      <c r="A531" s="42"/>
      <c r="B531" s="43"/>
      <c r="C531" s="209" t="s">
        <v>875</v>
      </c>
      <c r="D531" s="209" t="s">
        <v>192</v>
      </c>
      <c r="E531" s="210" t="s">
        <v>876</v>
      </c>
      <c r="F531" s="211" t="s">
        <v>877</v>
      </c>
      <c r="G531" s="212" t="s">
        <v>93</v>
      </c>
      <c r="H531" s="213">
        <v>440.17500000000001</v>
      </c>
      <c r="I531" s="214"/>
      <c r="J531" s="215">
        <f>ROUND(I531*H531,2)</f>
        <v>0</v>
      </c>
      <c r="K531" s="211" t="s">
        <v>195</v>
      </c>
      <c r="L531" s="48"/>
      <c r="M531" s="216" t="s">
        <v>19</v>
      </c>
      <c r="N531" s="217" t="s">
        <v>45</v>
      </c>
      <c r="O531" s="88"/>
      <c r="P531" s="218">
        <f>O531*H531</f>
        <v>0</v>
      </c>
      <c r="Q531" s="218">
        <v>0</v>
      </c>
      <c r="R531" s="218">
        <f>Q531*H531</f>
        <v>0</v>
      </c>
      <c r="S531" s="218">
        <v>0.031</v>
      </c>
      <c r="T531" s="219">
        <f>S531*H531</f>
        <v>13.645425</v>
      </c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R531" s="220" t="s">
        <v>282</v>
      </c>
      <c r="AT531" s="220" t="s">
        <v>192</v>
      </c>
      <c r="AU531" s="220" t="s">
        <v>84</v>
      </c>
      <c r="AY531" s="21" t="s">
        <v>189</v>
      </c>
      <c r="BE531" s="221">
        <f>IF(N531="základní",J531,0)</f>
        <v>0</v>
      </c>
      <c r="BF531" s="221">
        <f>IF(N531="snížená",J531,0)</f>
        <v>0</v>
      </c>
      <c r="BG531" s="221">
        <f>IF(N531="zákl. přenesená",J531,0)</f>
        <v>0</v>
      </c>
      <c r="BH531" s="221">
        <f>IF(N531="sníž. přenesená",J531,0)</f>
        <v>0</v>
      </c>
      <c r="BI531" s="221">
        <f>IF(N531="nulová",J531,0)</f>
        <v>0</v>
      </c>
      <c r="BJ531" s="21" t="s">
        <v>82</v>
      </c>
      <c r="BK531" s="221">
        <f>ROUND(I531*H531,2)</f>
        <v>0</v>
      </c>
      <c r="BL531" s="21" t="s">
        <v>282</v>
      </c>
      <c r="BM531" s="220" t="s">
        <v>878</v>
      </c>
    </row>
    <row r="532" s="2" customFormat="1">
      <c r="A532" s="42"/>
      <c r="B532" s="43"/>
      <c r="C532" s="44"/>
      <c r="D532" s="222" t="s">
        <v>198</v>
      </c>
      <c r="E532" s="44"/>
      <c r="F532" s="223" t="s">
        <v>879</v>
      </c>
      <c r="G532" s="44"/>
      <c r="H532" s="44"/>
      <c r="I532" s="224"/>
      <c r="J532" s="44"/>
      <c r="K532" s="44"/>
      <c r="L532" s="48"/>
      <c r="M532" s="225"/>
      <c r="N532" s="226"/>
      <c r="O532" s="88"/>
      <c r="P532" s="88"/>
      <c r="Q532" s="88"/>
      <c r="R532" s="88"/>
      <c r="S532" s="88"/>
      <c r="T532" s="89"/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T532" s="21" t="s">
        <v>198</v>
      </c>
      <c r="AU532" s="21" t="s">
        <v>84</v>
      </c>
    </row>
    <row r="533" s="15" customFormat="1">
      <c r="A533" s="15"/>
      <c r="B533" s="251"/>
      <c r="C533" s="252"/>
      <c r="D533" s="229" t="s">
        <v>200</v>
      </c>
      <c r="E533" s="253" t="s">
        <v>19</v>
      </c>
      <c r="F533" s="254" t="s">
        <v>880</v>
      </c>
      <c r="G533" s="252"/>
      <c r="H533" s="253" t="s">
        <v>19</v>
      </c>
      <c r="I533" s="255"/>
      <c r="J533" s="252"/>
      <c r="K533" s="252"/>
      <c r="L533" s="256"/>
      <c r="M533" s="257"/>
      <c r="N533" s="258"/>
      <c r="O533" s="258"/>
      <c r="P533" s="258"/>
      <c r="Q533" s="258"/>
      <c r="R533" s="258"/>
      <c r="S533" s="258"/>
      <c r="T533" s="259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60" t="s">
        <v>200</v>
      </c>
      <c r="AU533" s="260" t="s">
        <v>84</v>
      </c>
      <c r="AV533" s="15" t="s">
        <v>82</v>
      </c>
      <c r="AW533" s="15" t="s">
        <v>35</v>
      </c>
      <c r="AX533" s="15" t="s">
        <v>74</v>
      </c>
      <c r="AY533" s="260" t="s">
        <v>189</v>
      </c>
    </row>
    <row r="534" s="13" customFormat="1">
      <c r="A534" s="13"/>
      <c r="B534" s="227"/>
      <c r="C534" s="228"/>
      <c r="D534" s="229" t="s">
        <v>200</v>
      </c>
      <c r="E534" s="230" t="s">
        <v>19</v>
      </c>
      <c r="F534" s="231" t="s">
        <v>881</v>
      </c>
      <c r="G534" s="228"/>
      <c r="H534" s="232">
        <v>405.49799999999999</v>
      </c>
      <c r="I534" s="233"/>
      <c r="J534" s="228"/>
      <c r="K534" s="228"/>
      <c r="L534" s="234"/>
      <c r="M534" s="235"/>
      <c r="N534" s="236"/>
      <c r="O534" s="236"/>
      <c r="P534" s="236"/>
      <c r="Q534" s="236"/>
      <c r="R534" s="236"/>
      <c r="S534" s="236"/>
      <c r="T534" s="237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8" t="s">
        <v>200</v>
      </c>
      <c r="AU534" s="238" t="s">
        <v>84</v>
      </c>
      <c r="AV534" s="13" t="s">
        <v>84</v>
      </c>
      <c r="AW534" s="13" t="s">
        <v>35</v>
      </c>
      <c r="AX534" s="13" t="s">
        <v>74</v>
      </c>
      <c r="AY534" s="238" t="s">
        <v>189</v>
      </c>
    </row>
    <row r="535" s="15" customFormat="1">
      <c r="A535" s="15"/>
      <c r="B535" s="251"/>
      <c r="C535" s="252"/>
      <c r="D535" s="229" t="s">
        <v>200</v>
      </c>
      <c r="E535" s="253" t="s">
        <v>19</v>
      </c>
      <c r="F535" s="254" t="s">
        <v>882</v>
      </c>
      <c r="G535" s="252"/>
      <c r="H535" s="253" t="s">
        <v>19</v>
      </c>
      <c r="I535" s="255"/>
      <c r="J535" s="252"/>
      <c r="K535" s="252"/>
      <c r="L535" s="256"/>
      <c r="M535" s="257"/>
      <c r="N535" s="258"/>
      <c r="O535" s="258"/>
      <c r="P535" s="258"/>
      <c r="Q535" s="258"/>
      <c r="R535" s="258"/>
      <c r="S535" s="258"/>
      <c r="T535" s="259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60" t="s">
        <v>200</v>
      </c>
      <c r="AU535" s="260" t="s">
        <v>84</v>
      </c>
      <c r="AV535" s="15" t="s">
        <v>82</v>
      </c>
      <c r="AW535" s="15" t="s">
        <v>35</v>
      </c>
      <c r="AX535" s="15" t="s">
        <v>74</v>
      </c>
      <c r="AY535" s="260" t="s">
        <v>189</v>
      </c>
    </row>
    <row r="536" s="13" customFormat="1">
      <c r="A536" s="13"/>
      <c r="B536" s="227"/>
      <c r="C536" s="228"/>
      <c r="D536" s="229" t="s">
        <v>200</v>
      </c>
      <c r="E536" s="230" t="s">
        <v>19</v>
      </c>
      <c r="F536" s="231" t="s">
        <v>143</v>
      </c>
      <c r="G536" s="228"/>
      <c r="H536" s="232">
        <v>34.677</v>
      </c>
      <c r="I536" s="233"/>
      <c r="J536" s="228"/>
      <c r="K536" s="228"/>
      <c r="L536" s="234"/>
      <c r="M536" s="235"/>
      <c r="N536" s="236"/>
      <c r="O536" s="236"/>
      <c r="P536" s="236"/>
      <c r="Q536" s="236"/>
      <c r="R536" s="236"/>
      <c r="S536" s="236"/>
      <c r="T536" s="237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8" t="s">
        <v>200</v>
      </c>
      <c r="AU536" s="238" t="s">
        <v>84</v>
      </c>
      <c r="AV536" s="13" t="s">
        <v>84</v>
      </c>
      <c r="AW536" s="13" t="s">
        <v>35</v>
      </c>
      <c r="AX536" s="13" t="s">
        <v>74</v>
      </c>
      <c r="AY536" s="238" t="s">
        <v>189</v>
      </c>
    </row>
    <row r="537" s="14" customFormat="1">
      <c r="A537" s="14"/>
      <c r="B537" s="239"/>
      <c r="C537" s="240"/>
      <c r="D537" s="229" t="s">
        <v>200</v>
      </c>
      <c r="E537" s="241" t="s">
        <v>19</v>
      </c>
      <c r="F537" s="242" t="s">
        <v>203</v>
      </c>
      <c r="G537" s="240"/>
      <c r="H537" s="243">
        <v>440.17500000000001</v>
      </c>
      <c r="I537" s="244"/>
      <c r="J537" s="240"/>
      <c r="K537" s="240"/>
      <c r="L537" s="245"/>
      <c r="M537" s="246"/>
      <c r="N537" s="247"/>
      <c r="O537" s="247"/>
      <c r="P537" s="247"/>
      <c r="Q537" s="247"/>
      <c r="R537" s="247"/>
      <c r="S537" s="247"/>
      <c r="T537" s="248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9" t="s">
        <v>200</v>
      </c>
      <c r="AU537" s="249" t="s">
        <v>84</v>
      </c>
      <c r="AV537" s="14" t="s">
        <v>196</v>
      </c>
      <c r="AW537" s="14" t="s">
        <v>35</v>
      </c>
      <c r="AX537" s="14" t="s">
        <v>82</v>
      </c>
      <c r="AY537" s="249" t="s">
        <v>189</v>
      </c>
    </row>
    <row r="538" s="2" customFormat="1" ht="37.8" customHeight="1">
      <c r="A538" s="42"/>
      <c r="B538" s="43"/>
      <c r="C538" s="209" t="s">
        <v>883</v>
      </c>
      <c r="D538" s="209" t="s">
        <v>192</v>
      </c>
      <c r="E538" s="210" t="s">
        <v>884</v>
      </c>
      <c r="F538" s="211" t="s">
        <v>885</v>
      </c>
      <c r="G538" s="212" t="s">
        <v>115</v>
      </c>
      <c r="H538" s="213">
        <v>2007.0360000000001</v>
      </c>
      <c r="I538" s="214"/>
      <c r="J538" s="215">
        <f>ROUND(I538*H538,2)</f>
        <v>0</v>
      </c>
      <c r="K538" s="211" t="s">
        <v>195</v>
      </c>
      <c r="L538" s="48"/>
      <c r="M538" s="216" t="s">
        <v>19</v>
      </c>
      <c r="N538" s="217" t="s">
        <v>45</v>
      </c>
      <c r="O538" s="88"/>
      <c r="P538" s="218">
        <f>O538*H538</f>
        <v>0</v>
      </c>
      <c r="Q538" s="218">
        <v>0</v>
      </c>
      <c r="R538" s="218">
        <f>Q538*H538</f>
        <v>0</v>
      </c>
      <c r="S538" s="218">
        <v>0.0060000000000000001</v>
      </c>
      <c r="T538" s="219">
        <f>S538*H538</f>
        <v>12.042216</v>
      </c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R538" s="220" t="s">
        <v>282</v>
      </c>
      <c r="AT538" s="220" t="s">
        <v>192</v>
      </c>
      <c r="AU538" s="220" t="s">
        <v>84</v>
      </c>
      <c r="AY538" s="21" t="s">
        <v>189</v>
      </c>
      <c r="BE538" s="221">
        <f>IF(N538="základní",J538,0)</f>
        <v>0</v>
      </c>
      <c r="BF538" s="221">
        <f>IF(N538="snížená",J538,0)</f>
        <v>0</v>
      </c>
      <c r="BG538" s="221">
        <f>IF(N538="zákl. přenesená",J538,0)</f>
        <v>0</v>
      </c>
      <c r="BH538" s="221">
        <f>IF(N538="sníž. přenesená",J538,0)</f>
        <v>0</v>
      </c>
      <c r="BI538" s="221">
        <f>IF(N538="nulová",J538,0)</f>
        <v>0</v>
      </c>
      <c r="BJ538" s="21" t="s">
        <v>82</v>
      </c>
      <c r="BK538" s="221">
        <f>ROUND(I538*H538,2)</f>
        <v>0</v>
      </c>
      <c r="BL538" s="21" t="s">
        <v>282</v>
      </c>
      <c r="BM538" s="220" t="s">
        <v>886</v>
      </c>
    </row>
    <row r="539" s="2" customFormat="1">
      <c r="A539" s="42"/>
      <c r="B539" s="43"/>
      <c r="C539" s="44"/>
      <c r="D539" s="222" t="s">
        <v>198</v>
      </c>
      <c r="E539" s="44"/>
      <c r="F539" s="223" t="s">
        <v>887</v>
      </c>
      <c r="G539" s="44"/>
      <c r="H539" s="44"/>
      <c r="I539" s="224"/>
      <c r="J539" s="44"/>
      <c r="K539" s="44"/>
      <c r="L539" s="48"/>
      <c r="M539" s="225"/>
      <c r="N539" s="226"/>
      <c r="O539" s="88"/>
      <c r="P539" s="88"/>
      <c r="Q539" s="88"/>
      <c r="R539" s="88"/>
      <c r="S539" s="88"/>
      <c r="T539" s="89"/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T539" s="21" t="s">
        <v>198</v>
      </c>
      <c r="AU539" s="21" t="s">
        <v>84</v>
      </c>
    </row>
    <row r="540" s="15" customFormat="1">
      <c r="A540" s="15"/>
      <c r="B540" s="251"/>
      <c r="C540" s="252"/>
      <c r="D540" s="229" t="s">
        <v>200</v>
      </c>
      <c r="E540" s="253" t="s">
        <v>19</v>
      </c>
      <c r="F540" s="254" t="s">
        <v>888</v>
      </c>
      <c r="G540" s="252"/>
      <c r="H540" s="253" t="s">
        <v>19</v>
      </c>
      <c r="I540" s="255"/>
      <c r="J540" s="252"/>
      <c r="K540" s="252"/>
      <c r="L540" s="256"/>
      <c r="M540" s="257"/>
      <c r="N540" s="258"/>
      <c r="O540" s="258"/>
      <c r="P540" s="258"/>
      <c r="Q540" s="258"/>
      <c r="R540" s="258"/>
      <c r="S540" s="258"/>
      <c r="T540" s="259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60" t="s">
        <v>200</v>
      </c>
      <c r="AU540" s="260" t="s">
        <v>84</v>
      </c>
      <c r="AV540" s="15" t="s">
        <v>82</v>
      </c>
      <c r="AW540" s="15" t="s">
        <v>35</v>
      </c>
      <c r="AX540" s="15" t="s">
        <v>74</v>
      </c>
      <c r="AY540" s="260" t="s">
        <v>189</v>
      </c>
    </row>
    <row r="541" s="13" customFormat="1">
      <c r="A541" s="13"/>
      <c r="B541" s="227"/>
      <c r="C541" s="228"/>
      <c r="D541" s="229" t="s">
        <v>200</v>
      </c>
      <c r="E541" s="230" t="s">
        <v>19</v>
      </c>
      <c r="F541" s="231" t="s">
        <v>889</v>
      </c>
      <c r="G541" s="228"/>
      <c r="H541" s="232">
        <v>1145.7349999999999</v>
      </c>
      <c r="I541" s="233"/>
      <c r="J541" s="228"/>
      <c r="K541" s="228"/>
      <c r="L541" s="234"/>
      <c r="M541" s="235"/>
      <c r="N541" s="236"/>
      <c r="O541" s="236"/>
      <c r="P541" s="236"/>
      <c r="Q541" s="236"/>
      <c r="R541" s="236"/>
      <c r="S541" s="236"/>
      <c r="T541" s="237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8" t="s">
        <v>200</v>
      </c>
      <c r="AU541" s="238" t="s">
        <v>84</v>
      </c>
      <c r="AV541" s="13" t="s">
        <v>84</v>
      </c>
      <c r="AW541" s="13" t="s">
        <v>35</v>
      </c>
      <c r="AX541" s="13" t="s">
        <v>74</v>
      </c>
      <c r="AY541" s="238" t="s">
        <v>189</v>
      </c>
    </row>
    <row r="542" s="13" customFormat="1">
      <c r="A542" s="13"/>
      <c r="B542" s="227"/>
      <c r="C542" s="228"/>
      <c r="D542" s="229" t="s">
        <v>200</v>
      </c>
      <c r="E542" s="230" t="s">
        <v>19</v>
      </c>
      <c r="F542" s="231" t="s">
        <v>890</v>
      </c>
      <c r="G542" s="228"/>
      <c r="H542" s="232">
        <v>455.5</v>
      </c>
      <c r="I542" s="233"/>
      <c r="J542" s="228"/>
      <c r="K542" s="228"/>
      <c r="L542" s="234"/>
      <c r="M542" s="235"/>
      <c r="N542" s="236"/>
      <c r="O542" s="236"/>
      <c r="P542" s="236"/>
      <c r="Q542" s="236"/>
      <c r="R542" s="236"/>
      <c r="S542" s="236"/>
      <c r="T542" s="237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8" t="s">
        <v>200</v>
      </c>
      <c r="AU542" s="238" t="s">
        <v>84</v>
      </c>
      <c r="AV542" s="13" t="s">
        <v>84</v>
      </c>
      <c r="AW542" s="13" t="s">
        <v>35</v>
      </c>
      <c r="AX542" s="13" t="s">
        <v>74</v>
      </c>
      <c r="AY542" s="238" t="s">
        <v>189</v>
      </c>
    </row>
    <row r="543" s="13" customFormat="1">
      <c r="A543" s="13"/>
      <c r="B543" s="227"/>
      <c r="C543" s="228"/>
      <c r="D543" s="229" t="s">
        <v>200</v>
      </c>
      <c r="E543" s="230" t="s">
        <v>19</v>
      </c>
      <c r="F543" s="231" t="s">
        <v>891</v>
      </c>
      <c r="G543" s="228"/>
      <c r="H543" s="232">
        <v>274.5</v>
      </c>
      <c r="I543" s="233"/>
      <c r="J543" s="228"/>
      <c r="K543" s="228"/>
      <c r="L543" s="234"/>
      <c r="M543" s="235"/>
      <c r="N543" s="236"/>
      <c r="O543" s="236"/>
      <c r="P543" s="236"/>
      <c r="Q543" s="236"/>
      <c r="R543" s="236"/>
      <c r="S543" s="236"/>
      <c r="T543" s="237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8" t="s">
        <v>200</v>
      </c>
      <c r="AU543" s="238" t="s">
        <v>84</v>
      </c>
      <c r="AV543" s="13" t="s">
        <v>84</v>
      </c>
      <c r="AW543" s="13" t="s">
        <v>35</v>
      </c>
      <c r="AX543" s="13" t="s">
        <v>74</v>
      </c>
      <c r="AY543" s="238" t="s">
        <v>189</v>
      </c>
    </row>
    <row r="544" s="16" customFormat="1">
      <c r="A544" s="16"/>
      <c r="B544" s="271"/>
      <c r="C544" s="272"/>
      <c r="D544" s="229" t="s">
        <v>200</v>
      </c>
      <c r="E544" s="273" t="s">
        <v>19</v>
      </c>
      <c r="F544" s="274" t="s">
        <v>379</v>
      </c>
      <c r="G544" s="272"/>
      <c r="H544" s="275">
        <v>1875.7349999999999</v>
      </c>
      <c r="I544" s="276"/>
      <c r="J544" s="272"/>
      <c r="K544" s="272"/>
      <c r="L544" s="277"/>
      <c r="M544" s="278"/>
      <c r="N544" s="279"/>
      <c r="O544" s="279"/>
      <c r="P544" s="279"/>
      <c r="Q544" s="279"/>
      <c r="R544" s="279"/>
      <c r="S544" s="279"/>
      <c r="T544" s="280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T544" s="281" t="s">
        <v>200</v>
      </c>
      <c r="AU544" s="281" t="s">
        <v>84</v>
      </c>
      <c r="AV544" s="16" t="s">
        <v>190</v>
      </c>
      <c r="AW544" s="16" t="s">
        <v>35</v>
      </c>
      <c r="AX544" s="16" t="s">
        <v>74</v>
      </c>
      <c r="AY544" s="281" t="s">
        <v>189</v>
      </c>
    </row>
    <row r="545" s="15" customFormat="1">
      <c r="A545" s="15"/>
      <c r="B545" s="251"/>
      <c r="C545" s="252"/>
      <c r="D545" s="229" t="s">
        <v>200</v>
      </c>
      <c r="E545" s="253" t="s">
        <v>19</v>
      </c>
      <c r="F545" s="254" t="s">
        <v>892</v>
      </c>
      <c r="G545" s="252"/>
      <c r="H545" s="253" t="s">
        <v>19</v>
      </c>
      <c r="I545" s="255"/>
      <c r="J545" s="252"/>
      <c r="K545" s="252"/>
      <c r="L545" s="256"/>
      <c r="M545" s="257"/>
      <c r="N545" s="258"/>
      <c r="O545" s="258"/>
      <c r="P545" s="258"/>
      <c r="Q545" s="258"/>
      <c r="R545" s="258"/>
      <c r="S545" s="258"/>
      <c r="T545" s="259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60" t="s">
        <v>200</v>
      </c>
      <c r="AU545" s="260" t="s">
        <v>84</v>
      </c>
      <c r="AV545" s="15" t="s">
        <v>82</v>
      </c>
      <c r="AW545" s="15" t="s">
        <v>35</v>
      </c>
      <c r="AX545" s="15" t="s">
        <v>74</v>
      </c>
      <c r="AY545" s="260" t="s">
        <v>189</v>
      </c>
    </row>
    <row r="546" s="13" customFormat="1">
      <c r="A546" s="13"/>
      <c r="B546" s="227"/>
      <c r="C546" s="228"/>
      <c r="D546" s="229" t="s">
        <v>200</v>
      </c>
      <c r="E546" s="230" t="s">
        <v>19</v>
      </c>
      <c r="F546" s="231" t="s">
        <v>893</v>
      </c>
      <c r="G546" s="228"/>
      <c r="H546" s="232">
        <v>131.30099999999999</v>
      </c>
      <c r="I546" s="233"/>
      <c r="J546" s="228"/>
      <c r="K546" s="228"/>
      <c r="L546" s="234"/>
      <c r="M546" s="235"/>
      <c r="N546" s="236"/>
      <c r="O546" s="236"/>
      <c r="P546" s="236"/>
      <c r="Q546" s="236"/>
      <c r="R546" s="236"/>
      <c r="S546" s="236"/>
      <c r="T546" s="237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8" t="s">
        <v>200</v>
      </c>
      <c r="AU546" s="238" t="s">
        <v>84</v>
      </c>
      <c r="AV546" s="13" t="s">
        <v>84</v>
      </c>
      <c r="AW546" s="13" t="s">
        <v>35</v>
      </c>
      <c r="AX546" s="13" t="s">
        <v>74</v>
      </c>
      <c r="AY546" s="238" t="s">
        <v>189</v>
      </c>
    </row>
    <row r="547" s="16" customFormat="1">
      <c r="A547" s="16"/>
      <c r="B547" s="271"/>
      <c r="C547" s="272"/>
      <c r="D547" s="229" t="s">
        <v>200</v>
      </c>
      <c r="E547" s="273" t="s">
        <v>19</v>
      </c>
      <c r="F547" s="274" t="s">
        <v>379</v>
      </c>
      <c r="G547" s="272"/>
      <c r="H547" s="275">
        <v>131.30099999999999</v>
      </c>
      <c r="I547" s="276"/>
      <c r="J547" s="272"/>
      <c r="K547" s="272"/>
      <c r="L547" s="277"/>
      <c r="M547" s="278"/>
      <c r="N547" s="279"/>
      <c r="O547" s="279"/>
      <c r="P547" s="279"/>
      <c r="Q547" s="279"/>
      <c r="R547" s="279"/>
      <c r="S547" s="279"/>
      <c r="T547" s="280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T547" s="281" t="s">
        <v>200</v>
      </c>
      <c r="AU547" s="281" t="s">
        <v>84</v>
      </c>
      <c r="AV547" s="16" t="s">
        <v>190</v>
      </c>
      <c r="AW547" s="16" t="s">
        <v>35</v>
      </c>
      <c r="AX547" s="16" t="s">
        <v>74</v>
      </c>
      <c r="AY547" s="281" t="s">
        <v>189</v>
      </c>
    </row>
    <row r="548" s="14" customFormat="1">
      <c r="A548" s="14"/>
      <c r="B548" s="239"/>
      <c r="C548" s="240"/>
      <c r="D548" s="229" t="s">
        <v>200</v>
      </c>
      <c r="E548" s="241" t="s">
        <v>19</v>
      </c>
      <c r="F548" s="242" t="s">
        <v>203</v>
      </c>
      <c r="G548" s="240"/>
      <c r="H548" s="243">
        <v>2007.0360000000001</v>
      </c>
      <c r="I548" s="244"/>
      <c r="J548" s="240"/>
      <c r="K548" s="240"/>
      <c r="L548" s="245"/>
      <c r="M548" s="246"/>
      <c r="N548" s="247"/>
      <c r="O548" s="247"/>
      <c r="P548" s="247"/>
      <c r="Q548" s="247"/>
      <c r="R548" s="247"/>
      <c r="S548" s="247"/>
      <c r="T548" s="248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9" t="s">
        <v>200</v>
      </c>
      <c r="AU548" s="249" t="s">
        <v>84</v>
      </c>
      <c r="AV548" s="14" t="s">
        <v>196</v>
      </c>
      <c r="AW548" s="14" t="s">
        <v>35</v>
      </c>
      <c r="AX548" s="14" t="s">
        <v>82</v>
      </c>
      <c r="AY548" s="249" t="s">
        <v>189</v>
      </c>
    </row>
    <row r="549" s="2" customFormat="1" ht="49.05" customHeight="1">
      <c r="A549" s="42"/>
      <c r="B549" s="43"/>
      <c r="C549" s="209" t="s">
        <v>894</v>
      </c>
      <c r="D549" s="209" t="s">
        <v>192</v>
      </c>
      <c r="E549" s="210" t="s">
        <v>895</v>
      </c>
      <c r="F549" s="211" t="s">
        <v>896</v>
      </c>
      <c r="G549" s="212" t="s">
        <v>222</v>
      </c>
      <c r="H549" s="213">
        <v>0.41299999999999998</v>
      </c>
      <c r="I549" s="214"/>
      <c r="J549" s="215">
        <f>ROUND(I549*H549,2)</f>
        <v>0</v>
      </c>
      <c r="K549" s="211" t="s">
        <v>195</v>
      </c>
      <c r="L549" s="48"/>
      <c r="M549" s="216" t="s">
        <v>19</v>
      </c>
      <c r="N549" s="217" t="s">
        <v>45</v>
      </c>
      <c r="O549" s="88"/>
      <c r="P549" s="218">
        <f>O549*H549</f>
        <v>0</v>
      </c>
      <c r="Q549" s="218">
        <v>0</v>
      </c>
      <c r="R549" s="218">
        <f>Q549*H549</f>
        <v>0</v>
      </c>
      <c r="S549" s="218">
        <v>0</v>
      </c>
      <c r="T549" s="219">
        <f>S549*H549</f>
        <v>0</v>
      </c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R549" s="220" t="s">
        <v>282</v>
      </c>
      <c r="AT549" s="220" t="s">
        <v>192</v>
      </c>
      <c r="AU549" s="220" t="s">
        <v>84</v>
      </c>
      <c r="AY549" s="21" t="s">
        <v>189</v>
      </c>
      <c r="BE549" s="221">
        <f>IF(N549="základní",J549,0)</f>
        <v>0</v>
      </c>
      <c r="BF549" s="221">
        <f>IF(N549="snížená",J549,0)</f>
        <v>0</v>
      </c>
      <c r="BG549" s="221">
        <f>IF(N549="zákl. přenesená",J549,0)</f>
        <v>0</v>
      </c>
      <c r="BH549" s="221">
        <f>IF(N549="sníž. přenesená",J549,0)</f>
        <v>0</v>
      </c>
      <c r="BI549" s="221">
        <f>IF(N549="nulová",J549,0)</f>
        <v>0</v>
      </c>
      <c r="BJ549" s="21" t="s">
        <v>82</v>
      </c>
      <c r="BK549" s="221">
        <f>ROUND(I549*H549,2)</f>
        <v>0</v>
      </c>
      <c r="BL549" s="21" t="s">
        <v>282</v>
      </c>
      <c r="BM549" s="220" t="s">
        <v>897</v>
      </c>
    </row>
    <row r="550" s="2" customFormat="1">
      <c r="A550" s="42"/>
      <c r="B550" s="43"/>
      <c r="C550" s="44"/>
      <c r="D550" s="222" t="s">
        <v>198</v>
      </c>
      <c r="E550" s="44"/>
      <c r="F550" s="223" t="s">
        <v>898</v>
      </c>
      <c r="G550" s="44"/>
      <c r="H550" s="44"/>
      <c r="I550" s="224"/>
      <c r="J550" s="44"/>
      <c r="K550" s="44"/>
      <c r="L550" s="48"/>
      <c r="M550" s="225"/>
      <c r="N550" s="226"/>
      <c r="O550" s="88"/>
      <c r="P550" s="88"/>
      <c r="Q550" s="88"/>
      <c r="R550" s="88"/>
      <c r="S550" s="88"/>
      <c r="T550" s="89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T550" s="21" t="s">
        <v>198</v>
      </c>
      <c r="AU550" s="21" t="s">
        <v>84</v>
      </c>
    </row>
    <row r="551" s="12" customFormat="1" ht="22.8" customHeight="1">
      <c r="A551" s="12"/>
      <c r="B551" s="193"/>
      <c r="C551" s="194"/>
      <c r="D551" s="195" t="s">
        <v>73</v>
      </c>
      <c r="E551" s="207" t="s">
        <v>899</v>
      </c>
      <c r="F551" s="207" t="s">
        <v>900</v>
      </c>
      <c r="G551" s="194"/>
      <c r="H551" s="194"/>
      <c r="I551" s="197"/>
      <c r="J551" s="208">
        <f>BK551</f>
        <v>0</v>
      </c>
      <c r="K551" s="194"/>
      <c r="L551" s="199"/>
      <c r="M551" s="200"/>
      <c r="N551" s="201"/>
      <c r="O551" s="201"/>
      <c r="P551" s="202">
        <f>SUM(P552:P564)</f>
        <v>0</v>
      </c>
      <c r="Q551" s="201"/>
      <c r="R551" s="202">
        <f>SUM(R552:R564)</f>
        <v>0.62174151999999994</v>
      </c>
      <c r="S551" s="201"/>
      <c r="T551" s="203">
        <f>SUM(T552:T564)</f>
        <v>0</v>
      </c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R551" s="204" t="s">
        <v>84</v>
      </c>
      <c r="AT551" s="205" t="s">
        <v>73</v>
      </c>
      <c r="AU551" s="205" t="s">
        <v>82</v>
      </c>
      <c r="AY551" s="204" t="s">
        <v>189</v>
      </c>
      <c r="BK551" s="206">
        <f>SUM(BK552:BK564)</f>
        <v>0</v>
      </c>
    </row>
    <row r="552" s="2" customFormat="1" ht="49.05" customHeight="1">
      <c r="A552" s="42"/>
      <c r="B552" s="43"/>
      <c r="C552" s="209" t="s">
        <v>901</v>
      </c>
      <c r="D552" s="209" t="s">
        <v>192</v>
      </c>
      <c r="E552" s="210" t="s">
        <v>902</v>
      </c>
      <c r="F552" s="211" t="s">
        <v>903</v>
      </c>
      <c r="G552" s="212" t="s">
        <v>93</v>
      </c>
      <c r="H552" s="213">
        <v>29.175999999999998</v>
      </c>
      <c r="I552" s="214"/>
      <c r="J552" s="215">
        <f>ROUND(I552*H552,2)</f>
        <v>0</v>
      </c>
      <c r="K552" s="211" t="s">
        <v>195</v>
      </c>
      <c r="L552" s="48"/>
      <c r="M552" s="216" t="s">
        <v>19</v>
      </c>
      <c r="N552" s="217" t="s">
        <v>45</v>
      </c>
      <c r="O552" s="88"/>
      <c r="P552" s="218">
        <f>O552*H552</f>
        <v>0</v>
      </c>
      <c r="Q552" s="218">
        <v>0.01627</v>
      </c>
      <c r="R552" s="218">
        <f>Q552*H552</f>
        <v>0.47469351999999998</v>
      </c>
      <c r="S552" s="218">
        <v>0</v>
      </c>
      <c r="T552" s="219">
        <f>S552*H552</f>
        <v>0</v>
      </c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R552" s="220" t="s">
        <v>282</v>
      </c>
      <c r="AT552" s="220" t="s">
        <v>192</v>
      </c>
      <c r="AU552" s="220" t="s">
        <v>84</v>
      </c>
      <c r="AY552" s="21" t="s">
        <v>189</v>
      </c>
      <c r="BE552" s="221">
        <f>IF(N552="základní",J552,0)</f>
        <v>0</v>
      </c>
      <c r="BF552" s="221">
        <f>IF(N552="snížená",J552,0)</f>
        <v>0</v>
      </c>
      <c r="BG552" s="221">
        <f>IF(N552="zákl. přenesená",J552,0)</f>
        <v>0</v>
      </c>
      <c r="BH552" s="221">
        <f>IF(N552="sníž. přenesená",J552,0)</f>
        <v>0</v>
      </c>
      <c r="BI552" s="221">
        <f>IF(N552="nulová",J552,0)</f>
        <v>0</v>
      </c>
      <c r="BJ552" s="21" t="s">
        <v>82</v>
      </c>
      <c r="BK552" s="221">
        <f>ROUND(I552*H552,2)</f>
        <v>0</v>
      </c>
      <c r="BL552" s="21" t="s">
        <v>282</v>
      </c>
      <c r="BM552" s="220" t="s">
        <v>904</v>
      </c>
    </row>
    <row r="553" s="2" customFormat="1">
      <c r="A553" s="42"/>
      <c r="B553" s="43"/>
      <c r="C553" s="44"/>
      <c r="D553" s="222" t="s">
        <v>198</v>
      </c>
      <c r="E553" s="44"/>
      <c r="F553" s="223" t="s">
        <v>905</v>
      </c>
      <c r="G553" s="44"/>
      <c r="H553" s="44"/>
      <c r="I553" s="224"/>
      <c r="J553" s="44"/>
      <c r="K553" s="44"/>
      <c r="L553" s="48"/>
      <c r="M553" s="225"/>
      <c r="N553" s="226"/>
      <c r="O553" s="88"/>
      <c r="P553" s="88"/>
      <c r="Q553" s="88"/>
      <c r="R553" s="88"/>
      <c r="S553" s="88"/>
      <c r="T553" s="89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T553" s="21" t="s">
        <v>198</v>
      </c>
      <c r="AU553" s="21" t="s">
        <v>84</v>
      </c>
    </row>
    <row r="554" s="13" customFormat="1">
      <c r="A554" s="13"/>
      <c r="B554" s="227"/>
      <c r="C554" s="228"/>
      <c r="D554" s="229" t="s">
        <v>200</v>
      </c>
      <c r="E554" s="230" t="s">
        <v>19</v>
      </c>
      <c r="F554" s="231" t="s">
        <v>906</v>
      </c>
      <c r="G554" s="228"/>
      <c r="H554" s="232">
        <v>29.175999999999998</v>
      </c>
      <c r="I554" s="233"/>
      <c r="J554" s="228"/>
      <c r="K554" s="228"/>
      <c r="L554" s="234"/>
      <c r="M554" s="235"/>
      <c r="N554" s="236"/>
      <c r="O554" s="236"/>
      <c r="P554" s="236"/>
      <c r="Q554" s="236"/>
      <c r="R554" s="236"/>
      <c r="S554" s="236"/>
      <c r="T554" s="237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8" t="s">
        <v>200</v>
      </c>
      <c r="AU554" s="238" t="s">
        <v>84</v>
      </c>
      <c r="AV554" s="13" t="s">
        <v>84</v>
      </c>
      <c r="AW554" s="13" t="s">
        <v>35</v>
      </c>
      <c r="AX554" s="13" t="s">
        <v>74</v>
      </c>
      <c r="AY554" s="238" t="s">
        <v>189</v>
      </c>
    </row>
    <row r="555" s="16" customFormat="1">
      <c r="A555" s="16"/>
      <c r="B555" s="271"/>
      <c r="C555" s="272"/>
      <c r="D555" s="229" t="s">
        <v>200</v>
      </c>
      <c r="E555" s="273" t="s">
        <v>109</v>
      </c>
      <c r="F555" s="274" t="s">
        <v>379</v>
      </c>
      <c r="G555" s="272"/>
      <c r="H555" s="275">
        <v>29.175999999999998</v>
      </c>
      <c r="I555" s="276"/>
      <c r="J555" s="272"/>
      <c r="K555" s="272"/>
      <c r="L555" s="277"/>
      <c r="M555" s="278"/>
      <c r="N555" s="279"/>
      <c r="O555" s="279"/>
      <c r="P555" s="279"/>
      <c r="Q555" s="279"/>
      <c r="R555" s="279"/>
      <c r="S555" s="279"/>
      <c r="T555" s="280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T555" s="281" t="s">
        <v>200</v>
      </c>
      <c r="AU555" s="281" t="s">
        <v>84</v>
      </c>
      <c r="AV555" s="16" t="s">
        <v>190</v>
      </c>
      <c r="AW555" s="16" t="s">
        <v>35</v>
      </c>
      <c r="AX555" s="16" t="s">
        <v>74</v>
      </c>
      <c r="AY555" s="281" t="s">
        <v>189</v>
      </c>
    </row>
    <row r="556" s="14" customFormat="1">
      <c r="A556" s="14"/>
      <c r="B556" s="239"/>
      <c r="C556" s="240"/>
      <c r="D556" s="229" t="s">
        <v>200</v>
      </c>
      <c r="E556" s="241" t="s">
        <v>19</v>
      </c>
      <c r="F556" s="242" t="s">
        <v>203</v>
      </c>
      <c r="G556" s="240"/>
      <c r="H556" s="243">
        <v>29.175999999999998</v>
      </c>
      <c r="I556" s="244"/>
      <c r="J556" s="240"/>
      <c r="K556" s="240"/>
      <c r="L556" s="245"/>
      <c r="M556" s="246"/>
      <c r="N556" s="247"/>
      <c r="O556" s="247"/>
      <c r="P556" s="247"/>
      <c r="Q556" s="247"/>
      <c r="R556" s="247"/>
      <c r="S556" s="247"/>
      <c r="T556" s="248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49" t="s">
        <v>200</v>
      </c>
      <c r="AU556" s="249" t="s">
        <v>84</v>
      </c>
      <c r="AV556" s="14" t="s">
        <v>196</v>
      </c>
      <c r="AW556" s="14" t="s">
        <v>35</v>
      </c>
      <c r="AX556" s="14" t="s">
        <v>82</v>
      </c>
      <c r="AY556" s="249" t="s">
        <v>189</v>
      </c>
    </row>
    <row r="557" s="2" customFormat="1" ht="37.8" customHeight="1">
      <c r="A557" s="42"/>
      <c r="B557" s="43"/>
      <c r="C557" s="209" t="s">
        <v>907</v>
      </c>
      <c r="D557" s="209" t="s">
        <v>192</v>
      </c>
      <c r="E557" s="210" t="s">
        <v>908</v>
      </c>
      <c r="F557" s="211" t="s">
        <v>909</v>
      </c>
      <c r="G557" s="212" t="s">
        <v>93</v>
      </c>
      <c r="H557" s="213">
        <v>29.175999999999998</v>
      </c>
      <c r="I557" s="214"/>
      <c r="J557" s="215">
        <f>ROUND(I557*H557,2)</f>
        <v>0</v>
      </c>
      <c r="K557" s="211" t="s">
        <v>195</v>
      </c>
      <c r="L557" s="48"/>
      <c r="M557" s="216" t="s">
        <v>19</v>
      </c>
      <c r="N557" s="217" t="s">
        <v>45</v>
      </c>
      <c r="O557" s="88"/>
      <c r="P557" s="218">
        <f>O557*H557</f>
        <v>0</v>
      </c>
      <c r="Q557" s="218">
        <v>0</v>
      </c>
      <c r="R557" s="218">
        <f>Q557*H557</f>
        <v>0</v>
      </c>
      <c r="S557" s="218">
        <v>0</v>
      </c>
      <c r="T557" s="219">
        <f>S557*H557</f>
        <v>0</v>
      </c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R557" s="220" t="s">
        <v>282</v>
      </c>
      <c r="AT557" s="220" t="s">
        <v>192</v>
      </c>
      <c r="AU557" s="220" t="s">
        <v>84</v>
      </c>
      <c r="AY557" s="21" t="s">
        <v>189</v>
      </c>
      <c r="BE557" s="221">
        <f>IF(N557="základní",J557,0)</f>
        <v>0</v>
      </c>
      <c r="BF557" s="221">
        <f>IF(N557="snížená",J557,0)</f>
        <v>0</v>
      </c>
      <c r="BG557" s="221">
        <f>IF(N557="zákl. přenesená",J557,0)</f>
        <v>0</v>
      </c>
      <c r="BH557" s="221">
        <f>IF(N557="sníž. přenesená",J557,0)</f>
        <v>0</v>
      </c>
      <c r="BI557" s="221">
        <f>IF(N557="nulová",J557,0)</f>
        <v>0</v>
      </c>
      <c r="BJ557" s="21" t="s">
        <v>82</v>
      </c>
      <c r="BK557" s="221">
        <f>ROUND(I557*H557,2)</f>
        <v>0</v>
      </c>
      <c r="BL557" s="21" t="s">
        <v>282</v>
      </c>
      <c r="BM557" s="220" t="s">
        <v>910</v>
      </c>
    </row>
    <row r="558" s="2" customFormat="1">
      <c r="A558" s="42"/>
      <c r="B558" s="43"/>
      <c r="C558" s="44"/>
      <c r="D558" s="222" t="s">
        <v>198</v>
      </c>
      <c r="E558" s="44"/>
      <c r="F558" s="223" t="s">
        <v>911</v>
      </c>
      <c r="G558" s="44"/>
      <c r="H558" s="44"/>
      <c r="I558" s="224"/>
      <c r="J558" s="44"/>
      <c r="K558" s="44"/>
      <c r="L558" s="48"/>
      <c r="M558" s="225"/>
      <c r="N558" s="226"/>
      <c r="O558" s="88"/>
      <c r="P558" s="88"/>
      <c r="Q558" s="88"/>
      <c r="R558" s="88"/>
      <c r="S558" s="88"/>
      <c r="T558" s="89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T558" s="21" t="s">
        <v>198</v>
      </c>
      <c r="AU558" s="21" t="s">
        <v>84</v>
      </c>
    </row>
    <row r="559" s="13" customFormat="1">
      <c r="A559" s="13"/>
      <c r="B559" s="227"/>
      <c r="C559" s="228"/>
      <c r="D559" s="229" t="s">
        <v>200</v>
      </c>
      <c r="E559" s="230" t="s">
        <v>19</v>
      </c>
      <c r="F559" s="231" t="s">
        <v>109</v>
      </c>
      <c r="G559" s="228"/>
      <c r="H559" s="232">
        <v>29.175999999999998</v>
      </c>
      <c r="I559" s="233"/>
      <c r="J559" s="228"/>
      <c r="K559" s="228"/>
      <c r="L559" s="234"/>
      <c r="M559" s="235"/>
      <c r="N559" s="236"/>
      <c r="O559" s="236"/>
      <c r="P559" s="236"/>
      <c r="Q559" s="236"/>
      <c r="R559" s="236"/>
      <c r="S559" s="236"/>
      <c r="T559" s="237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8" t="s">
        <v>200</v>
      </c>
      <c r="AU559" s="238" t="s">
        <v>84</v>
      </c>
      <c r="AV559" s="13" t="s">
        <v>84</v>
      </c>
      <c r="AW559" s="13" t="s">
        <v>35</v>
      </c>
      <c r="AX559" s="13" t="s">
        <v>82</v>
      </c>
      <c r="AY559" s="238" t="s">
        <v>189</v>
      </c>
    </row>
    <row r="560" s="2" customFormat="1" ht="24.15" customHeight="1">
      <c r="A560" s="42"/>
      <c r="B560" s="43"/>
      <c r="C560" s="261" t="s">
        <v>912</v>
      </c>
      <c r="D560" s="261" t="s">
        <v>254</v>
      </c>
      <c r="E560" s="262" t="s">
        <v>913</v>
      </c>
      <c r="F560" s="263" t="s">
        <v>914</v>
      </c>
      <c r="G560" s="264" t="s">
        <v>93</v>
      </c>
      <c r="H560" s="265">
        <v>30.635000000000002</v>
      </c>
      <c r="I560" s="266"/>
      <c r="J560" s="267">
        <f>ROUND(I560*H560,2)</f>
        <v>0</v>
      </c>
      <c r="K560" s="263" t="s">
        <v>195</v>
      </c>
      <c r="L560" s="268"/>
      <c r="M560" s="269" t="s">
        <v>19</v>
      </c>
      <c r="N560" s="270" t="s">
        <v>45</v>
      </c>
      <c r="O560" s="88"/>
      <c r="P560" s="218">
        <f>O560*H560</f>
        <v>0</v>
      </c>
      <c r="Q560" s="218">
        <v>0.0047999999999999996</v>
      </c>
      <c r="R560" s="218">
        <f>Q560*H560</f>
        <v>0.14704799999999998</v>
      </c>
      <c r="S560" s="218">
        <v>0</v>
      </c>
      <c r="T560" s="219">
        <f>S560*H560</f>
        <v>0</v>
      </c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R560" s="220" t="s">
        <v>371</v>
      </c>
      <c r="AT560" s="220" t="s">
        <v>254</v>
      </c>
      <c r="AU560" s="220" t="s">
        <v>84</v>
      </c>
      <c r="AY560" s="21" t="s">
        <v>189</v>
      </c>
      <c r="BE560" s="221">
        <f>IF(N560="základní",J560,0)</f>
        <v>0</v>
      </c>
      <c r="BF560" s="221">
        <f>IF(N560="snížená",J560,0)</f>
        <v>0</v>
      </c>
      <c r="BG560" s="221">
        <f>IF(N560="zákl. přenesená",J560,0)</f>
        <v>0</v>
      </c>
      <c r="BH560" s="221">
        <f>IF(N560="sníž. přenesená",J560,0)</f>
        <v>0</v>
      </c>
      <c r="BI560" s="221">
        <f>IF(N560="nulová",J560,0)</f>
        <v>0</v>
      </c>
      <c r="BJ560" s="21" t="s">
        <v>82</v>
      </c>
      <c r="BK560" s="221">
        <f>ROUND(I560*H560,2)</f>
        <v>0</v>
      </c>
      <c r="BL560" s="21" t="s">
        <v>282</v>
      </c>
      <c r="BM560" s="220" t="s">
        <v>915</v>
      </c>
    </row>
    <row r="561" s="13" customFormat="1">
      <c r="A561" s="13"/>
      <c r="B561" s="227"/>
      <c r="C561" s="228"/>
      <c r="D561" s="229" t="s">
        <v>200</v>
      </c>
      <c r="E561" s="230" t="s">
        <v>19</v>
      </c>
      <c r="F561" s="231" t="s">
        <v>109</v>
      </c>
      <c r="G561" s="228"/>
      <c r="H561" s="232">
        <v>29.175999999999998</v>
      </c>
      <c r="I561" s="233"/>
      <c r="J561" s="228"/>
      <c r="K561" s="228"/>
      <c r="L561" s="234"/>
      <c r="M561" s="235"/>
      <c r="N561" s="236"/>
      <c r="O561" s="236"/>
      <c r="P561" s="236"/>
      <c r="Q561" s="236"/>
      <c r="R561" s="236"/>
      <c r="S561" s="236"/>
      <c r="T561" s="237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8" t="s">
        <v>200</v>
      </c>
      <c r="AU561" s="238" t="s">
        <v>84</v>
      </c>
      <c r="AV561" s="13" t="s">
        <v>84</v>
      </c>
      <c r="AW561" s="13" t="s">
        <v>35</v>
      </c>
      <c r="AX561" s="13" t="s">
        <v>82</v>
      </c>
      <c r="AY561" s="238" t="s">
        <v>189</v>
      </c>
    </row>
    <row r="562" s="13" customFormat="1">
      <c r="A562" s="13"/>
      <c r="B562" s="227"/>
      <c r="C562" s="228"/>
      <c r="D562" s="229" t="s">
        <v>200</v>
      </c>
      <c r="E562" s="228"/>
      <c r="F562" s="231" t="s">
        <v>916</v>
      </c>
      <c r="G562" s="228"/>
      <c r="H562" s="232">
        <v>30.635000000000002</v>
      </c>
      <c r="I562" s="233"/>
      <c r="J562" s="228"/>
      <c r="K562" s="228"/>
      <c r="L562" s="234"/>
      <c r="M562" s="235"/>
      <c r="N562" s="236"/>
      <c r="O562" s="236"/>
      <c r="P562" s="236"/>
      <c r="Q562" s="236"/>
      <c r="R562" s="236"/>
      <c r="S562" s="236"/>
      <c r="T562" s="237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8" t="s">
        <v>200</v>
      </c>
      <c r="AU562" s="238" t="s">
        <v>84</v>
      </c>
      <c r="AV562" s="13" t="s">
        <v>84</v>
      </c>
      <c r="AW562" s="13" t="s">
        <v>4</v>
      </c>
      <c r="AX562" s="13" t="s">
        <v>82</v>
      </c>
      <c r="AY562" s="238" t="s">
        <v>189</v>
      </c>
    </row>
    <row r="563" s="2" customFormat="1" ht="76.35" customHeight="1">
      <c r="A563" s="42"/>
      <c r="B563" s="43"/>
      <c r="C563" s="209" t="s">
        <v>917</v>
      </c>
      <c r="D563" s="209" t="s">
        <v>192</v>
      </c>
      <c r="E563" s="210" t="s">
        <v>918</v>
      </c>
      <c r="F563" s="211" t="s">
        <v>919</v>
      </c>
      <c r="G563" s="212" t="s">
        <v>222</v>
      </c>
      <c r="H563" s="213">
        <v>0.622</v>
      </c>
      <c r="I563" s="214"/>
      <c r="J563" s="215">
        <f>ROUND(I563*H563,2)</f>
        <v>0</v>
      </c>
      <c r="K563" s="211" t="s">
        <v>195</v>
      </c>
      <c r="L563" s="48"/>
      <c r="M563" s="216" t="s">
        <v>19</v>
      </c>
      <c r="N563" s="217" t="s">
        <v>45</v>
      </c>
      <c r="O563" s="88"/>
      <c r="P563" s="218">
        <f>O563*H563</f>
        <v>0</v>
      </c>
      <c r="Q563" s="218">
        <v>0</v>
      </c>
      <c r="R563" s="218">
        <f>Q563*H563</f>
        <v>0</v>
      </c>
      <c r="S563" s="218">
        <v>0</v>
      </c>
      <c r="T563" s="219">
        <f>S563*H563</f>
        <v>0</v>
      </c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R563" s="220" t="s">
        <v>282</v>
      </c>
      <c r="AT563" s="220" t="s">
        <v>192</v>
      </c>
      <c r="AU563" s="220" t="s">
        <v>84</v>
      </c>
      <c r="AY563" s="21" t="s">
        <v>189</v>
      </c>
      <c r="BE563" s="221">
        <f>IF(N563="základní",J563,0)</f>
        <v>0</v>
      </c>
      <c r="BF563" s="221">
        <f>IF(N563="snížená",J563,0)</f>
        <v>0</v>
      </c>
      <c r="BG563" s="221">
        <f>IF(N563="zákl. přenesená",J563,0)</f>
        <v>0</v>
      </c>
      <c r="BH563" s="221">
        <f>IF(N563="sníž. přenesená",J563,0)</f>
        <v>0</v>
      </c>
      <c r="BI563" s="221">
        <f>IF(N563="nulová",J563,0)</f>
        <v>0</v>
      </c>
      <c r="BJ563" s="21" t="s">
        <v>82</v>
      </c>
      <c r="BK563" s="221">
        <f>ROUND(I563*H563,2)</f>
        <v>0</v>
      </c>
      <c r="BL563" s="21" t="s">
        <v>282</v>
      </c>
      <c r="BM563" s="220" t="s">
        <v>920</v>
      </c>
    </row>
    <row r="564" s="2" customFormat="1">
      <c r="A564" s="42"/>
      <c r="B564" s="43"/>
      <c r="C564" s="44"/>
      <c r="D564" s="222" t="s">
        <v>198</v>
      </c>
      <c r="E564" s="44"/>
      <c r="F564" s="223" t="s">
        <v>921</v>
      </c>
      <c r="G564" s="44"/>
      <c r="H564" s="44"/>
      <c r="I564" s="224"/>
      <c r="J564" s="44"/>
      <c r="K564" s="44"/>
      <c r="L564" s="48"/>
      <c r="M564" s="225"/>
      <c r="N564" s="226"/>
      <c r="O564" s="88"/>
      <c r="P564" s="88"/>
      <c r="Q564" s="88"/>
      <c r="R564" s="88"/>
      <c r="S564" s="88"/>
      <c r="T564" s="89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T564" s="21" t="s">
        <v>198</v>
      </c>
      <c r="AU564" s="21" t="s">
        <v>84</v>
      </c>
    </row>
    <row r="565" s="12" customFormat="1" ht="22.8" customHeight="1">
      <c r="A565" s="12"/>
      <c r="B565" s="193"/>
      <c r="C565" s="194"/>
      <c r="D565" s="195" t="s">
        <v>73</v>
      </c>
      <c r="E565" s="207" t="s">
        <v>922</v>
      </c>
      <c r="F565" s="207" t="s">
        <v>923</v>
      </c>
      <c r="G565" s="194"/>
      <c r="H565" s="194"/>
      <c r="I565" s="197"/>
      <c r="J565" s="208">
        <f>BK565</f>
        <v>0</v>
      </c>
      <c r="K565" s="194"/>
      <c r="L565" s="199"/>
      <c r="M565" s="200"/>
      <c r="N565" s="201"/>
      <c r="O565" s="201"/>
      <c r="P565" s="202">
        <f>SUM(P566:P604)</f>
        <v>0</v>
      </c>
      <c r="Q565" s="201"/>
      <c r="R565" s="202">
        <f>SUM(R566:R604)</f>
        <v>0.53255627999999999</v>
      </c>
      <c r="S565" s="201"/>
      <c r="T565" s="203">
        <f>SUM(T566:T604)</f>
        <v>0.54575577999999991</v>
      </c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R565" s="204" t="s">
        <v>84</v>
      </c>
      <c r="AT565" s="205" t="s">
        <v>73</v>
      </c>
      <c r="AU565" s="205" t="s">
        <v>82</v>
      </c>
      <c r="AY565" s="204" t="s">
        <v>189</v>
      </c>
      <c r="BK565" s="206">
        <f>SUM(BK566:BK604)</f>
        <v>0</v>
      </c>
    </row>
    <row r="566" s="2" customFormat="1" ht="24.15" customHeight="1">
      <c r="A566" s="42"/>
      <c r="B566" s="43"/>
      <c r="C566" s="209" t="s">
        <v>924</v>
      </c>
      <c r="D566" s="209" t="s">
        <v>192</v>
      </c>
      <c r="E566" s="210" t="s">
        <v>925</v>
      </c>
      <c r="F566" s="211" t="s">
        <v>926</v>
      </c>
      <c r="G566" s="212" t="s">
        <v>93</v>
      </c>
      <c r="H566" s="213">
        <v>35.518000000000001</v>
      </c>
      <c r="I566" s="214"/>
      <c r="J566" s="215">
        <f>ROUND(I566*H566,2)</f>
        <v>0</v>
      </c>
      <c r="K566" s="211" t="s">
        <v>195</v>
      </c>
      <c r="L566" s="48"/>
      <c r="M566" s="216" t="s">
        <v>19</v>
      </c>
      <c r="N566" s="217" t="s">
        <v>45</v>
      </c>
      <c r="O566" s="88"/>
      <c r="P566" s="218">
        <f>O566*H566</f>
        <v>0</v>
      </c>
      <c r="Q566" s="218">
        <v>0</v>
      </c>
      <c r="R566" s="218">
        <f>Q566*H566</f>
        <v>0</v>
      </c>
      <c r="S566" s="218">
        <v>0.0057099999999999998</v>
      </c>
      <c r="T566" s="219">
        <f>S566*H566</f>
        <v>0.20280777999999999</v>
      </c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R566" s="220" t="s">
        <v>282</v>
      </c>
      <c r="AT566" s="220" t="s">
        <v>192</v>
      </c>
      <c r="AU566" s="220" t="s">
        <v>84</v>
      </c>
      <c r="AY566" s="21" t="s">
        <v>189</v>
      </c>
      <c r="BE566" s="221">
        <f>IF(N566="základní",J566,0)</f>
        <v>0</v>
      </c>
      <c r="BF566" s="221">
        <f>IF(N566="snížená",J566,0)</f>
        <v>0</v>
      </c>
      <c r="BG566" s="221">
        <f>IF(N566="zákl. přenesená",J566,0)</f>
        <v>0</v>
      </c>
      <c r="BH566" s="221">
        <f>IF(N566="sníž. přenesená",J566,0)</f>
        <v>0</v>
      </c>
      <c r="BI566" s="221">
        <f>IF(N566="nulová",J566,0)</f>
        <v>0</v>
      </c>
      <c r="BJ566" s="21" t="s">
        <v>82</v>
      </c>
      <c r="BK566" s="221">
        <f>ROUND(I566*H566,2)</f>
        <v>0</v>
      </c>
      <c r="BL566" s="21" t="s">
        <v>282</v>
      </c>
      <c r="BM566" s="220" t="s">
        <v>927</v>
      </c>
    </row>
    <row r="567" s="2" customFormat="1">
      <c r="A567" s="42"/>
      <c r="B567" s="43"/>
      <c r="C567" s="44"/>
      <c r="D567" s="222" t="s">
        <v>198</v>
      </c>
      <c r="E567" s="44"/>
      <c r="F567" s="223" t="s">
        <v>928</v>
      </c>
      <c r="G567" s="44"/>
      <c r="H567" s="44"/>
      <c r="I567" s="224"/>
      <c r="J567" s="44"/>
      <c r="K567" s="44"/>
      <c r="L567" s="48"/>
      <c r="M567" s="225"/>
      <c r="N567" s="226"/>
      <c r="O567" s="88"/>
      <c r="P567" s="88"/>
      <c r="Q567" s="88"/>
      <c r="R567" s="88"/>
      <c r="S567" s="88"/>
      <c r="T567" s="89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T567" s="21" t="s">
        <v>198</v>
      </c>
      <c r="AU567" s="21" t="s">
        <v>84</v>
      </c>
    </row>
    <row r="568" s="13" customFormat="1">
      <c r="A568" s="13"/>
      <c r="B568" s="227"/>
      <c r="C568" s="228"/>
      <c r="D568" s="229" t="s">
        <v>200</v>
      </c>
      <c r="E568" s="230" t="s">
        <v>19</v>
      </c>
      <c r="F568" s="231" t="s">
        <v>128</v>
      </c>
      <c r="G568" s="228"/>
      <c r="H568" s="232">
        <v>35.518000000000001</v>
      </c>
      <c r="I568" s="233"/>
      <c r="J568" s="228"/>
      <c r="K568" s="228"/>
      <c r="L568" s="234"/>
      <c r="M568" s="235"/>
      <c r="N568" s="236"/>
      <c r="O568" s="236"/>
      <c r="P568" s="236"/>
      <c r="Q568" s="236"/>
      <c r="R568" s="236"/>
      <c r="S568" s="236"/>
      <c r="T568" s="237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8" t="s">
        <v>200</v>
      </c>
      <c r="AU568" s="238" t="s">
        <v>84</v>
      </c>
      <c r="AV568" s="13" t="s">
        <v>84</v>
      </c>
      <c r="AW568" s="13" t="s">
        <v>35</v>
      </c>
      <c r="AX568" s="13" t="s">
        <v>82</v>
      </c>
      <c r="AY568" s="238" t="s">
        <v>189</v>
      </c>
    </row>
    <row r="569" s="2" customFormat="1" ht="21.75" customHeight="1">
      <c r="A569" s="42"/>
      <c r="B569" s="43"/>
      <c r="C569" s="209" t="s">
        <v>929</v>
      </c>
      <c r="D569" s="209" t="s">
        <v>192</v>
      </c>
      <c r="E569" s="210" t="s">
        <v>930</v>
      </c>
      <c r="F569" s="211" t="s">
        <v>931</v>
      </c>
      <c r="G569" s="212" t="s">
        <v>93</v>
      </c>
      <c r="H569" s="213">
        <v>35.518000000000001</v>
      </c>
      <c r="I569" s="214"/>
      <c r="J569" s="215">
        <f>ROUND(I569*H569,2)</f>
        <v>0</v>
      </c>
      <c r="K569" s="211" t="s">
        <v>195</v>
      </c>
      <c r="L569" s="48"/>
      <c r="M569" s="216" t="s">
        <v>19</v>
      </c>
      <c r="N569" s="217" t="s">
        <v>45</v>
      </c>
      <c r="O569" s="88"/>
      <c r="P569" s="218">
        <f>O569*H569</f>
        <v>0</v>
      </c>
      <c r="Q569" s="218">
        <v>0</v>
      </c>
      <c r="R569" s="218">
        <f>Q569*H569</f>
        <v>0</v>
      </c>
      <c r="S569" s="218">
        <v>0</v>
      </c>
      <c r="T569" s="219">
        <f>S569*H569</f>
        <v>0</v>
      </c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R569" s="220" t="s">
        <v>282</v>
      </c>
      <c r="AT569" s="220" t="s">
        <v>192</v>
      </c>
      <c r="AU569" s="220" t="s">
        <v>84</v>
      </c>
      <c r="AY569" s="21" t="s">
        <v>189</v>
      </c>
      <c r="BE569" s="221">
        <f>IF(N569="základní",J569,0)</f>
        <v>0</v>
      </c>
      <c r="BF569" s="221">
        <f>IF(N569="snížená",J569,0)</f>
        <v>0</v>
      </c>
      <c r="BG569" s="221">
        <f>IF(N569="zákl. přenesená",J569,0)</f>
        <v>0</v>
      </c>
      <c r="BH569" s="221">
        <f>IF(N569="sníž. přenesená",J569,0)</f>
        <v>0</v>
      </c>
      <c r="BI569" s="221">
        <f>IF(N569="nulová",J569,0)</f>
        <v>0</v>
      </c>
      <c r="BJ569" s="21" t="s">
        <v>82</v>
      </c>
      <c r="BK569" s="221">
        <f>ROUND(I569*H569,2)</f>
        <v>0</v>
      </c>
      <c r="BL569" s="21" t="s">
        <v>282</v>
      </c>
      <c r="BM569" s="220" t="s">
        <v>932</v>
      </c>
    </row>
    <row r="570" s="2" customFormat="1">
      <c r="A570" s="42"/>
      <c r="B570" s="43"/>
      <c r="C570" s="44"/>
      <c r="D570" s="222" t="s">
        <v>198</v>
      </c>
      <c r="E570" s="44"/>
      <c r="F570" s="223" t="s">
        <v>933</v>
      </c>
      <c r="G570" s="44"/>
      <c r="H570" s="44"/>
      <c r="I570" s="224"/>
      <c r="J570" s="44"/>
      <c r="K570" s="44"/>
      <c r="L570" s="48"/>
      <c r="M570" s="225"/>
      <c r="N570" s="226"/>
      <c r="O570" s="88"/>
      <c r="P570" s="88"/>
      <c r="Q570" s="88"/>
      <c r="R570" s="88"/>
      <c r="S570" s="88"/>
      <c r="T570" s="89"/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T570" s="21" t="s">
        <v>198</v>
      </c>
      <c r="AU570" s="21" t="s">
        <v>84</v>
      </c>
    </row>
    <row r="571" s="13" customFormat="1">
      <c r="A571" s="13"/>
      <c r="B571" s="227"/>
      <c r="C571" s="228"/>
      <c r="D571" s="229" t="s">
        <v>200</v>
      </c>
      <c r="E571" s="230" t="s">
        <v>19</v>
      </c>
      <c r="F571" s="231" t="s">
        <v>128</v>
      </c>
      <c r="G571" s="228"/>
      <c r="H571" s="232">
        <v>35.518000000000001</v>
      </c>
      <c r="I571" s="233"/>
      <c r="J571" s="228"/>
      <c r="K571" s="228"/>
      <c r="L571" s="234"/>
      <c r="M571" s="235"/>
      <c r="N571" s="236"/>
      <c r="O571" s="236"/>
      <c r="P571" s="236"/>
      <c r="Q571" s="236"/>
      <c r="R571" s="236"/>
      <c r="S571" s="236"/>
      <c r="T571" s="237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8" t="s">
        <v>200</v>
      </c>
      <c r="AU571" s="238" t="s">
        <v>84</v>
      </c>
      <c r="AV571" s="13" t="s">
        <v>84</v>
      </c>
      <c r="AW571" s="13" t="s">
        <v>35</v>
      </c>
      <c r="AX571" s="13" t="s">
        <v>82</v>
      </c>
      <c r="AY571" s="238" t="s">
        <v>189</v>
      </c>
    </row>
    <row r="572" s="2" customFormat="1" ht="33" customHeight="1">
      <c r="A572" s="42"/>
      <c r="B572" s="43"/>
      <c r="C572" s="261" t="s">
        <v>934</v>
      </c>
      <c r="D572" s="261" t="s">
        <v>254</v>
      </c>
      <c r="E572" s="262" t="s">
        <v>935</v>
      </c>
      <c r="F572" s="263" t="s">
        <v>936</v>
      </c>
      <c r="G572" s="264" t="s">
        <v>93</v>
      </c>
      <c r="H572" s="265">
        <v>40.845999999999997</v>
      </c>
      <c r="I572" s="266"/>
      <c r="J572" s="267">
        <f>ROUND(I572*H572,2)</f>
        <v>0</v>
      </c>
      <c r="K572" s="263" t="s">
        <v>195</v>
      </c>
      <c r="L572" s="268"/>
      <c r="M572" s="269" t="s">
        <v>19</v>
      </c>
      <c r="N572" s="270" t="s">
        <v>45</v>
      </c>
      <c r="O572" s="88"/>
      <c r="P572" s="218">
        <f>O572*H572</f>
        <v>0</v>
      </c>
      <c r="Q572" s="218">
        <v>0.00050000000000000001</v>
      </c>
      <c r="R572" s="218">
        <f>Q572*H572</f>
        <v>0.020423</v>
      </c>
      <c r="S572" s="218">
        <v>0</v>
      </c>
      <c r="T572" s="219">
        <f>S572*H572</f>
        <v>0</v>
      </c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  <c r="AR572" s="220" t="s">
        <v>371</v>
      </c>
      <c r="AT572" s="220" t="s">
        <v>254</v>
      </c>
      <c r="AU572" s="220" t="s">
        <v>84</v>
      </c>
      <c r="AY572" s="21" t="s">
        <v>189</v>
      </c>
      <c r="BE572" s="221">
        <f>IF(N572="základní",J572,0)</f>
        <v>0</v>
      </c>
      <c r="BF572" s="221">
        <f>IF(N572="snížená",J572,0)</f>
        <v>0</v>
      </c>
      <c r="BG572" s="221">
        <f>IF(N572="zákl. přenesená",J572,0)</f>
        <v>0</v>
      </c>
      <c r="BH572" s="221">
        <f>IF(N572="sníž. přenesená",J572,0)</f>
        <v>0</v>
      </c>
      <c r="BI572" s="221">
        <f>IF(N572="nulová",J572,0)</f>
        <v>0</v>
      </c>
      <c r="BJ572" s="21" t="s">
        <v>82</v>
      </c>
      <c r="BK572" s="221">
        <f>ROUND(I572*H572,2)</f>
        <v>0</v>
      </c>
      <c r="BL572" s="21" t="s">
        <v>282</v>
      </c>
      <c r="BM572" s="220" t="s">
        <v>937</v>
      </c>
    </row>
    <row r="573" s="13" customFormat="1">
      <c r="A573" s="13"/>
      <c r="B573" s="227"/>
      <c r="C573" s="228"/>
      <c r="D573" s="229" t="s">
        <v>200</v>
      </c>
      <c r="E573" s="230" t="s">
        <v>19</v>
      </c>
      <c r="F573" s="231" t="s">
        <v>128</v>
      </c>
      <c r="G573" s="228"/>
      <c r="H573" s="232">
        <v>35.518000000000001</v>
      </c>
      <c r="I573" s="233"/>
      <c r="J573" s="228"/>
      <c r="K573" s="228"/>
      <c r="L573" s="234"/>
      <c r="M573" s="235"/>
      <c r="N573" s="236"/>
      <c r="O573" s="236"/>
      <c r="P573" s="236"/>
      <c r="Q573" s="236"/>
      <c r="R573" s="236"/>
      <c r="S573" s="236"/>
      <c r="T573" s="237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8" t="s">
        <v>200</v>
      </c>
      <c r="AU573" s="238" t="s">
        <v>84</v>
      </c>
      <c r="AV573" s="13" t="s">
        <v>84</v>
      </c>
      <c r="AW573" s="13" t="s">
        <v>35</v>
      </c>
      <c r="AX573" s="13" t="s">
        <v>82</v>
      </c>
      <c r="AY573" s="238" t="s">
        <v>189</v>
      </c>
    </row>
    <row r="574" s="13" customFormat="1">
      <c r="A574" s="13"/>
      <c r="B574" s="227"/>
      <c r="C574" s="228"/>
      <c r="D574" s="229" t="s">
        <v>200</v>
      </c>
      <c r="E574" s="228"/>
      <c r="F574" s="231" t="s">
        <v>938</v>
      </c>
      <c r="G574" s="228"/>
      <c r="H574" s="232">
        <v>40.845999999999997</v>
      </c>
      <c r="I574" s="233"/>
      <c r="J574" s="228"/>
      <c r="K574" s="228"/>
      <c r="L574" s="234"/>
      <c r="M574" s="235"/>
      <c r="N574" s="236"/>
      <c r="O574" s="236"/>
      <c r="P574" s="236"/>
      <c r="Q574" s="236"/>
      <c r="R574" s="236"/>
      <c r="S574" s="236"/>
      <c r="T574" s="237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8" t="s">
        <v>200</v>
      </c>
      <c r="AU574" s="238" t="s">
        <v>84</v>
      </c>
      <c r="AV574" s="13" t="s">
        <v>84</v>
      </c>
      <c r="AW574" s="13" t="s">
        <v>4</v>
      </c>
      <c r="AX574" s="13" t="s">
        <v>82</v>
      </c>
      <c r="AY574" s="238" t="s">
        <v>189</v>
      </c>
    </row>
    <row r="575" s="2" customFormat="1" ht="21.75" customHeight="1">
      <c r="A575" s="42"/>
      <c r="B575" s="43"/>
      <c r="C575" s="209" t="s">
        <v>939</v>
      </c>
      <c r="D575" s="209" t="s">
        <v>192</v>
      </c>
      <c r="E575" s="210" t="s">
        <v>940</v>
      </c>
      <c r="F575" s="211" t="s">
        <v>941</v>
      </c>
      <c r="G575" s="212" t="s">
        <v>115</v>
      </c>
      <c r="H575" s="213">
        <v>24.899999999999999</v>
      </c>
      <c r="I575" s="214"/>
      <c r="J575" s="215">
        <f>ROUND(I575*H575,2)</f>
        <v>0</v>
      </c>
      <c r="K575" s="211" t="s">
        <v>195</v>
      </c>
      <c r="L575" s="48"/>
      <c r="M575" s="216" t="s">
        <v>19</v>
      </c>
      <c r="N575" s="217" t="s">
        <v>45</v>
      </c>
      <c r="O575" s="88"/>
      <c r="P575" s="218">
        <f>O575*H575</f>
        <v>0</v>
      </c>
      <c r="Q575" s="218">
        <v>0</v>
      </c>
      <c r="R575" s="218">
        <f>Q575*H575</f>
        <v>0</v>
      </c>
      <c r="S575" s="218">
        <v>0.0016999999999999999</v>
      </c>
      <c r="T575" s="219">
        <f>S575*H575</f>
        <v>0.042329999999999993</v>
      </c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R575" s="220" t="s">
        <v>282</v>
      </c>
      <c r="AT575" s="220" t="s">
        <v>192</v>
      </c>
      <c r="AU575" s="220" t="s">
        <v>84</v>
      </c>
      <c r="AY575" s="21" t="s">
        <v>189</v>
      </c>
      <c r="BE575" s="221">
        <f>IF(N575="základní",J575,0)</f>
        <v>0</v>
      </c>
      <c r="BF575" s="221">
        <f>IF(N575="snížená",J575,0)</f>
        <v>0</v>
      </c>
      <c r="BG575" s="221">
        <f>IF(N575="zákl. přenesená",J575,0)</f>
        <v>0</v>
      </c>
      <c r="BH575" s="221">
        <f>IF(N575="sníž. přenesená",J575,0)</f>
        <v>0</v>
      </c>
      <c r="BI575" s="221">
        <f>IF(N575="nulová",J575,0)</f>
        <v>0</v>
      </c>
      <c r="BJ575" s="21" t="s">
        <v>82</v>
      </c>
      <c r="BK575" s="221">
        <f>ROUND(I575*H575,2)</f>
        <v>0</v>
      </c>
      <c r="BL575" s="21" t="s">
        <v>282</v>
      </c>
      <c r="BM575" s="220" t="s">
        <v>942</v>
      </c>
    </row>
    <row r="576" s="2" customFormat="1">
      <c r="A576" s="42"/>
      <c r="B576" s="43"/>
      <c r="C576" s="44"/>
      <c r="D576" s="222" t="s">
        <v>198</v>
      </c>
      <c r="E576" s="44"/>
      <c r="F576" s="223" t="s">
        <v>943</v>
      </c>
      <c r="G576" s="44"/>
      <c r="H576" s="44"/>
      <c r="I576" s="224"/>
      <c r="J576" s="44"/>
      <c r="K576" s="44"/>
      <c r="L576" s="48"/>
      <c r="M576" s="225"/>
      <c r="N576" s="226"/>
      <c r="O576" s="88"/>
      <c r="P576" s="88"/>
      <c r="Q576" s="88"/>
      <c r="R576" s="88"/>
      <c r="S576" s="88"/>
      <c r="T576" s="89"/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T576" s="21" t="s">
        <v>198</v>
      </c>
      <c r="AU576" s="21" t="s">
        <v>84</v>
      </c>
    </row>
    <row r="577" s="15" customFormat="1">
      <c r="A577" s="15"/>
      <c r="B577" s="251"/>
      <c r="C577" s="252"/>
      <c r="D577" s="229" t="s">
        <v>200</v>
      </c>
      <c r="E577" s="253" t="s">
        <v>19</v>
      </c>
      <c r="F577" s="254" t="s">
        <v>888</v>
      </c>
      <c r="G577" s="252"/>
      <c r="H577" s="253" t="s">
        <v>19</v>
      </c>
      <c r="I577" s="255"/>
      <c r="J577" s="252"/>
      <c r="K577" s="252"/>
      <c r="L577" s="256"/>
      <c r="M577" s="257"/>
      <c r="N577" s="258"/>
      <c r="O577" s="258"/>
      <c r="P577" s="258"/>
      <c r="Q577" s="258"/>
      <c r="R577" s="258"/>
      <c r="S577" s="258"/>
      <c r="T577" s="259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60" t="s">
        <v>200</v>
      </c>
      <c r="AU577" s="260" t="s">
        <v>84</v>
      </c>
      <c r="AV577" s="15" t="s">
        <v>82</v>
      </c>
      <c r="AW577" s="15" t="s">
        <v>35</v>
      </c>
      <c r="AX577" s="15" t="s">
        <v>74</v>
      </c>
      <c r="AY577" s="260" t="s">
        <v>189</v>
      </c>
    </row>
    <row r="578" s="13" customFormat="1">
      <c r="A578" s="13"/>
      <c r="B578" s="227"/>
      <c r="C578" s="228"/>
      <c r="D578" s="229" t="s">
        <v>200</v>
      </c>
      <c r="E578" s="230" t="s">
        <v>19</v>
      </c>
      <c r="F578" s="231" t="s">
        <v>944</v>
      </c>
      <c r="G578" s="228"/>
      <c r="H578" s="232">
        <v>24.899999999999999</v>
      </c>
      <c r="I578" s="233"/>
      <c r="J578" s="228"/>
      <c r="K578" s="228"/>
      <c r="L578" s="234"/>
      <c r="M578" s="235"/>
      <c r="N578" s="236"/>
      <c r="O578" s="236"/>
      <c r="P578" s="236"/>
      <c r="Q578" s="236"/>
      <c r="R578" s="236"/>
      <c r="S578" s="236"/>
      <c r="T578" s="237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8" t="s">
        <v>200</v>
      </c>
      <c r="AU578" s="238" t="s">
        <v>84</v>
      </c>
      <c r="AV578" s="13" t="s">
        <v>84</v>
      </c>
      <c r="AW578" s="13" t="s">
        <v>35</v>
      </c>
      <c r="AX578" s="13" t="s">
        <v>82</v>
      </c>
      <c r="AY578" s="238" t="s">
        <v>189</v>
      </c>
    </row>
    <row r="579" s="2" customFormat="1" ht="21.75" customHeight="1">
      <c r="A579" s="42"/>
      <c r="B579" s="43"/>
      <c r="C579" s="209" t="s">
        <v>945</v>
      </c>
      <c r="D579" s="209" t="s">
        <v>192</v>
      </c>
      <c r="E579" s="210" t="s">
        <v>946</v>
      </c>
      <c r="F579" s="211" t="s">
        <v>947</v>
      </c>
      <c r="G579" s="212" t="s">
        <v>115</v>
      </c>
      <c r="H579" s="213">
        <v>56</v>
      </c>
      <c r="I579" s="214"/>
      <c r="J579" s="215">
        <f>ROUND(I579*H579,2)</f>
        <v>0</v>
      </c>
      <c r="K579" s="211" t="s">
        <v>195</v>
      </c>
      <c r="L579" s="48"/>
      <c r="M579" s="216" t="s">
        <v>19</v>
      </c>
      <c r="N579" s="217" t="s">
        <v>45</v>
      </c>
      <c r="O579" s="88"/>
      <c r="P579" s="218">
        <f>O579*H579</f>
        <v>0</v>
      </c>
      <c r="Q579" s="218">
        <v>0</v>
      </c>
      <c r="R579" s="218">
        <f>Q579*H579</f>
        <v>0</v>
      </c>
      <c r="S579" s="218">
        <v>0.00175</v>
      </c>
      <c r="T579" s="219">
        <f>S579*H579</f>
        <v>0.098000000000000004</v>
      </c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R579" s="220" t="s">
        <v>282</v>
      </c>
      <c r="AT579" s="220" t="s">
        <v>192</v>
      </c>
      <c r="AU579" s="220" t="s">
        <v>84</v>
      </c>
      <c r="AY579" s="21" t="s">
        <v>189</v>
      </c>
      <c r="BE579" s="221">
        <f>IF(N579="základní",J579,0)</f>
        <v>0</v>
      </c>
      <c r="BF579" s="221">
        <f>IF(N579="snížená",J579,0)</f>
        <v>0</v>
      </c>
      <c r="BG579" s="221">
        <f>IF(N579="zákl. přenesená",J579,0)</f>
        <v>0</v>
      </c>
      <c r="BH579" s="221">
        <f>IF(N579="sníž. přenesená",J579,0)</f>
        <v>0</v>
      </c>
      <c r="BI579" s="221">
        <f>IF(N579="nulová",J579,0)</f>
        <v>0</v>
      </c>
      <c r="BJ579" s="21" t="s">
        <v>82</v>
      </c>
      <c r="BK579" s="221">
        <f>ROUND(I579*H579,2)</f>
        <v>0</v>
      </c>
      <c r="BL579" s="21" t="s">
        <v>282</v>
      </c>
      <c r="BM579" s="220" t="s">
        <v>948</v>
      </c>
    </row>
    <row r="580" s="2" customFormat="1">
      <c r="A580" s="42"/>
      <c r="B580" s="43"/>
      <c r="C580" s="44"/>
      <c r="D580" s="222" t="s">
        <v>198</v>
      </c>
      <c r="E580" s="44"/>
      <c r="F580" s="223" t="s">
        <v>949</v>
      </c>
      <c r="G580" s="44"/>
      <c r="H580" s="44"/>
      <c r="I580" s="224"/>
      <c r="J580" s="44"/>
      <c r="K580" s="44"/>
      <c r="L580" s="48"/>
      <c r="M580" s="225"/>
      <c r="N580" s="226"/>
      <c r="O580" s="88"/>
      <c r="P580" s="88"/>
      <c r="Q580" s="88"/>
      <c r="R580" s="88"/>
      <c r="S580" s="88"/>
      <c r="T580" s="89"/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T580" s="21" t="s">
        <v>198</v>
      </c>
      <c r="AU580" s="21" t="s">
        <v>84</v>
      </c>
    </row>
    <row r="581" s="2" customFormat="1" ht="24.15" customHeight="1">
      <c r="A581" s="42"/>
      <c r="B581" s="43"/>
      <c r="C581" s="209" t="s">
        <v>950</v>
      </c>
      <c r="D581" s="209" t="s">
        <v>192</v>
      </c>
      <c r="E581" s="210" t="s">
        <v>951</v>
      </c>
      <c r="F581" s="211" t="s">
        <v>952</v>
      </c>
      <c r="G581" s="212" t="s">
        <v>115</v>
      </c>
      <c r="H581" s="213">
        <v>50.350000000000001</v>
      </c>
      <c r="I581" s="214"/>
      <c r="J581" s="215">
        <f>ROUND(I581*H581,2)</f>
        <v>0</v>
      </c>
      <c r="K581" s="211" t="s">
        <v>195</v>
      </c>
      <c r="L581" s="48"/>
      <c r="M581" s="216" t="s">
        <v>19</v>
      </c>
      <c r="N581" s="217" t="s">
        <v>45</v>
      </c>
      <c r="O581" s="88"/>
      <c r="P581" s="218">
        <f>O581*H581</f>
        <v>0</v>
      </c>
      <c r="Q581" s="218">
        <v>0</v>
      </c>
      <c r="R581" s="218">
        <f>Q581*H581</f>
        <v>0</v>
      </c>
      <c r="S581" s="218">
        <v>0.0025999999999999999</v>
      </c>
      <c r="T581" s="219">
        <f>S581*H581</f>
        <v>0.13091</v>
      </c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R581" s="220" t="s">
        <v>282</v>
      </c>
      <c r="AT581" s="220" t="s">
        <v>192</v>
      </c>
      <c r="AU581" s="220" t="s">
        <v>84</v>
      </c>
      <c r="AY581" s="21" t="s">
        <v>189</v>
      </c>
      <c r="BE581" s="221">
        <f>IF(N581="základní",J581,0)</f>
        <v>0</v>
      </c>
      <c r="BF581" s="221">
        <f>IF(N581="snížená",J581,0)</f>
        <v>0</v>
      </c>
      <c r="BG581" s="221">
        <f>IF(N581="zákl. přenesená",J581,0)</f>
        <v>0</v>
      </c>
      <c r="BH581" s="221">
        <f>IF(N581="sníž. přenesená",J581,0)</f>
        <v>0</v>
      </c>
      <c r="BI581" s="221">
        <f>IF(N581="nulová",J581,0)</f>
        <v>0</v>
      </c>
      <c r="BJ581" s="21" t="s">
        <v>82</v>
      </c>
      <c r="BK581" s="221">
        <f>ROUND(I581*H581,2)</f>
        <v>0</v>
      </c>
      <c r="BL581" s="21" t="s">
        <v>282</v>
      </c>
      <c r="BM581" s="220" t="s">
        <v>953</v>
      </c>
    </row>
    <row r="582" s="2" customFormat="1">
      <c r="A582" s="42"/>
      <c r="B582" s="43"/>
      <c r="C582" s="44"/>
      <c r="D582" s="222" t="s">
        <v>198</v>
      </c>
      <c r="E582" s="44"/>
      <c r="F582" s="223" t="s">
        <v>954</v>
      </c>
      <c r="G582" s="44"/>
      <c r="H582" s="44"/>
      <c r="I582" s="224"/>
      <c r="J582" s="44"/>
      <c r="K582" s="44"/>
      <c r="L582" s="48"/>
      <c r="M582" s="225"/>
      <c r="N582" s="226"/>
      <c r="O582" s="88"/>
      <c r="P582" s="88"/>
      <c r="Q582" s="88"/>
      <c r="R582" s="88"/>
      <c r="S582" s="88"/>
      <c r="T582" s="89"/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T582" s="21" t="s">
        <v>198</v>
      </c>
      <c r="AU582" s="21" t="s">
        <v>84</v>
      </c>
    </row>
    <row r="583" s="15" customFormat="1">
      <c r="A583" s="15"/>
      <c r="B583" s="251"/>
      <c r="C583" s="252"/>
      <c r="D583" s="229" t="s">
        <v>200</v>
      </c>
      <c r="E583" s="253" t="s">
        <v>19</v>
      </c>
      <c r="F583" s="254" t="s">
        <v>888</v>
      </c>
      <c r="G583" s="252"/>
      <c r="H583" s="253" t="s">
        <v>19</v>
      </c>
      <c r="I583" s="255"/>
      <c r="J583" s="252"/>
      <c r="K583" s="252"/>
      <c r="L583" s="256"/>
      <c r="M583" s="257"/>
      <c r="N583" s="258"/>
      <c r="O583" s="258"/>
      <c r="P583" s="258"/>
      <c r="Q583" s="258"/>
      <c r="R583" s="258"/>
      <c r="S583" s="258"/>
      <c r="T583" s="259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60" t="s">
        <v>200</v>
      </c>
      <c r="AU583" s="260" t="s">
        <v>84</v>
      </c>
      <c r="AV583" s="15" t="s">
        <v>82</v>
      </c>
      <c r="AW583" s="15" t="s">
        <v>35</v>
      </c>
      <c r="AX583" s="15" t="s">
        <v>74</v>
      </c>
      <c r="AY583" s="260" t="s">
        <v>189</v>
      </c>
    </row>
    <row r="584" s="13" customFormat="1">
      <c r="A584" s="13"/>
      <c r="B584" s="227"/>
      <c r="C584" s="228"/>
      <c r="D584" s="229" t="s">
        <v>200</v>
      </c>
      <c r="E584" s="230" t="s">
        <v>19</v>
      </c>
      <c r="F584" s="231" t="s">
        <v>955</v>
      </c>
      <c r="G584" s="228"/>
      <c r="H584" s="232">
        <v>50.350000000000001</v>
      </c>
      <c r="I584" s="233"/>
      <c r="J584" s="228"/>
      <c r="K584" s="228"/>
      <c r="L584" s="234"/>
      <c r="M584" s="235"/>
      <c r="N584" s="236"/>
      <c r="O584" s="236"/>
      <c r="P584" s="236"/>
      <c r="Q584" s="236"/>
      <c r="R584" s="236"/>
      <c r="S584" s="236"/>
      <c r="T584" s="237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8" t="s">
        <v>200</v>
      </c>
      <c r="AU584" s="238" t="s">
        <v>84</v>
      </c>
      <c r="AV584" s="13" t="s">
        <v>84</v>
      </c>
      <c r="AW584" s="13" t="s">
        <v>35</v>
      </c>
      <c r="AX584" s="13" t="s">
        <v>82</v>
      </c>
      <c r="AY584" s="238" t="s">
        <v>189</v>
      </c>
    </row>
    <row r="585" s="2" customFormat="1" ht="16.5" customHeight="1">
      <c r="A585" s="42"/>
      <c r="B585" s="43"/>
      <c r="C585" s="209" t="s">
        <v>956</v>
      </c>
      <c r="D585" s="209" t="s">
        <v>192</v>
      </c>
      <c r="E585" s="210" t="s">
        <v>957</v>
      </c>
      <c r="F585" s="211" t="s">
        <v>958</v>
      </c>
      <c r="G585" s="212" t="s">
        <v>115</v>
      </c>
      <c r="H585" s="213">
        <v>18.199999999999999</v>
      </c>
      <c r="I585" s="214"/>
      <c r="J585" s="215">
        <f>ROUND(I585*H585,2)</f>
        <v>0</v>
      </c>
      <c r="K585" s="211" t="s">
        <v>195</v>
      </c>
      <c r="L585" s="48"/>
      <c r="M585" s="216" t="s">
        <v>19</v>
      </c>
      <c r="N585" s="217" t="s">
        <v>45</v>
      </c>
      <c r="O585" s="88"/>
      <c r="P585" s="218">
        <f>O585*H585</f>
        <v>0</v>
      </c>
      <c r="Q585" s="218">
        <v>0</v>
      </c>
      <c r="R585" s="218">
        <f>Q585*H585</f>
        <v>0</v>
      </c>
      <c r="S585" s="218">
        <v>0.0039399999999999999</v>
      </c>
      <c r="T585" s="219">
        <f>S585*H585</f>
        <v>0.071707999999999994</v>
      </c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R585" s="220" t="s">
        <v>282</v>
      </c>
      <c r="AT585" s="220" t="s">
        <v>192</v>
      </c>
      <c r="AU585" s="220" t="s">
        <v>84</v>
      </c>
      <c r="AY585" s="21" t="s">
        <v>189</v>
      </c>
      <c r="BE585" s="221">
        <f>IF(N585="základní",J585,0)</f>
        <v>0</v>
      </c>
      <c r="BF585" s="221">
        <f>IF(N585="snížená",J585,0)</f>
        <v>0</v>
      </c>
      <c r="BG585" s="221">
        <f>IF(N585="zákl. přenesená",J585,0)</f>
        <v>0</v>
      </c>
      <c r="BH585" s="221">
        <f>IF(N585="sníž. přenesená",J585,0)</f>
        <v>0</v>
      </c>
      <c r="BI585" s="221">
        <f>IF(N585="nulová",J585,0)</f>
        <v>0</v>
      </c>
      <c r="BJ585" s="21" t="s">
        <v>82</v>
      </c>
      <c r="BK585" s="221">
        <f>ROUND(I585*H585,2)</f>
        <v>0</v>
      </c>
      <c r="BL585" s="21" t="s">
        <v>282</v>
      </c>
      <c r="BM585" s="220" t="s">
        <v>959</v>
      </c>
    </row>
    <row r="586" s="2" customFormat="1">
      <c r="A586" s="42"/>
      <c r="B586" s="43"/>
      <c r="C586" s="44"/>
      <c r="D586" s="222" t="s">
        <v>198</v>
      </c>
      <c r="E586" s="44"/>
      <c r="F586" s="223" t="s">
        <v>960</v>
      </c>
      <c r="G586" s="44"/>
      <c r="H586" s="44"/>
      <c r="I586" s="224"/>
      <c r="J586" s="44"/>
      <c r="K586" s="44"/>
      <c r="L586" s="48"/>
      <c r="M586" s="225"/>
      <c r="N586" s="226"/>
      <c r="O586" s="88"/>
      <c r="P586" s="88"/>
      <c r="Q586" s="88"/>
      <c r="R586" s="88"/>
      <c r="S586" s="88"/>
      <c r="T586" s="89"/>
      <c r="U586" s="42"/>
      <c r="V586" s="42"/>
      <c r="W586" s="42"/>
      <c r="X586" s="42"/>
      <c r="Y586" s="42"/>
      <c r="Z586" s="42"/>
      <c r="AA586" s="42"/>
      <c r="AB586" s="42"/>
      <c r="AC586" s="42"/>
      <c r="AD586" s="42"/>
      <c r="AE586" s="42"/>
      <c r="AT586" s="21" t="s">
        <v>198</v>
      </c>
      <c r="AU586" s="21" t="s">
        <v>84</v>
      </c>
    </row>
    <row r="587" s="15" customFormat="1">
      <c r="A587" s="15"/>
      <c r="B587" s="251"/>
      <c r="C587" s="252"/>
      <c r="D587" s="229" t="s">
        <v>200</v>
      </c>
      <c r="E587" s="253" t="s">
        <v>19</v>
      </c>
      <c r="F587" s="254" t="s">
        <v>888</v>
      </c>
      <c r="G587" s="252"/>
      <c r="H587" s="253" t="s">
        <v>19</v>
      </c>
      <c r="I587" s="255"/>
      <c r="J587" s="252"/>
      <c r="K587" s="252"/>
      <c r="L587" s="256"/>
      <c r="M587" s="257"/>
      <c r="N587" s="258"/>
      <c r="O587" s="258"/>
      <c r="P587" s="258"/>
      <c r="Q587" s="258"/>
      <c r="R587" s="258"/>
      <c r="S587" s="258"/>
      <c r="T587" s="259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60" t="s">
        <v>200</v>
      </c>
      <c r="AU587" s="260" t="s">
        <v>84</v>
      </c>
      <c r="AV587" s="15" t="s">
        <v>82</v>
      </c>
      <c r="AW587" s="15" t="s">
        <v>35</v>
      </c>
      <c r="AX587" s="15" t="s">
        <v>74</v>
      </c>
      <c r="AY587" s="260" t="s">
        <v>189</v>
      </c>
    </row>
    <row r="588" s="13" customFormat="1">
      <c r="A588" s="13"/>
      <c r="B588" s="227"/>
      <c r="C588" s="228"/>
      <c r="D588" s="229" t="s">
        <v>200</v>
      </c>
      <c r="E588" s="230" t="s">
        <v>19</v>
      </c>
      <c r="F588" s="231" t="s">
        <v>961</v>
      </c>
      <c r="G588" s="228"/>
      <c r="H588" s="232">
        <v>18.199999999999999</v>
      </c>
      <c r="I588" s="233"/>
      <c r="J588" s="228"/>
      <c r="K588" s="228"/>
      <c r="L588" s="234"/>
      <c r="M588" s="235"/>
      <c r="N588" s="236"/>
      <c r="O588" s="236"/>
      <c r="P588" s="236"/>
      <c r="Q588" s="236"/>
      <c r="R588" s="236"/>
      <c r="S588" s="236"/>
      <c r="T588" s="237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8" t="s">
        <v>200</v>
      </c>
      <c r="AU588" s="238" t="s">
        <v>84</v>
      </c>
      <c r="AV588" s="13" t="s">
        <v>84</v>
      </c>
      <c r="AW588" s="13" t="s">
        <v>35</v>
      </c>
      <c r="AX588" s="13" t="s">
        <v>82</v>
      </c>
      <c r="AY588" s="238" t="s">
        <v>189</v>
      </c>
    </row>
    <row r="589" s="2" customFormat="1" ht="49.05" customHeight="1">
      <c r="A589" s="42"/>
      <c r="B589" s="43"/>
      <c r="C589" s="209" t="s">
        <v>962</v>
      </c>
      <c r="D589" s="209" t="s">
        <v>192</v>
      </c>
      <c r="E589" s="210" t="s">
        <v>963</v>
      </c>
      <c r="F589" s="211" t="s">
        <v>964</v>
      </c>
      <c r="G589" s="212" t="s">
        <v>93</v>
      </c>
      <c r="H589" s="213">
        <v>35.518000000000001</v>
      </c>
      <c r="I589" s="214"/>
      <c r="J589" s="215">
        <f>ROUND(I589*H589,2)</f>
        <v>0</v>
      </c>
      <c r="K589" s="211" t="s">
        <v>195</v>
      </c>
      <c r="L589" s="48"/>
      <c r="M589" s="216" t="s">
        <v>19</v>
      </c>
      <c r="N589" s="217" t="s">
        <v>45</v>
      </c>
      <c r="O589" s="88"/>
      <c r="P589" s="218">
        <f>O589*H589</f>
        <v>0</v>
      </c>
      <c r="Q589" s="218">
        <v>0.00696</v>
      </c>
      <c r="R589" s="218">
        <f>Q589*H589</f>
        <v>0.24720528</v>
      </c>
      <c r="S589" s="218">
        <v>0</v>
      </c>
      <c r="T589" s="219">
        <f>S589*H589</f>
        <v>0</v>
      </c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R589" s="220" t="s">
        <v>282</v>
      </c>
      <c r="AT589" s="220" t="s">
        <v>192</v>
      </c>
      <c r="AU589" s="220" t="s">
        <v>84</v>
      </c>
      <c r="AY589" s="21" t="s">
        <v>189</v>
      </c>
      <c r="BE589" s="221">
        <f>IF(N589="základní",J589,0)</f>
        <v>0</v>
      </c>
      <c r="BF589" s="221">
        <f>IF(N589="snížená",J589,0)</f>
        <v>0</v>
      </c>
      <c r="BG589" s="221">
        <f>IF(N589="zákl. přenesená",J589,0)</f>
        <v>0</v>
      </c>
      <c r="BH589" s="221">
        <f>IF(N589="sníž. přenesená",J589,0)</f>
        <v>0</v>
      </c>
      <c r="BI589" s="221">
        <f>IF(N589="nulová",J589,0)</f>
        <v>0</v>
      </c>
      <c r="BJ589" s="21" t="s">
        <v>82</v>
      </c>
      <c r="BK589" s="221">
        <f>ROUND(I589*H589,2)</f>
        <v>0</v>
      </c>
      <c r="BL589" s="21" t="s">
        <v>282</v>
      </c>
      <c r="BM589" s="220" t="s">
        <v>965</v>
      </c>
    </row>
    <row r="590" s="2" customFormat="1">
      <c r="A590" s="42"/>
      <c r="B590" s="43"/>
      <c r="C590" s="44"/>
      <c r="D590" s="222" t="s">
        <v>198</v>
      </c>
      <c r="E590" s="44"/>
      <c r="F590" s="223" t="s">
        <v>966</v>
      </c>
      <c r="G590" s="44"/>
      <c r="H590" s="44"/>
      <c r="I590" s="224"/>
      <c r="J590" s="44"/>
      <c r="K590" s="44"/>
      <c r="L590" s="48"/>
      <c r="M590" s="225"/>
      <c r="N590" s="226"/>
      <c r="O590" s="88"/>
      <c r="P590" s="88"/>
      <c r="Q590" s="88"/>
      <c r="R590" s="88"/>
      <c r="S590" s="88"/>
      <c r="T590" s="89"/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T590" s="21" t="s">
        <v>198</v>
      </c>
      <c r="AU590" s="21" t="s">
        <v>84</v>
      </c>
    </row>
    <row r="591" s="15" customFormat="1">
      <c r="A591" s="15"/>
      <c r="B591" s="251"/>
      <c r="C591" s="252"/>
      <c r="D591" s="229" t="s">
        <v>200</v>
      </c>
      <c r="E591" s="253" t="s">
        <v>19</v>
      </c>
      <c r="F591" s="254" t="s">
        <v>868</v>
      </c>
      <c r="G591" s="252"/>
      <c r="H591" s="253" t="s">
        <v>19</v>
      </c>
      <c r="I591" s="255"/>
      <c r="J591" s="252"/>
      <c r="K591" s="252"/>
      <c r="L591" s="256"/>
      <c r="M591" s="257"/>
      <c r="N591" s="258"/>
      <c r="O591" s="258"/>
      <c r="P591" s="258"/>
      <c r="Q591" s="258"/>
      <c r="R591" s="258"/>
      <c r="S591" s="258"/>
      <c r="T591" s="259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T591" s="260" t="s">
        <v>200</v>
      </c>
      <c r="AU591" s="260" t="s">
        <v>84</v>
      </c>
      <c r="AV591" s="15" t="s">
        <v>82</v>
      </c>
      <c r="AW591" s="15" t="s">
        <v>35</v>
      </c>
      <c r="AX591" s="15" t="s">
        <v>74</v>
      </c>
      <c r="AY591" s="260" t="s">
        <v>189</v>
      </c>
    </row>
    <row r="592" s="13" customFormat="1">
      <c r="A592" s="13"/>
      <c r="B592" s="227"/>
      <c r="C592" s="228"/>
      <c r="D592" s="229" t="s">
        <v>200</v>
      </c>
      <c r="E592" s="230" t="s">
        <v>19</v>
      </c>
      <c r="F592" s="231" t="s">
        <v>967</v>
      </c>
      <c r="G592" s="228"/>
      <c r="H592" s="232">
        <v>35.518000000000001</v>
      </c>
      <c r="I592" s="233"/>
      <c r="J592" s="228"/>
      <c r="K592" s="228"/>
      <c r="L592" s="234"/>
      <c r="M592" s="235"/>
      <c r="N592" s="236"/>
      <c r="O592" s="236"/>
      <c r="P592" s="236"/>
      <c r="Q592" s="236"/>
      <c r="R592" s="236"/>
      <c r="S592" s="236"/>
      <c r="T592" s="237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8" t="s">
        <v>200</v>
      </c>
      <c r="AU592" s="238" t="s">
        <v>84</v>
      </c>
      <c r="AV592" s="13" t="s">
        <v>84</v>
      </c>
      <c r="AW592" s="13" t="s">
        <v>35</v>
      </c>
      <c r="AX592" s="13" t="s">
        <v>74</v>
      </c>
      <c r="AY592" s="238" t="s">
        <v>189</v>
      </c>
    </row>
    <row r="593" s="16" customFormat="1">
      <c r="A593" s="16"/>
      <c r="B593" s="271"/>
      <c r="C593" s="272"/>
      <c r="D593" s="229" t="s">
        <v>200</v>
      </c>
      <c r="E593" s="273" t="s">
        <v>128</v>
      </c>
      <c r="F593" s="274" t="s">
        <v>379</v>
      </c>
      <c r="G593" s="272"/>
      <c r="H593" s="275">
        <v>35.518000000000001</v>
      </c>
      <c r="I593" s="276"/>
      <c r="J593" s="272"/>
      <c r="K593" s="272"/>
      <c r="L593" s="277"/>
      <c r="M593" s="278"/>
      <c r="N593" s="279"/>
      <c r="O593" s="279"/>
      <c r="P593" s="279"/>
      <c r="Q593" s="279"/>
      <c r="R593" s="279"/>
      <c r="S593" s="279"/>
      <c r="T593" s="280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T593" s="281" t="s">
        <v>200</v>
      </c>
      <c r="AU593" s="281" t="s">
        <v>84</v>
      </c>
      <c r="AV593" s="16" t="s">
        <v>190</v>
      </c>
      <c r="AW593" s="16" t="s">
        <v>35</v>
      </c>
      <c r="AX593" s="16" t="s">
        <v>74</v>
      </c>
      <c r="AY593" s="281" t="s">
        <v>189</v>
      </c>
    </row>
    <row r="594" s="14" customFormat="1">
      <c r="A594" s="14"/>
      <c r="B594" s="239"/>
      <c r="C594" s="240"/>
      <c r="D594" s="229" t="s">
        <v>200</v>
      </c>
      <c r="E594" s="241" t="s">
        <v>19</v>
      </c>
      <c r="F594" s="242" t="s">
        <v>203</v>
      </c>
      <c r="G594" s="240"/>
      <c r="H594" s="243">
        <v>35.518000000000001</v>
      </c>
      <c r="I594" s="244"/>
      <c r="J594" s="240"/>
      <c r="K594" s="240"/>
      <c r="L594" s="245"/>
      <c r="M594" s="246"/>
      <c r="N594" s="247"/>
      <c r="O594" s="247"/>
      <c r="P594" s="247"/>
      <c r="Q594" s="247"/>
      <c r="R594" s="247"/>
      <c r="S594" s="247"/>
      <c r="T594" s="248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49" t="s">
        <v>200</v>
      </c>
      <c r="AU594" s="249" t="s">
        <v>84</v>
      </c>
      <c r="AV594" s="14" t="s">
        <v>196</v>
      </c>
      <c r="AW594" s="14" t="s">
        <v>35</v>
      </c>
      <c r="AX594" s="14" t="s">
        <v>82</v>
      </c>
      <c r="AY594" s="249" t="s">
        <v>189</v>
      </c>
    </row>
    <row r="595" s="2" customFormat="1" ht="24.15" customHeight="1">
      <c r="A595" s="42"/>
      <c r="B595" s="43"/>
      <c r="C595" s="209" t="s">
        <v>968</v>
      </c>
      <c r="D595" s="209" t="s">
        <v>192</v>
      </c>
      <c r="E595" s="210" t="s">
        <v>969</v>
      </c>
      <c r="F595" s="211" t="s">
        <v>970</v>
      </c>
      <c r="G595" s="212" t="s">
        <v>115</v>
      </c>
      <c r="H595" s="213">
        <v>28</v>
      </c>
      <c r="I595" s="214"/>
      <c r="J595" s="215">
        <f>ROUND(I595*H595,2)</f>
        <v>0</v>
      </c>
      <c r="K595" s="211" t="s">
        <v>19</v>
      </c>
      <c r="L595" s="48"/>
      <c r="M595" s="216" t="s">
        <v>19</v>
      </c>
      <c r="N595" s="217" t="s">
        <v>45</v>
      </c>
      <c r="O595" s="88"/>
      <c r="P595" s="218">
        <f>O595*H595</f>
        <v>0</v>
      </c>
      <c r="Q595" s="218">
        <v>0.0023500000000000001</v>
      </c>
      <c r="R595" s="218">
        <f>Q595*H595</f>
        <v>0.065799999999999997</v>
      </c>
      <c r="S595" s="218">
        <v>0</v>
      </c>
      <c r="T595" s="219">
        <f>S595*H595</f>
        <v>0</v>
      </c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R595" s="220" t="s">
        <v>282</v>
      </c>
      <c r="AT595" s="220" t="s">
        <v>192</v>
      </c>
      <c r="AU595" s="220" t="s">
        <v>84</v>
      </c>
      <c r="AY595" s="21" t="s">
        <v>189</v>
      </c>
      <c r="BE595" s="221">
        <f>IF(N595="základní",J595,0)</f>
        <v>0</v>
      </c>
      <c r="BF595" s="221">
        <f>IF(N595="snížená",J595,0)</f>
        <v>0</v>
      </c>
      <c r="BG595" s="221">
        <f>IF(N595="zákl. přenesená",J595,0)</f>
        <v>0</v>
      </c>
      <c r="BH595" s="221">
        <f>IF(N595="sníž. přenesená",J595,0)</f>
        <v>0</v>
      </c>
      <c r="BI595" s="221">
        <f>IF(N595="nulová",J595,0)</f>
        <v>0</v>
      </c>
      <c r="BJ595" s="21" t="s">
        <v>82</v>
      </c>
      <c r="BK595" s="221">
        <f>ROUND(I595*H595,2)</f>
        <v>0</v>
      </c>
      <c r="BL595" s="21" t="s">
        <v>282</v>
      </c>
      <c r="BM595" s="220" t="s">
        <v>971</v>
      </c>
    </row>
    <row r="596" s="2" customFormat="1" ht="24.15" customHeight="1">
      <c r="A596" s="42"/>
      <c r="B596" s="43"/>
      <c r="C596" s="209" t="s">
        <v>972</v>
      </c>
      <c r="D596" s="209" t="s">
        <v>192</v>
      </c>
      <c r="E596" s="210" t="s">
        <v>973</v>
      </c>
      <c r="F596" s="211" t="s">
        <v>974</v>
      </c>
      <c r="G596" s="212" t="s">
        <v>115</v>
      </c>
      <c r="H596" s="213">
        <v>56</v>
      </c>
      <c r="I596" s="214"/>
      <c r="J596" s="215">
        <f>ROUND(I596*H596,2)</f>
        <v>0</v>
      </c>
      <c r="K596" s="211" t="s">
        <v>19</v>
      </c>
      <c r="L596" s="48"/>
      <c r="M596" s="216" t="s">
        <v>19</v>
      </c>
      <c r="N596" s="217" t="s">
        <v>45</v>
      </c>
      <c r="O596" s="88"/>
      <c r="P596" s="218">
        <f>O596*H596</f>
        <v>0</v>
      </c>
      <c r="Q596" s="218">
        <v>0.00149</v>
      </c>
      <c r="R596" s="218">
        <f>Q596*H596</f>
        <v>0.08344</v>
      </c>
      <c r="S596" s="218">
        <v>0</v>
      </c>
      <c r="T596" s="219">
        <f>S596*H596</f>
        <v>0</v>
      </c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R596" s="220" t="s">
        <v>282</v>
      </c>
      <c r="AT596" s="220" t="s">
        <v>192</v>
      </c>
      <c r="AU596" s="220" t="s">
        <v>84</v>
      </c>
      <c r="AY596" s="21" t="s">
        <v>189</v>
      </c>
      <c r="BE596" s="221">
        <f>IF(N596="základní",J596,0)</f>
        <v>0</v>
      </c>
      <c r="BF596" s="221">
        <f>IF(N596="snížená",J596,0)</f>
        <v>0</v>
      </c>
      <c r="BG596" s="221">
        <f>IF(N596="zákl. přenesená",J596,0)</f>
        <v>0</v>
      </c>
      <c r="BH596" s="221">
        <f>IF(N596="sníž. přenesená",J596,0)</f>
        <v>0</v>
      </c>
      <c r="BI596" s="221">
        <f>IF(N596="nulová",J596,0)</f>
        <v>0</v>
      </c>
      <c r="BJ596" s="21" t="s">
        <v>82</v>
      </c>
      <c r="BK596" s="221">
        <f>ROUND(I596*H596,2)</f>
        <v>0</v>
      </c>
      <c r="BL596" s="21" t="s">
        <v>282</v>
      </c>
      <c r="BM596" s="220" t="s">
        <v>975</v>
      </c>
    </row>
    <row r="597" s="2" customFormat="1" ht="24.15" customHeight="1">
      <c r="A597" s="42"/>
      <c r="B597" s="43"/>
      <c r="C597" s="209" t="s">
        <v>976</v>
      </c>
      <c r="D597" s="209" t="s">
        <v>192</v>
      </c>
      <c r="E597" s="210" t="s">
        <v>977</v>
      </c>
      <c r="F597" s="211" t="s">
        <v>978</v>
      </c>
      <c r="G597" s="212" t="s">
        <v>115</v>
      </c>
      <c r="H597" s="213">
        <v>28</v>
      </c>
      <c r="I597" s="214"/>
      <c r="J597" s="215">
        <f>ROUND(I597*H597,2)</f>
        <v>0</v>
      </c>
      <c r="K597" s="211" t="s">
        <v>19</v>
      </c>
      <c r="L597" s="48"/>
      <c r="M597" s="216" t="s">
        <v>19</v>
      </c>
      <c r="N597" s="217" t="s">
        <v>45</v>
      </c>
      <c r="O597" s="88"/>
      <c r="P597" s="218">
        <f>O597*H597</f>
        <v>0</v>
      </c>
      <c r="Q597" s="218">
        <v>0.00149</v>
      </c>
      <c r="R597" s="218">
        <f>Q597*H597</f>
        <v>0.04172</v>
      </c>
      <c r="S597" s="218">
        <v>0</v>
      </c>
      <c r="T597" s="219">
        <f>S597*H597</f>
        <v>0</v>
      </c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R597" s="220" t="s">
        <v>282</v>
      </c>
      <c r="AT597" s="220" t="s">
        <v>192</v>
      </c>
      <c r="AU597" s="220" t="s">
        <v>84</v>
      </c>
      <c r="AY597" s="21" t="s">
        <v>189</v>
      </c>
      <c r="BE597" s="221">
        <f>IF(N597="základní",J597,0)</f>
        <v>0</v>
      </c>
      <c r="BF597" s="221">
        <f>IF(N597="snížená",J597,0)</f>
        <v>0</v>
      </c>
      <c r="BG597" s="221">
        <f>IF(N597="zákl. přenesená",J597,0)</f>
        <v>0</v>
      </c>
      <c r="BH597" s="221">
        <f>IF(N597="sníž. přenesená",J597,0)</f>
        <v>0</v>
      </c>
      <c r="BI597" s="221">
        <f>IF(N597="nulová",J597,0)</f>
        <v>0</v>
      </c>
      <c r="BJ597" s="21" t="s">
        <v>82</v>
      </c>
      <c r="BK597" s="221">
        <f>ROUND(I597*H597,2)</f>
        <v>0</v>
      </c>
      <c r="BL597" s="21" t="s">
        <v>282</v>
      </c>
      <c r="BM597" s="220" t="s">
        <v>979</v>
      </c>
    </row>
    <row r="598" s="2" customFormat="1" ht="24.15" customHeight="1">
      <c r="A598" s="42"/>
      <c r="B598" s="43"/>
      <c r="C598" s="209" t="s">
        <v>980</v>
      </c>
      <c r="D598" s="209" t="s">
        <v>192</v>
      </c>
      <c r="E598" s="210" t="s">
        <v>981</v>
      </c>
      <c r="F598" s="211" t="s">
        <v>982</v>
      </c>
      <c r="G598" s="212" t="s">
        <v>115</v>
      </c>
      <c r="H598" s="213">
        <v>5.2000000000000002</v>
      </c>
      <c r="I598" s="214"/>
      <c r="J598" s="215">
        <f>ROUND(I598*H598,2)</f>
        <v>0</v>
      </c>
      <c r="K598" s="211" t="s">
        <v>19</v>
      </c>
      <c r="L598" s="48"/>
      <c r="M598" s="216" t="s">
        <v>19</v>
      </c>
      <c r="N598" s="217" t="s">
        <v>45</v>
      </c>
      <c r="O598" s="88"/>
      <c r="P598" s="218">
        <f>O598*H598</f>
        <v>0</v>
      </c>
      <c r="Q598" s="218">
        <v>0.0019499999999999999</v>
      </c>
      <c r="R598" s="218">
        <f>Q598*H598</f>
        <v>0.01014</v>
      </c>
      <c r="S598" s="218">
        <v>0</v>
      </c>
      <c r="T598" s="219">
        <f>S598*H598</f>
        <v>0</v>
      </c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  <c r="AE598" s="42"/>
      <c r="AR598" s="220" t="s">
        <v>282</v>
      </c>
      <c r="AT598" s="220" t="s">
        <v>192</v>
      </c>
      <c r="AU598" s="220" t="s">
        <v>84</v>
      </c>
      <c r="AY598" s="21" t="s">
        <v>189</v>
      </c>
      <c r="BE598" s="221">
        <f>IF(N598="základní",J598,0)</f>
        <v>0</v>
      </c>
      <c r="BF598" s="221">
        <f>IF(N598="snížená",J598,0)</f>
        <v>0</v>
      </c>
      <c r="BG598" s="221">
        <f>IF(N598="zákl. přenesená",J598,0)</f>
        <v>0</v>
      </c>
      <c r="BH598" s="221">
        <f>IF(N598="sníž. přenesená",J598,0)</f>
        <v>0</v>
      </c>
      <c r="BI598" s="221">
        <f>IF(N598="nulová",J598,0)</f>
        <v>0</v>
      </c>
      <c r="BJ598" s="21" t="s">
        <v>82</v>
      </c>
      <c r="BK598" s="221">
        <f>ROUND(I598*H598,2)</f>
        <v>0</v>
      </c>
      <c r="BL598" s="21" t="s">
        <v>282</v>
      </c>
      <c r="BM598" s="220" t="s">
        <v>983</v>
      </c>
    </row>
    <row r="599" s="2" customFormat="1" ht="24.15" customHeight="1">
      <c r="A599" s="42"/>
      <c r="B599" s="43"/>
      <c r="C599" s="209" t="s">
        <v>984</v>
      </c>
      <c r="D599" s="209" t="s">
        <v>192</v>
      </c>
      <c r="E599" s="210" t="s">
        <v>985</v>
      </c>
      <c r="F599" s="211" t="s">
        <v>986</v>
      </c>
      <c r="G599" s="212" t="s">
        <v>250</v>
      </c>
      <c r="H599" s="213">
        <v>4</v>
      </c>
      <c r="I599" s="214"/>
      <c r="J599" s="215">
        <f>ROUND(I599*H599,2)</f>
        <v>0</v>
      </c>
      <c r="K599" s="211" t="s">
        <v>19</v>
      </c>
      <c r="L599" s="48"/>
      <c r="M599" s="216" t="s">
        <v>19</v>
      </c>
      <c r="N599" s="217" t="s">
        <v>45</v>
      </c>
      <c r="O599" s="88"/>
      <c r="P599" s="218">
        <f>O599*H599</f>
        <v>0</v>
      </c>
      <c r="Q599" s="218">
        <v>0.00064000000000000005</v>
      </c>
      <c r="R599" s="218">
        <f>Q599*H599</f>
        <v>0.0025600000000000002</v>
      </c>
      <c r="S599" s="218">
        <v>0</v>
      </c>
      <c r="T599" s="219">
        <f>S599*H599</f>
        <v>0</v>
      </c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R599" s="220" t="s">
        <v>282</v>
      </c>
      <c r="AT599" s="220" t="s">
        <v>192</v>
      </c>
      <c r="AU599" s="220" t="s">
        <v>84</v>
      </c>
      <c r="AY599" s="21" t="s">
        <v>189</v>
      </c>
      <c r="BE599" s="221">
        <f>IF(N599="základní",J599,0)</f>
        <v>0</v>
      </c>
      <c r="BF599" s="221">
        <f>IF(N599="snížená",J599,0)</f>
        <v>0</v>
      </c>
      <c r="BG599" s="221">
        <f>IF(N599="zákl. přenesená",J599,0)</f>
        <v>0</v>
      </c>
      <c r="BH599" s="221">
        <f>IF(N599="sníž. přenesená",J599,0)</f>
        <v>0</v>
      </c>
      <c r="BI599" s="221">
        <f>IF(N599="nulová",J599,0)</f>
        <v>0</v>
      </c>
      <c r="BJ599" s="21" t="s">
        <v>82</v>
      </c>
      <c r="BK599" s="221">
        <f>ROUND(I599*H599,2)</f>
        <v>0</v>
      </c>
      <c r="BL599" s="21" t="s">
        <v>282</v>
      </c>
      <c r="BM599" s="220" t="s">
        <v>987</v>
      </c>
    </row>
    <row r="600" s="2" customFormat="1">
      <c r="A600" s="42"/>
      <c r="B600" s="43"/>
      <c r="C600" s="44"/>
      <c r="D600" s="229" t="s">
        <v>217</v>
      </c>
      <c r="E600" s="44"/>
      <c r="F600" s="250" t="s">
        <v>988</v>
      </c>
      <c r="G600" s="44"/>
      <c r="H600" s="44"/>
      <c r="I600" s="224"/>
      <c r="J600" s="44"/>
      <c r="K600" s="44"/>
      <c r="L600" s="48"/>
      <c r="M600" s="225"/>
      <c r="N600" s="226"/>
      <c r="O600" s="88"/>
      <c r="P600" s="88"/>
      <c r="Q600" s="88"/>
      <c r="R600" s="88"/>
      <c r="S600" s="88"/>
      <c r="T600" s="89"/>
      <c r="U600" s="42"/>
      <c r="V600" s="42"/>
      <c r="W600" s="42"/>
      <c r="X600" s="42"/>
      <c r="Y600" s="42"/>
      <c r="Z600" s="42"/>
      <c r="AA600" s="42"/>
      <c r="AB600" s="42"/>
      <c r="AC600" s="42"/>
      <c r="AD600" s="42"/>
      <c r="AE600" s="42"/>
      <c r="AT600" s="21" t="s">
        <v>217</v>
      </c>
      <c r="AU600" s="21" t="s">
        <v>84</v>
      </c>
    </row>
    <row r="601" s="2" customFormat="1" ht="33" customHeight="1">
      <c r="A601" s="42"/>
      <c r="B601" s="43"/>
      <c r="C601" s="209" t="s">
        <v>989</v>
      </c>
      <c r="D601" s="209" t="s">
        <v>192</v>
      </c>
      <c r="E601" s="210" t="s">
        <v>990</v>
      </c>
      <c r="F601" s="211" t="s">
        <v>991</v>
      </c>
      <c r="G601" s="212" t="s">
        <v>115</v>
      </c>
      <c r="H601" s="213">
        <v>21.199999999999999</v>
      </c>
      <c r="I601" s="214"/>
      <c r="J601" s="215">
        <f>ROUND(I601*H601,2)</f>
        <v>0</v>
      </c>
      <c r="K601" s="211" t="s">
        <v>19</v>
      </c>
      <c r="L601" s="48"/>
      <c r="M601" s="216" t="s">
        <v>19</v>
      </c>
      <c r="N601" s="217" t="s">
        <v>45</v>
      </c>
      <c r="O601" s="88"/>
      <c r="P601" s="218">
        <f>O601*H601</f>
        <v>0</v>
      </c>
      <c r="Q601" s="218">
        <v>0.0028900000000000002</v>
      </c>
      <c r="R601" s="218">
        <f>Q601*H601</f>
        <v>0.061268000000000003</v>
      </c>
      <c r="S601" s="218">
        <v>0</v>
      </c>
      <c r="T601" s="219">
        <f>S601*H601</f>
        <v>0</v>
      </c>
      <c r="U601" s="42"/>
      <c r="V601" s="42"/>
      <c r="W601" s="42"/>
      <c r="X601" s="42"/>
      <c r="Y601" s="42"/>
      <c r="Z601" s="42"/>
      <c r="AA601" s="42"/>
      <c r="AB601" s="42"/>
      <c r="AC601" s="42"/>
      <c r="AD601" s="42"/>
      <c r="AE601" s="42"/>
      <c r="AR601" s="220" t="s">
        <v>282</v>
      </c>
      <c r="AT601" s="220" t="s">
        <v>192</v>
      </c>
      <c r="AU601" s="220" t="s">
        <v>84</v>
      </c>
      <c r="AY601" s="21" t="s">
        <v>189</v>
      </c>
      <c r="BE601" s="221">
        <f>IF(N601="základní",J601,0)</f>
        <v>0</v>
      </c>
      <c r="BF601" s="221">
        <f>IF(N601="snížená",J601,0)</f>
        <v>0</v>
      </c>
      <c r="BG601" s="221">
        <f>IF(N601="zákl. přenesená",J601,0)</f>
        <v>0</v>
      </c>
      <c r="BH601" s="221">
        <f>IF(N601="sníž. přenesená",J601,0)</f>
        <v>0</v>
      </c>
      <c r="BI601" s="221">
        <f>IF(N601="nulová",J601,0)</f>
        <v>0</v>
      </c>
      <c r="BJ601" s="21" t="s">
        <v>82</v>
      </c>
      <c r="BK601" s="221">
        <f>ROUND(I601*H601,2)</f>
        <v>0</v>
      </c>
      <c r="BL601" s="21" t="s">
        <v>282</v>
      </c>
      <c r="BM601" s="220" t="s">
        <v>992</v>
      </c>
    </row>
    <row r="602" s="13" customFormat="1">
      <c r="A602" s="13"/>
      <c r="B602" s="227"/>
      <c r="C602" s="228"/>
      <c r="D602" s="229" t="s">
        <v>200</v>
      </c>
      <c r="E602" s="230" t="s">
        <v>19</v>
      </c>
      <c r="F602" s="231" t="s">
        <v>993</v>
      </c>
      <c r="G602" s="228"/>
      <c r="H602" s="232">
        <v>21.199999999999999</v>
      </c>
      <c r="I602" s="233"/>
      <c r="J602" s="228"/>
      <c r="K602" s="228"/>
      <c r="L602" s="234"/>
      <c r="M602" s="235"/>
      <c r="N602" s="236"/>
      <c r="O602" s="236"/>
      <c r="P602" s="236"/>
      <c r="Q602" s="236"/>
      <c r="R602" s="236"/>
      <c r="S602" s="236"/>
      <c r="T602" s="237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8" t="s">
        <v>200</v>
      </c>
      <c r="AU602" s="238" t="s">
        <v>84</v>
      </c>
      <c r="AV602" s="13" t="s">
        <v>84</v>
      </c>
      <c r="AW602" s="13" t="s">
        <v>35</v>
      </c>
      <c r="AX602" s="13" t="s">
        <v>82</v>
      </c>
      <c r="AY602" s="238" t="s">
        <v>189</v>
      </c>
    </row>
    <row r="603" s="2" customFormat="1" ht="55.5" customHeight="1">
      <c r="A603" s="42"/>
      <c r="B603" s="43"/>
      <c r="C603" s="209" t="s">
        <v>994</v>
      </c>
      <c r="D603" s="209" t="s">
        <v>192</v>
      </c>
      <c r="E603" s="210" t="s">
        <v>995</v>
      </c>
      <c r="F603" s="211" t="s">
        <v>996</v>
      </c>
      <c r="G603" s="212" t="s">
        <v>222</v>
      </c>
      <c r="H603" s="213">
        <v>0.53300000000000003</v>
      </c>
      <c r="I603" s="214"/>
      <c r="J603" s="215">
        <f>ROUND(I603*H603,2)</f>
        <v>0</v>
      </c>
      <c r="K603" s="211" t="s">
        <v>195</v>
      </c>
      <c r="L603" s="48"/>
      <c r="M603" s="216" t="s">
        <v>19</v>
      </c>
      <c r="N603" s="217" t="s">
        <v>45</v>
      </c>
      <c r="O603" s="88"/>
      <c r="P603" s="218">
        <f>O603*H603</f>
        <v>0</v>
      </c>
      <c r="Q603" s="218">
        <v>0</v>
      </c>
      <c r="R603" s="218">
        <f>Q603*H603</f>
        <v>0</v>
      </c>
      <c r="S603" s="218">
        <v>0</v>
      </c>
      <c r="T603" s="219">
        <f>S603*H603</f>
        <v>0</v>
      </c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R603" s="220" t="s">
        <v>282</v>
      </c>
      <c r="AT603" s="220" t="s">
        <v>192</v>
      </c>
      <c r="AU603" s="220" t="s">
        <v>84</v>
      </c>
      <c r="AY603" s="21" t="s">
        <v>189</v>
      </c>
      <c r="BE603" s="221">
        <f>IF(N603="základní",J603,0)</f>
        <v>0</v>
      </c>
      <c r="BF603" s="221">
        <f>IF(N603="snížená",J603,0)</f>
        <v>0</v>
      </c>
      <c r="BG603" s="221">
        <f>IF(N603="zákl. přenesená",J603,0)</f>
        <v>0</v>
      </c>
      <c r="BH603" s="221">
        <f>IF(N603="sníž. přenesená",J603,0)</f>
        <v>0</v>
      </c>
      <c r="BI603" s="221">
        <f>IF(N603="nulová",J603,0)</f>
        <v>0</v>
      </c>
      <c r="BJ603" s="21" t="s">
        <v>82</v>
      </c>
      <c r="BK603" s="221">
        <f>ROUND(I603*H603,2)</f>
        <v>0</v>
      </c>
      <c r="BL603" s="21" t="s">
        <v>282</v>
      </c>
      <c r="BM603" s="220" t="s">
        <v>997</v>
      </c>
    </row>
    <row r="604" s="2" customFormat="1">
      <c r="A604" s="42"/>
      <c r="B604" s="43"/>
      <c r="C604" s="44"/>
      <c r="D604" s="222" t="s">
        <v>198</v>
      </c>
      <c r="E604" s="44"/>
      <c r="F604" s="223" t="s">
        <v>998</v>
      </c>
      <c r="G604" s="44"/>
      <c r="H604" s="44"/>
      <c r="I604" s="224"/>
      <c r="J604" s="44"/>
      <c r="K604" s="44"/>
      <c r="L604" s="48"/>
      <c r="M604" s="225"/>
      <c r="N604" s="226"/>
      <c r="O604" s="88"/>
      <c r="P604" s="88"/>
      <c r="Q604" s="88"/>
      <c r="R604" s="88"/>
      <c r="S604" s="88"/>
      <c r="T604" s="89"/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T604" s="21" t="s">
        <v>198</v>
      </c>
      <c r="AU604" s="21" t="s">
        <v>84</v>
      </c>
    </row>
    <row r="605" s="12" customFormat="1" ht="22.8" customHeight="1">
      <c r="A605" s="12"/>
      <c r="B605" s="193"/>
      <c r="C605" s="194"/>
      <c r="D605" s="195" t="s">
        <v>73</v>
      </c>
      <c r="E605" s="207" t="s">
        <v>999</v>
      </c>
      <c r="F605" s="207" t="s">
        <v>1000</v>
      </c>
      <c r="G605" s="194"/>
      <c r="H605" s="194"/>
      <c r="I605" s="197"/>
      <c r="J605" s="208">
        <f>BK605</f>
        <v>0</v>
      </c>
      <c r="K605" s="194"/>
      <c r="L605" s="199"/>
      <c r="M605" s="200"/>
      <c r="N605" s="201"/>
      <c r="O605" s="201"/>
      <c r="P605" s="202">
        <f>SUM(P606:P627)</f>
        <v>0</v>
      </c>
      <c r="Q605" s="201"/>
      <c r="R605" s="202">
        <f>SUM(R606:R627)</f>
        <v>2.546694</v>
      </c>
      <c r="S605" s="201"/>
      <c r="T605" s="203">
        <f>SUM(T606:T627)</f>
        <v>2.6644260000000002</v>
      </c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R605" s="204" t="s">
        <v>84</v>
      </c>
      <c r="AT605" s="205" t="s">
        <v>73</v>
      </c>
      <c r="AU605" s="205" t="s">
        <v>82</v>
      </c>
      <c r="AY605" s="204" t="s">
        <v>189</v>
      </c>
      <c r="BK605" s="206">
        <f>SUM(BK606:BK627)</f>
        <v>0</v>
      </c>
    </row>
    <row r="606" s="2" customFormat="1" ht="37.8" customHeight="1">
      <c r="A606" s="42"/>
      <c r="B606" s="43"/>
      <c r="C606" s="209" t="s">
        <v>1001</v>
      </c>
      <c r="D606" s="209" t="s">
        <v>192</v>
      </c>
      <c r="E606" s="210" t="s">
        <v>1002</v>
      </c>
      <c r="F606" s="211" t="s">
        <v>1003</v>
      </c>
      <c r="G606" s="212" t="s">
        <v>93</v>
      </c>
      <c r="H606" s="213">
        <v>23.244</v>
      </c>
      <c r="I606" s="214"/>
      <c r="J606" s="215">
        <f>ROUND(I606*H606,2)</f>
        <v>0</v>
      </c>
      <c r="K606" s="211" t="s">
        <v>19</v>
      </c>
      <c r="L606" s="48"/>
      <c r="M606" s="216" t="s">
        <v>19</v>
      </c>
      <c r="N606" s="217" t="s">
        <v>45</v>
      </c>
      <c r="O606" s="88"/>
      <c r="P606" s="218">
        <f>O606*H606</f>
        <v>0</v>
      </c>
      <c r="Q606" s="218">
        <v>0.036999999999999998</v>
      </c>
      <c r="R606" s="218">
        <f>Q606*H606</f>
        <v>0.8600279999999999</v>
      </c>
      <c r="S606" s="218">
        <v>0</v>
      </c>
      <c r="T606" s="219">
        <f>S606*H606</f>
        <v>0</v>
      </c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R606" s="220" t="s">
        <v>282</v>
      </c>
      <c r="AT606" s="220" t="s">
        <v>192</v>
      </c>
      <c r="AU606" s="220" t="s">
        <v>84</v>
      </c>
      <c r="AY606" s="21" t="s">
        <v>189</v>
      </c>
      <c r="BE606" s="221">
        <f>IF(N606="základní",J606,0)</f>
        <v>0</v>
      </c>
      <c r="BF606" s="221">
        <f>IF(N606="snížená",J606,0)</f>
        <v>0</v>
      </c>
      <c r="BG606" s="221">
        <f>IF(N606="zákl. přenesená",J606,0)</f>
        <v>0</v>
      </c>
      <c r="BH606" s="221">
        <f>IF(N606="sníž. přenesená",J606,0)</f>
        <v>0</v>
      </c>
      <c r="BI606" s="221">
        <f>IF(N606="nulová",J606,0)</f>
        <v>0</v>
      </c>
      <c r="BJ606" s="21" t="s">
        <v>82</v>
      </c>
      <c r="BK606" s="221">
        <f>ROUND(I606*H606,2)</f>
        <v>0</v>
      </c>
      <c r="BL606" s="21" t="s">
        <v>282</v>
      </c>
      <c r="BM606" s="220" t="s">
        <v>1004</v>
      </c>
    </row>
    <row r="607" s="2" customFormat="1">
      <c r="A607" s="42"/>
      <c r="B607" s="43"/>
      <c r="C607" s="44"/>
      <c r="D607" s="229" t="s">
        <v>217</v>
      </c>
      <c r="E607" s="44"/>
      <c r="F607" s="250" t="s">
        <v>1005</v>
      </c>
      <c r="G607" s="44"/>
      <c r="H607" s="44"/>
      <c r="I607" s="224"/>
      <c r="J607" s="44"/>
      <c r="K607" s="44"/>
      <c r="L607" s="48"/>
      <c r="M607" s="225"/>
      <c r="N607" s="226"/>
      <c r="O607" s="88"/>
      <c r="P607" s="88"/>
      <c r="Q607" s="88"/>
      <c r="R607" s="88"/>
      <c r="S607" s="88"/>
      <c r="T607" s="89"/>
      <c r="U607" s="42"/>
      <c r="V607" s="42"/>
      <c r="W607" s="42"/>
      <c r="X607" s="42"/>
      <c r="Y607" s="42"/>
      <c r="Z607" s="42"/>
      <c r="AA607" s="42"/>
      <c r="AB607" s="42"/>
      <c r="AC607" s="42"/>
      <c r="AD607" s="42"/>
      <c r="AE607" s="42"/>
      <c r="AT607" s="21" t="s">
        <v>217</v>
      </c>
      <c r="AU607" s="21" t="s">
        <v>84</v>
      </c>
    </row>
    <row r="608" s="13" customFormat="1">
      <c r="A608" s="13"/>
      <c r="B608" s="227"/>
      <c r="C608" s="228"/>
      <c r="D608" s="229" t="s">
        <v>200</v>
      </c>
      <c r="E608" s="230" t="s">
        <v>19</v>
      </c>
      <c r="F608" s="231" t="s">
        <v>1006</v>
      </c>
      <c r="G608" s="228"/>
      <c r="H608" s="232">
        <v>23.244</v>
      </c>
      <c r="I608" s="233"/>
      <c r="J608" s="228"/>
      <c r="K608" s="228"/>
      <c r="L608" s="234"/>
      <c r="M608" s="235"/>
      <c r="N608" s="236"/>
      <c r="O608" s="236"/>
      <c r="P608" s="236"/>
      <c r="Q608" s="236"/>
      <c r="R608" s="236"/>
      <c r="S608" s="236"/>
      <c r="T608" s="237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8" t="s">
        <v>200</v>
      </c>
      <c r="AU608" s="238" t="s">
        <v>84</v>
      </c>
      <c r="AV608" s="13" t="s">
        <v>84</v>
      </c>
      <c r="AW608" s="13" t="s">
        <v>35</v>
      </c>
      <c r="AX608" s="13" t="s">
        <v>74</v>
      </c>
      <c r="AY608" s="238" t="s">
        <v>189</v>
      </c>
    </row>
    <row r="609" s="16" customFormat="1">
      <c r="A609" s="16"/>
      <c r="B609" s="271"/>
      <c r="C609" s="272"/>
      <c r="D609" s="229" t="s">
        <v>200</v>
      </c>
      <c r="E609" s="273" t="s">
        <v>140</v>
      </c>
      <c r="F609" s="274" t="s">
        <v>379</v>
      </c>
      <c r="G609" s="272"/>
      <c r="H609" s="275">
        <v>23.244</v>
      </c>
      <c r="I609" s="276"/>
      <c r="J609" s="272"/>
      <c r="K609" s="272"/>
      <c r="L609" s="277"/>
      <c r="M609" s="278"/>
      <c r="N609" s="279"/>
      <c r="O609" s="279"/>
      <c r="P609" s="279"/>
      <c r="Q609" s="279"/>
      <c r="R609" s="279"/>
      <c r="S609" s="279"/>
      <c r="T609" s="280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T609" s="281" t="s">
        <v>200</v>
      </c>
      <c r="AU609" s="281" t="s">
        <v>84</v>
      </c>
      <c r="AV609" s="16" t="s">
        <v>190</v>
      </c>
      <c r="AW609" s="16" t="s">
        <v>35</v>
      </c>
      <c r="AX609" s="16" t="s">
        <v>74</v>
      </c>
      <c r="AY609" s="281" t="s">
        <v>189</v>
      </c>
    </row>
    <row r="610" s="14" customFormat="1">
      <c r="A610" s="14"/>
      <c r="B610" s="239"/>
      <c r="C610" s="240"/>
      <c r="D610" s="229" t="s">
        <v>200</v>
      </c>
      <c r="E610" s="241" t="s">
        <v>19</v>
      </c>
      <c r="F610" s="242" t="s">
        <v>203</v>
      </c>
      <c r="G610" s="240"/>
      <c r="H610" s="243">
        <v>23.244</v>
      </c>
      <c r="I610" s="244"/>
      <c r="J610" s="240"/>
      <c r="K610" s="240"/>
      <c r="L610" s="245"/>
      <c r="M610" s="246"/>
      <c r="N610" s="247"/>
      <c r="O610" s="247"/>
      <c r="P610" s="247"/>
      <c r="Q610" s="247"/>
      <c r="R610" s="247"/>
      <c r="S610" s="247"/>
      <c r="T610" s="248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49" t="s">
        <v>200</v>
      </c>
      <c r="AU610" s="249" t="s">
        <v>84</v>
      </c>
      <c r="AV610" s="14" t="s">
        <v>196</v>
      </c>
      <c r="AW610" s="14" t="s">
        <v>35</v>
      </c>
      <c r="AX610" s="14" t="s">
        <v>82</v>
      </c>
      <c r="AY610" s="249" t="s">
        <v>189</v>
      </c>
    </row>
    <row r="611" s="2" customFormat="1" ht="33" customHeight="1">
      <c r="A611" s="42"/>
      <c r="B611" s="43"/>
      <c r="C611" s="209" t="s">
        <v>1007</v>
      </c>
      <c r="D611" s="209" t="s">
        <v>192</v>
      </c>
      <c r="E611" s="210" t="s">
        <v>1008</v>
      </c>
      <c r="F611" s="211" t="s">
        <v>1009</v>
      </c>
      <c r="G611" s="212" t="s">
        <v>93</v>
      </c>
      <c r="H611" s="213">
        <v>23.244</v>
      </c>
      <c r="I611" s="214"/>
      <c r="J611" s="215">
        <f>ROUND(I611*H611,2)</f>
        <v>0</v>
      </c>
      <c r="K611" s="211" t="s">
        <v>195</v>
      </c>
      <c r="L611" s="48"/>
      <c r="M611" s="216" t="s">
        <v>19</v>
      </c>
      <c r="N611" s="217" t="s">
        <v>45</v>
      </c>
      <c r="O611" s="88"/>
      <c r="P611" s="218">
        <f>O611*H611</f>
        <v>0</v>
      </c>
      <c r="Q611" s="218">
        <v>0</v>
      </c>
      <c r="R611" s="218">
        <f>Q611*H611</f>
        <v>0</v>
      </c>
      <c r="S611" s="218">
        <v>0.040000000000000001</v>
      </c>
      <c r="T611" s="219">
        <f>S611*H611</f>
        <v>0.92976000000000003</v>
      </c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R611" s="220" t="s">
        <v>282</v>
      </c>
      <c r="AT611" s="220" t="s">
        <v>192</v>
      </c>
      <c r="AU611" s="220" t="s">
        <v>84</v>
      </c>
      <c r="AY611" s="21" t="s">
        <v>189</v>
      </c>
      <c r="BE611" s="221">
        <f>IF(N611="základní",J611,0)</f>
        <v>0</v>
      </c>
      <c r="BF611" s="221">
        <f>IF(N611="snížená",J611,0)</f>
        <v>0</v>
      </c>
      <c r="BG611" s="221">
        <f>IF(N611="zákl. přenesená",J611,0)</f>
        <v>0</v>
      </c>
      <c r="BH611" s="221">
        <f>IF(N611="sníž. přenesená",J611,0)</f>
        <v>0</v>
      </c>
      <c r="BI611" s="221">
        <f>IF(N611="nulová",J611,0)</f>
        <v>0</v>
      </c>
      <c r="BJ611" s="21" t="s">
        <v>82</v>
      </c>
      <c r="BK611" s="221">
        <f>ROUND(I611*H611,2)</f>
        <v>0</v>
      </c>
      <c r="BL611" s="21" t="s">
        <v>282</v>
      </c>
      <c r="BM611" s="220" t="s">
        <v>1010</v>
      </c>
    </row>
    <row r="612" s="2" customFormat="1">
      <c r="A612" s="42"/>
      <c r="B612" s="43"/>
      <c r="C612" s="44"/>
      <c r="D612" s="222" t="s">
        <v>198</v>
      </c>
      <c r="E612" s="44"/>
      <c r="F612" s="223" t="s">
        <v>1011</v>
      </c>
      <c r="G612" s="44"/>
      <c r="H612" s="44"/>
      <c r="I612" s="224"/>
      <c r="J612" s="44"/>
      <c r="K612" s="44"/>
      <c r="L612" s="48"/>
      <c r="M612" s="225"/>
      <c r="N612" s="226"/>
      <c r="O612" s="88"/>
      <c r="P612" s="88"/>
      <c r="Q612" s="88"/>
      <c r="R612" s="88"/>
      <c r="S612" s="88"/>
      <c r="T612" s="89"/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  <c r="AE612" s="42"/>
      <c r="AT612" s="21" t="s">
        <v>198</v>
      </c>
      <c r="AU612" s="21" t="s">
        <v>84</v>
      </c>
    </row>
    <row r="613" s="13" customFormat="1">
      <c r="A613" s="13"/>
      <c r="B613" s="227"/>
      <c r="C613" s="228"/>
      <c r="D613" s="229" t="s">
        <v>200</v>
      </c>
      <c r="E613" s="230" t="s">
        <v>19</v>
      </c>
      <c r="F613" s="231" t="s">
        <v>140</v>
      </c>
      <c r="G613" s="228"/>
      <c r="H613" s="232">
        <v>23.244</v>
      </c>
      <c r="I613" s="233"/>
      <c r="J613" s="228"/>
      <c r="K613" s="228"/>
      <c r="L613" s="234"/>
      <c r="M613" s="235"/>
      <c r="N613" s="236"/>
      <c r="O613" s="236"/>
      <c r="P613" s="236"/>
      <c r="Q613" s="236"/>
      <c r="R613" s="236"/>
      <c r="S613" s="236"/>
      <c r="T613" s="237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8" t="s">
        <v>200</v>
      </c>
      <c r="AU613" s="238" t="s">
        <v>84</v>
      </c>
      <c r="AV613" s="13" t="s">
        <v>84</v>
      </c>
      <c r="AW613" s="13" t="s">
        <v>35</v>
      </c>
      <c r="AX613" s="13" t="s">
        <v>82</v>
      </c>
      <c r="AY613" s="238" t="s">
        <v>189</v>
      </c>
    </row>
    <row r="614" s="2" customFormat="1" ht="33" customHeight="1">
      <c r="A614" s="42"/>
      <c r="B614" s="43"/>
      <c r="C614" s="209" t="s">
        <v>1012</v>
      </c>
      <c r="D614" s="209" t="s">
        <v>192</v>
      </c>
      <c r="E614" s="210" t="s">
        <v>1013</v>
      </c>
      <c r="F614" s="211" t="s">
        <v>1014</v>
      </c>
      <c r="G614" s="212" t="s">
        <v>115</v>
      </c>
      <c r="H614" s="213">
        <v>3</v>
      </c>
      <c r="I614" s="214"/>
      <c r="J614" s="215">
        <f>ROUND(I614*H614,2)</f>
        <v>0</v>
      </c>
      <c r="K614" s="211" t="s">
        <v>195</v>
      </c>
      <c r="L614" s="48"/>
      <c r="M614" s="216" t="s">
        <v>19</v>
      </c>
      <c r="N614" s="217" t="s">
        <v>45</v>
      </c>
      <c r="O614" s="88"/>
      <c r="P614" s="218">
        <f>O614*H614</f>
        <v>0</v>
      </c>
      <c r="Q614" s="218">
        <v>0</v>
      </c>
      <c r="R614" s="218">
        <f>Q614*H614</f>
        <v>0</v>
      </c>
      <c r="S614" s="218">
        <v>0.016</v>
      </c>
      <c r="T614" s="219">
        <f>S614*H614</f>
        <v>0.048000000000000001</v>
      </c>
      <c r="U614" s="42"/>
      <c r="V614" s="42"/>
      <c r="W614" s="42"/>
      <c r="X614" s="42"/>
      <c r="Y614" s="42"/>
      <c r="Z614" s="42"/>
      <c r="AA614" s="42"/>
      <c r="AB614" s="42"/>
      <c r="AC614" s="42"/>
      <c r="AD614" s="42"/>
      <c r="AE614" s="42"/>
      <c r="AR614" s="220" t="s">
        <v>282</v>
      </c>
      <c r="AT614" s="220" t="s">
        <v>192</v>
      </c>
      <c r="AU614" s="220" t="s">
        <v>84</v>
      </c>
      <c r="AY614" s="21" t="s">
        <v>189</v>
      </c>
      <c r="BE614" s="221">
        <f>IF(N614="základní",J614,0)</f>
        <v>0</v>
      </c>
      <c r="BF614" s="221">
        <f>IF(N614="snížená",J614,0)</f>
        <v>0</v>
      </c>
      <c r="BG614" s="221">
        <f>IF(N614="zákl. přenesená",J614,0)</f>
        <v>0</v>
      </c>
      <c r="BH614" s="221">
        <f>IF(N614="sníž. přenesená",J614,0)</f>
        <v>0</v>
      </c>
      <c r="BI614" s="221">
        <f>IF(N614="nulová",J614,0)</f>
        <v>0</v>
      </c>
      <c r="BJ614" s="21" t="s">
        <v>82</v>
      </c>
      <c r="BK614" s="221">
        <f>ROUND(I614*H614,2)</f>
        <v>0</v>
      </c>
      <c r="BL614" s="21" t="s">
        <v>282</v>
      </c>
      <c r="BM614" s="220" t="s">
        <v>1015</v>
      </c>
    </row>
    <row r="615" s="2" customFormat="1">
      <c r="A615" s="42"/>
      <c r="B615" s="43"/>
      <c r="C615" s="44"/>
      <c r="D615" s="222" t="s">
        <v>198</v>
      </c>
      <c r="E615" s="44"/>
      <c r="F615" s="223" t="s">
        <v>1016</v>
      </c>
      <c r="G615" s="44"/>
      <c r="H615" s="44"/>
      <c r="I615" s="224"/>
      <c r="J615" s="44"/>
      <c r="K615" s="44"/>
      <c r="L615" s="48"/>
      <c r="M615" s="225"/>
      <c r="N615" s="226"/>
      <c r="O615" s="88"/>
      <c r="P615" s="88"/>
      <c r="Q615" s="88"/>
      <c r="R615" s="88"/>
      <c r="S615" s="88"/>
      <c r="T615" s="89"/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T615" s="21" t="s">
        <v>198</v>
      </c>
      <c r="AU615" s="21" t="s">
        <v>84</v>
      </c>
    </row>
    <row r="616" s="2" customFormat="1" ht="24.15" customHeight="1">
      <c r="A616" s="42"/>
      <c r="B616" s="43"/>
      <c r="C616" s="209" t="s">
        <v>1017</v>
      </c>
      <c r="D616" s="209" t="s">
        <v>192</v>
      </c>
      <c r="E616" s="210" t="s">
        <v>1018</v>
      </c>
      <c r="F616" s="211" t="s">
        <v>1019</v>
      </c>
      <c r="G616" s="212" t="s">
        <v>126</v>
      </c>
      <c r="H616" s="213">
        <v>1686.6659999999999</v>
      </c>
      <c r="I616" s="214"/>
      <c r="J616" s="215">
        <f>ROUND(I616*H616,2)</f>
        <v>0</v>
      </c>
      <c r="K616" s="211" t="s">
        <v>195</v>
      </c>
      <c r="L616" s="48"/>
      <c r="M616" s="216" t="s">
        <v>19</v>
      </c>
      <c r="N616" s="217" t="s">
        <v>45</v>
      </c>
      <c r="O616" s="88"/>
      <c r="P616" s="218">
        <f>O616*H616</f>
        <v>0</v>
      </c>
      <c r="Q616" s="218">
        <v>0</v>
      </c>
      <c r="R616" s="218">
        <f>Q616*H616</f>
        <v>0</v>
      </c>
      <c r="S616" s="218">
        <v>0.001</v>
      </c>
      <c r="T616" s="219">
        <f>S616*H616</f>
        <v>1.686666</v>
      </c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  <c r="AE616" s="42"/>
      <c r="AR616" s="220" t="s">
        <v>282</v>
      </c>
      <c r="AT616" s="220" t="s">
        <v>192</v>
      </c>
      <c r="AU616" s="220" t="s">
        <v>84</v>
      </c>
      <c r="AY616" s="21" t="s">
        <v>189</v>
      </c>
      <c r="BE616" s="221">
        <f>IF(N616="základní",J616,0)</f>
        <v>0</v>
      </c>
      <c r="BF616" s="221">
        <f>IF(N616="snížená",J616,0)</f>
        <v>0</v>
      </c>
      <c r="BG616" s="221">
        <f>IF(N616="zákl. přenesená",J616,0)</f>
        <v>0</v>
      </c>
      <c r="BH616" s="221">
        <f>IF(N616="sníž. přenesená",J616,0)</f>
        <v>0</v>
      </c>
      <c r="BI616" s="221">
        <f>IF(N616="nulová",J616,0)</f>
        <v>0</v>
      </c>
      <c r="BJ616" s="21" t="s">
        <v>82</v>
      </c>
      <c r="BK616" s="221">
        <f>ROUND(I616*H616,2)</f>
        <v>0</v>
      </c>
      <c r="BL616" s="21" t="s">
        <v>282</v>
      </c>
      <c r="BM616" s="220" t="s">
        <v>1020</v>
      </c>
    </row>
    <row r="617" s="2" customFormat="1">
      <c r="A617" s="42"/>
      <c r="B617" s="43"/>
      <c r="C617" s="44"/>
      <c r="D617" s="222" t="s">
        <v>198</v>
      </c>
      <c r="E617" s="44"/>
      <c r="F617" s="223" t="s">
        <v>1021</v>
      </c>
      <c r="G617" s="44"/>
      <c r="H617" s="44"/>
      <c r="I617" s="224"/>
      <c r="J617" s="44"/>
      <c r="K617" s="44"/>
      <c r="L617" s="48"/>
      <c r="M617" s="225"/>
      <c r="N617" s="226"/>
      <c r="O617" s="88"/>
      <c r="P617" s="88"/>
      <c r="Q617" s="88"/>
      <c r="R617" s="88"/>
      <c r="S617" s="88"/>
      <c r="T617" s="89"/>
      <c r="U617" s="42"/>
      <c r="V617" s="42"/>
      <c r="W617" s="42"/>
      <c r="X617" s="42"/>
      <c r="Y617" s="42"/>
      <c r="Z617" s="42"/>
      <c r="AA617" s="42"/>
      <c r="AB617" s="42"/>
      <c r="AC617" s="42"/>
      <c r="AD617" s="42"/>
      <c r="AE617" s="42"/>
      <c r="AT617" s="21" t="s">
        <v>198</v>
      </c>
      <c r="AU617" s="21" t="s">
        <v>84</v>
      </c>
    </row>
    <row r="618" s="2" customFormat="1">
      <c r="A618" s="42"/>
      <c r="B618" s="43"/>
      <c r="C618" s="44"/>
      <c r="D618" s="229" t="s">
        <v>217</v>
      </c>
      <c r="E618" s="44"/>
      <c r="F618" s="250" t="s">
        <v>1022</v>
      </c>
      <c r="G618" s="44"/>
      <c r="H618" s="44"/>
      <c r="I618" s="224"/>
      <c r="J618" s="44"/>
      <c r="K618" s="44"/>
      <c r="L618" s="48"/>
      <c r="M618" s="225"/>
      <c r="N618" s="226"/>
      <c r="O618" s="88"/>
      <c r="P618" s="88"/>
      <c r="Q618" s="88"/>
      <c r="R618" s="88"/>
      <c r="S618" s="88"/>
      <c r="T618" s="89"/>
      <c r="U618" s="42"/>
      <c r="V618" s="42"/>
      <c r="W618" s="42"/>
      <c r="X618" s="42"/>
      <c r="Y618" s="42"/>
      <c r="Z618" s="42"/>
      <c r="AA618" s="42"/>
      <c r="AB618" s="42"/>
      <c r="AC618" s="42"/>
      <c r="AD618" s="42"/>
      <c r="AE618" s="42"/>
      <c r="AT618" s="21" t="s">
        <v>217</v>
      </c>
      <c r="AU618" s="21" t="s">
        <v>84</v>
      </c>
    </row>
    <row r="619" s="15" customFormat="1">
      <c r="A619" s="15"/>
      <c r="B619" s="251"/>
      <c r="C619" s="252"/>
      <c r="D619" s="229" t="s">
        <v>200</v>
      </c>
      <c r="E619" s="253" t="s">
        <v>19</v>
      </c>
      <c r="F619" s="254" t="s">
        <v>1023</v>
      </c>
      <c r="G619" s="252"/>
      <c r="H619" s="253" t="s">
        <v>19</v>
      </c>
      <c r="I619" s="255"/>
      <c r="J619" s="252"/>
      <c r="K619" s="252"/>
      <c r="L619" s="256"/>
      <c r="M619" s="257"/>
      <c r="N619" s="258"/>
      <c r="O619" s="258"/>
      <c r="P619" s="258"/>
      <c r="Q619" s="258"/>
      <c r="R619" s="258"/>
      <c r="S619" s="258"/>
      <c r="T619" s="259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60" t="s">
        <v>200</v>
      </c>
      <c r="AU619" s="260" t="s">
        <v>84</v>
      </c>
      <c r="AV619" s="15" t="s">
        <v>82</v>
      </c>
      <c r="AW619" s="15" t="s">
        <v>35</v>
      </c>
      <c r="AX619" s="15" t="s">
        <v>74</v>
      </c>
      <c r="AY619" s="260" t="s">
        <v>189</v>
      </c>
    </row>
    <row r="620" s="13" customFormat="1">
      <c r="A620" s="13"/>
      <c r="B620" s="227"/>
      <c r="C620" s="228"/>
      <c r="D620" s="229" t="s">
        <v>200</v>
      </c>
      <c r="E620" s="230" t="s">
        <v>19</v>
      </c>
      <c r="F620" s="231" t="s">
        <v>124</v>
      </c>
      <c r="G620" s="228"/>
      <c r="H620" s="232">
        <v>1686.6659999999999</v>
      </c>
      <c r="I620" s="233"/>
      <c r="J620" s="228"/>
      <c r="K620" s="228"/>
      <c r="L620" s="234"/>
      <c r="M620" s="235"/>
      <c r="N620" s="236"/>
      <c r="O620" s="236"/>
      <c r="P620" s="236"/>
      <c r="Q620" s="236"/>
      <c r="R620" s="236"/>
      <c r="S620" s="236"/>
      <c r="T620" s="237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38" t="s">
        <v>200</v>
      </c>
      <c r="AU620" s="238" t="s">
        <v>84</v>
      </c>
      <c r="AV620" s="13" t="s">
        <v>84</v>
      </c>
      <c r="AW620" s="13" t="s">
        <v>35</v>
      </c>
      <c r="AX620" s="13" t="s">
        <v>82</v>
      </c>
      <c r="AY620" s="238" t="s">
        <v>189</v>
      </c>
    </row>
    <row r="621" s="2" customFormat="1" ht="24.15" customHeight="1">
      <c r="A621" s="42"/>
      <c r="B621" s="43"/>
      <c r="C621" s="209" t="s">
        <v>1024</v>
      </c>
      <c r="D621" s="209" t="s">
        <v>192</v>
      </c>
      <c r="E621" s="210" t="s">
        <v>1025</v>
      </c>
      <c r="F621" s="211" t="s">
        <v>1026</v>
      </c>
      <c r="G621" s="212" t="s">
        <v>126</v>
      </c>
      <c r="H621" s="213">
        <v>1686.6659999999999</v>
      </c>
      <c r="I621" s="214"/>
      <c r="J621" s="215">
        <f>ROUND(I621*H621,2)</f>
        <v>0</v>
      </c>
      <c r="K621" s="211" t="s">
        <v>19</v>
      </c>
      <c r="L621" s="48"/>
      <c r="M621" s="216" t="s">
        <v>19</v>
      </c>
      <c r="N621" s="217" t="s">
        <v>45</v>
      </c>
      <c r="O621" s="88"/>
      <c r="P621" s="218">
        <f>O621*H621</f>
        <v>0</v>
      </c>
      <c r="Q621" s="218">
        <v>0.001</v>
      </c>
      <c r="R621" s="218">
        <f>Q621*H621</f>
        <v>1.686666</v>
      </c>
      <c r="S621" s="218">
        <v>0</v>
      </c>
      <c r="T621" s="219">
        <f>S621*H621</f>
        <v>0</v>
      </c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R621" s="220" t="s">
        <v>282</v>
      </c>
      <c r="AT621" s="220" t="s">
        <v>192</v>
      </c>
      <c r="AU621" s="220" t="s">
        <v>84</v>
      </c>
      <c r="AY621" s="21" t="s">
        <v>189</v>
      </c>
      <c r="BE621" s="221">
        <f>IF(N621="základní",J621,0)</f>
        <v>0</v>
      </c>
      <c r="BF621" s="221">
        <f>IF(N621="snížená",J621,0)</f>
        <v>0</v>
      </c>
      <c r="BG621" s="221">
        <f>IF(N621="zákl. přenesená",J621,0)</f>
        <v>0</v>
      </c>
      <c r="BH621" s="221">
        <f>IF(N621="sníž. přenesená",J621,0)</f>
        <v>0</v>
      </c>
      <c r="BI621" s="221">
        <f>IF(N621="nulová",J621,0)</f>
        <v>0</v>
      </c>
      <c r="BJ621" s="21" t="s">
        <v>82</v>
      </c>
      <c r="BK621" s="221">
        <f>ROUND(I621*H621,2)</f>
        <v>0</v>
      </c>
      <c r="BL621" s="21" t="s">
        <v>282</v>
      </c>
      <c r="BM621" s="220" t="s">
        <v>1027</v>
      </c>
    </row>
    <row r="622" s="2" customFormat="1">
      <c r="A622" s="42"/>
      <c r="B622" s="43"/>
      <c r="C622" s="44"/>
      <c r="D622" s="229" t="s">
        <v>217</v>
      </c>
      <c r="E622" s="44"/>
      <c r="F622" s="250" t="s">
        <v>1028</v>
      </c>
      <c r="G622" s="44"/>
      <c r="H622" s="44"/>
      <c r="I622" s="224"/>
      <c r="J622" s="44"/>
      <c r="K622" s="44"/>
      <c r="L622" s="48"/>
      <c r="M622" s="225"/>
      <c r="N622" s="226"/>
      <c r="O622" s="88"/>
      <c r="P622" s="88"/>
      <c r="Q622" s="88"/>
      <c r="R622" s="88"/>
      <c r="S622" s="88"/>
      <c r="T622" s="89"/>
      <c r="U622" s="42"/>
      <c r="V622" s="42"/>
      <c r="W622" s="42"/>
      <c r="X622" s="42"/>
      <c r="Y622" s="42"/>
      <c r="Z622" s="42"/>
      <c r="AA622" s="42"/>
      <c r="AB622" s="42"/>
      <c r="AC622" s="42"/>
      <c r="AD622" s="42"/>
      <c r="AE622" s="42"/>
      <c r="AT622" s="21" t="s">
        <v>217</v>
      </c>
      <c r="AU622" s="21" t="s">
        <v>84</v>
      </c>
    </row>
    <row r="623" s="13" customFormat="1">
      <c r="A623" s="13"/>
      <c r="B623" s="227"/>
      <c r="C623" s="228"/>
      <c r="D623" s="229" t="s">
        <v>200</v>
      </c>
      <c r="E623" s="230" t="s">
        <v>19</v>
      </c>
      <c r="F623" s="231" t="s">
        <v>1029</v>
      </c>
      <c r="G623" s="228"/>
      <c r="H623" s="232">
        <v>1686.6659999999999</v>
      </c>
      <c r="I623" s="233"/>
      <c r="J623" s="228"/>
      <c r="K623" s="228"/>
      <c r="L623" s="234"/>
      <c r="M623" s="235"/>
      <c r="N623" s="236"/>
      <c r="O623" s="236"/>
      <c r="P623" s="236"/>
      <c r="Q623" s="236"/>
      <c r="R623" s="236"/>
      <c r="S623" s="236"/>
      <c r="T623" s="237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8" t="s">
        <v>200</v>
      </c>
      <c r="AU623" s="238" t="s">
        <v>84</v>
      </c>
      <c r="AV623" s="13" t="s">
        <v>84</v>
      </c>
      <c r="AW623" s="13" t="s">
        <v>35</v>
      </c>
      <c r="AX623" s="13" t="s">
        <v>74</v>
      </c>
      <c r="AY623" s="238" t="s">
        <v>189</v>
      </c>
    </row>
    <row r="624" s="16" customFormat="1">
      <c r="A624" s="16"/>
      <c r="B624" s="271"/>
      <c r="C624" s="272"/>
      <c r="D624" s="229" t="s">
        <v>200</v>
      </c>
      <c r="E624" s="273" t="s">
        <v>124</v>
      </c>
      <c r="F624" s="274" t="s">
        <v>379</v>
      </c>
      <c r="G624" s="272"/>
      <c r="H624" s="275">
        <v>1686.6659999999999</v>
      </c>
      <c r="I624" s="276"/>
      <c r="J624" s="272"/>
      <c r="K624" s="272"/>
      <c r="L624" s="277"/>
      <c r="M624" s="278"/>
      <c r="N624" s="279"/>
      <c r="O624" s="279"/>
      <c r="P624" s="279"/>
      <c r="Q624" s="279"/>
      <c r="R624" s="279"/>
      <c r="S624" s="279"/>
      <c r="T624" s="280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T624" s="281" t="s">
        <v>200</v>
      </c>
      <c r="AU624" s="281" t="s">
        <v>84</v>
      </c>
      <c r="AV624" s="16" t="s">
        <v>190</v>
      </c>
      <c r="AW624" s="16" t="s">
        <v>35</v>
      </c>
      <c r="AX624" s="16" t="s">
        <v>74</v>
      </c>
      <c r="AY624" s="281" t="s">
        <v>189</v>
      </c>
    </row>
    <row r="625" s="14" customFormat="1">
      <c r="A625" s="14"/>
      <c r="B625" s="239"/>
      <c r="C625" s="240"/>
      <c r="D625" s="229" t="s">
        <v>200</v>
      </c>
      <c r="E625" s="241" t="s">
        <v>19</v>
      </c>
      <c r="F625" s="242" t="s">
        <v>203</v>
      </c>
      <c r="G625" s="240"/>
      <c r="H625" s="243">
        <v>1686.6659999999999</v>
      </c>
      <c r="I625" s="244"/>
      <c r="J625" s="240"/>
      <c r="K625" s="240"/>
      <c r="L625" s="245"/>
      <c r="M625" s="246"/>
      <c r="N625" s="247"/>
      <c r="O625" s="247"/>
      <c r="P625" s="247"/>
      <c r="Q625" s="247"/>
      <c r="R625" s="247"/>
      <c r="S625" s="247"/>
      <c r="T625" s="248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49" t="s">
        <v>200</v>
      </c>
      <c r="AU625" s="249" t="s">
        <v>84</v>
      </c>
      <c r="AV625" s="14" t="s">
        <v>196</v>
      </c>
      <c r="AW625" s="14" t="s">
        <v>35</v>
      </c>
      <c r="AX625" s="14" t="s">
        <v>82</v>
      </c>
      <c r="AY625" s="249" t="s">
        <v>189</v>
      </c>
    </row>
    <row r="626" s="2" customFormat="1" ht="55.5" customHeight="1">
      <c r="A626" s="42"/>
      <c r="B626" s="43"/>
      <c r="C626" s="209" t="s">
        <v>1030</v>
      </c>
      <c r="D626" s="209" t="s">
        <v>192</v>
      </c>
      <c r="E626" s="210" t="s">
        <v>1031</v>
      </c>
      <c r="F626" s="211" t="s">
        <v>1032</v>
      </c>
      <c r="G626" s="212" t="s">
        <v>222</v>
      </c>
      <c r="H626" s="213">
        <v>2.5470000000000002</v>
      </c>
      <c r="I626" s="214"/>
      <c r="J626" s="215">
        <f>ROUND(I626*H626,2)</f>
        <v>0</v>
      </c>
      <c r="K626" s="211" t="s">
        <v>195</v>
      </c>
      <c r="L626" s="48"/>
      <c r="M626" s="216" t="s">
        <v>19</v>
      </c>
      <c r="N626" s="217" t="s">
        <v>45</v>
      </c>
      <c r="O626" s="88"/>
      <c r="P626" s="218">
        <f>O626*H626</f>
        <v>0</v>
      </c>
      <c r="Q626" s="218">
        <v>0</v>
      </c>
      <c r="R626" s="218">
        <f>Q626*H626</f>
        <v>0</v>
      </c>
      <c r="S626" s="218">
        <v>0</v>
      </c>
      <c r="T626" s="219">
        <f>S626*H626</f>
        <v>0</v>
      </c>
      <c r="U626" s="42"/>
      <c r="V626" s="42"/>
      <c r="W626" s="42"/>
      <c r="X626" s="42"/>
      <c r="Y626" s="42"/>
      <c r="Z626" s="42"/>
      <c r="AA626" s="42"/>
      <c r="AB626" s="42"/>
      <c r="AC626" s="42"/>
      <c r="AD626" s="42"/>
      <c r="AE626" s="42"/>
      <c r="AR626" s="220" t="s">
        <v>282</v>
      </c>
      <c r="AT626" s="220" t="s">
        <v>192</v>
      </c>
      <c r="AU626" s="220" t="s">
        <v>84</v>
      </c>
      <c r="AY626" s="21" t="s">
        <v>189</v>
      </c>
      <c r="BE626" s="221">
        <f>IF(N626="základní",J626,0)</f>
        <v>0</v>
      </c>
      <c r="BF626" s="221">
        <f>IF(N626="snížená",J626,0)</f>
        <v>0</v>
      </c>
      <c r="BG626" s="221">
        <f>IF(N626="zákl. přenesená",J626,0)</f>
        <v>0</v>
      </c>
      <c r="BH626" s="221">
        <f>IF(N626="sníž. přenesená",J626,0)</f>
        <v>0</v>
      </c>
      <c r="BI626" s="221">
        <f>IF(N626="nulová",J626,0)</f>
        <v>0</v>
      </c>
      <c r="BJ626" s="21" t="s">
        <v>82</v>
      </c>
      <c r="BK626" s="221">
        <f>ROUND(I626*H626,2)</f>
        <v>0</v>
      </c>
      <c r="BL626" s="21" t="s">
        <v>282</v>
      </c>
      <c r="BM626" s="220" t="s">
        <v>1033</v>
      </c>
    </row>
    <row r="627" s="2" customFormat="1">
      <c r="A627" s="42"/>
      <c r="B627" s="43"/>
      <c r="C627" s="44"/>
      <c r="D627" s="222" t="s">
        <v>198</v>
      </c>
      <c r="E627" s="44"/>
      <c r="F627" s="223" t="s">
        <v>1034</v>
      </c>
      <c r="G627" s="44"/>
      <c r="H627" s="44"/>
      <c r="I627" s="224"/>
      <c r="J627" s="44"/>
      <c r="K627" s="44"/>
      <c r="L627" s="48"/>
      <c r="M627" s="225"/>
      <c r="N627" s="226"/>
      <c r="O627" s="88"/>
      <c r="P627" s="88"/>
      <c r="Q627" s="88"/>
      <c r="R627" s="88"/>
      <c r="S627" s="88"/>
      <c r="T627" s="89"/>
      <c r="U627" s="42"/>
      <c r="V627" s="42"/>
      <c r="W627" s="42"/>
      <c r="X627" s="42"/>
      <c r="Y627" s="42"/>
      <c r="Z627" s="42"/>
      <c r="AA627" s="42"/>
      <c r="AB627" s="42"/>
      <c r="AC627" s="42"/>
      <c r="AD627" s="42"/>
      <c r="AE627" s="42"/>
      <c r="AT627" s="21" t="s">
        <v>198</v>
      </c>
      <c r="AU627" s="21" t="s">
        <v>84</v>
      </c>
    </row>
    <row r="628" s="12" customFormat="1" ht="22.8" customHeight="1">
      <c r="A628" s="12"/>
      <c r="B628" s="193"/>
      <c r="C628" s="194"/>
      <c r="D628" s="195" t="s">
        <v>73</v>
      </c>
      <c r="E628" s="207" t="s">
        <v>1035</v>
      </c>
      <c r="F628" s="207" t="s">
        <v>1036</v>
      </c>
      <c r="G628" s="194"/>
      <c r="H628" s="194"/>
      <c r="I628" s="197"/>
      <c r="J628" s="208">
        <f>BK628</f>
        <v>0</v>
      </c>
      <c r="K628" s="194"/>
      <c r="L628" s="199"/>
      <c r="M628" s="200"/>
      <c r="N628" s="201"/>
      <c r="O628" s="201"/>
      <c r="P628" s="202">
        <f>SUM(P629:P648)</f>
        <v>0</v>
      </c>
      <c r="Q628" s="201"/>
      <c r="R628" s="202">
        <f>SUM(R629:R648)</f>
        <v>36.376546699999999</v>
      </c>
      <c r="S628" s="201"/>
      <c r="T628" s="203">
        <f>SUM(T629:T648)</f>
        <v>0</v>
      </c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R628" s="204" t="s">
        <v>84</v>
      </c>
      <c r="AT628" s="205" t="s">
        <v>73</v>
      </c>
      <c r="AU628" s="205" t="s">
        <v>82</v>
      </c>
      <c r="AY628" s="204" t="s">
        <v>189</v>
      </c>
      <c r="BK628" s="206">
        <f>SUM(BK629:BK648)</f>
        <v>0</v>
      </c>
    </row>
    <row r="629" s="2" customFormat="1" ht="55.5" customHeight="1">
      <c r="A629" s="42"/>
      <c r="B629" s="43"/>
      <c r="C629" s="209" t="s">
        <v>1037</v>
      </c>
      <c r="D629" s="209" t="s">
        <v>192</v>
      </c>
      <c r="E629" s="210" t="s">
        <v>1038</v>
      </c>
      <c r="F629" s="211" t="s">
        <v>1039</v>
      </c>
      <c r="G629" s="212" t="s">
        <v>93</v>
      </c>
      <c r="H629" s="213">
        <v>95.007999999999996</v>
      </c>
      <c r="I629" s="214"/>
      <c r="J629" s="215">
        <f>ROUND(I629*H629,2)</f>
        <v>0</v>
      </c>
      <c r="K629" s="211" t="s">
        <v>195</v>
      </c>
      <c r="L629" s="48"/>
      <c r="M629" s="216" t="s">
        <v>19</v>
      </c>
      <c r="N629" s="217" t="s">
        <v>45</v>
      </c>
      <c r="O629" s="88"/>
      <c r="P629" s="218">
        <f>O629*H629</f>
        <v>0</v>
      </c>
      <c r="Q629" s="218">
        <v>0.0018799999999999999</v>
      </c>
      <c r="R629" s="218">
        <f>Q629*H629</f>
        <v>0.17861503999999998</v>
      </c>
      <c r="S629" s="218">
        <v>0</v>
      </c>
      <c r="T629" s="219">
        <f>S629*H629</f>
        <v>0</v>
      </c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R629" s="220" t="s">
        <v>282</v>
      </c>
      <c r="AT629" s="220" t="s">
        <v>192</v>
      </c>
      <c r="AU629" s="220" t="s">
        <v>84</v>
      </c>
      <c r="AY629" s="21" t="s">
        <v>189</v>
      </c>
      <c r="BE629" s="221">
        <f>IF(N629="základní",J629,0)</f>
        <v>0</v>
      </c>
      <c r="BF629" s="221">
        <f>IF(N629="snížená",J629,0)</f>
        <v>0</v>
      </c>
      <c r="BG629" s="221">
        <f>IF(N629="zákl. přenesená",J629,0)</f>
        <v>0</v>
      </c>
      <c r="BH629" s="221">
        <f>IF(N629="sníž. přenesená",J629,0)</f>
        <v>0</v>
      </c>
      <c r="BI629" s="221">
        <f>IF(N629="nulová",J629,0)</f>
        <v>0</v>
      </c>
      <c r="BJ629" s="21" t="s">
        <v>82</v>
      </c>
      <c r="BK629" s="221">
        <f>ROUND(I629*H629,2)</f>
        <v>0</v>
      </c>
      <c r="BL629" s="21" t="s">
        <v>282</v>
      </c>
      <c r="BM629" s="220" t="s">
        <v>1040</v>
      </c>
    </row>
    <row r="630" s="2" customFormat="1">
      <c r="A630" s="42"/>
      <c r="B630" s="43"/>
      <c r="C630" s="44"/>
      <c r="D630" s="222" t="s">
        <v>198</v>
      </c>
      <c r="E630" s="44"/>
      <c r="F630" s="223" t="s">
        <v>1041</v>
      </c>
      <c r="G630" s="44"/>
      <c r="H630" s="44"/>
      <c r="I630" s="224"/>
      <c r="J630" s="44"/>
      <c r="K630" s="44"/>
      <c r="L630" s="48"/>
      <c r="M630" s="225"/>
      <c r="N630" s="226"/>
      <c r="O630" s="88"/>
      <c r="P630" s="88"/>
      <c r="Q630" s="88"/>
      <c r="R630" s="88"/>
      <c r="S630" s="88"/>
      <c r="T630" s="89"/>
      <c r="U630" s="42"/>
      <c r="V630" s="42"/>
      <c r="W630" s="42"/>
      <c r="X630" s="42"/>
      <c r="Y630" s="42"/>
      <c r="Z630" s="42"/>
      <c r="AA630" s="42"/>
      <c r="AB630" s="42"/>
      <c r="AC630" s="42"/>
      <c r="AD630" s="42"/>
      <c r="AE630" s="42"/>
      <c r="AT630" s="21" t="s">
        <v>198</v>
      </c>
      <c r="AU630" s="21" t="s">
        <v>84</v>
      </c>
    </row>
    <row r="631" s="15" customFormat="1">
      <c r="A631" s="15"/>
      <c r="B631" s="251"/>
      <c r="C631" s="252"/>
      <c r="D631" s="229" t="s">
        <v>200</v>
      </c>
      <c r="E631" s="253" t="s">
        <v>19</v>
      </c>
      <c r="F631" s="254" t="s">
        <v>1042</v>
      </c>
      <c r="G631" s="252"/>
      <c r="H631" s="253" t="s">
        <v>19</v>
      </c>
      <c r="I631" s="255"/>
      <c r="J631" s="252"/>
      <c r="K631" s="252"/>
      <c r="L631" s="256"/>
      <c r="M631" s="257"/>
      <c r="N631" s="258"/>
      <c r="O631" s="258"/>
      <c r="P631" s="258"/>
      <c r="Q631" s="258"/>
      <c r="R631" s="258"/>
      <c r="S631" s="258"/>
      <c r="T631" s="259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60" t="s">
        <v>200</v>
      </c>
      <c r="AU631" s="260" t="s">
        <v>84</v>
      </c>
      <c r="AV631" s="15" t="s">
        <v>82</v>
      </c>
      <c r="AW631" s="15" t="s">
        <v>35</v>
      </c>
      <c r="AX631" s="15" t="s">
        <v>74</v>
      </c>
      <c r="AY631" s="260" t="s">
        <v>189</v>
      </c>
    </row>
    <row r="632" s="13" customFormat="1">
      <c r="A632" s="13"/>
      <c r="B632" s="227"/>
      <c r="C632" s="228"/>
      <c r="D632" s="229" t="s">
        <v>200</v>
      </c>
      <c r="E632" s="230" t="s">
        <v>19</v>
      </c>
      <c r="F632" s="231" t="s">
        <v>1043</v>
      </c>
      <c r="G632" s="228"/>
      <c r="H632" s="232">
        <v>95.007999999999996</v>
      </c>
      <c r="I632" s="233"/>
      <c r="J632" s="228"/>
      <c r="K632" s="228"/>
      <c r="L632" s="234"/>
      <c r="M632" s="235"/>
      <c r="N632" s="236"/>
      <c r="O632" s="236"/>
      <c r="P632" s="236"/>
      <c r="Q632" s="236"/>
      <c r="R632" s="236"/>
      <c r="S632" s="236"/>
      <c r="T632" s="237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38" t="s">
        <v>200</v>
      </c>
      <c r="AU632" s="238" t="s">
        <v>84</v>
      </c>
      <c r="AV632" s="13" t="s">
        <v>84</v>
      </c>
      <c r="AW632" s="13" t="s">
        <v>35</v>
      </c>
      <c r="AX632" s="13" t="s">
        <v>82</v>
      </c>
      <c r="AY632" s="238" t="s">
        <v>189</v>
      </c>
    </row>
    <row r="633" s="2" customFormat="1" ht="55.5" customHeight="1">
      <c r="A633" s="42"/>
      <c r="B633" s="43"/>
      <c r="C633" s="209" t="s">
        <v>1044</v>
      </c>
      <c r="D633" s="209" t="s">
        <v>192</v>
      </c>
      <c r="E633" s="210" t="s">
        <v>1045</v>
      </c>
      <c r="F633" s="211" t="s">
        <v>1046</v>
      </c>
      <c r="G633" s="212" t="s">
        <v>93</v>
      </c>
      <c r="H633" s="213">
        <v>95.007999999999996</v>
      </c>
      <c r="I633" s="214"/>
      <c r="J633" s="215">
        <f>ROUND(I633*H633,2)</f>
        <v>0</v>
      </c>
      <c r="K633" s="211" t="s">
        <v>195</v>
      </c>
      <c r="L633" s="48"/>
      <c r="M633" s="216" t="s">
        <v>19</v>
      </c>
      <c r="N633" s="217" t="s">
        <v>45</v>
      </c>
      <c r="O633" s="88"/>
      <c r="P633" s="218">
        <f>O633*H633</f>
        <v>0</v>
      </c>
      <c r="Q633" s="218">
        <v>0.0025000000000000001</v>
      </c>
      <c r="R633" s="218">
        <f>Q633*H633</f>
        <v>0.23751999999999998</v>
      </c>
      <c r="S633" s="218">
        <v>0</v>
      </c>
      <c r="T633" s="219">
        <f>S633*H633</f>
        <v>0</v>
      </c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  <c r="AE633" s="42"/>
      <c r="AR633" s="220" t="s">
        <v>282</v>
      </c>
      <c r="AT633" s="220" t="s">
        <v>192</v>
      </c>
      <c r="AU633" s="220" t="s">
        <v>84</v>
      </c>
      <c r="AY633" s="21" t="s">
        <v>189</v>
      </c>
      <c r="BE633" s="221">
        <f>IF(N633="základní",J633,0)</f>
        <v>0</v>
      </c>
      <c r="BF633" s="221">
        <f>IF(N633="snížená",J633,0)</f>
        <v>0</v>
      </c>
      <c r="BG633" s="221">
        <f>IF(N633="zákl. přenesená",J633,0)</f>
        <v>0</v>
      </c>
      <c r="BH633" s="221">
        <f>IF(N633="sníž. přenesená",J633,0)</f>
        <v>0</v>
      </c>
      <c r="BI633" s="221">
        <f>IF(N633="nulová",J633,0)</f>
        <v>0</v>
      </c>
      <c r="BJ633" s="21" t="s">
        <v>82</v>
      </c>
      <c r="BK633" s="221">
        <f>ROUND(I633*H633,2)</f>
        <v>0</v>
      </c>
      <c r="BL633" s="21" t="s">
        <v>282</v>
      </c>
      <c r="BM633" s="220" t="s">
        <v>1047</v>
      </c>
    </row>
    <row r="634" s="2" customFormat="1">
      <c r="A634" s="42"/>
      <c r="B634" s="43"/>
      <c r="C634" s="44"/>
      <c r="D634" s="222" t="s">
        <v>198</v>
      </c>
      <c r="E634" s="44"/>
      <c r="F634" s="223" t="s">
        <v>1048</v>
      </c>
      <c r="G634" s="44"/>
      <c r="H634" s="44"/>
      <c r="I634" s="224"/>
      <c r="J634" s="44"/>
      <c r="K634" s="44"/>
      <c r="L634" s="48"/>
      <c r="M634" s="225"/>
      <c r="N634" s="226"/>
      <c r="O634" s="88"/>
      <c r="P634" s="88"/>
      <c r="Q634" s="88"/>
      <c r="R634" s="88"/>
      <c r="S634" s="88"/>
      <c r="T634" s="89"/>
      <c r="U634" s="42"/>
      <c r="V634" s="42"/>
      <c r="W634" s="42"/>
      <c r="X634" s="42"/>
      <c r="Y634" s="42"/>
      <c r="Z634" s="42"/>
      <c r="AA634" s="42"/>
      <c r="AB634" s="42"/>
      <c r="AC634" s="42"/>
      <c r="AD634" s="42"/>
      <c r="AE634" s="42"/>
      <c r="AT634" s="21" t="s">
        <v>198</v>
      </c>
      <c r="AU634" s="21" t="s">
        <v>84</v>
      </c>
    </row>
    <row r="635" s="15" customFormat="1">
      <c r="A635" s="15"/>
      <c r="B635" s="251"/>
      <c r="C635" s="252"/>
      <c r="D635" s="229" t="s">
        <v>200</v>
      </c>
      <c r="E635" s="253" t="s">
        <v>19</v>
      </c>
      <c r="F635" s="254" t="s">
        <v>1042</v>
      </c>
      <c r="G635" s="252"/>
      <c r="H635" s="253" t="s">
        <v>19</v>
      </c>
      <c r="I635" s="255"/>
      <c r="J635" s="252"/>
      <c r="K635" s="252"/>
      <c r="L635" s="256"/>
      <c r="M635" s="257"/>
      <c r="N635" s="258"/>
      <c r="O635" s="258"/>
      <c r="P635" s="258"/>
      <c r="Q635" s="258"/>
      <c r="R635" s="258"/>
      <c r="S635" s="258"/>
      <c r="T635" s="259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60" t="s">
        <v>200</v>
      </c>
      <c r="AU635" s="260" t="s">
        <v>84</v>
      </c>
      <c r="AV635" s="15" t="s">
        <v>82</v>
      </c>
      <c r="AW635" s="15" t="s">
        <v>35</v>
      </c>
      <c r="AX635" s="15" t="s">
        <v>74</v>
      </c>
      <c r="AY635" s="260" t="s">
        <v>189</v>
      </c>
    </row>
    <row r="636" s="13" customFormat="1">
      <c r="A636" s="13"/>
      <c r="B636" s="227"/>
      <c r="C636" s="228"/>
      <c r="D636" s="229" t="s">
        <v>200</v>
      </c>
      <c r="E636" s="230" t="s">
        <v>19</v>
      </c>
      <c r="F636" s="231" t="s">
        <v>1043</v>
      </c>
      <c r="G636" s="228"/>
      <c r="H636" s="232">
        <v>95.007999999999996</v>
      </c>
      <c r="I636" s="233"/>
      <c r="J636" s="228"/>
      <c r="K636" s="228"/>
      <c r="L636" s="234"/>
      <c r="M636" s="235"/>
      <c r="N636" s="236"/>
      <c r="O636" s="236"/>
      <c r="P636" s="236"/>
      <c r="Q636" s="236"/>
      <c r="R636" s="236"/>
      <c r="S636" s="236"/>
      <c r="T636" s="237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8" t="s">
        <v>200</v>
      </c>
      <c r="AU636" s="238" t="s">
        <v>84</v>
      </c>
      <c r="AV636" s="13" t="s">
        <v>84</v>
      </c>
      <c r="AW636" s="13" t="s">
        <v>35</v>
      </c>
      <c r="AX636" s="13" t="s">
        <v>82</v>
      </c>
      <c r="AY636" s="238" t="s">
        <v>189</v>
      </c>
    </row>
    <row r="637" s="2" customFormat="1" ht="62.7" customHeight="1">
      <c r="A637" s="42"/>
      <c r="B637" s="43"/>
      <c r="C637" s="209" t="s">
        <v>1049</v>
      </c>
      <c r="D637" s="209" t="s">
        <v>192</v>
      </c>
      <c r="E637" s="210" t="s">
        <v>1050</v>
      </c>
      <c r="F637" s="211" t="s">
        <v>1051</v>
      </c>
      <c r="G637" s="212" t="s">
        <v>93</v>
      </c>
      <c r="H637" s="213">
        <v>126.67700000000001</v>
      </c>
      <c r="I637" s="214"/>
      <c r="J637" s="215">
        <f>ROUND(I637*H637,2)</f>
        <v>0</v>
      </c>
      <c r="K637" s="211" t="s">
        <v>350</v>
      </c>
      <c r="L637" s="48"/>
      <c r="M637" s="216" t="s">
        <v>19</v>
      </c>
      <c r="N637" s="217" t="s">
        <v>45</v>
      </c>
      <c r="O637" s="88"/>
      <c r="P637" s="218">
        <f>O637*H637</f>
        <v>0</v>
      </c>
      <c r="Q637" s="218">
        <v>0.0025000000000000001</v>
      </c>
      <c r="R637" s="218">
        <f>Q637*H637</f>
        <v>0.31669250000000004</v>
      </c>
      <c r="S637" s="218">
        <v>0</v>
      </c>
      <c r="T637" s="219">
        <f>S637*H637</f>
        <v>0</v>
      </c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R637" s="220" t="s">
        <v>282</v>
      </c>
      <c r="AT637" s="220" t="s">
        <v>192</v>
      </c>
      <c r="AU637" s="220" t="s">
        <v>84</v>
      </c>
      <c r="AY637" s="21" t="s">
        <v>189</v>
      </c>
      <c r="BE637" s="221">
        <f>IF(N637="základní",J637,0)</f>
        <v>0</v>
      </c>
      <c r="BF637" s="221">
        <f>IF(N637="snížená",J637,0)</f>
        <v>0</v>
      </c>
      <c r="BG637" s="221">
        <f>IF(N637="zákl. přenesená",J637,0)</f>
        <v>0</v>
      </c>
      <c r="BH637" s="221">
        <f>IF(N637="sníž. přenesená",J637,0)</f>
        <v>0</v>
      </c>
      <c r="BI637" s="221">
        <f>IF(N637="nulová",J637,0)</f>
        <v>0</v>
      </c>
      <c r="BJ637" s="21" t="s">
        <v>82</v>
      </c>
      <c r="BK637" s="221">
        <f>ROUND(I637*H637,2)</f>
        <v>0</v>
      </c>
      <c r="BL637" s="21" t="s">
        <v>282</v>
      </c>
      <c r="BM637" s="220" t="s">
        <v>1052</v>
      </c>
    </row>
    <row r="638" s="2" customFormat="1">
      <c r="A638" s="42"/>
      <c r="B638" s="43"/>
      <c r="C638" s="44"/>
      <c r="D638" s="222" t="s">
        <v>198</v>
      </c>
      <c r="E638" s="44"/>
      <c r="F638" s="223" t="s">
        <v>1053</v>
      </c>
      <c r="G638" s="44"/>
      <c r="H638" s="44"/>
      <c r="I638" s="224"/>
      <c r="J638" s="44"/>
      <c r="K638" s="44"/>
      <c r="L638" s="48"/>
      <c r="M638" s="225"/>
      <c r="N638" s="226"/>
      <c r="O638" s="88"/>
      <c r="P638" s="88"/>
      <c r="Q638" s="88"/>
      <c r="R638" s="88"/>
      <c r="S638" s="88"/>
      <c r="T638" s="89"/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T638" s="21" t="s">
        <v>198</v>
      </c>
      <c r="AU638" s="21" t="s">
        <v>84</v>
      </c>
    </row>
    <row r="639" s="15" customFormat="1">
      <c r="A639" s="15"/>
      <c r="B639" s="251"/>
      <c r="C639" s="252"/>
      <c r="D639" s="229" t="s">
        <v>200</v>
      </c>
      <c r="E639" s="253" t="s">
        <v>19</v>
      </c>
      <c r="F639" s="254" t="s">
        <v>1054</v>
      </c>
      <c r="G639" s="252"/>
      <c r="H639" s="253" t="s">
        <v>19</v>
      </c>
      <c r="I639" s="255"/>
      <c r="J639" s="252"/>
      <c r="K639" s="252"/>
      <c r="L639" s="256"/>
      <c r="M639" s="257"/>
      <c r="N639" s="258"/>
      <c r="O639" s="258"/>
      <c r="P639" s="258"/>
      <c r="Q639" s="258"/>
      <c r="R639" s="258"/>
      <c r="S639" s="258"/>
      <c r="T639" s="259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60" t="s">
        <v>200</v>
      </c>
      <c r="AU639" s="260" t="s">
        <v>84</v>
      </c>
      <c r="AV639" s="15" t="s">
        <v>82</v>
      </c>
      <c r="AW639" s="15" t="s">
        <v>35</v>
      </c>
      <c r="AX639" s="15" t="s">
        <v>74</v>
      </c>
      <c r="AY639" s="260" t="s">
        <v>189</v>
      </c>
    </row>
    <row r="640" s="13" customFormat="1">
      <c r="A640" s="13"/>
      <c r="B640" s="227"/>
      <c r="C640" s="228"/>
      <c r="D640" s="229" t="s">
        <v>200</v>
      </c>
      <c r="E640" s="230" t="s">
        <v>19</v>
      </c>
      <c r="F640" s="231" t="s">
        <v>1055</v>
      </c>
      <c r="G640" s="228"/>
      <c r="H640" s="232">
        <v>126.67700000000001</v>
      </c>
      <c r="I640" s="233"/>
      <c r="J640" s="228"/>
      <c r="K640" s="228"/>
      <c r="L640" s="234"/>
      <c r="M640" s="235"/>
      <c r="N640" s="236"/>
      <c r="O640" s="236"/>
      <c r="P640" s="236"/>
      <c r="Q640" s="236"/>
      <c r="R640" s="236"/>
      <c r="S640" s="236"/>
      <c r="T640" s="237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8" t="s">
        <v>200</v>
      </c>
      <c r="AU640" s="238" t="s">
        <v>84</v>
      </c>
      <c r="AV640" s="13" t="s">
        <v>84</v>
      </c>
      <c r="AW640" s="13" t="s">
        <v>35</v>
      </c>
      <c r="AX640" s="13" t="s">
        <v>82</v>
      </c>
      <c r="AY640" s="238" t="s">
        <v>189</v>
      </c>
    </row>
    <row r="641" s="2" customFormat="1" ht="24.15" customHeight="1">
      <c r="A641" s="42"/>
      <c r="B641" s="43"/>
      <c r="C641" s="261" t="s">
        <v>1056</v>
      </c>
      <c r="D641" s="261" t="s">
        <v>254</v>
      </c>
      <c r="E641" s="262" t="s">
        <v>1057</v>
      </c>
      <c r="F641" s="263" t="s">
        <v>1058</v>
      </c>
      <c r="G641" s="264" t="s">
        <v>93</v>
      </c>
      <c r="H641" s="265">
        <v>329.36000000000001</v>
      </c>
      <c r="I641" s="266"/>
      <c r="J641" s="267">
        <f>ROUND(I641*H641,2)</f>
        <v>0</v>
      </c>
      <c r="K641" s="263" t="s">
        <v>19</v>
      </c>
      <c r="L641" s="268"/>
      <c r="M641" s="269" t="s">
        <v>19</v>
      </c>
      <c r="N641" s="270" t="s">
        <v>45</v>
      </c>
      <c r="O641" s="88"/>
      <c r="P641" s="218">
        <f>O641*H641</f>
        <v>0</v>
      </c>
      <c r="Q641" s="218">
        <v>0.108</v>
      </c>
      <c r="R641" s="218">
        <f>Q641*H641</f>
        <v>35.570880000000002</v>
      </c>
      <c r="S641" s="218">
        <v>0</v>
      </c>
      <c r="T641" s="219">
        <f>S641*H641</f>
        <v>0</v>
      </c>
      <c r="U641" s="42"/>
      <c r="V641" s="42"/>
      <c r="W641" s="42"/>
      <c r="X641" s="42"/>
      <c r="Y641" s="42"/>
      <c r="Z641" s="42"/>
      <c r="AA641" s="42"/>
      <c r="AB641" s="42"/>
      <c r="AC641" s="42"/>
      <c r="AD641" s="42"/>
      <c r="AE641" s="42"/>
      <c r="AR641" s="220" t="s">
        <v>371</v>
      </c>
      <c r="AT641" s="220" t="s">
        <v>254</v>
      </c>
      <c r="AU641" s="220" t="s">
        <v>84</v>
      </c>
      <c r="AY641" s="21" t="s">
        <v>189</v>
      </c>
      <c r="BE641" s="221">
        <f>IF(N641="základní",J641,0)</f>
        <v>0</v>
      </c>
      <c r="BF641" s="221">
        <f>IF(N641="snížená",J641,0)</f>
        <v>0</v>
      </c>
      <c r="BG641" s="221">
        <f>IF(N641="zákl. přenesená",J641,0)</f>
        <v>0</v>
      </c>
      <c r="BH641" s="221">
        <f>IF(N641="sníž. přenesená",J641,0)</f>
        <v>0</v>
      </c>
      <c r="BI641" s="221">
        <f>IF(N641="nulová",J641,0)</f>
        <v>0</v>
      </c>
      <c r="BJ641" s="21" t="s">
        <v>82</v>
      </c>
      <c r="BK641" s="221">
        <f>ROUND(I641*H641,2)</f>
        <v>0</v>
      </c>
      <c r="BL641" s="21" t="s">
        <v>282</v>
      </c>
      <c r="BM641" s="220" t="s">
        <v>1059</v>
      </c>
    </row>
    <row r="642" s="13" customFormat="1">
      <c r="A642" s="13"/>
      <c r="B642" s="227"/>
      <c r="C642" s="228"/>
      <c r="D642" s="229" t="s">
        <v>200</v>
      </c>
      <c r="E642" s="230" t="s">
        <v>19</v>
      </c>
      <c r="F642" s="231" t="s">
        <v>146</v>
      </c>
      <c r="G642" s="228"/>
      <c r="H642" s="232">
        <v>316.69200000000001</v>
      </c>
      <c r="I642" s="233"/>
      <c r="J642" s="228"/>
      <c r="K642" s="228"/>
      <c r="L642" s="234"/>
      <c r="M642" s="235"/>
      <c r="N642" s="236"/>
      <c r="O642" s="236"/>
      <c r="P642" s="236"/>
      <c r="Q642" s="236"/>
      <c r="R642" s="236"/>
      <c r="S642" s="236"/>
      <c r="T642" s="237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8" t="s">
        <v>200</v>
      </c>
      <c r="AU642" s="238" t="s">
        <v>84</v>
      </c>
      <c r="AV642" s="13" t="s">
        <v>84</v>
      </c>
      <c r="AW642" s="13" t="s">
        <v>35</v>
      </c>
      <c r="AX642" s="13" t="s">
        <v>82</v>
      </c>
      <c r="AY642" s="238" t="s">
        <v>189</v>
      </c>
    </row>
    <row r="643" s="13" customFormat="1">
      <c r="A643" s="13"/>
      <c r="B643" s="227"/>
      <c r="C643" s="228"/>
      <c r="D643" s="229" t="s">
        <v>200</v>
      </c>
      <c r="E643" s="228"/>
      <c r="F643" s="231" t="s">
        <v>1060</v>
      </c>
      <c r="G643" s="228"/>
      <c r="H643" s="232">
        <v>329.36000000000001</v>
      </c>
      <c r="I643" s="233"/>
      <c r="J643" s="228"/>
      <c r="K643" s="228"/>
      <c r="L643" s="234"/>
      <c r="M643" s="235"/>
      <c r="N643" s="236"/>
      <c r="O643" s="236"/>
      <c r="P643" s="236"/>
      <c r="Q643" s="236"/>
      <c r="R643" s="236"/>
      <c r="S643" s="236"/>
      <c r="T643" s="237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38" t="s">
        <v>200</v>
      </c>
      <c r="AU643" s="238" t="s">
        <v>84</v>
      </c>
      <c r="AV643" s="13" t="s">
        <v>84</v>
      </c>
      <c r="AW643" s="13" t="s">
        <v>4</v>
      </c>
      <c r="AX643" s="13" t="s">
        <v>82</v>
      </c>
      <c r="AY643" s="238" t="s">
        <v>189</v>
      </c>
    </row>
    <row r="644" s="2" customFormat="1" ht="24.15" customHeight="1">
      <c r="A644" s="42"/>
      <c r="B644" s="43"/>
      <c r="C644" s="209" t="s">
        <v>1061</v>
      </c>
      <c r="D644" s="209" t="s">
        <v>192</v>
      </c>
      <c r="E644" s="210" t="s">
        <v>1062</v>
      </c>
      <c r="F644" s="211" t="s">
        <v>1063</v>
      </c>
      <c r="G644" s="212" t="s">
        <v>93</v>
      </c>
      <c r="H644" s="213">
        <v>316.69200000000001</v>
      </c>
      <c r="I644" s="214"/>
      <c r="J644" s="215">
        <f>ROUND(I644*H644,2)</f>
        <v>0</v>
      </c>
      <c r="K644" s="211" t="s">
        <v>195</v>
      </c>
      <c r="L644" s="48"/>
      <c r="M644" s="216" t="s">
        <v>19</v>
      </c>
      <c r="N644" s="217" t="s">
        <v>45</v>
      </c>
      <c r="O644" s="88"/>
      <c r="P644" s="218">
        <f>O644*H644</f>
        <v>0</v>
      </c>
      <c r="Q644" s="218">
        <v>0.00023000000000000001</v>
      </c>
      <c r="R644" s="218">
        <f>Q644*H644</f>
        <v>0.07283916</v>
      </c>
      <c r="S644" s="218">
        <v>0</v>
      </c>
      <c r="T644" s="219">
        <f>S644*H644</f>
        <v>0</v>
      </c>
      <c r="U644" s="42"/>
      <c r="V644" s="42"/>
      <c r="W644" s="42"/>
      <c r="X644" s="42"/>
      <c r="Y644" s="42"/>
      <c r="Z644" s="42"/>
      <c r="AA644" s="42"/>
      <c r="AB644" s="42"/>
      <c r="AC644" s="42"/>
      <c r="AD644" s="42"/>
      <c r="AE644" s="42"/>
      <c r="AR644" s="220" t="s">
        <v>282</v>
      </c>
      <c r="AT644" s="220" t="s">
        <v>192</v>
      </c>
      <c r="AU644" s="220" t="s">
        <v>84</v>
      </c>
      <c r="AY644" s="21" t="s">
        <v>189</v>
      </c>
      <c r="BE644" s="221">
        <f>IF(N644="základní",J644,0)</f>
        <v>0</v>
      </c>
      <c r="BF644" s="221">
        <f>IF(N644="snížená",J644,0)</f>
        <v>0</v>
      </c>
      <c r="BG644" s="221">
        <f>IF(N644="zákl. přenesená",J644,0)</f>
        <v>0</v>
      </c>
      <c r="BH644" s="221">
        <f>IF(N644="sníž. přenesená",J644,0)</f>
        <v>0</v>
      </c>
      <c r="BI644" s="221">
        <f>IF(N644="nulová",J644,0)</f>
        <v>0</v>
      </c>
      <c r="BJ644" s="21" t="s">
        <v>82</v>
      </c>
      <c r="BK644" s="221">
        <f>ROUND(I644*H644,2)</f>
        <v>0</v>
      </c>
      <c r="BL644" s="21" t="s">
        <v>282</v>
      </c>
      <c r="BM644" s="220" t="s">
        <v>1064</v>
      </c>
    </row>
    <row r="645" s="2" customFormat="1">
      <c r="A645" s="42"/>
      <c r="B645" s="43"/>
      <c r="C645" s="44"/>
      <c r="D645" s="222" t="s">
        <v>198</v>
      </c>
      <c r="E645" s="44"/>
      <c r="F645" s="223" t="s">
        <v>1065</v>
      </c>
      <c r="G645" s="44"/>
      <c r="H645" s="44"/>
      <c r="I645" s="224"/>
      <c r="J645" s="44"/>
      <c r="K645" s="44"/>
      <c r="L645" s="48"/>
      <c r="M645" s="225"/>
      <c r="N645" s="226"/>
      <c r="O645" s="88"/>
      <c r="P645" s="88"/>
      <c r="Q645" s="88"/>
      <c r="R645" s="88"/>
      <c r="S645" s="88"/>
      <c r="T645" s="89"/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  <c r="AT645" s="21" t="s">
        <v>198</v>
      </c>
      <c r="AU645" s="21" t="s">
        <v>84</v>
      </c>
    </row>
    <row r="646" s="13" customFormat="1">
      <c r="A646" s="13"/>
      <c r="B646" s="227"/>
      <c r="C646" s="228"/>
      <c r="D646" s="229" t="s">
        <v>200</v>
      </c>
      <c r="E646" s="230" t="s">
        <v>19</v>
      </c>
      <c r="F646" s="231" t="s">
        <v>146</v>
      </c>
      <c r="G646" s="228"/>
      <c r="H646" s="232">
        <v>316.69200000000001</v>
      </c>
      <c r="I646" s="233"/>
      <c r="J646" s="228"/>
      <c r="K646" s="228"/>
      <c r="L646" s="234"/>
      <c r="M646" s="235"/>
      <c r="N646" s="236"/>
      <c r="O646" s="236"/>
      <c r="P646" s="236"/>
      <c r="Q646" s="236"/>
      <c r="R646" s="236"/>
      <c r="S646" s="236"/>
      <c r="T646" s="237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8" t="s">
        <v>200</v>
      </c>
      <c r="AU646" s="238" t="s">
        <v>84</v>
      </c>
      <c r="AV646" s="13" t="s">
        <v>84</v>
      </c>
      <c r="AW646" s="13" t="s">
        <v>35</v>
      </c>
      <c r="AX646" s="13" t="s">
        <v>82</v>
      </c>
      <c r="AY646" s="238" t="s">
        <v>189</v>
      </c>
    </row>
    <row r="647" s="2" customFormat="1" ht="62.7" customHeight="1">
      <c r="A647" s="42"/>
      <c r="B647" s="43"/>
      <c r="C647" s="209" t="s">
        <v>1066</v>
      </c>
      <c r="D647" s="209" t="s">
        <v>192</v>
      </c>
      <c r="E647" s="210" t="s">
        <v>1067</v>
      </c>
      <c r="F647" s="211" t="s">
        <v>1068</v>
      </c>
      <c r="G647" s="212" t="s">
        <v>222</v>
      </c>
      <c r="H647" s="213">
        <v>36.377000000000002</v>
      </c>
      <c r="I647" s="214"/>
      <c r="J647" s="215">
        <f>ROUND(I647*H647,2)</f>
        <v>0</v>
      </c>
      <c r="K647" s="211" t="s">
        <v>195</v>
      </c>
      <c r="L647" s="48"/>
      <c r="M647" s="216" t="s">
        <v>19</v>
      </c>
      <c r="N647" s="217" t="s">
        <v>45</v>
      </c>
      <c r="O647" s="88"/>
      <c r="P647" s="218">
        <f>O647*H647</f>
        <v>0</v>
      </c>
      <c r="Q647" s="218">
        <v>0</v>
      </c>
      <c r="R647" s="218">
        <f>Q647*H647</f>
        <v>0</v>
      </c>
      <c r="S647" s="218">
        <v>0</v>
      </c>
      <c r="T647" s="219">
        <f>S647*H647</f>
        <v>0</v>
      </c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  <c r="AE647" s="42"/>
      <c r="AR647" s="220" t="s">
        <v>282</v>
      </c>
      <c r="AT647" s="220" t="s">
        <v>192</v>
      </c>
      <c r="AU647" s="220" t="s">
        <v>84</v>
      </c>
      <c r="AY647" s="21" t="s">
        <v>189</v>
      </c>
      <c r="BE647" s="221">
        <f>IF(N647="základní",J647,0)</f>
        <v>0</v>
      </c>
      <c r="BF647" s="221">
        <f>IF(N647="snížená",J647,0)</f>
        <v>0</v>
      </c>
      <c r="BG647" s="221">
        <f>IF(N647="zákl. přenesená",J647,0)</f>
        <v>0</v>
      </c>
      <c r="BH647" s="221">
        <f>IF(N647="sníž. přenesená",J647,0)</f>
        <v>0</v>
      </c>
      <c r="BI647" s="221">
        <f>IF(N647="nulová",J647,0)</f>
        <v>0</v>
      </c>
      <c r="BJ647" s="21" t="s">
        <v>82</v>
      </c>
      <c r="BK647" s="221">
        <f>ROUND(I647*H647,2)</f>
        <v>0</v>
      </c>
      <c r="BL647" s="21" t="s">
        <v>282</v>
      </c>
      <c r="BM647" s="220" t="s">
        <v>1069</v>
      </c>
    </row>
    <row r="648" s="2" customFormat="1">
      <c r="A648" s="42"/>
      <c r="B648" s="43"/>
      <c r="C648" s="44"/>
      <c r="D648" s="222" t="s">
        <v>198</v>
      </c>
      <c r="E648" s="44"/>
      <c r="F648" s="223" t="s">
        <v>1070</v>
      </c>
      <c r="G648" s="44"/>
      <c r="H648" s="44"/>
      <c r="I648" s="224"/>
      <c r="J648" s="44"/>
      <c r="K648" s="44"/>
      <c r="L648" s="48"/>
      <c r="M648" s="225"/>
      <c r="N648" s="226"/>
      <c r="O648" s="88"/>
      <c r="P648" s="88"/>
      <c r="Q648" s="88"/>
      <c r="R648" s="88"/>
      <c r="S648" s="88"/>
      <c r="T648" s="89"/>
      <c r="U648" s="42"/>
      <c r="V648" s="42"/>
      <c r="W648" s="42"/>
      <c r="X648" s="42"/>
      <c r="Y648" s="42"/>
      <c r="Z648" s="42"/>
      <c r="AA648" s="42"/>
      <c r="AB648" s="42"/>
      <c r="AC648" s="42"/>
      <c r="AD648" s="42"/>
      <c r="AE648" s="42"/>
      <c r="AT648" s="21" t="s">
        <v>198</v>
      </c>
      <c r="AU648" s="21" t="s">
        <v>84</v>
      </c>
    </row>
    <row r="649" s="12" customFormat="1" ht="22.8" customHeight="1">
      <c r="A649" s="12"/>
      <c r="B649" s="193"/>
      <c r="C649" s="194"/>
      <c r="D649" s="195" t="s">
        <v>73</v>
      </c>
      <c r="E649" s="207" t="s">
        <v>1071</v>
      </c>
      <c r="F649" s="207" t="s">
        <v>1072</v>
      </c>
      <c r="G649" s="194"/>
      <c r="H649" s="194"/>
      <c r="I649" s="197"/>
      <c r="J649" s="208">
        <f>BK649</f>
        <v>0</v>
      </c>
      <c r="K649" s="194"/>
      <c r="L649" s="199"/>
      <c r="M649" s="200"/>
      <c r="N649" s="201"/>
      <c r="O649" s="201"/>
      <c r="P649" s="202">
        <f>SUM(P650:P674)</f>
        <v>0</v>
      </c>
      <c r="Q649" s="201"/>
      <c r="R649" s="202">
        <f>SUM(R650:R674)</f>
        <v>0.081196500000000324</v>
      </c>
      <c r="S649" s="201"/>
      <c r="T649" s="203">
        <f>SUM(T650:T674)</f>
        <v>0</v>
      </c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R649" s="204" t="s">
        <v>84</v>
      </c>
      <c r="AT649" s="205" t="s">
        <v>73</v>
      </c>
      <c r="AU649" s="205" t="s">
        <v>82</v>
      </c>
      <c r="AY649" s="204" t="s">
        <v>189</v>
      </c>
      <c r="BK649" s="206">
        <f>SUM(BK650:BK674)</f>
        <v>0</v>
      </c>
    </row>
    <row r="650" s="2" customFormat="1" ht="24.15" customHeight="1">
      <c r="A650" s="42"/>
      <c r="B650" s="43"/>
      <c r="C650" s="209" t="s">
        <v>1073</v>
      </c>
      <c r="D650" s="209" t="s">
        <v>192</v>
      </c>
      <c r="E650" s="210" t="s">
        <v>1074</v>
      </c>
      <c r="F650" s="211" t="s">
        <v>1075</v>
      </c>
      <c r="G650" s="212" t="s">
        <v>93</v>
      </c>
      <c r="H650" s="213">
        <v>324.786</v>
      </c>
      <c r="I650" s="214"/>
      <c r="J650" s="215">
        <f>ROUND(I650*H650,2)</f>
        <v>0</v>
      </c>
      <c r="K650" s="211" t="s">
        <v>19</v>
      </c>
      <c r="L650" s="48"/>
      <c r="M650" s="216" t="s">
        <v>19</v>
      </c>
      <c r="N650" s="217" t="s">
        <v>45</v>
      </c>
      <c r="O650" s="88"/>
      <c r="P650" s="218">
        <f>O650*H650</f>
        <v>0</v>
      </c>
      <c r="Q650" s="218">
        <v>0.00025000000000000098</v>
      </c>
      <c r="R650" s="218">
        <f>Q650*H650</f>
        <v>0.081196500000000324</v>
      </c>
      <c r="S650" s="218">
        <v>0</v>
      </c>
      <c r="T650" s="219">
        <f>S650*H650</f>
        <v>0</v>
      </c>
      <c r="U650" s="42"/>
      <c r="V650" s="42"/>
      <c r="W650" s="42"/>
      <c r="X650" s="42"/>
      <c r="Y650" s="42"/>
      <c r="Z650" s="42"/>
      <c r="AA650" s="42"/>
      <c r="AB650" s="42"/>
      <c r="AC650" s="42"/>
      <c r="AD650" s="42"/>
      <c r="AE650" s="42"/>
      <c r="AR650" s="220" t="s">
        <v>282</v>
      </c>
      <c r="AT650" s="220" t="s">
        <v>192</v>
      </c>
      <c r="AU650" s="220" t="s">
        <v>84</v>
      </c>
      <c r="AY650" s="21" t="s">
        <v>189</v>
      </c>
      <c r="BE650" s="221">
        <f>IF(N650="základní",J650,0)</f>
        <v>0</v>
      </c>
      <c r="BF650" s="221">
        <f>IF(N650="snížená",J650,0)</f>
        <v>0</v>
      </c>
      <c r="BG650" s="221">
        <f>IF(N650="zákl. přenesená",J650,0)</f>
        <v>0</v>
      </c>
      <c r="BH650" s="221">
        <f>IF(N650="sníž. přenesená",J650,0)</f>
        <v>0</v>
      </c>
      <c r="BI650" s="221">
        <f>IF(N650="nulová",J650,0)</f>
        <v>0</v>
      </c>
      <c r="BJ650" s="21" t="s">
        <v>82</v>
      </c>
      <c r="BK650" s="221">
        <f>ROUND(I650*H650,2)</f>
        <v>0</v>
      </c>
      <c r="BL650" s="21" t="s">
        <v>282</v>
      </c>
      <c r="BM650" s="220" t="s">
        <v>1076</v>
      </c>
    </row>
    <row r="651" s="2" customFormat="1">
      <c r="A651" s="42"/>
      <c r="B651" s="43"/>
      <c r="C651" s="44"/>
      <c r="D651" s="229" t="s">
        <v>217</v>
      </c>
      <c r="E651" s="44"/>
      <c r="F651" s="250" t="s">
        <v>1077</v>
      </c>
      <c r="G651" s="44"/>
      <c r="H651" s="44"/>
      <c r="I651" s="224"/>
      <c r="J651" s="44"/>
      <c r="K651" s="44"/>
      <c r="L651" s="48"/>
      <c r="M651" s="225"/>
      <c r="N651" s="226"/>
      <c r="O651" s="88"/>
      <c r="P651" s="88"/>
      <c r="Q651" s="88"/>
      <c r="R651" s="88"/>
      <c r="S651" s="88"/>
      <c r="T651" s="89"/>
      <c r="U651" s="42"/>
      <c r="V651" s="42"/>
      <c r="W651" s="42"/>
      <c r="X651" s="42"/>
      <c r="Y651" s="42"/>
      <c r="Z651" s="42"/>
      <c r="AA651" s="42"/>
      <c r="AB651" s="42"/>
      <c r="AC651" s="42"/>
      <c r="AD651" s="42"/>
      <c r="AE651" s="42"/>
      <c r="AT651" s="21" t="s">
        <v>217</v>
      </c>
      <c r="AU651" s="21" t="s">
        <v>84</v>
      </c>
    </row>
    <row r="652" s="15" customFormat="1">
      <c r="A652" s="15"/>
      <c r="B652" s="251"/>
      <c r="C652" s="252"/>
      <c r="D652" s="229" t="s">
        <v>200</v>
      </c>
      <c r="E652" s="253" t="s">
        <v>19</v>
      </c>
      <c r="F652" s="254" t="s">
        <v>1078</v>
      </c>
      <c r="G652" s="252"/>
      <c r="H652" s="253" t="s">
        <v>19</v>
      </c>
      <c r="I652" s="255"/>
      <c r="J652" s="252"/>
      <c r="K652" s="252"/>
      <c r="L652" s="256"/>
      <c r="M652" s="257"/>
      <c r="N652" s="258"/>
      <c r="O652" s="258"/>
      <c r="P652" s="258"/>
      <c r="Q652" s="258"/>
      <c r="R652" s="258"/>
      <c r="S652" s="258"/>
      <c r="T652" s="259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T652" s="260" t="s">
        <v>200</v>
      </c>
      <c r="AU652" s="260" t="s">
        <v>84</v>
      </c>
      <c r="AV652" s="15" t="s">
        <v>82</v>
      </c>
      <c r="AW652" s="15" t="s">
        <v>35</v>
      </c>
      <c r="AX652" s="15" t="s">
        <v>74</v>
      </c>
      <c r="AY652" s="260" t="s">
        <v>189</v>
      </c>
    </row>
    <row r="653" s="13" customFormat="1">
      <c r="A653" s="13"/>
      <c r="B653" s="227"/>
      <c r="C653" s="228"/>
      <c r="D653" s="229" t="s">
        <v>200</v>
      </c>
      <c r="E653" s="230" t="s">
        <v>19</v>
      </c>
      <c r="F653" s="231" t="s">
        <v>137</v>
      </c>
      <c r="G653" s="228"/>
      <c r="H653" s="232">
        <v>37.935000000000002</v>
      </c>
      <c r="I653" s="233"/>
      <c r="J653" s="228"/>
      <c r="K653" s="228"/>
      <c r="L653" s="234"/>
      <c r="M653" s="235"/>
      <c r="N653" s="236"/>
      <c r="O653" s="236"/>
      <c r="P653" s="236"/>
      <c r="Q653" s="236"/>
      <c r="R653" s="236"/>
      <c r="S653" s="236"/>
      <c r="T653" s="237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8" t="s">
        <v>200</v>
      </c>
      <c r="AU653" s="238" t="s">
        <v>84</v>
      </c>
      <c r="AV653" s="13" t="s">
        <v>84</v>
      </c>
      <c r="AW653" s="13" t="s">
        <v>35</v>
      </c>
      <c r="AX653" s="13" t="s">
        <v>74</v>
      </c>
      <c r="AY653" s="238" t="s">
        <v>189</v>
      </c>
    </row>
    <row r="654" s="16" customFormat="1">
      <c r="A654" s="16"/>
      <c r="B654" s="271"/>
      <c r="C654" s="272"/>
      <c r="D654" s="229" t="s">
        <v>200</v>
      </c>
      <c r="E654" s="273" t="s">
        <v>19</v>
      </c>
      <c r="F654" s="274" t="s">
        <v>379</v>
      </c>
      <c r="G654" s="272"/>
      <c r="H654" s="275">
        <v>37.935000000000002</v>
      </c>
      <c r="I654" s="276"/>
      <c r="J654" s="272"/>
      <c r="K654" s="272"/>
      <c r="L654" s="277"/>
      <c r="M654" s="278"/>
      <c r="N654" s="279"/>
      <c r="O654" s="279"/>
      <c r="P654" s="279"/>
      <c r="Q654" s="279"/>
      <c r="R654" s="279"/>
      <c r="S654" s="279"/>
      <c r="T654" s="280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T654" s="281" t="s">
        <v>200</v>
      </c>
      <c r="AU654" s="281" t="s">
        <v>84</v>
      </c>
      <c r="AV654" s="16" t="s">
        <v>190</v>
      </c>
      <c r="AW654" s="16" t="s">
        <v>35</v>
      </c>
      <c r="AX654" s="16" t="s">
        <v>74</v>
      </c>
      <c r="AY654" s="281" t="s">
        <v>189</v>
      </c>
    </row>
    <row r="655" s="15" customFormat="1">
      <c r="A655" s="15"/>
      <c r="B655" s="251"/>
      <c r="C655" s="252"/>
      <c r="D655" s="229" t="s">
        <v>200</v>
      </c>
      <c r="E655" s="253" t="s">
        <v>19</v>
      </c>
      <c r="F655" s="254" t="s">
        <v>1079</v>
      </c>
      <c r="G655" s="252"/>
      <c r="H655" s="253" t="s">
        <v>19</v>
      </c>
      <c r="I655" s="255"/>
      <c r="J655" s="252"/>
      <c r="K655" s="252"/>
      <c r="L655" s="256"/>
      <c r="M655" s="257"/>
      <c r="N655" s="258"/>
      <c r="O655" s="258"/>
      <c r="P655" s="258"/>
      <c r="Q655" s="258"/>
      <c r="R655" s="258"/>
      <c r="S655" s="258"/>
      <c r="T655" s="259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60" t="s">
        <v>200</v>
      </c>
      <c r="AU655" s="260" t="s">
        <v>84</v>
      </c>
      <c r="AV655" s="15" t="s">
        <v>82</v>
      </c>
      <c r="AW655" s="15" t="s">
        <v>35</v>
      </c>
      <c r="AX655" s="15" t="s">
        <v>74</v>
      </c>
      <c r="AY655" s="260" t="s">
        <v>189</v>
      </c>
    </row>
    <row r="656" s="13" customFormat="1">
      <c r="A656" s="13"/>
      <c r="B656" s="227"/>
      <c r="C656" s="228"/>
      <c r="D656" s="229" t="s">
        <v>200</v>
      </c>
      <c r="E656" s="230" t="s">
        <v>19</v>
      </c>
      <c r="F656" s="231" t="s">
        <v>134</v>
      </c>
      <c r="G656" s="228"/>
      <c r="H656" s="232">
        <v>100.09699999999999</v>
      </c>
      <c r="I656" s="233"/>
      <c r="J656" s="228"/>
      <c r="K656" s="228"/>
      <c r="L656" s="234"/>
      <c r="M656" s="235"/>
      <c r="N656" s="236"/>
      <c r="O656" s="236"/>
      <c r="P656" s="236"/>
      <c r="Q656" s="236"/>
      <c r="R656" s="236"/>
      <c r="S656" s="236"/>
      <c r="T656" s="237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38" t="s">
        <v>200</v>
      </c>
      <c r="AU656" s="238" t="s">
        <v>84</v>
      </c>
      <c r="AV656" s="13" t="s">
        <v>84</v>
      </c>
      <c r="AW656" s="13" t="s">
        <v>35</v>
      </c>
      <c r="AX656" s="13" t="s">
        <v>74</v>
      </c>
      <c r="AY656" s="238" t="s">
        <v>189</v>
      </c>
    </row>
    <row r="657" s="16" customFormat="1">
      <c r="A657" s="16"/>
      <c r="B657" s="271"/>
      <c r="C657" s="272"/>
      <c r="D657" s="229" t="s">
        <v>200</v>
      </c>
      <c r="E657" s="273" t="s">
        <v>19</v>
      </c>
      <c r="F657" s="274" t="s">
        <v>379</v>
      </c>
      <c r="G657" s="272"/>
      <c r="H657" s="275">
        <v>100.09699999999999</v>
      </c>
      <c r="I657" s="276"/>
      <c r="J657" s="272"/>
      <c r="K657" s="272"/>
      <c r="L657" s="277"/>
      <c r="M657" s="278"/>
      <c r="N657" s="279"/>
      <c r="O657" s="279"/>
      <c r="P657" s="279"/>
      <c r="Q657" s="279"/>
      <c r="R657" s="279"/>
      <c r="S657" s="279"/>
      <c r="T657" s="280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T657" s="281" t="s">
        <v>200</v>
      </c>
      <c r="AU657" s="281" t="s">
        <v>84</v>
      </c>
      <c r="AV657" s="16" t="s">
        <v>190</v>
      </c>
      <c r="AW657" s="16" t="s">
        <v>35</v>
      </c>
      <c r="AX657" s="16" t="s">
        <v>74</v>
      </c>
      <c r="AY657" s="281" t="s">
        <v>189</v>
      </c>
    </row>
    <row r="658" s="15" customFormat="1">
      <c r="A658" s="15"/>
      <c r="B658" s="251"/>
      <c r="C658" s="252"/>
      <c r="D658" s="229" t="s">
        <v>200</v>
      </c>
      <c r="E658" s="253" t="s">
        <v>19</v>
      </c>
      <c r="F658" s="254" t="s">
        <v>1080</v>
      </c>
      <c r="G658" s="252"/>
      <c r="H658" s="253" t="s">
        <v>19</v>
      </c>
      <c r="I658" s="255"/>
      <c r="J658" s="252"/>
      <c r="K658" s="252"/>
      <c r="L658" s="256"/>
      <c r="M658" s="257"/>
      <c r="N658" s="258"/>
      <c r="O658" s="258"/>
      <c r="P658" s="258"/>
      <c r="Q658" s="258"/>
      <c r="R658" s="258"/>
      <c r="S658" s="258"/>
      <c r="T658" s="259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60" t="s">
        <v>200</v>
      </c>
      <c r="AU658" s="260" t="s">
        <v>84</v>
      </c>
      <c r="AV658" s="15" t="s">
        <v>82</v>
      </c>
      <c r="AW658" s="15" t="s">
        <v>35</v>
      </c>
      <c r="AX658" s="15" t="s">
        <v>74</v>
      </c>
      <c r="AY658" s="260" t="s">
        <v>189</v>
      </c>
    </row>
    <row r="659" s="15" customFormat="1">
      <c r="A659" s="15"/>
      <c r="B659" s="251"/>
      <c r="C659" s="252"/>
      <c r="D659" s="229" t="s">
        <v>200</v>
      </c>
      <c r="E659" s="253" t="s">
        <v>19</v>
      </c>
      <c r="F659" s="254" t="s">
        <v>1081</v>
      </c>
      <c r="G659" s="252"/>
      <c r="H659" s="253" t="s">
        <v>19</v>
      </c>
      <c r="I659" s="255"/>
      <c r="J659" s="252"/>
      <c r="K659" s="252"/>
      <c r="L659" s="256"/>
      <c r="M659" s="257"/>
      <c r="N659" s="258"/>
      <c r="O659" s="258"/>
      <c r="P659" s="258"/>
      <c r="Q659" s="258"/>
      <c r="R659" s="258"/>
      <c r="S659" s="258"/>
      <c r="T659" s="259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60" t="s">
        <v>200</v>
      </c>
      <c r="AU659" s="260" t="s">
        <v>84</v>
      </c>
      <c r="AV659" s="15" t="s">
        <v>82</v>
      </c>
      <c r="AW659" s="15" t="s">
        <v>35</v>
      </c>
      <c r="AX659" s="15" t="s">
        <v>74</v>
      </c>
      <c r="AY659" s="260" t="s">
        <v>189</v>
      </c>
    </row>
    <row r="660" s="13" customFormat="1">
      <c r="A660" s="13"/>
      <c r="B660" s="227"/>
      <c r="C660" s="228"/>
      <c r="D660" s="229" t="s">
        <v>200</v>
      </c>
      <c r="E660" s="230" t="s">
        <v>19</v>
      </c>
      <c r="F660" s="231" t="s">
        <v>1082</v>
      </c>
      <c r="G660" s="228"/>
      <c r="H660" s="232">
        <v>52.793999999999997</v>
      </c>
      <c r="I660" s="233"/>
      <c r="J660" s="228"/>
      <c r="K660" s="228"/>
      <c r="L660" s="234"/>
      <c r="M660" s="235"/>
      <c r="N660" s="236"/>
      <c r="O660" s="236"/>
      <c r="P660" s="236"/>
      <c r="Q660" s="236"/>
      <c r="R660" s="236"/>
      <c r="S660" s="236"/>
      <c r="T660" s="237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38" t="s">
        <v>200</v>
      </c>
      <c r="AU660" s="238" t="s">
        <v>84</v>
      </c>
      <c r="AV660" s="13" t="s">
        <v>84</v>
      </c>
      <c r="AW660" s="13" t="s">
        <v>35</v>
      </c>
      <c r="AX660" s="13" t="s">
        <v>74</v>
      </c>
      <c r="AY660" s="238" t="s">
        <v>189</v>
      </c>
    </row>
    <row r="661" s="13" customFormat="1">
      <c r="A661" s="13"/>
      <c r="B661" s="227"/>
      <c r="C661" s="228"/>
      <c r="D661" s="229" t="s">
        <v>200</v>
      </c>
      <c r="E661" s="230" t="s">
        <v>19</v>
      </c>
      <c r="F661" s="231" t="s">
        <v>1083</v>
      </c>
      <c r="G661" s="228"/>
      <c r="H661" s="232">
        <v>30.838000000000001</v>
      </c>
      <c r="I661" s="233"/>
      <c r="J661" s="228"/>
      <c r="K661" s="228"/>
      <c r="L661" s="234"/>
      <c r="M661" s="235"/>
      <c r="N661" s="236"/>
      <c r="O661" s="236"/>
      <c r="P661" s="236"/>
      <c r="Q661" s="236"/>
      <c r="R661" s="236"/>
      <c r="S661" s="236"/>
      <c r="T661" s="237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8" t="s">
        <v>200</v>
      </c>
      <c r="AU661" s="238" t="s">
        <v>84</v>
      </c>
      <c r="AV661" s="13" t="s">
        <v>84</v>
      </c>
      <c r="AW661" s="13" t="s">
        <v>35</v>
      </c>
      <c r="AX661" s="13" t="s">
        <v>74</v>
      </c>
      <c r="AY661" s="238" t="s">
        <v>189</v>
      </c>
    </row>
    <row r="662" s="16" customFormat="1">
      <c r="A662" s="16"/>
      <c r="B662" s="271"/>
      <c r="C662" s="272"/>
      <c r="D662" s="229" t="s">
        <v>200</v>
      </c>
      <c r="E662" s="273" t="s">
        <v>19</v>
      </c>
      <c r="F662" s="274" t="s">
        <v>379</v>
      </c>
      <c r="G662" s="272"/>
      <c r="H662" s="275">
        <v>83.632000000000005</v>
      </c>
      <c r="I662" s="276"/>
      <c r="J662" s="272"/>
      <c r="K662" s="272"/>
      <c r="L662" s="277"/>
      <c r="M662" s="278"/>
      <c r="N662" s="279"/>
      <c r="O662" s="279"/>
      <c r="P662" s="279"/>
      <c r="Q662" s="279"/>
      <c r="R662" s="279"/>
      <c r="S662" s="279"/>
      <c r="T662" s="280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T662" s="281" t="s">
        <v>200</v>
      </c>
      <c r="AU662" s="281" t="s">
        <v>84</v>
      </c>
      <c r="AV662" s="16" t="s">
        <v>190</v>
      </c>
      <c r="AW662" s="16" t="s">
        <v>35</v>
      </c>
      <c r="AX662" s="16" t="s">
        <v>74</v>
      </c>
      <c r="AY662" s="281" t="s">
        <v>189</v>
      </c>
    </row>
    <row r="663" s="15" customFormat="1">
      <c r="A663" s="15"/>
      <c r="B663" s="251"/>
      <c r="C663" s="252"/>
      <c r="D663" s="229" t="s">
        <v>200</v>
      </c>
      <c r="E663" s="253" t="s">
        <v>19</v>
      </c>
      <c r="F663" s="254" t="s">
        <v>1084</v>
      </c>
      <c r="G663" s="252"/>
      <c r="H663" s="253" t="s">
        <v>19</v>
      </c>
      <c r="I663" s="255"/>
      <c r="J663" s="252"/>
      <c r="K663" s="252"/>
      <c r="L663" s="256"/>
      <c r="M663" s="257"/>
      <c r="N663" s="258"/>
      <c r="O663" s="258"/>
      <c r="P663" s="258"/>
      <c r="Q663" s="258"/>
      <c r="R663" s="258"/>
      <c r="S663" s="258"/>
      <c r="T663" s="259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60" t="s">
        <v>200</v>
      </c>
      <c r="AU663" s="260" t="s">
        <v>84</v>
      </c>
      <c r="AV663" s="15" t="s">
        <v>82</v>
      </c>
      <c r="AW663" s="15" t="s">
        <v>35</v>
      </c>
      <c r="AX663" s="15" t="s">
        <v>74</v>
      </c>
      <c r="AY663" s="260" t="s">
        <v>189</v>
      </c>
    </row>
    <row r="664" s="13" customFormat="1">
      <c r="A664" s="13"/>
      <c r="B664" s="227"/>
      <c r="C664" s="228"/>
      <c r="D664" s="229" t="s">
        <v>200</v>
      </c>
      <c r="E664" s="230" t="s">
        <v>19</v>
      </c>
      <c r="F664" s="231" t="s">
        <v>1085</v>
      </c>
      <c r="G664" s="228"/>
      <c r="H664" s="232">
        <v>60.271999999999998</v>
      </c>
      <c r="I664" s="233"/>
      <c r="J664" s="228"/>
      <c r="K664" s="228"/>
      <c r="L664" s="234"/>
      <c r="M664" s="235"/>
      <c r="N664" s="236"/>
      <c r="O664" s="236"/>
      <c r="P664" s="236"/>
      <c r="Q664" s="236"/>
      <c r="R664" s="236"/>
      <c r="S664" s="236"/>
      <c r="T664" s="237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8" t="s">
        <v>200</v>
      </c>
      <c r="AU664" s="238" t="s">
        <v>84</v>
      </c>
      <c r="AV664" s="13" t="s">
        <v>84</v>
      </c>
      <c r="AW664" s="13" t="s">
        <v>35</v>
      </c>
      <c r="AX664" s="13" t="s">
        <v>74</v>
      </c>
      <c r="AY664" s="238" t="s">
        <v>189</v>
      </c>
    </row>
    <row r="665" s="13" customFormat="1">
      <c r="A665" s="13"/>
      <c r="B665" s="227"/>
      <c r="C665" s="228"/>
      <c r="D665" s="229" t="s">
        <v>200</v>
      </c>
      <c r="E665" s="230" t="s">
        <v>19</v>
      </c>
      <c r="F665" s="231" t="s">
        <v>378</v>
      </c>
      <c r="G665" s="228"/>
      <c r="H665" s="232">
        <v>-6.3200000000000003</v>
      </c>
      <c r="I665" s="233"/>
      <c r="J665" s="228"/>
      <c r="K665" s="228"/>
      <c r="L665" s="234"/>
      <c r="M665" s="235"/>
      <c r="N665" s="236"/>
      <c r="O665" s="236"/>
      <c r="P665" s="236"/>
      <c r="Q665" s="236"/>
      <c r="R665" s="236"/>
      <c r="S665" s="236"/>
      <c r="T665" s="237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38" t="s">
        <v>200</v>
      </c>
      <c r="AU665" s="238" t="s">
        <v>84</v>
      </c>
      <c r="AV665" s="13" t="s">
        <v>84</v>
      </c>
      <c r="AW665" s="13" t="s">
        <v>35</v>
      </c>
      <c r="AX665" s="13" t="s">
        <v>74</v>
      </c>
      <c r="AY665" s="238" t="s">
        <v>189</v>
      </c>
    </row>
    <row r="666" s="13" customFormat="1">
      <c r="A666" s="13"/>
      <c r="B666" s="227"/>
      <c r="C666" s="228"/>
      <c r="D666" s="229" t="s">
        <v>200</v>
      </c>
      <c r="E666" s="230" t="s">
        <v>19</v>
      </c>
      <c r="F666" s="231" t="s">
        <v>1086</v>
      </c>
      <c r="G666" s="228"/>
      <c r="H666" s="232">
        <v>20.751999999999999</v>
      </c>
      <c r="I666" s="233"/>
      <c r="J666" s="228"/>
      <c r="K666" s="228"/>
      <c r="L666" s="234"/>
      <c r="M666" s="235"/>
      <c r="N666" s="236"/>
      <c r="O666" s="236"/>
      <c r="P666" s="236"/>
      <c r="Q666" s="236"/>
      <c r="R666" s="236"/>
      <c r="S666" s="236"/>
      <c r="T666" s="237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38" t="s">
        <v>200</v>
      </c>
      <c r="AU666" s="238" t="s">
        <v>84</v>
      </c>
      <c r="AV666" s="13" t="s">
        <v>84</v>
      </c>
      <c r="AW666" s="13" t="s">
        <v>35</v>
      </c>
      <c r="AX666" s="13" t="s">
        <v>74</v>
      </c>
      <c r="AY666" s="238" t="s">
        <v>189</v>
      </c>
    </row>
    <row r="667" s="13" customFormat="1">
      <c r="A667" s="13"/>
      <c r="B667" s="227"/>
      <c r="C667" s="228"/>
      <c r="D667" s="229" t="s">
        <v>200</v>
      </c>
      <c r="E667" s="230" t="s">
        <v>19</v>
      </c>
      <c r="F667" s="231" t="s">
        <v>1087</v>
      </c>
      <c r="G667" s="228"/>
      <c r="H667" s="232">
        <v>4.3849999999999998</v>
      </c>
      <c r="I667" s="233"/>
      <c r="J667" s="228"/>
      <c r="K667" s="228"/>
      <c r="L667" s="234"/>
      <c r="M667" s="235"/>
      <c r="N667" s="236"/>
      <c r="O667" s="236"/>
      <c r="P667" s="236"/>
      <c r="Q667" s="236"/>
      <c r="R667" s="236"/>
      <c r="S667" s="236"/>
      <c r="T667" s="237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8" t="s">
        <v>200</v>
      </c>
      <c r="AU667" s="238" t="s">
        <v>84</v>
      </c>
      <c r="AV667" s="13" t="s">
        <v>84</v>
      </c>
      <c r="AW667" s="13" t="s">
        <v>35</v>
      </c>
      <c r="AX667" s="13" t="s">
        <v>74</v>
      </c>
      <c r="AY667" s="238" t="s">
        <v>189</v>
      </c>
    </row>
    <row r="668" s="13" customFormat="1">
      <c r="A668" s="13"/>
      <c r="B668" s="227"/>
      <c r="C668" s="228"/>
      <c r="D668" s="229" t="s">
        <v>200</v>
      </c>
      <c r="E668" s="230" t="s">
        <v>19</v>
      </c>
      <c r="F668" s="231" t="s">
        <v>1088</v>
      </c>
      <c r="G668" s="228"/>
      <c r="H668" s="232">
        <v>4.431</v>
      </c>
      <c r="I668" s="233"/>
      <c r="J668" s="228"/>
      <c r="K668" s="228"/>
      <c r="L668" s="234"/>
      <c r="M668" s="235"/>
      <c r="N668" s="236"/>
      <c r="O668" s="236"/>
      <c r="P668" s="236"/>
      <c r="Q668" s="236"/>
      <c r="R668" s="236"/>
      <c r="S668" s="236"/>
      <c r="T668" s="237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38" t="s">
        <v>200</v>
      </c>
      <c r="AU668" s="238" t="s">
        <v>84</v>
      </c>
      <c r="AV668" s="13" t="s">
        <v>84</v>
      </c>
      <c r="AW668" s="13" t="s">
        <v>35</v>
      </c>
      <c r="AX668" s="13" t="s">
        <v>74</v>
      </c>
      <c r="AY668" s="238" t="s">
        <v>189</v>
      </c>
    </row>
    <row r="669" s="13" customFormat="1">
      <c r="A669" s="13"/>
      <c r="B669" s="227"/>
      <c r="C669" s="228"/>
      <c r="D669" s="229" t="s">
        <v>200</v>
      </c>
      <c r="E669" s="230" t="s">
        <v>19</v>
      </c>
      <c r="F669" s="231" t="s">
        <v>1089</v>
      </c>
      <c r="G669" s="228"/>
      <c r="H669" s="232">
        <v>4.6020000000000003</v>
      </c>
      <c r="I669" s="233"/>
      <c r="J669" s="228"/>
      <c r="K669" s="228"/>
      <c r="L669" s="234"/>
      <c r="M669" s="235"/>
      <c r="N669" s="236"/>
      <c r="O669" s="236"/>
      <c r="P669" s="236"/>
      <c r="Q669" s="236"/>
      <c r="R669" s="236"/>
      <c r="S669" s="236"/>
      <c r="T669" s="237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38" t="s">
        <v>200</v>
      </c>
      <c r="AU669" s="238" t="s">
        <v>84</v>
      </c>
      <c r="AV669" s="13" t="s">
        <v>84</v>
      </c>
      <c r="AW669" s="13" t="s">
        <v>35</v>
      </c>
      <c r="AX669" s="13" t="s">
        <v>74</v>
      </c>
      <c r="AY669" s="238" t="s">
        <v>189</v>
      </c>
    </row>
    <row r="670" s="16" customFormat="1">
      <c r="A670" s="16"/>
      <c r="B670" s="271"/>
      <c r="C670" s="272"/>
      <c r="D670" s="229" t="s">
        <v>200</v>
      </c>
      <c r="E670" s="273" t="s">
        <v>19</v>
      </c>
      <c r="F670" s="274" t="s">
        <v>379</v>
      </c>
      <c r="G670" s="272"/>
      <c r="H670" s="275">
        <v>88.122</v>
      </c>
      <c r="I670" s="276"/>
      <c r="J670" s="272"/>
      <c r="K670" s="272"/>
      <c r="L670" s="277"/>
      <c r="M670" s="278"/>
      <c r="N670" s="279"/>
      <c r="O670" s="279"/>
      <c r="P670" s="279"/>
      <c r="Q670" s="279"/>
      <c r="R670" s="279"/>
      <c r="S670" s="279"/>
      <c r="T670" s="280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T670" s="281" t="s">
        <v>200</v>
      </c>
      <c r="AU670" s="281" t="s">
        <v>84</v>
      </c>
      <c r="AV670" s="16" t="s">
        <v>190</v>
      </c>
      <c r="AW670" s="16" t="s">
        <v>35</v>
      </c>
      <c r="AX670" s="16" t="s">
        <v>74</v>
      </c>
      <c r="AY670" s="281" t="s">
        <v>189</v>
      </c>
    </row>
    <row r="671" s="15" customFormat="1">
      <c r="A671" s="15"/>
      <c r="B671" s="251"/>
      <c r="C671" s="252"/>
      <c r="D671" s="229" t="s">
        <v>200</v>
      </c>
      <c r="E671" s="253" t="s">
        <v>19</v>
      </c>
      <c r="F671" s="254" t="s">
        <v>1090</v>
      </c>
      <c r="G671" s="252"/>
      <c r="H671" s="253" t="s">
        <v>19</v>
      </c>
      <c r="I671" s="255"/>
      <c r="J671" s="252"/>
      <c r="K671" s="252"/>
      <c r="L671" s="256"/>
      <c r="M671" s="257"/>
      <c r="N671" s="258"/>
      <c r="O671" s="258"/>
      <c r="P671" s="258"/>
      <c r="Q671" s="258"/>
      <c r="R671" s="258"/>
      <c r="S671" s="258"/>
      <c r="T671" s="259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T671" s="260" t="s">
        <v>200</v>
      </c>
      <c r="AU671" s="260" t="s">
        <v>84</v>
      </c>
      <c r="AV671" s="15" t="s">
        <v>82</v>
      </c>
      <c r="AW671" s="15" t="s">
        <v>35</v>
      </c>
      <c r="AX671" s="15" t="s">
        <v>74</v>
      </c>
      <c r="AY671" s="260" t="s">
        <v>189</v>
      </c>
    </row>
    <row r="672" s="13" customFormat="1">
      <c r="A672" s="13"/>
      <c r="B672" s="227"/>
      <c r="C672" s="228"/>
      <c r="D672" s="229" t="s">
        <v>200</v>
      </c>
      <c r="E672" s="230" t="s">
        <v>19</v>
      </c>
      <c r="F672" s="231" t="s">
        <v>1091</v>
      </c>
      <c r="G672" s="228"/>
      <c r="H672" s="232">
        <v>15</v>
      </c>
      <c r="I672" s="233"/>
      <c r="J672" s="228"/>
      <c r="K672" s="228"/>
      <c r="L672" s="234"/>
      <c r="M672" s="235"/>
      <c r="N672" s="236"/>
      <c r="O672" s="236"/>
      <c r="P672" s="236"/>
      <c r="Q672" s="236"/>
      <c r="R672" s="236"/>
      <c r="S672" s="236"/>
      <c r="T672" s="237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38" t="s">
        <v>200</v>
      </c>
      <c r="AU672" s="238" t="s">
        <v>84</v>
      </c>
      <c r="AV672" s="13" t="s">
        <v>84</v>
      </c>
      <c r="AW672" s="13" t="s">
        <v>35</v>
      </c>
      <c r="AX672" s="13" t="s">
        <v>74</v>
      </c>
      <c r="AY672" s="238" t="s">
        <v>189</v>
      </c>
    </row>
    <row r="673" s="16" customFormat="1">
      <c r="A673" s="16"/>
      <c r="B673" s="271"/>
      <c r="C673" s="272"/>
      <c r="D673" s="229" t="s">
        <v>200</v>
      </c>
      <c r="E673" s="273" t="s">
        <v>19</v>
      </c>
      <c r="F673" s="274" t="s">
        <v>379</v>
      </c>
      <c r="G673" s="272"/>
      <c r="H673" s="275">
        <v>15</v>
      </c>
      <c r="I673" s="276"/>
      <c r="J673" s="272"/>
      <c r="K673" s="272"/>
      <c r="L673" s="277"/>
      <c r="M673" s="278"/>
      <c r="N673" s="279"/>
      <c r="O673" s="279"/>
      <c r="P673" s="279"/>
      <c r="Q673" s="279"/>
      <c r="R673" s="279"/>
      <c r="S673" s="279"/>
      <c r="T673" s="280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T673" s="281" t="s">
        <v>200</v>
      </c>
      <c r="AU673" s="281" t="s">
        <v>84</v>
      </c>
      <c r="AV673" s="16" t="s">
        <v>190</v>
      </c>
      <c r="AW673" s="16" t="s">
        <v>35</v>
      </c>
      <c r="AX673" s="16" t="s">
        <v>74</v>
      </c>
      <c r="AY673" s="281" t="s">
        <v>189</v>
      </c>
    </row>
    <row r="674" s="14" customFormat="1">
      <c r="A674" s="14"/>
      <c r="B674" s="239"/>
      <c r="C674" s="240"/>
      <c r="D674" s="229" t="s">
        <v>200</v>
      </c>
      <c r="E674" s="241" t="s">
        <v>19</v>
      </c>
      <c r="F674" s="242" t="s">
        <v>203</v>
      </c>
      <c r="G674" s="240"/>
      <c r="H674" s="243">
        <v>324.786</v>
      </c>
      <c r="I674" s="244"/>
      <c r="J674" s="240"/>
      <c r="K674" s="240"/>
      <c r="L674" s="245"/>
      <c r="M674" s="246"/>
      <c r="N674" s="247"/>
      <c r="O674" s="247"/>
      <c r="P674" s="247"/>
      <c r="Q674" s="247"/>
      <c r="R674" s="247"/>
      <c r="S674" s="247"/>
      <c r="T674" s="248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49" t="s">
        <v>200</v>
      </c>
      <c r="AU674" s="249" t="s">
        <v>84</v>
      </c>
      <c r="AV674" s="14" t="s">
        <v>196</v>
      </c>
      <c r="AW674" s="14" t="s">
        <v>35</v>
      </c>
      <c r="AX674" s="14" t="s">
        <v>82</v>
      </c>
      <c r="AY674" s="249" t="s">
        <v>189</v>
      </c>
    </row>
    <row r="675" s="12" customFormat="1" ht="25.92" customHeight="1">
      <c r="A675" s="12"/>
      <c r="B675" s="193"/>
      <c r="C675" s="194"/>
      <c r="D675" s="195" t="s">
        <v>73</v>
      </c>
      <c r="E675" s="196" t="s">
        <v>1092</v>
      </c>
      <c r="F675" s="196" t="s">
        <v>1093</v>
      </c>
      <c r="G675" s="194"/>
      <c r="H675" s="194"/>
      <c r="I675" s="197"/>
      <c r="J675" s="198">
        <f>BK675</f>
        <v>0</v>
      </c>
      <c r="K675" s="194"/>
      <c r="L675" s="199"/>
      <c r="M675" s="200"/>
      <c r="N675" s="201"/>
      <c r="O675" s="201"/>
      <c r="P675" s="202">
        <f>P676+P679+P688+P691+P694</f>
        <v>0</v>
      </c>
      <c r="Q675" s="201"/>
      <c r="R675" s="202">
        <f>R676+R679+R688+R691+R694</f>
        <v>0</v>
      </c>
      <c r="S675" s="201"/>
      <c r="T675" s="203">
        <f>T676+T679+T688+T691+T694</f>
        <v>0</v>
      </c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R675" s="204" t="s">
        <v>219</v>
      </c>
      <c r="AT675" s="205" t="s">
        <v>73</v>
      </c>
      <c r="AU675" s="205" t="s">
        <v>74</v>
      </c>
      <c r="AY675" s="204" t="s">
        <v>189</v>
      </c>
      <c r="BK675" s="206">
        <f>BK676+BK679+BK688+BK691+BK694</f>
        <v>0</v>
      </c>
    </row>
    <row r="676" s="12" customFormat="1" ht="22.8" customHeight="1">
      <c r="A676" s="12"/>
      <c r="B676" s="193"/>
      <c r="C676" s="194"/>
      <c r="D676" s="195" t="s">
        <v>73</v>
      </c>
      <c r="E676" s="207" t="s">
        <v>1094</v>
      </c>
      <c r="F676" s="207" t="s">
        <v>1095</v>
      </c>
      <c r="G676" s="194"/>
      <c r="H676" s="194"/>
      <c r="I676" s="197"/>
      <c r="J676" s="208">
        <f>BK676</f>
        <v>0</v>
      </c>
      <c r="K676" s="194"/>
      <c r="L676" s="199"/>
      <c r="M676" s="200"/>
      <c r="N676" s="201"/>
      <c r="O676" s="201"/>
      <c r="P676" s="202">
        <f>SUM(P677:P678)</f>
        <v>0</v>
      </c>
      <c r="Q676" s="201"/>
      <c r="R676" s="202">
        <f>SUM(R677:R678)</f>
        <v>0</v>
      </c>
      <c r="S676" s="201"/>
      <c r="T676" s="203">
        <f>SUM(T677:T678)</f>
        <v>0</v>
      </c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R676" s="204" t="s">
        <v>219</v>
      </c>
      <c r="AT676" s="205" t="s">
        <v>73</v>
      </c>
      <c r="AU676" s="205" t="s">
        <v>82</v>
      </c>
      <c r="AY676" s="204" t="s">
        <v>189</v>
      </c>
      <c r="BK676" s="206">
        <f>SUM(BK677:BK678)</f>
        <v>0</v>
      </c>
    </row>
    <row r="677" s="2" customFormat="1" ht="16.5" customHeight="1">
      <c r="A677" s="42"/>
      <c r="B677" s="43"/>
      <c r="C677" s="209" t="s">
        <v>1096</v>
      </c>
      <c r="D677" s="209" t="s">
        <v>192</v>
      </c>
      <c r="E677" s="210" t="s">
        <v>1097</v>
      </c>
      <c r="F677" s="211" t="s">
        <v>1098</v>
      </c>
      <c r="G677" s="212" t="s">
        <v>1099</v>
      </c>
      <c r="H677" s="213">
        <v>1</v>
      </c>
      <c r="I677" s="214"/>
      <c r="J677" s="215">
        <f>ROUND(I677*H677,2)</f>
        <v>0</v>
      </c>
      <c r="K677" s="211" t="s">
        <v>195</v>
      </c>
      <c r="L677" s="48"/>
      <c r="M677" s="216" t="s">
        <v>19</v>
      </c>
      <c r="N677" s="217" t="s">
        <v>45</v>
      </c>
      <c r="O677" s="88"/>
      <c r="P677" s="218">
        <f>O677*H677</f>
        <v>0</v>
      </c>
      <c r="Q677" s="218">
        <v>0</v>
      </c>
      <c r="R677" s="218">
        <f>Q677*H677</f>
        <v>0</v>
      </c>
      <c r="S677" s="218">
        <v>0</v>
      </c>
      <c r="T677" s="219">
        <f>S677*H677</f>
        <v>0</v>
      </c>
      <c r="U677" s="42"/>
      <c r="V677" s="42"/>
      <c r="W677" s="42"/>
      <c r="X677" s="42"/>
      <c r="Y677" s="42"/>
      <c r="Z677" s="42"/>
      <c r="AA677" s="42"/>
      <c r="AB677" s="42"/>
      <c r="AC677" s="42"/>
      <c r="AD677" s="42"/>
      <c r="AE677" s="42"/>
      <c r="AR677" s="220" t="s">
        <v>1100</v>
      </c>
      <c r="AT677" s="220" t="s">
        <v>192</v>
      </c>
      <c r="AU677" s="220" t="s">
        <v>84</v>
      </c>
      <c r="AY677" s="21" t="s">
        <v>189</v>
      </c>
      <c r="BE677" s="221">
        <f>IF(N677="základní",J677,0)</f>
        <v>0</v>
      </c>
      <c r="BF677" s="221">
        <f>IF(N677="snížená",J677,0)</f>
        <v>0</v>
      </c>
      <c r="BG677" s="221">
        <f>IF(N677="zákl. přenesená",J677,0)</f>
        <v>0</v>
      </c>
      <c r="BH677" s="221">
        <f>IF(N677="sníž. přenesená",J677,0)</f>
        <v>0</v>
      </c>
      <c r="BI677" s="221">
        <f>IF(N677="nulová",J677,0)</f>
        <v>0</v>
      </c>
      <c r="BJ677" s="21" t="s">
        <v>82</v>
      </c>
      <c r="BK677" s="221">
        <f>ROUND(I677*H677,2)</f>
        <v>0</v>
      </c>
      <c r="BL677" s="21" t="s">
        <v>1100</v>
      </c>
      <c r="BM677" s="220" t="s">
        <v>1101</v>
      </c>
    </row>
    <row r="678" s="2" customFormat="1">
      <c r="A678" s="42"/>
      <c r="B678" s="43"/>
      <c r="C678" s="44"/>
      <c r="D678" s="222" t="s">
        <v>198</v>
      </c>
      <c r="E678" s="44"/>
      <c r="F678" s="223" t="s">
        <v>1102</v>
      </c>
      <c r="G678" s="44"/>
      <c r="H678" s="44"/>
      <c r="I678" s="224"/>
      <c r="J678" s="44"/>
      <c r="K678" s="44"/>
      <c r="L678" s="48"/>
      <c r="M678" s="225"/>
      <c r="N678" s="226"/>
      <c r="O678" s="88"/>
      <c r="P678" s="88"/>
      <c r="Q678" s="88"/>
      <c r="R678" s="88"/>
      <c r="S678" s="88"/>
      <c r="T678" s="89"/>
      <c r="U678" s="42"/>
      <c r="V678" s="42"/>
      <c r="W678" s="42"/>
      <c r="X678" s="42"/>
      <c r="Y678" s="42"/>
      <c r="Z678" s="42"/>
      <c r="AA678" s="42"/>
      <c r="AB678" s="42"/>
      <c r="AC678" s="42"/>
      <c r="AD678" s="42"/>
      <c r="AE678" s="42"/>
      <c r="AT678" s="21" t="s">
        <v>198</v>
      </c>
      <c r="AU678" s="21" t="s">
        <v>84</v>
      </c>
    </row>
    <row r="679" s="12" customFormat="1" ht="22.8" customHeight="1">
      <c r="A679" s="12"/>
      <c r="B679" s="193"/>
      <c r="C679" s="194"/>
      <c r="D679" s="195" t="s">
        <v>73</v>
      </c>
      <c r="E679" s="207" t="s">
        <v>1103</v>
      </c>
      <c r="F679" s="207" t="s">
        <v>1104</v>
      </c>
      <c r="G679" s="194"/>
      <c r="H679" s="194"/>
      <c r="I679" s="197"/>
      <c r="J679" s="208">
        <f>BK679</f>
        <v>0</v>
      </c>
      <c r="K679" s="194"/>
      <c r="L679" s="199"/>
      <c r="M679" s="200"/>
      <c r="N679" s="201"/>
      <c r="O679" s="201"/>
      <c r="P679" s="202">
        <f>SUM(P680:P687)</f>
        <v>0</v>
      </c>
      <c r="Q679" s="201"/>
      <c r="R679" s="202">
        <f>SUM(R680:R687)</f>
        <v>0</v>
      </c>
      <c r="S679" s="201"/>
      <c r="T679" s="203">
        <f>SUM(T680:T687)</f>
        <v>0</v>
      </c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R679" s="204" t="s">
        <v>219</v>
      </c>
      <c r="AT679" s="205" t="s">
        <v>73</v>
      </c>
      <c r="AU679" s="205" t="s">
        <v>82</v>
      </c>
      <c r="AY679" s="204" t="s">
        <v>189</v>
      </c>
      <c r="BK679" s="206">
        <f>SUM(BK680:BK687)</f>
        <v>0</v>
      </c>
    </row>
    <row r="680" s="2" customFormat="1" ht="16.5" customHeight="1">
      <c r="A680" s="42"/>
      <c r="B680" s="43"/>
      <c r="C680" s="209" t="s">
        <v>1105</v>
      </c>
      <c r="D680" s="209" t="s">
        <v>192</v>
      </c>
      <c r="E680" s="210" t="s">
        <v>1106</v>
      </c>
      <c r="F680" s="211" t="s">
        <v>1104</v>
      </c>
      <c r="G680" s="212" t="s">
        <v>1099</v>
      </c>
      <c r="H680" s="213">
        <v>1</v>
      </c>
      <c r="I680" s="214"/>
      <c r="J680" s="215">
        <f>ROUND(I680*H680,2)</f>
        <v>0</v>
      </c>
      <c r="K680" s="211" t="s">
        <v>195</v>
      </c>
      <c r="L680" s="48"/>
      <c r="M680" s="216" t="s">
        <v>19</v>
      </c>
      <c r="N680" s="217" t="s">
        <v>45</v>
      </c>
      <c r="O680" s="88"/>
      <c r="P680" s="218">
        <f>O680*H680</f>
        <v>0</v>
      </c>
      <c r="Q680" s="218">
        <v>0</v>
      </c>
      <c r="R680" s="218">
        <f>Q680*H680</f>
        <v>0</v>
      </c>
      <c r="S680" s="218">
        <v>0</v>
      </c>
      <c r="T680" s="219">
        <f>S680*H680</f>
        <v>0</v>
      </c>
      <c r="U680" s="42"/>
      <c r="V680" s="42"/>
      <c r="W680" s="42"/>
      <c r="X680" s="42"/>
      <c r="Y680" s="42"/>
      <c r="Z680" s="42"/>
      <c r="AA680" s="42"/>
      <c r="AB680" s="42"/>
      <c r="AC680" s="42"/>
      <c r="AD680" s="42"/>
      <c r="AE680" s="42"/>
      <c r="AR680" s="220" t="s">
        <v>1100</v>
      </c>
      <c r="AT680" s="220" t="s">
        <v>192</v>
      </c>
      <c r="AU680" s="220" t="s">
        <v>84</v>
      </c>
      <c r="AY680" s="21" t="s">
        <v>189</v>
      </c>
      <c r="BE680" s="221">
        <f>IF(N680="základní",J680,0)</f>
        <v>0</v>
      </c>
      <c r="BF680" s="221">
        <f>IF(N680="snížená",J680,0)</f>
        <v>0</v>
      </c>
      <c r="BG680" s="221">
        <f>IF(N680="zákl. přenesená",J680,0)</f>
        <v>0</v>
      </c>
      <c r="BH680" s="221">
        <f>IF(N680="sníž. přenesená",J680,0)</f>
        <v>0</v>
      </c>
      <c r="BI680" s="221">
        <f>IF(N680="nulová",J680,0)</f>
        <v>0</v>
      </c>
      <c r="BJ680" s="21" t="s">
        <v>82</v>
      </c>
      <c r="BK680" s="221">
        <f>ROUND(I680*H680,2)</f>
        <v>0</v>
      </c>
      <c r="BL680" s="21" t="s">
        <v>1100</v>
      </c>
      <c r="BM680" s="220" t="s">
        <v>1107</v>
      </c>
    </row>
    <row r="681" s="2" customFormat="1">
      <c r="A681" s="42"/>
      <c r="B681" s="43"/>
      <c r="C681" s="44"/>
      <c r="D681" s="222" t="s">
        <v>198</v>
      </c>
      <c r="E681" s="44"/>
      <c r="F681" s="223" t="s">
        <v>1108</v>
      </c>
      <c r="G681" s="44"/>
      <c r="H681" s="44"/>
      <c r="I681" s="224"/>
      <c r="J681" s="44"/>
      <c r="K681" s="44"/>
      <c r="L681" s="48"/>
      <c r="M681" s="225"/>
      <c r="N681" s="226"/>
      <c r="O681" s="88"/>
      <c r="P681" s="88"/>
      <c r="Q681" s="88"/>
      <c r="R681" s="88"/>
      <c r="S681" s="88"/>
      <c r="T681" s="89"/>
      <c r="U681" s="42"/>
      <c r="V681" s="42"/>
      <c r="W681" s="42"/>
      <c r="X681" s="42"/>
      <c r="Y681" s="42"/>
      <c r="Z681" s="42"/>
      <c r="AA681" s="42"/>
      <c r="AB681" s="42"/>
      <c r="AC681" s="42"/>
      <c r="AD681" s="42"/>
      <c r="AE681" s="42"/>
      <c r="AT681" s="21" t="s">
        <v>198</v>
      </c>
      <c r="AU681" s="21" t="s">
        <v>84</v>
      </c>
    </row>
    <row r="682" s="2" customFormat="1" ht="16.5" customHeight="1">
      <c r="A682" s="42"/>
      <c r="B682" s="43"/>
      <c r="C682" s="209" t="s">
        <v>1109</v>
      </c>
      <c r="D682" s="209" t="s">
        <v>192</v>
      </c>
      <c r="E682" s="210" t="s">
        <v>1110</v>
      </c>
      <c r="F682" s="211" t="s">
        <v>1111</v>
      </c>
      <c r="G682" s="212" t="s">
        <v>1099</v>
      </c>
      <c r="H682" s="213">
        <v>1</v>
      </c>
      <c r="I682" s="214"/>
      <c r="J682" s="215">
        <f>ROUND(I682*H682,2)</f>
        <v>0</v>
      </c>
      <c r="K682" s="211" t="s">
        <v>195</v>
      </c>
      <c r="L682" s="48"/>
      <c r="M682" s="216" t="s">
        <v>19</v>
      </c>
      <c r="N682" s="217" t="s">
        <v>45</v>
      </c>
      <c r="O682" s="88"/>
      <c r="P682" s="218">
        <f>O682*H682</f>
        <v>0</v>
      </c>
      <c r="Q682" s="218">
        <v>0</v>
      </c>
      <c r="R682" s="218">
        <f>Q682*H682</f>
        <v>0</v>
      </c>
      <c r="S682" s="218">
        <v>0</v>
      </c>
      <c r="T682" s="219">
        <f>S682*H682</f>
        <v>0</v>
      </c>
      <c r="U682" s="42"/>
      <c r="V682" s="42"/>
      <c r="W682" s="42"/>
      <c r="X682" s="42"/>
      <c r="Y682" s="42"/>
      <c r="Z682" s="42"/>
      <c r="AA682" s="42"/>
      <c r="AB682" s="42"/>
      <c r="AC682" s="42"/>
      <c r="AD682" s="42"/>
      <c r="AE682" s="42"/>
      <c r="AR682" s="220" t="s">
        <v>1100</v>
      </c>
      <c r="AT682" s="220" t="s">
        <v>192</v>
      </c>
      <c r="AU682" s="220" t="s">
        <v>84</v>
      </c>
      <c r="AY682" s="21" t="s">
        <v>189</v>
      </c>
      <c r="BE682" s="221">
        <f>IF(N682="základní",J682,0)</f>
        <v>0</v>
      </c>
      <c r="BF682" s="221">
        <f>IF(N682="snížená",J682,0)</f>
        <v>0</v>
      </c>
      <c r="BG682" s="221">
        <f>IF(N682="zákl. přenesená",J682,0)</f>
        <v>0</v>
      </c>
      <c r="BH682" s="221">
        <f>IF(N682="sníž. přenesená",J682,0)</f>
        <v>0</v>
      </c>
      <c r="BI682" s="221">
        <f>IF(N682="nulová",J682,0)</f>
        <v>0</v>
      </c>
      <c r="BJ682" s="21" t="s">
        <v>82</v>
      </c>
      <c r="BK682" s="221">
        <f>ROUND(I682*H682,2)</f>
        <v>0</v>
      </c>
      <c r="BL682" s="21" t="s">
        <v>1100</v>
      </c>
      <c r="BM682" s="220" t="s">
        <v>1112</v>
      </c>
    </row>
    <row r="683" s="2" customFormat="1">
      <c r="A683" s="42"/>
      <c r="B683" s="43"/>
      <c r="C683" s="44"/>
      <c r="D683" s="222" t="s">
        <v>198</v>
      </c>
      <c r="E683" s="44"/>
      <c r="F683" s="223" t="s">
        <v>1113</v>
      </c>
      <c r="G683" s="44"/>
      <c r="H683" s="44"/>
      <c r="I683" s="224"/>
      <c r="J683" s="44"/>
      <c r="K683" s="44"/>
      <c r="L683" s="48"/>
      <c r="M683" s="225"/>
      <c r="N683" s="226"/>
      <c r="O683" s="88"/>
      <c r="P683" s="88"/>
      <c r="Q683" s="88"/>
      <c r="R683" s="88"/>
      <c r="S683" s="88"/>
      <c r="T683" s="89"/>
      <c r="U683" s="42"/>
      <c r="V683" s="42"/>
      <c r="W683" s="42"/>
      <c r="X683" s="42"/>
      <c r="Y683" s="42"/>
      <c r="Z683" s="42"/>
      <c r="AA683" s="42"/>
      <c r="AB683" s="42"/>
      <c r="AC683" s="42"/>
      <c r="AD683" s="42"/>
      <c r="AE683" s="42"/>
      <c r="AT683" s="21" t="s">
        <v>198</v>
      </c>
      <c r="AU683" s="21" t="s">
        <v>84</v>
      </c>
    </row>
    <row r="684" s="2" customFormat="1">
      <c r="A684" s="42"/>
      <c r="B684" s="43"/>
      <c r="C684" s="44"/>
      <c r="D684" s="229" t="s">
        <v>217</v>
      </c>
      <c r="E684" s="44"/>
      <c r="F684" s="250" t="s">
        <v>1114</v>
      </c>
      <c r="G684" s="44"/>
      <c r="H684" s="44"/>
      <c r="I684" s="224"/>
      <c r="J684" s="44"/>
      <c r="K684" s="44"/>
      <c r="L684" s="48"/>
      <c r="M684" s="225"/>
      <c r="N684" s="226"/>
      <c r="O684" s="88"/>
      <c r="P684" s="88"/>
      <c r="Q684" s="88"/>
      <c r="R684" s="88"/>
      <c r="S684" s="88"/>
      <c r="T684" s="89"/>
      <c r="U684" s="42"/>
      <c r="V684" s="42"/>
      <c r="W684" s="42"/>
      <c r="X684" s="42"/>
      <c r="Y684" s="42"/>
      <c r="Z684" s="42"/>
      <c r="AA684" s="42"/>
      <c r="AB684" s="42"/>
      <c r="AC684" s="42"/>
      <c r="AD684" s="42"/>
      <c r="AE684" s="42"/>
      <c r="AT684" s="21" t="s">
        <v>217</v>
      </c>
      <c r="AU684" s="21" t="s">
        <v>84</v>
      </c>
    </row>
    <row r="685" s="2" customFormat="1" ht="16.5" customHeight="1">
      <c r="A685" s="42"/>
      <c r="B685" s="43"/>
      <c r="C685" s="209" t="s">
        <v>1115</v>
      </c>
      <c r="D685" s="209" t="s">
        <v>192</v>
      </c>
      <c r="E685" s="210" t="s">
        <v>1116</v>
      </c>
      <c r="F685" s="211" t="s">
        <v>1117</v>
      </c>
      <c r="G685" s="212" t="s">
        <v>1099</v>
      </c>
      <c r="H685" s="213">
        <v>1</v>
      </c>
      <c r="I685" s="214"/>
      <c r="J685" s="215">
        <f>ROUND(I685*H685,2)</f>
        <v>0</v>
      </c>
      <c r="K685" s="211" t="s">
        <v>195</v>
      </c>
      <c r="L685" s="48"/>
      <c r="M685" s="216" t="s">
        <v>19</v>
      </c>
      <c r="N685" s="217" t="s">
        <v>45</v>
      </c>
      <c r="O685" s="88"/>
      <c r="P685" s="218">
        <f>O685*H685</f>
        <v>0</v>
      </c>
      <c r="Q685" s="218">
        <v>0</v>
      </c>
      <c r="R685" s="218">
        <f>Q685*H685</f>
        <v>0</v>
      </c>
      <c r="S685" s="218">
        <v>0</v>
      </c>
      <c r="T685" s="219">
        <f>S685*H685</f>
        <v>0</v>
      </c>
      <c r="U685" s="42"/>
      <c r="V685" s="42"/>
      <c r="W685" s="42"/>
      <c r="X685" s="42"/>
      <c r="Y685" s="42"/>
      <c r="Z685" s="42"/>
      <c r="AA685" s="42"/>
      <c r="AB685" s="42"/>
      <c r="AC685" s="42"/>
      <c r="AD685" s="42"/>
      <c r="AE685" s="42"/>
      <c r="AR685" s="220" t="s">
        <v>1100</v>
      </c>
      <c r="AT685" s="220" t="s">
        <v>192</v>
      </c>
      <c r="AU685" s="220" t="s">
        <v>84</v>
      </c>
      <c r="AY685" s="21" t="s">
        <v>189</v>
      </c>
      <c r="BE685" s="221">
        <f>IF(N685="základní",J685,0)</f>
        <v>0</v>
      </c>
      <c r="BF685" s="221">
        <f>IF(N685="snížená",J685,0)</f>
        <v>0</v>
      </c>
      <c r="BG685" s="221">
        <f>IF(N685="zákl. přenesená",J685,0)</f>
        <v>0</v>
      </c>
      <c r="BH685" s="221">
        <f>IF(N685="sníž. přenesená",J685,0)</f>
        <v>0</v>
      </c>
      <c r="BI685" s="221">
        <f>IF(N685="nulová",J685,0)</f>
        <v>0</v>
      </c>
      <c r="BJ685" s="21" t="s">
        <v>82</v>
      </c>
      <c r="BK685" s="221">
        <f>ROUND(I685*H685,2)</f>
        <v>0</v>
      </c>
      <c r="BL685" s="21" t="s">
        <v>1100</v>
      </c>
      <c r="BM685" s="220" t="s">
        <v>1118</v>
      </c>
    </row>
    <row r="686" s="2" customFormat="1">
      <c r="A686" s="42"/>
      <c r="B686" s="43"/>
      <c r="C686" s="44"/>
      <c r="D686" s="222" t="s">
        <v>198</v>
      </c>
      <c r="E686" s="44"/>
      <c r="F686" s="223" t="s">
        <v>1119</v>
      </c>
      <c r="G686" s="44"/>
      <c r="H686" s="44"/>
      <c r="I686" s="224"/>
      <c r="J686" s="44"/>
      <c r="K686" s="44"/>
      <c r="L686" s="48"/>
      <c r="M686" s="225"/>
      <c r="N686" s="226"/>
      <c r="O686" s="88"/>
      <c r="P686" s="88"/>
      <c r="Q686" s="88"/>
      <c r="R686" s="88"/>
      <c r="S686" s="88"/>
      <c r="T686" s="89"/>
      <c r="U686" s="42"/>
      <c r="V686" s="42"/>
      <c r="W686" s="42"/>
      <c r="X686" s="42"/>
      <c r="Y686" s="42"/>
      <c r="Z686" s="42"/>
      <c r="AA686" s="42"/>
      <c r="AB686" s="42"/>
      <c r="AC686" s="42"/>
      <c r="AD686" s="42"/>
      <c r="AE686" s="42"/>
      <c r="AT686" s="21" t="s">
        <v>198</v>
      </c>
      <c r="AU686" s="21" t="s">
        <v>84</v>
      </c>
    </row>
    <row r="687" s="2" customFormat="1">
      <c r="A687" s="42"/>
      <c r="B687" s="43"/>
      <c r="C687" s="44"/>
      <c r="D687" s="229" t="s">
        <v>217</v>
      </c>
      <c r="E687" s="44"/>
      <c r="F687" s="250" t="s">
        <v>1120</v>
      </c>
      <c r="G687" s="44"/>
      <c r="H687" s="44"/>
      <c r="I687" s="224"/>
      <c r="J687" s="44"/>
      <c r="K687" s="44"/>
      <c r="L687" s="48"/>
      <c r="M687" s="225"/>
      <c r="N687" s="226"/>
      <c r="O687" s="88"/>
      <c r="P687" s="88"/>
      <c r="Q687" s="88"/>
      <c r="R687" s="88"/>
      <c r="S687" s="88"/>
      <c r="T687" s="89"/>
      <c r="U687" s="42"/>
      <c r="V687" s="42"/>
      <c r="W687" s="42"/>
      <c r="X687" s="42"/>
      <c r="Y687" s="42"/>
      <c r="Z687" s="42"/>
      <c r="AA687" s="42"/>
      <c r="AB687" s="42"/>
      <c r="AC687" s="42"/>
      <c r="AD687" s="42"/>
      <c r="AE687" s="42"/>
      <c r="AT687" s="21" t="s">
        <v>217</v>
      </c>
      <c r="AU687" s="21" t="s">
        <v>84</v>
      </c>
    </row>
    <row r="688" s="12" customFormat="1" ht="22.8" customHeight="1">
      <c r="A688" s="12"/>
      <c r="B688" s="193"/>
      <c r="C688" s="194"/>
      <c r="D688" s="195" t="s">
        <v>73</v>
      </c>
      <c r="E688" s="207" t="s">
        <v>1121</v>
      </c>
      <c r="F688" s="207" t="s">
        <v>1122</v>
      </c>
      <c r="G688" s="194"/>
      <c r="H688" s="194"/>
      <c r="I688" s="197"/>
      <c r="J688" s="208">
        <f>BK688</f>
        <v>0</v>
      </c>
      <c r="K688" s="194"/>
      <c r="L688" s="199"/>
      <c r="M688" s="200"/>
      <c r="N688" s="201"/>
      <c r="O688" s="201"/>
      <c r="P688" s="202">
        <f>SUM(P689:P690)</f>
        <v>0</v>
      </c>
      <c r="Q688" s="201"/>
      <c r="R688" s="202">
        <f>SUM(R689:R690)</f>
        <v>0</v>
      </c>
      <c r="S688" s="201"/>
      <c r="T688" s="203">
        <f>SUM(T689:T690)</f>
        <v>0</v>
      </c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R688" s="204" t="s">
        <v>219</v>
      </c>
      <c r="AT688" s="205" t="s">
        <v>73</v>
      </c>
      <c r="AU688" s="205" t="s">
        <v>82</v>
      </c>
      <c r="AY688" s="204" t="s">
        <v>189</v>
      </c>
      <c r="BK688" s="206">
        <f>SUM(BK689:BK690)</f>
        <v>0</v>
      </c>
    </row>
    <row r="689" s="2" customFormat="1" ht="16.5" customHeight="1">
      <c r="A689" s="42"/>
      <c r="B689" s="43"/>
      <c r="C689" s="209" t="s">
        <v>1123</v>
      </c>
      <c r="D689" s="209" t="s">
        <v>192</v>
      </c>
      <c r="E689" s="210" t="s">
        <v>1124</v>
      </c>
      <c r="F689" s="211" t="s">
        <v>1125</v>
      </c>
      <c r="G689" s="212" t="s">
        <v>1099</v>
      </c>
      <c r="H689" s="213">
        <v>1</v>
      </c>
      <c r="I689" s="214"/>
      <c r="J689" s="215">
        <f>ROUND(I689*H689,2)</f>
        <v>0</v>
      </c>
      <c r="K689" s="211" t="s">
        <v>195</v>
      </c>
      <c r="L689" s="48"/>
      <c r="M689" s="216" t="s">
        <v>19</v>
      </c>
      <c r="N689" s="217" t="s">
        <v>45</v>
      </c>
      <c r="O689" s="88"/>
      <c r="P689" s="218">
        <f>O689*H689</f>
        <v>0</v>
      </c>
      <c r="Q689" s="218">
        <v>0</v>
      </c>
      <c r="R689" s="218">
        <f>Q689*H689</f>
        <v>0</v>
      </c>
      <c r="S689" s="218">
        <v>0</v>
      </c>
      <c r="T689" s="219">
        <f>S689*H689</f>
        <v>0</v>
      </c>
      <c r="U689" s="42"/>
      <c r="V689" s="42"/>
      <c r="W689" s="42"/>
      <c r="X689" s="42"/>
      <c r="Y689" s="42"/>
      <c r="Z689" s="42"/>
      <c r="AA689" s="42"/>
      <c r="AB689" s="42"/>
      <c r="AC689" s="42"/>
      <c r="AD689" s="42"/>
      <c r="AE689" s="42"/>
      <c r="AR689" s="220" t="s">
        <v>1100</v>
      </c>
      <c r="AT689" s="220" t="s">
        <v>192</v>
      </c>
      <c r="AU689" s="220" t="s">
        <v>84</v>
      </c>
      <c r="AY689" s="21" t="s">
        <v>189</v>
      </c>
      <c r="BE689" s="221">
        <f>IF(N689="základní",J689,0)</f>
        <v>0</v>
      </c>
      <c r="BF689" s="221">
        <f>IF(N689="snížená",J689,0)</f>
        <v>0</v>
      </c>
      <c r="BG689" s="221">
        <f>IF(N689="zákl. přenesená",J689,0)</f>
        <v>0</v>
      </c>
      <c r="BH689" s="221">
        <f>IF(N689="sníž. přenesená",J689,0)</f>
        <v>0</v>
      </c>
      <c r="BI689" s="221">
        <f>IF(N689="nulová",J689,0)</f>
        <v>0</v>
      </c>
      <c r="BJ689" s="21" t="s">
        <v>82</v>
      </c>
      <c r="BK689" s="221">
        <f>ROUND(I689*H689,2)</f>
        <v>0</v>
      </c>
      <c r="BL689" s="21" t="s">
        <v>1100</v>
      </c>
      <c r="BM689" s="220" t="s">
        <v>1126</v>
      </c>
    </row>
    <row r="690" s="2" customFormat="1">
      <c r="A690" s="42"/>
      <c r="B690" s="43"/>
      <c r="C690" s="44"/>
      <c r="D690" s="222" t="s">
        <v>198</v>
      </c>
      <c r="E690" s="44"/>
      <c r="F690" s="223" t="s">
        <v>1127</v>
      </c>
      <c r="G690" s="44"/>
      <c r="H690" s="44"/>
      <c r="I690" s="224"/>
      <c r="J690" s="44"/>
      <c r="K690" s="44"/>
      <c r="L690" s="48"/>
      <c r="M690" s="225"/>
      <c r="N690" s="226"/>
      <c r="O690" s="88"/>
      <c r="P690" s="88"/>
      <c r="Q690" s="88"/>
      <c r="R690" s="88"/>
      <c r="S690" s="88"/>
      <c r="T690" s="89"/>
      <c r="U690" s="42"/>
      <c r="V690" s="42"/>
      <c r="W690" s="42"/>
      <c r="X690" s="42"/>
      <c r="Y690" s="42"/>
      <c r="Z690" s="42"/>
      <c r="AA690" s="42"/>
      <c r="AB690" s="42"/>
      <c r="AC690" s="42"/>
      <c r="AD690" s="42"/>
      <c r="AE690" s="42"/>
      <c r="AT690" s="21" t="s">
        <v>198</v>
      </c>
      <c r="AU690" s="21" t="s">
        <v>84</v>
      </c>
    </row>
    <row r="691" s="12" customFormat="1" ht="22.8" customHeight="1">
      <c r="A691" s="12"/>
      <c r="B691" s="193"/>
      <c r="C691" s="194"/>
      <c r="D691" s="195" t="s">
        <v>73</v>
      </c>
      <c r="E691" s="207" t="s">
        <v>1128</v>
      </c>
      <c r="F691" s="207" t="s">
        <v>1129</v>
      </c>
      <c r="G691" s="194"/>
      <c r="H691" s="194"/>
      <c r="I691" s="197"/>
      <c r="J691" s="208">
        <f>BK691</f>
        <v>0</v>
      </c>
      <c r="K691" s="194"/>
      <c r="L691" s="199"/>
      <c r="M691" s="200"/>
      <c r="N691" s="201"/>
      <c r="O691" s="201"/>
      <c r="P691" s="202">
        <f>SUM(P692:P693)</f>
        <v>0</v>
      </c>
      <c r="Q691" s="201"/>
      <c r="R691" s="202">
        <f>SUM(R692:R693)</f>
        <v>0</v>
      </c>
      <c r="S691" s="201"/>
      <c r="T691" s="203">
        <f>SUM(T692:T693)</f>
        <v>0</v>
      </c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R691" s="204" t="s">
        <v>219</v>
      </c>
      <c r="AT691" s="205" t="s">
        <v>73</v>
      </c>
      <c r="AU691" s="205" t="s">
        <v>82</v>
      </c>
      <c r="AY691" s="204" t="s">
        <v>189</v>
      </c>
      <c r="BK691" s="206">
        <f>SUM(BK692:BK693)</f>
        <v>0</v>
      </c>
    </row>
    <row r="692" s="2" customFormat="1" ht="16.5" customHeight="1">
      <c r="A692" s="42"/>
      <c r="B692" s="43"/>
      <c r="C692" s="209" t="s">
        <v>1130</v>
      </c>
      <c r="D692" s="209" t="s">
        <v>192</v>
      </c>
      <c r="E692" s="210" t="s">
        <v>1131</v>
      </c>
      <c r="F692" s="211" t="s">
        <v>1129</v>
      </c>
      <c r="G692" s="212" t="s">
        <v>1099</v>
      </c>
      <c r="H692" s="213">
        <v>1</v>
      </c>
      <c r="I692" s="214"/>
      <c r="J692" s="215">
        <f>ROUND(I692*H692,2)</f>
        <v>0</v>
      </c>
      <c r="K692" s="211" t="s">
        <v>195</v>
      </c>
      <c r="L692" s="48"/>
      <c r="M692" s="216" t="s">
        <v>19</v>
      </c>
      <c r="N692" s="217" t="s">
        <v>45</v>
      </c>
      <c r="O692" s="88"/>
      <c r="P692" s="218">
        <f>O692*H692</f>
        <v>0</v>
      </c>
      <c r="Q692" s="218">
        <v>0</v>
      </c>
      <c r="R692" s="218">
        <f>Q692*H692</f>
        <v>0</v>
      </c>
      <c r="S692" s="218">
        <v>0</v>
      </c>
      <c r="T692" s="219">
        <f>S692*H692</f>
        <v>0</v>
      </c>
      <c r="U692" s="42"/>
      <c r="V692" s="42"/>
      <c r="W692" s="42"/>
      <c r="X692" s="42"/>
      <c r="Y692" s="42"/>
      <c r="Z692" s="42"/>
      <c r="AA692" s="42"/>
      <c r="AB692" s="42"/>
      <c r="AC692" s="42"/>
      <c r="AD692" s="42"/>
      <c r="AE692" s="42"/>
      <c r="AR692" s="220" t="s">
        <v>1100</v>
      </c>
      <c r="AT692" s="220" t="s">
        <v>192</v>
      </c>
      <c r="AU692" s="220" t="s">
        <v>84</v>
      </c>
      <c r="AY692" s="21" t="s">
        <v>189</v>
      </c>
      <c r="BE692" s="221">
        <f>IF(N692="základní",J692,0)</f>
        <v>0</v>
      </c>
      <c r="BF692" s="221">
        <f>IF(N692="snížená",J692,0)</f>
        <v>0</v>
      </c>
      <c r="BG692" s="221">
        <f>IF(N692="zákl. přenesená",J692,0)</f>
        <v>0</v>
      </c>
      <c r="BH692" s="221">
        <f>IF(N692="sníž. přenesená",J692,0)</f>
        <v>0</v>
      </c>
      <c r="BI692" s="221">
        <f>IF(N692="nulová",J692,0)</f>
        <v>0</v>
      </c>
      <c r="BJ692" s="21" t="s">
        <v>82</v>
      </c>
      <c r="BK692" s="221">
        <f>ROUND(I692*H692,2)</f>
        <v>0</v>
      </c>
      <c r="BL692" s="21" t="s">
        <v>1100</v>
      </c>
      <c r="BM692" s="220" t="s">
        <v>1132</v>
      </c>
    </row>
    <row r="693" s="2" customFormat="1">
      <c r="A693" s="42"/>
      <c r="B693" s="43"/>
      <c r="C693" s="44"/>
      <c r="D693" s="222" t="s">
        <v>198</v>
      </c>
      <c r="E693" s="44"/>
      <c r="F693" s="223" t="s">
        <v>1133</v>
      </c>
      <c r="G693" s="44"/>
      <c r="H693" s="44"/>
      <c r="I693" s="224"/>
      <c r="J693" s="44"/>
      <c r="K693" s="44"/>
      <c r="L693" s="48"/>
      <c r="M693" s="225"/>
      <c r="N693" s="226"/>
      <c r="O693" s="88"/>
      <c r="P693" s="88"/>
      <c r="Q693" s="88"/>
      <c r="R693" s="88"/>
      <c r="S693" s="88"/>
      <c r="T693" s="89"/>
      <c r="U693" s="42"/>
      <c r="V693" s="42"/>
      <c r="W693" s="42"/>
      <c r="X693" s="42"/>
      <c r="Y693" s="42"/>
      <c r="Z693" s="42"/>
      <c r="AA693" s="42"/>
      <c r="AB693" s="42"/>
      <c r="AC693" s="42"/>
      <c r="AD693" s="42"/>
      <c r="AE693" s="42"/>
      <c r="AT693" s="21" t="s">
        <v>198</v>
      </c>
      <c r="AU693" s="21" t="s">
        <v>84</v>
      </c>
    </row>
    <row r="694" s="12" customFormat="1" ht="22.8" customHeight="1">
      <c r="A694" s="12"/>
      <c r="B694" s="193"/>
      <c r="C694" s="194"/>
      <c r="D694" s="195" t="s">
        <v>73</v>
      </c>
      <c r="E694" s="207" t="s">
        <v>1134</v>
      </c>
      <c r="F694" s="207" t="s">
        <v>1135</v>
      </c>
      <c r="G694" s="194"/>
      <c r="H694" s="194"/>
      <c r="I694" s="197"/>
      <c r="J694" s="208">
        <f>BK694</f>
        <v>0</v>
      </c>
      <c r="K694" s="194"/>
      <c r="L694" s="199"/>
      <c r="M694" s="200"/>
      <c r="N694" s="201"/>
      <c r="O694" s="201"/>
      <c r="P694" s="202">
        <f>SUM(P695:P696)</f>
        <v>0</v>
      </c>
      <c r="Q694" s="201"/>
      <c r="R694" s="202">
        <f>SUM(R695:R696)</f>
        <v>0</v>
      </c>
      <c r="S694" s="201"/>
      <c r="T694" s="203">
        <f>SUM(T695:T696)</f>
        <v>0</v>
      </c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R694" s="204" t="s">
        <v>219</v>
      </c>
      <c r="AT694" s="205" t="s">
        <v>73</v>
      </c>
      <c r="AU694" s="205" t="s">
        <v>82</v>
      </c>
      <c r="AY694" s="204" t="s">
        <v>189</v>
      </c>
      <c r="BK694" s="206">
        <f>SUM(BK695:BK696)</f>
        <v>0</v>
      </c>
    </row>
    <row r="695" s="2" customFormat="1" ht="16.5" customHeight="1">
      <c r="A695" s="42"/>
      <c r="B695" s="43"/>
      <c r="C695" s="209" t="s">
        <v>1136</v>
      </c>
      <c r="D695" s="209" t="s">
        <v>192</v>
      </c>
      <c r="E695" s="210" t="s">
        <v>1137</v>
      </c>
      <c r="F695" s="211" t="s">
        <v>1138</v>
      </c>
      <c r="G695" s="212" t="s">
        <v>1099</v>
      </c>
      <c r="H695" s="213">
        <v>1</v>
      </c>
      <c r="I695" s="214"/>
      <c r="J695" s="215">
        <f>ROUND(I695*H695,2)</f>
        <v>0</v>
      </c>
      <c r="K695" s="211" t="s">
        <v>195</v>
      </c>
      <c r="L695" s="48"/>
      <c r="M695" s="216" t="s">
        <v>19</v>
      </c>
      <c r="N695" s="217" t="s">
        <v>45</v>
      </c>
      <c r="O695" s="88"/>
      <c r="P695" s="218">
        <f>O695*H695</f>
        <v>0</v>
      </c>
      <c r="Q695" s="218">
        <v>0</v>
      </c>
      <c r="R695" s="218">
        <f>Q695*H695</f>
        <v>0</v>
      </c>
      <c r="S695" s="218">
        <v>0</v>
      </c>
      <c r="T695" s="219">
        <f>S695*H695</f>
        <v>0</v>
      </c>
      <c r="U695" s="42"/>
      <c r="V695" s="42"/>
      <c r="W695" s="42"/>
      <c r="X695" s="42"/>
      <c r="Y695" s="42"/>
      <c r="Z695" s="42"/>
      <c r="AA695" s="42"/>
      <c r="AB695" s="42"/>
      <c r="AC695" s="42"/>
      <c r="AD695" s="42"/>
      <c r="AE695" s="42"/>
      <c r="AR695" s="220" t="s">
        <v>1100</v>
      </c>
      <c r="AT695" s="220" t="s">
        <v>192</v>
      </c>
      <c r="AU695" s="220" t="s">
        <v>84</v>
      </c>
      <c r="AY695" s="21" t="s">
        <v>189</v>
      </c>
      <c r="BE695" s="221">
        <f>IF(N695="základní",J695,0)</f>
        <v>0</v>
      </c>
      <c r="BF695" s="221">
        <f>IF(N695="snížená",J695,0)</f>
        <v>0</v>
      </c>
      <c r="BG695" s="221">
        <f>IF(N695="zákl. přenesená",J695,0)</f>
        <v>0</v>
      </c>
      <c r="BH695" s="221">
        <f>IF(N695="sníž. přenesená",J695,0)</f>
        <v>0</v>
      </c>
      <c r="BI695" s="221">
        <f>IF(N695="nulová",J695,0)</f>
        <v>0</v>
      </c>
      <c r="BJ695" s="21" t="s">
        <v>82</v>
      </c>
      <c r="BK695" s="221">
        <f>ROUND(I695*H695,2)</f>
        <v>0</v>
      </c>
      <c r="BL695" s="21" t="s">
        <v>1100</v>
      </c>
      <c r="BM695" s="220" t="s">
        <v>1139</v>
      </c>
    </row>
    <row r="696" s="2" customFormat="1">
      <c r="A696" s="42"/>
      <c r="B696" s="43"/>
      <c r="C696" s="44"/>
      <c r="D696" s="222" t="s">
        <v>198</v>
      </c>
      <c r="E696" s="44"/>
      <c r="F696" s="223" t="s">
        <v>1140</v>
      </c>
      <c r="G696" s="44"/>
      <c r="H696" s="44"/>
      <c r="I696" s="224"/>
      <c r="J696" s="44"/>
      <c r="K696" s="44"/>
      <c r="L696" s="48"/>
      <c r="M696" s="282"/>
      <c r="N696" s="283"/>
      <c r="O696" s="284"/>
      <c r="P696" s="284"/>
      <c r="Q696" s="284"/>
      <c r="R696" s="284"/>
      <c r="S696" s="284"/>
      <c r="T696" s="285"/>
      <c r="U696" s="42"/>
      <c r="V696" s="42"/>
      <c r="W696" s="42"/>
      <c r="X696" s="42"/>
      <c r="Y696" s="42"/>
      <c r="Z696" s="42"/>
      <c r="AA696" s="42"/>
      <c r="AB696" s="42"/>
      <c r="AC696" s="42"/>
      <c r="AD696" s="42"/>
      <c r="AE696" s="42"/>
      <c r="AT696" s="21" t="s">
        <v>198</v>
      </c>
      <c r="AU696" s="21" t="s">
        <v>84</v>
      </c>
    </row>
    <row r="697" s="2" customFormat="1" ht="6.96" customHeight="1">
      <c r="A697" s="42"/>
      <c r="B697" s="63"/>
      <c r="C697" s="64"/>
      <c r="D697" s="64"/>
      <c r="E697" s="64"/>
      <c r="F697" s="64"/>
      <c r="G697" s="64"/>
      <c r="H697" s="64"/>
      <c r="I697" s="64"/>
      <c r="J697" s="64"/>
      <c r="K697" s="64"/>
      <c r="L697" s="48"/>
      <c r="M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  <c r="AE697" s="42"/>
    </row>
  </sheetData>
  <sheetProtection sheet="1" autoFilter="0" formatColumns="0" formatRows="0" objects="1" scenarios="1" spinCount="100000" saltValue="vMUsE8Y5VYdF3yuusXCR+8ihqJt91xM/9U8cU4o/esFMFLtffdfZxnDUmlg8j9le2Ci7HCi3a0c8mmHrc9OR9Q==" hashValue="6YAXNP5MSN/E9NRe0gTUZhxATvVRMv3j3HZ3ehGWBKtoFLN/dDPNNZ19EjE/ixVNvqSdCauo3Aa+9sr++blGNw==" algorithmName="SHA-512" password="CC3F"/>
  <autoFilter ref="C99:K696"/>
  <mergeCells count="9">
    <mergeCell ref="E7:H7"/>
    <mergeCell ref="E9:H9"/>
    <mergeCell ref="E18:H18"/>
    <mergeCell ref="E27:H27"/>
    <mergeCell ref="E48:H48"/>
    <mergeCell ref="E50:H50"/>
    <mergeCell ref="E90:H90"/>
    <mergeCell ref="E92:H92"/>
    <mergeCell ref="L2:V2"/>
  </mergeCells>
  <hyperlinks>
    <hyperlink ref="F104" r:id="rId1" display="https://podminky.urs.cz/item/CS_URS_2024_02/317322511"/>
    <hyperlink ref="F109" r:id="rId2" display="https://podminky.urs.cz/item/CS_URS_2024_02/317351105"/>
    <hyperlink ref="F114" r:id="rId3" display="https://podminky.urs.cz/item/CS_URS_2024_02/317351106"/>
    <hyperlink ref="F120" r:id="rId4" display="https://podminky.urs.cz/item/CS_URS_2024_02/317361821"/>
    <hyperlink ref="F127" r:id="rId5" display="https://podminky.urs.cz/item/CS_URS_2024_02/331231126"/>
    <hyperlink ref="F134" r:id="rId6" display="https://podminky.urs.cz/item/CS_URS_2024_02/310901115"/>
    <hyperlink ref="F172" r:id="rId7" display="https://podminky.urs.cz/item/CS_URS_2024_02/348321217"/>
    <hyperlink ref="F182" r:id="rId8" display="https://podminky.urs.cz/item/CS_URS_2024_02/348351211"/>
    <hyperlink ref="F192" r:id="rId9" display="https://podminky.urs.cz/item/CS_URS_2024_02/348351212"/>
    <hyperlink ref="F195" r:id="rId10" display="https://podminky.urs.cz/item/CS_URS_2024_02/348361216"/>
    <hyperlink ref="F199" r:id="rId11" display="https://podminky.urs.cz/item/CS_URS_2024_01/434191423"/>
    <hyperlink ref="F204" r:id="rId12" display="https://podminky.urs.cz/item/CS_URS_2024_02/619996117"/>
    <hyperlink ref="F208" r:id="rId13" display="https://podminky.urs.cz/item/CS_URS_2024_02/619996137"/>
    <hyperlink ref="F243" r:id="rId14" display="https://podminky.urs.cz/item/CS_URS_2024_01/631311123"/>
    <hyperlink ref="F249" r:id="rId15" display="https://podminky.urs.cz/item/CS_URS_2024_02/631311125"/>
    <hyperlink ref="F255" r:id="rId16" display="https://podminky.urs.cz/item/CS_URS_2024_02/631311135"/>
    <hyperlink ref="F262" r:id="rId17" display="https://podminky.urs.cz/item/CS_URS_2024_02/631351101"/>
    <hyperlink ref="F268" r:id="rId18" display="https://podminky.urs.cz/item/CS_URS_2024_02/631351102"/>
    <hyperlink ref="F271" r:id="rId19" display="https://podminky.urs.cz/item/CS_URS_2024_02/631351111"/>
    <hyperlink ref="F276" r:id="rId20" display="https://podminky.urs.cz/item/CS_URS_2024_02/631351112"/>
    <hyperlink ref="F279" r:id="rId21" display="https://podminky.urs.cz/item/CS_URS_2024_02/632451416"/>
    <hyperlink ref="F282" r:id="rId22" display="https://podminky.urs.cz/item/CS_URS_2024_02/632451431"/>
    <hyperlink ref="F286" r:id="rId23" display="https://podminky.urs.cz/item/CS_URS_2024_02/632481212"/>
    <hyperlink ref="F289" r:id="rId24" display="https://podminky.urs.cz/item/CS_URS_2024_02/634611141"/>
    <hyperlink ref="F292" r:id="rId25" display="https://podminky.urs.cz/item/CS_URS_2024_02/634911133"/>
    <hyperlink ref="F297" r:id="rId26" display="https://podminky.urs.cz/item/CS_URS_2024_02/635321121"/>
    <hyperlink ref="F312" r:id="rId27" display="https://podminky.urs.cz/item/CS_URS_2024_02/941211111"/>
    <hyperlink ref="F317" r:id="rId28" display="https://podminky.urs.cz/item/CS_URS_2024_02/941211211"/>
    <hyperlink ref="F320" r:id="rId29" display="https://podminky.urs.cz/item/CS_URS_2024_02/941211311"/>
    <hyperlink ref="F322" r:id="rId30" display="https://podminky.urs.cz/item/CS_URS_2024_02/941211811"/>
    <hyperlink ref="F325" r:id="rId31" display="https://podminky.urs.cz/item/CS_URS_2024_02/943211111"/>
    <hyperlink ref="F331" r:id="rId32" display="https://podminky.urs.cz/item/CS_URS_2024_02/943211211"/>
    <hyperlink ref="F334" r:id="rId33" display="https://podminky.urs.cz/item/CS_URS_2024_02/943211311"/>
    <hyperlink ref="F336" r:id="rId34" display="https://podminky.urs.cz/item/CS_URS_2024_02/943211811"/>
    <hyperlink ref="F339" r:id="rId35" display="https://podminky.urs.cz/item/CS_URS_2024_02/944611111"/>
    <hyperlink ref="F342" r:id="rId36" display="https://podminky.urs.cz/item/CS_URS_2024_02/944611211"/>
    <hyperlink ref="F345" r:id="rId37" display="https://podminky.urs.cz/item/CS_URS_2024_02/944611811"/>
    <hyperlink ref="F348" r:id="rId38" display="https://podminky.urs.cz/item/CS_URS_2024_02/949101111"/>
    <hyperlink ref="F351" r:id="rId39" display="https://podminky.urs.cz/item/CS_URS_2024_02/952901111"/>
    <hyperlink ref="F356" r:id="rId40" display="https://podminky.urs.cz/item/CS_URS_2024_02/962032230"/>
    <hyperlink ref="F362" r:id="rId41" display="https://podminky.urs.cz/item/CS_URS_2024_02/962032681"/>
    <hyperlink ref="F365" r:id="rId42" display="https://podminky.urs.cz/item/CS_URS_2024_02/962052211"/>
    <hyperlink ref="F377" r:id="rId43" display="https://podminky.urs.cz/item/CS_URS_2024_02/965042141"/>
    <hyperlink ref="F380" r:id="rId44" display="https://podminky.urs.cz/item/CS_URS_2024_02/965045113"/>
    <hyperlink ref="F383" r:id="rId45" display="https://podminky.urs.cz/item/CS_URS_2024_02/965081333"/>
    <hyperlink ref="F386" r:id="rId46" display="https://podminky.urs.cz/item/CS_URS_2024_02/977211112"/>
    <hyperlink ref="F389" r:id="rId47" display="https://podminky.urs.cz/item/CS_URS_2024_02/985331212"/>
    <hyperlink ref="F404" r:id="rId48" display="https://podminky.urs.cz/item/CS_URS_2024_02/985331215"/>
    <hyperlink ref="F421" r:id="rId49" display="https://podminky.urs.cz/item/CS_URS_2024_02/985331912"/>
    <hyperlink ref="F430" r:id="rId50" display="https://podminky.urs.cz/item/CS_URS_2024_02/993111111"/>
    <hyperlink ref="F433" r:id="rId51" display="https://podminky.urs.cz/item/CS_URS_2024_02/993111119"/>
    <hyperlink ref="F436" r:id="rId52" display="https://podminky.urs.cz/item/CS_URS_2024_02/993121111"/>
    <hyperlink ref="F439" r:id="rId53" display="https://podminky.urs.cz/item/CS_URS_2024_02/993121119"/>
    <hyperlink ref="F443" r:id="rId54" display="https://podminky.urs.cz/item/CS_URS_2024_02/997013152"/>
    <hyperlink ref="F445" r:id="rId55" display="https://podminky.urs.cz/item/CS_URS_2024_02/997013501"/>
    <hyperlink ref="F447" r:id="rId56" display="https://podminky.urs.cz/item/CS_URS_2024_02/997013509"/>
    <hyperlink ref="F450" r:id="rId57" display="https://podminky.urs.cz/item/CS_URS_2024_02/997013601"/>
    <hyperlink ref="F453" r:id="rId58" display="https://podminky.urs.cz/item/CS_URS_2024_02/997013602"/>
    <hyperlink ref="F456" r:id="rId59" display="https://podminky.urs.cz/item/CS_URS_2024_02/997013603"/>
    <hyperlink ref="F459" r:id="rId60" display="https://podminky.urs.cz/item/CS_URS_2024_02/997013609"/>
    <hyperlink ref="F461" r:id="rId61" display="https://podminky.urs.cz/item/CS_URS_2024_02/997013631"/>
    <hyperlink ref="F464" r:id="rId62" display="https://podminky.urs.cz/item/CS_URS_2024_02/997013811"/>
    <hyperlink ref="F467" r:id="rId63" display="https://podminky.urs.cz/item/CS_URS_2024_02/997013814"/>
    <hyperlink ref="F470" r:id="rId64" display="https://podminky.urs.cz/item/CS_URS_2024_02/998011008"/>
    <hyperlink ref="F474" r:id="rId65" display="https://podminky.urs.cz/item/CS_URS_2024_02/712300843"/>
    <hyperlink ref="F477" r:id="rId66" display="https://podminky.urs.cz/item/CS_URS_2024_02/712331101"/>
    <hyperlink ref="F483" r:id="rId67" display="https://podminky.urs.cz/item/CS_URS_2024_02/712340831"/>
    <hyperlink ref="F491" r:id="rId68" display="https://podminky.urs.cz/item/CS_URS_2024_02/712361702"/>
    <hyperlink ref="F498" r:id="rId69" display="https://podminky.urs.cz/item/CS_URS_2024_02/712361804"/>
    <hyperlink ref="F502" r:id="rId70" display="https://podminky.urs.cz/item/CS_URS_2024_02/712363001"/>
    <hyperlink ref="F508" r:id="rId71" display="https://podminky.urs.cz/item/CS_URS_2024_02/712363003"/>
    <hyperlink ref="F512" r:id="rId72" display="https://podminky.urs.cz/item/CS_URS_2024_02/712391587"/>
    <hyperlink ref="F518" r:id="rId73" display="https://podminky.urs.cz/item/CS_URS_2024_02/998712111"/>
    <hyperlink ref="F521" r:id="rId74" display="https://podminky.urs.cz/item/CS_URS_2024_02/762083111"/>
    <hyperlink ref="F524" r:id="rId75" display="https://podminky.urs.cz/item/CS_URS_2024_02/762341210"/>
    <hyperlink ref="F532" r:id="rId76" display="https://podminky.urs.cz/item/CS_URS_2024_02/762341832"/>
    <hyperlink ref="F539" r:id="rId77" display="https://podminky.urs.cz/item/CS_URS_2024_02/762751810"/>
    <hyperlink ref="F550" r:id="rId78" display="https://podminky.urs.cz/item/CS_URS_2024_02/998762111"/>
    <hyperlink ref="F553" r:id="rId79" display="https://podminky.urs.cz/item/CS_URS_2024_02/763331113"/>
    <hyperlink ref="F558" r:id="rId80" display="https://podminky.urs.cz/item/CS_URS_2024_02/763131752"/>
    <hyperlink ref="F564" r:id="rId81" display="https://podminky.urs.cz/item/CS_URS_2024_02/998763321"/>
    <hyperlink ref="F567" r:id="rId82" display="https://podminky.urs.cz/item/CS_URS_2024_02/764001831"/>
    <hyperlink ref="F570" r:id="rId83" display="https://podminky.urs.cz/item/CS_URS_2024_02/764002414"/>
    <hyperlink ref="F576" r:id="rId84" display="https://podminky.urs.cz/item/CS_URS_2024_02/764002801"/>
    <hyperlink ref="F580" r:id="rId85" display="https://podminky.urs.cz/item/CS_URS_2024_02/764002871"/>
    <hyperlink ref="F582" r:id="rId86" display="https://podminky.urs.cz/item/CS_URS_2024_02/764004801"/>
    <hyperlink ref="F586" r:id="rId87" display="https://podminky.urs.cz/item/CS_URS_2024_02/764004861"/>
    <hyperlink ref="F590" r:id="rId88" display="https://podminky.urs.cz/item/CS_URS_2024_02/764141411"/>
    <hyperlink ref="F604" r:id="rId89" display="https://podminky.urs.cz/item/CS_URS_2024_02/998764111"/>
    <hyperlink ref="F612" r:id="rId90" display="https://podminky.urs.cz/item/CS_URS_2024_02/767114821"/>
    <hyperlink ref="F615" r:id="rId91" display="https://podminky.urs.cz/item/CS_URS_2024_02/767161813"/>
    <hyperlink ref="F617" r:id="rId92" display="https://podminky.urs.cz/item/CS_URS_2024_02/767996701"/>
    <hyperlink ref="F627" r:id="rId93" display="https://podminky.urs.cz/item/CS_URS_2024_02/998767111"/>
    <hyperlink ref="F630" r:id="rId94" display="https://podminky.urs.cz/item/CS_URS_2024_02/772528112"/>
    <hyperlink ref="F634" r:id="rId95" display="https://podminky.urs.cz/item/CS_URS_2024_02/772528113"/>
    <hyperlink ref="F638" r:id="rId96" display="https://podminky.urs.cz/item/CS_URS_2024_01/772528114"/>
    <hyperlink ref="F645" r:id="rId97" display="https://podminky.urs.cz/item/CS_URS_2024_02/772991422"/>
    <hyperlink ref="F648" r:id="rId98" display="https://podminky.urs.cz/item/CS_URS_2024_02/998772111"/>
    <hyperlink ref="F678" r:id="rId99" display="https://podminky.urs.cz/item/CS_URS_2024_02/013254000"/>
    <hyperlink ref="F681" r:id="rId100" display="https://podminky.urs.cz/item/CS_URS_2024_02/030001000"/>
    <hyperlink ref="F683" r:id="rId101" display="https://podminky.urs.cz/item/CS_URS_2024_02/034103000"/>
    <hyperlink ref="F686" r:id="rId102" display="https://podminky.urs.cz/item/CS_URS_2024_02/039002000"/>
    <hyperlink ref="F690" r:id="rId103" display="https://podminky.urs.cz/item/CS_URS_2024_02/045002000"/>
    <hyperlink ref="F693" r:id="rId104" display="https://podminky.urs.cz/item/CS_URS_2024_02/070001000"/>
    <hyperlink ref="F696" r:id="rId105" display="https://podminky.urs.cz/item/CS_URS_2024_02/0914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87</v>
      </c>
      <c r="AZ2" s="132" t="s">
        <v>1141</v>
      </c>
      <c r="BA2" s="132" t="s">
        <v>1142</v>
      </c>
      <c r="BB2" s="132" t="s">
        <v>93</v>
      </c>
      <c r="BC2" s="132" t="s">
        <v>1143</v>
      </c>
      <c r="BD2" s="132" t="s">
        <v>84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24"/>
      <c r="AT3" s="21" t="s">
        <v>84</v>
      </c>
      <c r="AZ3" s="132" t="s">
        <v>1144</v>
      </c>
      <c r="BA3" s="132" t="s">
        <v>1145</v>
      </c>
      <c r="BB3" s="132" t="s">
        <v>93</v>
      </c>
      <c r="BC3" s="132" t="s">
        <v>1146</v>
      </c>
      <c r="BD3" s="132" t="s">
        <v>84</v>
      </c>
    </row>
    <row r="4" s="1" customFormat="1" ht="24.96" customHeight="1">
      <c r="B4" s="24"/>
      <c r="D4" s="135" t="s">
        <v>98</v>
      </c>
      <c r="L4" s="24"/>
      <c r="M4" s="136" t="s">
        <v>10</v>
      </c>
      <c r="AT4" s="21" t="s">
        <v>4</v>
      </c>
      <c r="AZ4" s="132" t="s">
        <v>1147</v>
      </c>
      <c r="BA4" s="132" t="s">
        <v>1148</v>
      </c>
      <c r="BB4" s="132" t="s">
        <v>107</v>
      </c>
      <c r="BC4" s="132" t="s">
        <v>1149</v>
      </c>
      <c r="BD4" s="132" t="s">
        <v>84</v>
      </c>
    </row>
    <row r="5" s="1" customFormat="1" ht="6.96" customHeight="1">
      <c r="B5" s="24"/>
      <c r="L5" s="24"/>
      <c r="AZ5" s="132" t="s">
        <v>1150</v>
      </c>
      <c r="BA5" s="132" t="s">
        <v>1151</v>
      </c>
      <c r="BB5" s="132" t="s">
        <v>115</v>
      </c>
      <c r="BC5" s="132" t="s">
        <v>793</v>
      </c>
      <c r="BD5" s="132" t="s">
        <v>84</v>
      </c>
    </row>
    <row r="6" s="1" customFormat="1" ht="12" customHeight="1">
      <c r="B6" s="24"/>
      <c r="D6" s="137" t="s">
        <v>16</v>
      </c>
      <c r="L6" s="24"/>
      <c r="AZ6" s="132" t="s">
        <v>1152</v>
      </c>
      <c r="BA6" s="132" t="s">
        <v>1153</v>
      </c>
      <c r="BB6" s="132" t="s">
        <v>115</v>
      </c>
      <c r="BC6" s="132" t="s">
        <v>1154</v>
      </c>
      <c r="BD6" s="132" t="s">
        <v>84</v>
      </c>
    </row>
    <row r="7" s="1" customFormat="1" ht="26.25" customHeight="1">
      <c r="B7" s="24"/>
      <c r="E7" s="138" t="str">
        <f>'Rekapitulace stavby'!K6</f>
        <v>Obnova fasád, vnějších vyplní otvorů, terasy a parteru hlavní budovy lázní Kyselka, Bílina</v>
      </c>
      <c r="F7" s="137"/>
      <c r="G7" s="137"/>
      <c r="H7" s="137"/>
      <c r="L7" s="24"/>
      <c r="AZ7" s="132" t="s">
        <v>1155</v>
      </c>
      <c r="BA7" s="132" t="s">
        <v>1156</v>
      </c>
      <c r="BB7" s="132" t="s">
        <v>115</v>
      </c>
      <c r="BC7" s="132" t="s">
        <v>1157</v>
      </c>
      <c r="BD7" s="132" t="s">
        <v>84</v>
      </c>
    </row>
    <row r="8" s="2" customFormat="1" ht="12" customHeight="1">
      <c r="A8" s="42"/>
      <c r="B8" s="48"/>
      <c r="C8" s="42"/>
      <c r="D8" s="137" t="s">
        <v>112</v>
      </c>
      <c r="E8" s="42"/>
      <c r="F8" s="42"/>
      <c r="G8" s="42"/>
      <c r="H8" s="42"/>
      <c r="I8" s="42"/>
      <c r="J8" s="42"/>
      <c r="K8" s="42"/>
      <c r="L8" s="139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Z8" s="132" t="s">
        <v>1158</v>
      </c>
      <c r="BA8" s="132" t="s">
        <v>1159</v>
      </c>
      <c r="BB8" s="132" t="s">
        <v>93</v>
      </c>
      <c r="BC8" s="132" t="s">
        <v>1160</v>
      </c>
      <c r="BD8" s="132" t="s">
        <v>84</v>
      </c>
    </row>
    <row r="9" s="2" customFormat="1" ht="30" customHeight="1">
      <c r="A9" s="42"/>
      <c r="B9" s="48"/>
      <c r="C9" s="42"/>
      <c r="D9" s="42"/>
      <c r="E9" s="140" t="s">
        <v>1161</v>
      </c>
      <c r="F9" s="42"/>
      <c r="G9" s="42"/>
      <c r="H9" s="42"/>
      <c r="I9" s="42"/>
      <c r="J9" s="42"/>
      <c r="K9" s="42"/>
      <c r="L9" s="139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Z9" s="132" t="s">
        <v>1162</v>
      </c>
      <c r="BA9" s="132" t="s">
        <v>1163</v>
      </c>
      <c r="BB9" s="132" t="s">
        <v>93</v>
      </c>
      <c r="BC9" s="132" t="s">
        <v>1164</v>
      </c>
      <c r="BD9" s="132" t="s">
        <v>84</v>
      </c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9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Z10" s="132" t="s">
        <v>1165</v>
      </c>
      <c r="BA10" s="132" t="s">
        <v>1166</v>
      </c>
      <c r="BB10" s="132" t="s">
        <v>107</v>
      </c>
      <c r="BC10" s="132" t="s">
        <v>1167</v>
      </c>
      <c r="BD10" s="132" t="s">
        <v>84</v>
      </c>
    </row>
    <row r="11" s="2" customFormat="1" ht="12" customHeight="1">
      <c r="A11" s="42"/>
      <c r="B11" s="48"/>
      <c r="C11" s="42"/>
      <c r="D11" s="137" t="s">
        <v>18</v>
      </c>
      <c r="E11" s="42"/>
      <c r="F11" s="141" t="s">
        <v>19</v>
      </c>
      <c r="G11" s="42"/>
      <c r="H11" s="42"/>
      <c r="I11" s="137" t="s">
        <v>20</v>
      </c>
      <c r="J11" s="141" t="s">
        <v>19</v>
      </c>
      <c r="K11" s="42"/>
      <c r="L11" s="139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Z11" s="132" t="s">
        <v>1168</v>
      </c>
      <c r="BA11" s="132" t="s">
        <v>1169</v>
      </c>
      <c r="BB11" s="132" t="s">
        <v>107</v>
      </c>
      <c r="BC11" s="132" t="s">
        <v>1170</v>
      </c>
      <c r="BD11" s="132" t="s">
        <v>84</v>
      </c>
    </row>
    <row r="12" s="2" customFormat="1" ht="12" customHeight="1">
      <c r="A12" s="42"/>
      <c r="B12" s="48"/>
      <c r="C12" s="42"/>
      <c r="D12" s="137" t="s">
        <v>21</v>
      </c>
      <c r="E12" s="42"/>
      <c r="F12" s="141" t="s">
        <v>22</v>
      </c>
      <c r="G12" s="42"/>
      <c r="H12" s="42"/>
      <c r="I12" s="137" t="s">
        <v>23</v>
      </c>
      <c r="J12" s="142" t="str">
        <f>'Rekapitulace stavby'!AN8</f>
        <v>11. 6. 2024</v>
      </c>
      <c r="K12" s="42"/>
      <c r="L12" s="139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Z12" s="132" t="s">
        <v>1171</v>
      </c>
      <c r="BA12" s="132" t="s">
        <v>1172</v>
      </c>
      <c r="BB12" s="132" t="s">
        <v>107</v>
      </c>
      <c r="BC12" s="132" t="s">
        <v>1173</v>
      </c>
      <c r="BD12" s="132" t="s">
        <v>84</v>
      </c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9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Z13" s="132" t="s">
        <v>1174</v>
      </c>
      <c r="BA13" s="132" t="s">
        <v>1175</v>
      </c>
      <c r="BB13" s="132" t="s">
        <v>93</v>
      </c>
      <c r="BC13" s="132" t="s">
        <v>1176</v>
      </c>
      <c r="BD13" s="132" t="s">
        <v>84</v>
      </c>
    </row>
    <row r="14" s="2" customFormat="1" ht="12" customHeight="1">
      <c r="A14" s="42"/>
      <c r="B14" s="48"/>
      <c r="C14" s="42"/>
      <c r="D14" s="137" t="s">
        <v>25</v>
      </c>
      <c r="E14" s="42"/>
      <c r="F14" s="42"/>
      <c r="G14" s="42"/>
      <c r="H14" s="42"/>
      <c r="I14" s="137" t="s">
        <v>26</v>
      </c>
      <c r="J14" s="141" t="s">
        <v>19</v>
      </c>
      <c r="K14" s="42"/>
      <c r="L14" s="139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Z14" s="132" t="s">
        <v>1177</v>
      </c>
      <c r="BA14" s="132" t="s">
        <v>1178</v>
      </c>
      <c r="BB14" s="132" t="s">
        <v>115</v>
      </c>
      <c r="BC14" s="132" t="s">
        <v>1179</v>
      </c>
      <c r="BD14" s="132" t="s">
        <v>84</v>
      </c>
    </row>
    <row r="15" s="2" customFormat="1" ht="18" customHeight="1">
      <c r="A15" s="42"/>
      <c r="B15" s="48"/>
      <c r="C15" s="42"/>
      <c r="D15" s="42"/>
      <c r="E15" s="141" t="s">
        <v>27</v>
      </c>
      <c r="F15" s="42"/>
      <c r="G15" s="42"/>
      <c r="H15" s="42"/>
      <c r="I15" s="137" t="s">
        <v>28</v>
      </c>
      <c r="J15" s="141" t="s">
        <v>19</v>
      </c>
      <c r="K15" s="42"/>
      <c r="L15" s="139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Z15" s="132" t="s">
        <v>1180</v>
      </c>
      <c r="BA15" s="132" t="s">
        <v>1181</v>
      </c>
      <c r="BB15" s="132" t="s">
        <v>93</v>
      </c>
      <c r="BC15" s="132" t="s">
        <v>282</v>
      </c>
      <c r="BD15" s="132" t="s">
        <v>84</v>
      </c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9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Z16" s="132" t="s">
        <v>254</v>
      </c>
      <c r="BA16" s="132" t="s">
        <v>1182</v>
      </c>
      <c r="BB16" s="132" t="s">
        <v>19</v>
      </c>
      <c r="BC16" s="132" t="s">
        <v>1183</v>
      </c>
      <c r="BD16" s="132" t="s">
        <v>84</v>
      </c>
    </row>
    <row r="17" s="2" customFormat="1" ht="12" customHeight="1">
      <c r="A17" s="42"/>
      <c r="B17" s="48"/>
      <c r="C17" s="42"/>
      <c r="D17" s="137" t="s">
        <v>29</v>
      </c>
      <c r="E17" s="42"/>
      <c r="F17" s="42"/>
      <c r="G17" s="42"/>
      <c r="H17" s="42"/>
      <c r="I17" s="137" t="s">
        <v>26</v>
      </c>
      <c r="J17" s="37" t="str">
        <f>'Rekapitulace stavby'!AN13</f>
        <v>Vyplň údaj</v>
      </c>
      <c r="K17" s="42"/>
      <c r="L17" s="139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Z17" s="132" t="s">
        <v>1184</v>
      </c>
      <c r="BA17" s="132" t="s">
        <v>1185</v>
      </c>
      <c r="BB17" s="132" t="s">
        <v>107</v>
      </c>
      <c r="BC17" s="132" t="s">
        <v>1186</v>
      </c>
      <c r="BD17" s="132" t="s">
        <v>84</v>
      </c>
    </row>
    <row r="18" s="2" customFormat="1" ht="18" customHeight="1">
      <c r="A18" s="42"/>
      <c r="B18" s="48"/>
      <c r="C18" s="42"/>
      <c r="D18" s="42"/>
      <c r="E18" s="37" t="str">
        <f>'Rekapitulace stavby'!E14</f>
        <v>Vyplň údaj</v>
      </c>
      <c r="F18" s="141"/>
      <c r="G18" s="141"/>
      <c r="H18" s="141"/>
      <c r="I18" s="137" t="s">
        <v>28</v>
      </c>
      <c r="J18" s="37" t="str">
        <f>'Rekapitulace stavby'!AN14</f>
        <v>Vyplň údaj</v>
      </c>
      <c r="K18" s="42"/>
      <c r="L18" s="139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Z18" s="132" t="s">
        <v>1187</v>
      </c>
      <c r="BA18" s="132" t="s">
        <v>1188</v>
      </c>
      <c r="BB18" s="132" t="s">
        <v>107</v>
      </c>
      <c r="BC18" s="132" t="s">
        <v>1189</v>
      </c>
      <c r="BD18" s="132" t="s">
        <v>84</v>
      </c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9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Z19" s="132" t="s">
        <v>1190</v>
      </c>
      <c r="BA19" s="132" t="s">
        <v>1191</v>
      </c>
      <c r="BB19" s="132" t="s">
        <v>107</v>
      </c>
      <c r="BC19" s="132" t="s">
        <v>1192</v>
      </c>
      <c r="BD19" s="132" t="s">
        <v>84</v>
      </c>
    </row>
    <row r="20" s="2" customFormat="1" ht="12" customHeight="1">
      <c r="A20" s="42"/>
      <c r="B20" s="48"/>
      <c r="C20" s="42"/>
      <c r="D20" s="137" t="s">
        <v>31</v>
      </c>
      <c r="E20" s="42"/>
      <c r="F20" s="42"/>
      <c r="G20" s="42"/>
      <c r="H20" s="42"/>
      <c r="I20" s="137" t="s">
        <v>26</v>
      </c>
      <c r="J20" s="141" t="s">
        <v>32</v>
      </c>
      <c r="K20" s="42"/>
      <c r="L20" s="139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Z20" s="132" t="s">
        <v>1193</v>
      </c>
      <c r="BA20" s="132" t="s">
        <v>1194</v>
      </c>
      <c r="BB20" s="132" t="s">
        <v>107</v>
      </c>
      <c r="BC20" s="132" t="s">
        <v>1195</v>
      </c>
      <c r="BD20" s="132" t="s">
        <v>84</v>
      </c>
    </row>
    <row r="21" s="2" customFormat="1" ht="18" customHeight="1">
      <c r="A21" s="42"/>
      <c r="B21" s="48"/>
      <c r="C21" s="42"/>
      <c r="D21" s="42"/>
      <c r="E21" s="141" t="s">
        <v>33</v>
      </c>
      <c r="F21" s="42"/>
      <c r="G21" s="42"/>
      <c r="H21" s="42"/>
      <c r="I21" s="137" t="s">
        <v>28</v>
      </c>
      <c r="J21" s="141" t="s">
        <v>34</v>
      </c>
      <c r="K21" s="42"/>
      <c r="L21" s="139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Z21" s="132" t="s">
        <v>1196</v>
      </c>
      <c r="BA21" s="132" t="s">
        <v>1197</v>
      </c>
      <c r="BB21" s="132" t="s">
        <v>107</v>
      </c>
      <c r="BC21" s="132" t="s">
        <v>1198</v>
      </c>
      <c r="BD21" s="132" t="s">
        <v>84</v>
      </c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9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Z22" s="132" t="s">
        <v>134</v>
      </c>
      <c r="BA22" s="132" t="s">
        <v>135</v>
      </c>
      <c r="BB22" s="132" t="s">
        <v>93</v>
      </c>
      <c r="BC22" s="132" t="s">
        <v>1199</v>
      </c>
      <c r="BD22" s="132" t="s">
        <v>84</v>
      </c>
    </row>
    <row r="23" s="2" customFormat="1" ht="12" customHeight="1">
      <c r="A23" s="42"/>
      <c r="B23" s="48"/>
      <c r="C23" s="42"/>
      <c r="D23" s="137" t="s">
        <v>36</v>
      </c>
      <c r="E23" s="42"/>
      <c r="F23" s="42"/>
      <c r="G23" s="42"/>
      <c r="H23" s="42"/>
      <c r="I23" s="137" t="s">
        <v>26</v>
      </c>
      <c r="J23" s="141" t="s">
        <v>19</v>
      </c>
      <c r="K23" s="42"/>
      <c r="L23" s="139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Z23" s="132" t="s">
        <v>137</v>
      </c>
      <c r="BA23" s="132" t="s">
        <v>138</v>
      </c>
      <c r="BB23" s="132" t="s">
        <v>93</v>
      </c>
      <c r="BC23" s="132" t="s">
        <v>1200</v>
      </c>
      <c r="BD23" s="132" t="s">
        <v>84</v>
      </c>
    </row>
    <row r="24" s="2" customFormat="1" ht="18" customHeight="1">
      <c r="A24" s="42"/>
      <c r="B24" s="48"/>
      <c r="C24" s="42"/>
      <c r="D24" s="42"/>
      <c r="E24" s="141" t="s">
        <v>37</v>
      </c>
      <c r="F24" s="42"/>
      <c r="G24" s="42"/>
      <c r="H24" s="42"/>
      <c r="I24" s="137" t="s">
        <v>28</v>
      </c>
      <c r="J24" s="141" t="s">
        <v>19</v>
      </c>
      <c r="K24" s="42"/>
      <c r="L24" s="139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Z24" s="132" t="s">
        <v>1201</v>
      </c>
      <c r="BA24" s="132" t="s">
        <v>1202</v>
      </c>
      <c r="BB24" s="132" t="s">
        <v>93</v>
      </c>
      <c r="BC24" s="132" t="s">
        <v>1203</v>
      </c>
      <c r="BD24" s="132" t="s">
        <v>84</v>
      </c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9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Z25" s="132" t="s">
        <v>1204</v>
      </c>
      <c r="BA25" s="132" t="s">
        <v>1205</v>
      </c>
      <c r="BB25" s="132" t="s">
        <v>93</v>
      </c>
      <c r="BC25" s="132" t="s">
        <v>1206</v>
      </c>
      <c r="BD25" s="132" t="s">
        <v>84</v>
      </c>
    </row>
    <row r="26" s="2" customFormat="1" ht="12" customHeight="1">
      <c r="A26" s="42"/>
      <c r="B26" s="48"/>
      <c r="C26" s="42"/>
      <c r="D26" s="137" t="s">
        <v>38</v>
      </c>
      <c r="E26" s="42"/>
      <c r="F26" s="42"/>
      <c r="G26" s="42"/>
      <c r="H26" s="42"/>
      <c r="I26" s="42"/>
      <c r="J26" s="42"/>
      <c r="K26" s="42"/>
      <c r="L26" s="139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Z26" s="132" t="s">
        <v>1207</v>
      </c>
      <c r="BA26" s="132" t="s">
        <v>1208</v>
      </c>
      <c r="BB26" s="132" t="s">
        <v>107</v>
      </c>
      <c r="BC26" s="132" t="s">
        <v>1209</v>
      </c>
      <c r="BD26" s="132" t="s">
        <v>84</v>
      </c>
    </row>
    <row r="27" s="8" customFormat="1" ht="16.5" customHeight="1">
      <c r="A27" s="143"/>
      <c r="B27" s="144"/>
      <c r="C27" s="143"/>
      <c r="D27" s="143"/>
      <c r="E27" s="145" t="s">
        <v>19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Z27" s="286" t="s">
        <v>1210</v>
      </c>
      <c r="BA27" s="286" t="s">
        <v>1211</v>
      </c>
      <c r="BB27" s="286" t="s">
        <v>115</v>
      </c>
      <c r="BC27" s="286" t="s">
        <v>1212</v>
      </c>
      <c r="BD27" s="286" t="s">
        <v>84</v>
      </c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9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Z28" s="132" t="s">
        <v>1213</v>
      </c>
      <c r="BA28" s="132" t="s">
        <v>1214</v>
      </c>
      <c r="BB28" s="132" t="s">
        <v>93</v>
      </c>
      <c r="BC28" s="132" t="s">
        <v>1215</v>
      </c>
      <c r="BD28" s="132" t="s">
        <v>84</v>
      </c>
    </row>
    <row r="29" s="2" customFormat="1" ht="6.96" customHeight="1">
      <c r="A29" s="42"/>
      <c r="B29" s="48"/>
      <c r="C29" s="42"/>
      <c r="D29" s="147"/>
      <c r="E29" s="147"/>
      <c r="F29" s="147"/>
      <c r="G29" s="147"/>
      <c r="H29" s="147"/>
      <c r="I29" s="147"/>
      <c r="J29" s="147"/>
      <c r="K29" s="147"/>
      <c r="L29" s="139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Z29" s="132" t="s">
        <v>1216</v>
      </c>
      <c r="BA29" s="132" t="s">
        <v>1217</v>
      </c>
      <c r="BB29" s="132" t="s">
        <v>93</v>
      </c>
      <c r="BC29" s="132" t="s">
        <v>1218</v>
      </c>
      <c r="BD29" s="132" t="s">
        <v>84</v>
      </c>
    </row>
    <row r="30" s="2" customFormat="1" ht="25.44" customHeight="1">
      <c r="A30" s="42"/>
      <c r="B30" s="48"/>
      <c r="C30" s="42"/>
      <c r="D30" s="148" t="s">
        <v>40</v>
      </c>
      <c r="E30" s="42"/>
      <c r="F30" s="42"/>
      <c r="G30" s="42"/>
      <c r="H30" s="42"/>
      <c r="I30" s="42"/>
      <c r="J30" s="149">
        <f>ROUND(J102, 2)</f>
        <v>0</v>
      </c>
      <c r="K30" s="42"/>
      <c r="L30" s="139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Z30" s="132" t="s">
        <v>1219</v>
      </c>
      <c r="BA30" s="132" t="s">
        <v>1220</v>
      </c>
      <c r="BB30" s="132" t="s">
        <v>93</v>
      </c>
      <c r="BC30" s="132" t="s">
        <v>1221</v>
      </c>
      <c r="BD30" s="132" t="s">
        <v>84</v>
      </c>
    </row>
    <row r="31" s="2" customFormat="1" ht="6.96" customHeight="1">
      <c r="A31" s="42"/>
      <c r="B31" s="48"/>
      <c r="C31" s="42"/>
      <c r="D31" s="147"/>
      <c r="E31" s="147"/>
      <c r="F31" s="147"/>
      <c r="G31" s="147"/>
      <c r="H31" s="147"/>
      <c r="I31" s="147"/>
      <c r="J31" s="147"/>
      <c r="K31" s="147"/>
      <c r="L31" s="139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Z31" s="132" t="s">
        <v>1222</v>
      </c>
      <c r="BA31" s="132" t="s">
        <v>1223</v>
      </c>
      <c r="BB31" s="132" t="s">
        <v>93</v>
      </c>
      <c r="BC31" s="132" t="s">
        <v>1224</v>
      </c>
      <c r="BD31" s="132" t="s">
        <v>84</v>
      </c>
    </row>
    <row r="32" s="2" customFormat="1" ht="14.4" customHeight="1">
      <c r="A32" s="42"/>
      <c r="B32" s="48"/>
      <c r="C32" s="42"/>
      <c r="D32" s="42"/>
      <c r="E32" s="42"/>
      <c r="F32" s="150" t="s">
        <v>42</v>
      </c>
      <c r="G32" s="42"/>
      <c r="H32" s="42"/>
      <c r="I32" s="150" t="s">
        <v>41</v>
      </c>
      <c r="J32" s="150" t="s">
        <v>43</v>
      </c>
      <c r="K32" s="42"/>
      <c r="L32" s="139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Z32" s="132" t="s">
        <v>1225</v>
      </c>
      <c r="BA32" s="132" t="s">
        <v>1226</v>
      </c>
      <c r="BB32" s="132" t="s">
        <v>115</v>
      </c>
      <c r="BC32" s="132" t="s">
        <v>1227</v>
      </c>
      <c r="BD32" s="132" t="s">
        <v>84</v>
      </c>
    </row>
    <row r="33" s="2" customFormat="1" ht="14.4" customHeight="1">
      <c r="A33" s="42"/>
      <c r="B33" s="48"/>
      <c r="C33" s="42"/>
      <c r="D33" s="151" t="s">
        <v>44</v>
      </c>
      <c r="E33" s="137" t="s">
        <v>45</v>
      </c>
      <c r="F33" s="152">
        <f>ROUND((SUM(BE102:BE1257)),  2)</f>
        <v>0</v>
      </c>
      <c r="G33" s="42"/>
      <c r="H33" s="42"/>
      <c r="I33" s="153">
        <v>0.20999999999999999</v>
      </c>
      <c r="J33" s="152">
        <f>ROUND(((SUM(BE102:BE1257))*I33),  2)</f>
        <v>0</v>
      </c>
      <c r="K33" s="42"/>
      <c r="L33" s="139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Z33" s="132" t="s">
        <v>1228</v>
      </c>
      <c r="BA33" s="132" t="s">
        <v>1229</v>
      </c>
      <c r="BB33" s="132" t="s">
        <v>115</v>
      </c>
      <c r="BC33" s="132" t="s">
        <v>1230</v>
      </c>
      <c r="BD33" s="132" t="s">
        <v>84</v>
      </c>
    </row>
    <row r="34" s="2" customFormat="1" ht="14.4" customHeight="1">
      <c r="A34" s="42"/>
      <c r="B34" s="48"/>
      <c r="C34" s="42"/>
      <c r="D34" s="42"/>
      <c r="E34" s="137" t="s">
        <v>46</v>
      </c>
      <c r="F34" s="152">
        <f>ROUND((SUM(BF102:BF1257)),  2)</f>
        <v>0</v>
      </c>
      <c r="G34" s="42"/>
      <c r="H34" s="42"/>
      <c r="I34" s="153">
        <v>0.12</v>
      </c>
      <c r="J34" s="152">
        <f>ROUND(((SUM(BF102:BF1257))*I34),  2)</f>
        <v>0</v>
      </c>
      <c r="K34" s="42"/>
      <c r="L34" s="139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Z34" s="132" t="s">
        <v>1231</v>
      </c>
      <c r="BA34" s="132" t="s">
        <v>1232</v>
      </c>
      <c r="BB34" s="132" t="s">
        <v>93</v>
      </c>
      <c r="BC34" s="132" t="s">
        <v>1233</v>
      </c>
      <c r="BD34" s="132" t="s">
        <v>84</v>
      </c>
    </row>
    <row r="35" hidden="1" s="2" customFormat="1" ht="14.4" customHeight="1">
      <c r="A35" s="42"/>
      <c r="B35" s="48"/>
      <c r="C35" s="42"/>
      <c r="D35" s="42"/>
      <c r="E35" s="137" t="s">
        <v>47</v>
      </c>
      <c r="F35" s="152">
        <f>ROUND((SUM(BG102:BG1257)),  2)</f>
        <v>0</v>
      </c>
      <c r="G35" s="42"/>
      <c r="H35" s="42"/>
      <c r="I35" s="153">
        <v>0.20999999999999999</v>
      </c>
      <c r="J35" s="152">
        <f>0</f>
        <v>0</v>
      </c>
      <c r="K35" s="42"/>
      <c r="L35" s="139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Z35" s="132" t="s">
        <v>1234</v>
      </c>
      <c r="BA35" s="132" t="s">
        <v>1235</v>
      </c>
      <c r="BB35" s="132" t="s">
        <v>93</v>
      </c>
      <c r="BC35" s="132" t="s">
        <v>1236</v>
      </c>
      <c r="BD35" s="132" t="s">
        <v>84</v>
      </c>
    </row>
    <row r="36" hidden="1" s="2" customFormat="1" ht="14.4" customHeight="1">
      <c r="A36" s="42"/>
      <c r="B36" s="48"/>
      <c r="C36" s="42"/>
      <c r="D36" s="42"/>
      <c r="E36" s="137" t="s">
        <v>48</v>
      </c>
      <c r="F36" s="152">
        <f>ROUND((SUM(BH102:BH1257)),  2)</f>
        <v>0</v>
      </c>
      <c r="G36" s="42"/>
      <c r="H36" s="42"/>
      <c r="I36" s="153">
        <v>0.12</v>
      </c>
      <c r="J36" s="152">
        <f>0</f>
        <v>0</v>
      </c>
      <c r="K36" s="42"/>
      <c r="L36" s="139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Z36" s="132" t="s">
        <v>1237</v>
      </c>
      <c r="BA36" s="132" t="s">
        <v>1238</v>
      </c>
      <c r="BB36" s="132" t="s">
        <v>93</v>
      </c>
      <c r="BC36" s="132" t="s">
        <v>1239</v>
      </c>
      <c r="BD36" s="132" t="s">
        <v>84</v>
      </c>
    </row>
    <row r="37" hidden="1" s="2" customFormat="1" ht="14.4" customHeight="1">
      <c r="A37" s="42"/>
      <c r="B37" s="48"/>
      <c r="C37" s="42"/>
      <c r="D37" s="42"/>
      <c r="E37" s="137" t="s">
        <v>49</v>
      </c>
      <c r="F37" s="152">
        <f>ROUND((SUM(BI102:BI1257)),  2)</f>
        <v>0</v>
      </c>
      <c r="G37" s="42"/>
      <c r="H37" s="42"/>
      <c r="I37" s="153">
        <v>0</v>
      </c>
      <c r="J37" s="152">
        <f>0</f>
        <v>0</v>
      </c>
      <c r="K37" s="42"/>
      <c r="L37" s="139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Z37" s="132" t="s">
        <v>1240</v>
      </c>
      <c r="BA37" s="132" t="s">
        <v>1241</v>
      </c>
      <c r="BB37" s="132" t="s">
        <v>115</v>
      </c>
      <c r="BC37" s="132" t="s">
        <v>1242</v>
      </c>
      <c r="BD37" s="132" t="s">
        <v>84</v>
      </c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9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Z38" s="132" t="s">
        <v>1243</v>
      </c>
      <c r="BA38" s="132" t="s">
        <v>1244</v>
      </c>
      <c r="BB38" s="132" t="s">
        <v>93</v>
      </c>
      <c r="BC38" s="132" t="s">
        <v>1245</v>
      </c>
      <c r="BD38" s="132" t="s">
        <v>84</v>
      </c>
    </row>
    <row r="39" s="2" customFormat="1" ht="25.44" customHeight="1">
      <c r="A39" s="42"/>
      <c r="B39" s="48"/>
      <c r="C39" s="154"/>
      <c r="D39" s="155" t="s">
        <v>50</v>
      </c>
      <c r="E39" s="156"/>
      <c r="F39" s="156"/>
      <c r="G39" s="157" t="s">
        <v>51</v>
      </c>
      <c r="H39" s="158" t="s">
        <v>52</v>
      </c>
      <c r="I39" s="156"/>
      <c r="J39" s="159">
        <f>SUM(J30:J37)</f>
        <v>0</v>
      </c>
      <c r="K39" s="160"/>
      <c r="L39" s="139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Z39" s="132" t="s">
        <v>1246</v>
      </c>
      <c r="BA39" s="132" t="s">
        <v>1247</v>
      </c>
      <c r="BB39" s="132" t="s">
        <v>107</v>
      </c>
      <c r="BC39" s="132" t="s">
        <v>1248</v>
      </c>
      <c r="BD39" s="132" t="s">
        <v>84</v>
      </c>
    </row>
    <row r="40" s="2" customFormat="1" ht="14.4" customHeight="1">
      <c r="A40" s="42"/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39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Z40" s="132" t="s">
        <v>1249</v>
      </c>
      <c r="BA40" s="132" t="s">
        <v>1250</v>
      </c>
      <c r="BB40" s="132" t="s">
        <v>93</v>
      </c>
      <c r="BC40" s="132" t="s">
        <v>1251</v>
      </c>
      <c r="BD40" s="132" t="s">
        <v>84</v>
      </c>
    </row>
    <row r="41">
      <c r="AZ41" s="132" t="s">
        <v>1252</v>
      </c>
      <c r="BA41" s="132" t="s">
        <v>1253</v>
      </c>
      <c r="BB41" s="132" t="s">
        <v>115</v>
      </c>
      <c r="BC41" s="132" t="s">
        <v>1254</v>
      </c>
      <c r="BD41" s="132" t="s">
        <v>84</v>
      </c>
    </row>
    <row r="42">
      <c r="AZ42" s="132" t="s">
        <v>1255</v>
      </c>
      <c r="BA42" s="132" t="s">
        <v>1256</v>
      </c>
      <c r="BB42" s="132" t="s">
        <v>115</v>
      </c>
      <c r="BC42" s="132" t="s">
        <v>1257</v>
      </c>
      <c r="BD42" s="132" t="s">
        <v>84</v>
      </c>
    </row>
    <row r="43">
      <c r="AZ43" s="132" t="s">
        <v>1258</v>
      </c>
      <c r="BA43" s="132" t="s">
        <v>1259</v>
      </c>
      <c r="BB43" s="132" t="s">
        <v>115</v>
      </c>
      <c r="BC43" s="132" t="s">
        <v>1260</v>
      </c>
      <c r="BD43" s="132" t="s">
        <v>84</v>
      </c>
    </row>
    <row r="44" s="2" customFormat="1" ht="6.96" customHeight="1">
      <c r="A44" s="42"/>
      <c r="B44" s="163"/>
      <c r="C44" s="164"/>
      <c r="D44" s="164"/>
      <c r="E44" s="164"/>
      <c r="F44" s="164"/>
      <c r="G44" s="164"/>
      <c r="H44" s="164"/>
      <c r="I44" s="164"/>
      <c r="J44" s="164"/>
      <c r="K44" s="164"/>
      <c r="L44" s="139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Z44" s="132" t="s">
        <v>1261</v>
      </c>
      <c r="BA44" s="132" t="s">
        <v>19</v>
      </c>
      <c r="BB44" s="132" t="s">
        <v>19</v>
      </c>
      <c r="BC44" s="132" t="s">
        <v>1262</v>
      </c>
      <c r="BD44" s="132" t="s">
        <v>84</v>
      </c>
    </row>
    <row r="45" s="2" customFormat="1" ht="24.96" customHeight="1">
      <c r="A45" s="42"/>
      <c r="B45" s="43"/>
      <c r="C45" s="27" t="s">
        <v>149</v>
      </c>
      <c r="D45" s="44"/>
      <c r="E45" s="44"/>
      <c r="F45" s="44"/>
      <c r="G45" s="44"/>
      <c r="H45" s="44"/>
      <c r="I45" s="44"/>
      <c r="J45" s="44"/>
      <c r="K45" s="44"/>
      <c r="L45" s="139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Z45" s="132" t="s">
        <v>1263</v>
      </c>
      <c r="BA45" s="132" t="s">
        <v>19</v>
      </c>
      <c r="BB45" s="132" t="s">
        <v>19</v>
      </c>
      <c r="BC45" s="132" t="s">
        <v>1264</v>
      </c>
      <c r="BD45" s="132" t="s">
        <v>84</v>
      </c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9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Z46" s="132" t="s">
        <v>1265</v>
      </c>
      <c r="BA46" s="132" t="s">
        <v>19</v>
      </c>
      <c r="BB46" s="132" t="s">
        <v>19</v>
      </c>
      <c r="BC46" s="132" t="s">
        <v>1266</v>
      </c>
      <c r="BD46" s="132" t="s">
        <v>84</v>
      </c>
    </row>
    <row r="47" s="2" customFormat="1" ht="12" customHeight="1">
      <c r="A47" s="42"/>
      <c r="B47" s="43"/>
      <c r="C47" s="36" t="s">
        <v>16</v>
      </c>
      <c r="D47" s="44"/>
      <c r="E47" s="44"/>
      <c r="F47" s="44"/>
      <c r="G47" s="44"/>
      <c r="H47" s="44"/>
      <c r="I47" s="44"/>
      <c r="J47" s="44"/>
      <c r="K47" s="44"/>
      <c r="L47" s="139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Z47" s="132" t="s">
        <v>1267</v>
      </c>
      <c r="BA47" s="132" t="s">
        <v>19</v>
      </c>
      <c r="BB47" s="132" t="s">
        <v>19</v>
      </c>
      <c r="BC47" s="132" t="s">
        <v>1268</v>
      </c>
      <c r="BD47" s="132" t="s">
        <v>84</v>
      </c>
    </row>
    <row r="48" s="2" customFormat="1" ht="26.25" customHeight="1">
      <c r="A48" s="42"/>
      <c r="B48" s="43"/>
      <c r="C48" s="44"/>
      <c r="D48" s="44"/>
      <c r="E48" s="165" t="str">
        <f>E7</f>
        <v>Obnova fasád, vnějších vyplní otvorů, terasy a parteru hlavní budovy lázní Kyselka, Bílina</v>
      </c>
      <c r="F48" s="36"/>
      <c r="G48" s="36"/>
      <c r="H48" s="36"/>
      <c r="I48" s="44"/>
      <c r="J48" s="44"/>
      <c r="K48" s="44"/>
      <c r="L48" s="139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Z48" s="132" t="s">
        <v>1269</v>
      </c>
      <c r="BA48" s="132" t="s">
        <v>19</v>
      </c>
      <c r="BB48" s="132" t="s">
        <v>19</v>
      </c>
      <c r="BC48" s="132" t="s">
        <v>1270</v>
      </c>
      <c r="BD48" s="132" t="s">
        <v>84</v>
      </c>
    </row>
    <row r="49" s="2" customFormat="1" ht="12" customHeight="1">
      <c r="A49" s="42"/>
      <c r="B49" s="43"/>
      <c r="C49" s="36" t="s">
        <v>112</v>
      </c>
      <c r="D49" s="44"/>
      <c r="E49" s="44"/>
      <c r="F49" s="44"/>
      <c r="G49" s="44"/>
      <c r="H49" s="44"/>
      <c r="I49" s="44"/>
      <c r="J49" s="44"/>
      <c r="K49" s="44"/>
      <c r="L49" s="139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Z49" s="132" t="s">
        <v>1271</v>
      </c>
      <c r="BA49" s="132" t="s">
        <v>19</v>
      </c>
      <c r="BB49" s="132" t="s">
        <v>19</v>
      </c>
      <c r="BC49" s="132" t="s">
        <v>1272</v>
      </c>
      <c r="BD49" s="132" t="s">
        <v>84</v>
      </c>
    </row>
    <row r="50" s="2" customFormat="1" ht="30" customHeight="1">
      <c r="A50" s="42"/>
      <c r="B50" s="43"/>
      <c r="C50" s="44"/>
      <c r="D50" s="44"/>
      <c r="E50" s="73" t="str">
        <f>E9</f>
        <v>B - Obnova parteru před hlavní budovou lázní Kyselka v Bílině</v>
      </c>
      <c r="F50" s="44"/>
      <c r="G50" s="44"/>
      <c r="H50" s="44"/>
      <c r="I50" s="44"/>
      <c r="J50" s="44"/>
      <c r="K50" s="44"/>
      <c r="L50" s="139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Z50" s="132" t="s">
        <v>1273</v>
      </c>
      <c r="BA50" s="132" t="s">
        <v>19</v>
      </c>
      <c r="BB50" s="132" t="s">
        <v>19</v>
      </c>
      <c r="BC50" s="132" t="s">
        <v>1274</v>
      </c>
      <c r="BD50" s="132" t="s">
        <v>84</v>
      </c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9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Z51" s="132" t="s">
        <v>1275</v>
      </c>
      <c r="BA51" s="132" t="s">
        <v>1276</v>
      </c>
      <c r="BB51" s="132" t="s">
        <v>115</v>
      </c>
      <c r="BC51" s="132" t="s">
        <v>1277</v>
      </c>
      <c r="BD51" s="132" t="s">
        <v>84</v>
      </c>
    </row>
    <row r="52" s="2" customFormat="1" ht="12" customHeight="1">
      <c r="A52" s="42"/>
      <c r="B52" s="43"/>
      <c r="C52" s="36" t="s">
        <v>21</v>
      </c>
      <c r="D52" s="44"/>
      <c r="E52" s="44"/>
      <c r="F52" s="31" t="str">
        <f>F12</f>
        <v>obec Bílina</v>
      </c>
      <c r="G52" s="44"/>
      <c r="H52" s="44"/>
      <c r="I52" s="36" t="s">
        <v>23</v>
      </c>
      <c r="J52" s="76" t="str">
        <f>IF(J12="","",J12)</f>
        <v>11. 6. 2024</v>
      </c>
      <c r="K52" s="44"/>
      <c r="L52" s="139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Z52" s="132" t="s">
        <v>1278</v>
      </c>
      <c r="BA52" s="132" t="s">
        <v>1279</v>
      </c>
      <c r="BB52" s="132" t="s">
        <v>93</v>
      </c>
      <c r="BC52" s="132" t="s">
        <v>950</v>
      </c>
      <c r="BD52" s="132" t="s">
        <v>84</v>
      </c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9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Z53" s="132" t="s">
        <v>1280</v>
      </c>
      <c r="BA53" s="132" t="s">
        <v>1281</v>
      </c>
      <c r="BB53" s="132" t="s">
        <v>93</v>
      </c>
      <c r="BC53" s="132" t="s">
        <v>1282</v>
      </c>
      <c r="BD53" s="132" t="s">
        <v>84</v>
      </c>
    </row>
    <row r="54" s="2" customFormat="1" ht="40.05" customHeight="1">
      <c r="A54" s="42"/>
      <c r="B54" s="43"/>
      <c r="C54" s="36" t="s">
        <v>25</v>
      </c>
      <c r="D54" s="44"/>
      <c r="E54" s="44"/>
      <c r="F54" s="31" t="str">
        <f>E15</f>
        <v>Město Bílina, MěÚ Bílina, Břežánská 50/4, Bílina</v>
      </c>
      <c r="G54" s="44"/>
      <c r="H54" s="44"/>
      <c r="I54" s="36" t="s">
        <v>31</v>
      </c>
      <c r="J54" s="40" t="str">
        <f>E21</f>
        <v>XXM projekt s.r.o., Jabloňová 2136/11, Praha 10</v>
      </c>
      <c r="K54" s="44"/>
      <c r="L54" s="139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Z54" s="132" t="s">
        <v>1283</v>
      </c>
      <c r="BA54" s="132" t="s">
        <v>1284</v>
      </c>
      <c r="BB54" s="132" t="s">
        <v>222</v>
      </c>
      <c r="BC54" s="132" t="s">
        <v>1285</v>
      </c>
      <c r="BD54" s="132" t="s">
        <v>84</v>
      </c>
    </row>
    <row r="55" s="2" customFormat="1" ht="40.05" customHeight="1">
      <c r="A55" s="42"/>
      <c r="B55" s="43"/>
      <c r="C55" s="36" t="s">
        <v>29</v>
      </c>
      <c r="D55" s="44"/>
      <c r="E55" s="44"/>
      <c r="F55" s="31" t="str">
        <f>IF(E18="","",E18)</f>
        <v>Vyplň údaj</v>
      </c>
      <c r="G55" s="44"/>
      <c r="H55" s="44"/>
      <c r="I55" s="36" t="s">
        <v>36</v>
      </c>
      <c r="J55" s="40" t="str">
        <f>E24</f>
        <v>Tomáš Vašek, Sněhurčina 710, 460 15 Liberec 15</v>
      </c>
      <c r="K55" s="44"/>
      <c r="L55" s="139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Z55" s="132" t="s">
        <v>1286</v>
      </c>
      <c r="BA55" s="132" t="s">
        <v>1287</v>
      </c>
      <c r="BB55" s="132" t="s">
        <v>107</v>
      </c>
      <c r="BC55" s="132" t="s">
        <v>1288</v>
      </c>
      <c r="BD55" s="132" t="s">
        <v>84</v>
      </c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9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Z56" s="132" t="s">
        <v>1289</v>
      </c>
      <c r="BA56" s="132" t="s">
        <v>1290</v>
      </c>
      <c r="BB56" s="132" t="s">
        <v>107</v>
      </c>
      <c r="BC56" s="132" t="s">
        <v>1291</v>
      </c>
      <c r="BD56" s="132" t="s">
        <v>84</v>
      </c>
    </row>
    <row r="57" s="2" customFormat="1" ht="29.28" customHeight="1">
      <c r="A57" s="42"/>
      <c r="B57" s="43"/>
      <c r="C57" s="166" t="s">
        <v>150</v>
      </c>
      <c r="D57" s="167"/>
      <c r="E57" s="167"/>
      <c r="F57" s="167"/>
      <c r="G57" s="167"/>
      <c r="H57" s="167"/>
      <c r="I57" s="167"/>
      <c r="J57" s="168" t="s">
        <v>151</v>
      </c>
      <c r="K57" s="167"/>
      <c r="L57" s="139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Z57" s="132" t="s">
        <v>1292</v>
      </c>
      <c r="BA57" s="132" t="s">
        <v>1293</v>
      </c>
      <c r="BB57" s="132" t="s">
        <v>93</v>
      </c>
      <c r="BC57" s="132" t="s">
        <v>1294</v>
      </c>
      <c r="BD57" s="132" t="s">
        <v>84</v>
      </c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9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Z58" s="132" t="s">
        <v>1295</v>
      </c>
      <c r="BA58" s="132" t="s">
        <v>1296</v>
      </c>
      <c r="BB58" s="132" t="s">
        <v>107</v>
      </c>
      <c r="BC58" s="132" t="s">
        <v>1297</v>
      </c>
      <c r="BD58" s="132" t="s">
        <v>84</v>
      </c>
    </row>
    <row r="59" s="2" customFormat="1" ht="22.8" customHeight="1">
      <c r="A59" s="42"/>
      <c r="B59" s="43"/>
      <c r="C59" s="169" t="s">
        <v>72</v>
      </c>
      <c r="D59" s="44"/>
      <c r="E59" s="44"/>
      <c r="F59" s="44"/>
      <c r="G59" s="44"/>
      <c r="H59" s="44"/>
      <c r="I59" s="44"/>
      <c r="J59" s="106">
        <f>J102</f>
        <v>0</v>
      </c>
      <c r="K59" s="44"/>
      <c r="L59" s="139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1" t="s">
        <v>152</v>
      </c>
    </row>
    <row r="60" s="9" customFormat="1" ht="24.96" customHeight="1">
      <c r="A60" s="9"/>
      <c r="B60" s="170"/>
      <c r="C60" s="171"/>
      <c r="D60" s="172" t="s">
        <v>153</v>
      </c>
      <c r="E60" s="173"/>
      <c r="F60" s="173"/>
      <c r="G60" s="173"/>
      <c r="H60" s="173"/>
      <c r="I60" s="173"/>
      <c r="J60" s="174">
        <f>J103</f>
        <v>0</v>
      </c>
      <c r="K60" s="171"/>
      <c r="L60" s="17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6"/>
      <c r="C61" s="177"/>
      <c r="D61" s="178" t="s">
        <v>1298</v>
      </c>
      <c r="E61" s="179"/>
      <c r="F61" s="179"/>
      <c r="G61" s="179"/>
      <c r="H61" s="179"/>
      <c r="I61" s="179"/>
      <c r="J61" s="180">
        <f>J104</f>
        <v>0</v>
      </c>
      <c r="K61" s="177"/>
      <c r="L61" s="18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6"/>
      <c r="C62" s="177"/>
      <c r="D62" s="178" t="s">
        <v>1299</v>
      </c>
      <c r="E62" s="179"/>
      <c r="F62" s="179"/>
      <c r="G62" s="179"/>
      <c r="H62" s="179"/>
      <c r="I62" s="179"/>
      <c r="J62" s="180">
        <f>J459</f>
        <v>0</v>
      </c>
      <c r="K62" s="177"/>
      <c r="L62" s="18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6"/>
      <c r="C63" s="177"/>
      <c r="D63" s="178" t="s">
        <v>154</v>
      </c>
      <c r="E63" s="179"/>
      <c r="F63" s="179"/>
      <c r="G63" s="179"/>
      <c r="H63" s="179"/>
      <c r="I63" s="179"/>
      <c r="J63" s="180">
        <f>J551</f>
        <v>0</v>
      </c>
      <c r="K63" s="177"/>
      <c r="L63" s="18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6"/>
      <c r="C64" s="177"/>
      <c r="D64" s="178" t="s">
        <v>155</v>
      </c>
      <c r="E64" s="179"/>
      <c r="F64" s="179"/>
      <c r="G64" s="179"/>
      <c r="H64" s="179"/>
      <c r="I64" s="179"/>
      <c r="J64" s="180">
        <f>J618</f>
        <v>0</v>
      </c>
      <c r="K64" s="177"/>
      <c r="L64" s="18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6"/>
      <c r="C65" s="177"/>
      <c r="D65" s="178" t="s">
        <v>1300</v>
      </c>
      <c r="E65" s="179"/>
      <c r="F65" s="179"/>
      <c r="G65" s="179"/>
      <c r="H65" s="179"/>
      <c r="I65" s="179"/>
      <c r="J65" s="180">
        <f>J650</f>
        <v>0</v>
      </c>
      <c r="K65" s="177"/>
      <c r="L65" s="18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6"/>
      <c r="C66" s="177"/>
      <c r="D66" s="178" t="s">
        <v>156</v>
      </c>
      <c r="E66" s="179"/>
      <c r="F66" s="179"/>
      <c r="G66" s="179"/>
      <c r="H66" s="179"/>
      <c r="I66" s="179"/>
      <c r="J66" s="180">
        <f>J780</f>
        <v>0</v>
      </c>
      <c r="K66" s="177"/>
      <c r="L66" s="18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6"/>
      <c r="C67" s="177"/>
      <c r="D67" s="178" t="s">
        <v>1301</v>
      </c>
      <c r="E67" s="179"/>
      <c r="F67" s="179"/>
      <c r="G67" s="179"/>
      <c r="H67" s="179"/>
      <c r="I67" s="179"/>
      <c r="J67" s="180">
        <f>J886</f>
        <v>0</v>
      </c>
      <c r="K67" s="177"/>
      <c r="L67" s="18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6"/>
      <c r="C68" s="177"/>
      <c r="D68" s="178" t="s">
        <v>157</v>
      </c>
      <c r="E68" s="179"/>
      <c r="F68" s="179"/>
      <c r="G68" s="179"/>
      <c r="H68" s="179"/>
      <c r="I68" s="179"/>
      <c r="J68" s="180">
        <f>J921</f>
        <v>0</v>
      </c>
      <c r="K68" s="177"/>
      <c r="L68" s="18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6"/>
      <c r="C69" s="177"/>
      <c r="D69" s="178" t="s">
        <v>158</v>
      </c>
      <c r="E69" s="179"/>
      <c r="F69" s="179"/>
      <c r="G69" s="179"/>
      <c r="H69" s="179"/>
      <c r="I69" s="179"/>
      <c r="J69" s="180">
        <f>J1107</f>
        <v>0</v>
      </c>
      <c r="K69" s="177"/>
      <c r="L69" s="18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6"/>
      <c r="C70" s="177"/>
      <c r="D70" s="178" t="s">
        <v>159</v>
      </c>
      <c r="E70" s="179"/>
      <c r="F70" s="179"/>
      <c r="G70" s="179"/>
      <c r="H70" s="179"/>
      <c r="I70" s="179"/>
      <c r="J70" s="180">
        <f>J1149</f>
        <v>0</v>
      </c>
      <c r="K70" s="177"/>
      <c r="L70" s="18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0"/>
      <c r="C71" s="171"/>
      <c r="D71" s="172" t="s">
        <v>160</v>
      </c>
      <c r="E71" s="173"/>
      <c r="F71" s="173"/>
      <c r="G71" s="173"/>
      <c r="H71" s="173"/>
      <c r="I71" s="173"/>
      <c r="J71" s="174">
        <f>J1152</f>
        <v>0</v>
      </c>
      <c r="K71" s="171"/>
      <c r="L71" s="175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6"/>
      <c r="C72" s="177"/>
      <c r="D72" s="178" t="s">
        <v>1302</v>
      </c>
      <c r="E72" s="179"/>
      <c r="F72" s="179"/>
      <c r="G72" s="179"/>
      <c r="H72" s="179"/>
      <c r="I72" s="179"/>
      <c r="J72" s="180">
        <f>J1153</f>
        <v>0</v>
      </c>
      <c r="K72" s="177"/>
      <c r="L72" s="18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6"/>
      <c r="C73" s="177"/>
      <c r="D73" s="178" t="s">
        <v>164</v>
      </c>
      <c r="E73" s="179"/>
      <c r="F73" s="179"/>
      <c r="G73" s="179"/>
      <c r="H73" s="179"/>
      <c r="I73" s="179"/>
      <c r="J73" s="180">
        <f>J1184</f>
        <v>0</v>
      </c>
      <c r="K73" s="177"/>
      <c r="L73" s="18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6"/>
      <c r="C74" s="177"/>
      <c r="D74" s="178" t="s">
        <v>165</v>
      </c>
      <c r="E74" s="179"/>
      <c r="F74" s="179"/>
      <c r="G74" s="179"/>
      <c r="H74" s="179"/>
      <c r="I74" s="179"/>
      <c r="J74" s="180">
        <f>J1188</f>
        <v>0</v>
      </c>
      <c r="K74" s="177"/>
      <c r="L74" s="18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6"/>
      <c r="C75" s="177"/>
      <c r="D75" s="178" t="s">
        <v>166</v>
      </c>
      <c r="E75" s="179"/>
      <c r="F75" s="179"/>
      <c r="G75" s="179"/>
      <c r="H75" s="179"/>
      <c r="I75" s="179"/>
      <c r="J75" s="180">
        <f>J1213</f>
        <v>0</v>
      </c>
      <c r="K75" s="177"/>
      <c r="L75" s="18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6"/>
      <c r="C76" s="177"/>
      <c r="D76" s="178" t="s">
        <v>167</v>
      </c>
      <c r="E76" s="179"/>
      <c r="F76" s="179"/>
      <c r="G76" s="179"/>
      <c r="H76" s="179"/>
      <c r="I76" s="179"/>
      <c r="J76" s="180">
        <f>J1223</f>
        <v>0</v>
      </c>
      <c r="K76" s="177"/>
      <c r="L76" s="18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0"/>
      <c r="C77" s="171"/>
      <c r="D77" s="172" t="s">
        <v>168</v>
      </c>
      <c r="E77" s="173"/>
      <c r="F77" s="173"/>
      <c r="G77" s="173"/>
      <c r="H77" s="173"/>
      <c r="I77" s="173"/>
      <c r="J77" s="174">
        <f>J1233</f>
        <v>0</v>
      </c>
      <c r="K77" s="171"/>
      <c r="L77" s="175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76"/>
      <c r="C78" s="177"/>
      <c r="D78" s="178" t="s">
        <v>169</v>
      </c>
      <c r="E78" s="179"/>
      <c r="F78" s="179"/>
      <c r="G78" s="179"/>
      <c r="H78" s="179"/>
      <c r="I78" s="179"/>
      <c r="J78" s="180">
        <f>J1234</f>
        <v>0</v>
      </c>
      <c r="K78" s="177"/>
      <c r="L78" s="18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6"/>
      <c r="C79" s="177"/>
      <c r="D79" s="178" t="s">
        <v>170</v>
      </c>
      <c r="E79" s="179"/>
      <c r="F79" s="179"/>
      <c r="G79" s="179"/>
      <c r="H79" s="179"/>
      <c r="I79" s="179"/>
      <c r="J79" s="180">
        <f>J1238</f>
        <v>0</v>
      </c>
      <c r="K79" s="177"/>
      <c r="L79" s="181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6"/>
      <c r="C80" s="177"/>
      <c r="D80" s="178" t="s">
        <v>171</v>
      </c>
      <c r="E80" s="179"/>
      <c r="F80" s="179"/>
      <c r="G80" s="179"/>
      <c r="H80" s="179"/>
      <c r="I80" s="179"/>
      <c r="J80" s="180">
        <f>J1247</f>
        <v>0</v>
      </c>
      <c r="K80" s="177"/>
      <c r="L80" s="181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6"/>
      <c r="C81" s="177"/>
      <c r="D81" s="178" t="s">
        <v>172</v>
      </c>
      <c r="E81" s="179"/>
      <c r="F81" s="179"/>
      <c r="G81" s="179"/>
      <c r="H81" s="179"/>
      <c r="I81" s="179"/>
      <c r="J81" s="180">
        <f>J1250</f>
        <v>0</v>
      </c>
      <c r="K81" s="177"/>
      <c r="L81" s="181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6"/>
      <c r="C82" s="177"/>
      <c r="D82" s="178" t="s">
        <v>173</v>
      </c>
      <c r="E82" s="179"/>
      <c r="F82" s="179"/>
      <c r="G82" s="179"/>
      <c r="H82" s="179"/>
      <c r="I82" s="179"/>
      <c r="J82" s="180">
        <f>J1253</f>
        <v>0</v>
      </c>
      <c r="K82" s="177"/>
      <c r="L82" s="181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2" customFormat="1" ht="21.84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139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6.96" customHeight="1">
      <c r="A84" s="42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39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8" s="2" customFormat="1" ht="6.96" customHeight="1">
      <c r="A88" s="42"/>
      <c r="B88" s="65"/>
      <c r="C88" s="66"/>
      <c r="D88" s="66"/>
      <c r="E88" s="66"/>
      <c r="F88" s="66"/>
      <c r="G88" s="66"/>
      <c r="H88" s="66"/>
      <c r="I88" s="66"/>
      <c r="J88" s="66"/>
      <c r="K88" s="66"/>
      <c r="L88" s="139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24.96" customHeight="1">
      <c r="A89" s="42"/>
      <c r="B89" s="43"/>
      <c r="C89" s="27" t="s">
        <v>174</v>
      </c>
      <c r="D89" s="44"/>
      <c r="E89" s="44"/>
      <c r="F89" s="44"/>
      <c r="G89" s="44"/>
      <c r="H89" s="44"/>
      <c r="I89" s="44"/>
      <c r="J89" s="44"/>
      <c r="K89" s="44"/>
      <c r="L89" s="139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6.96" customHeight="1">
      <c r="A90" s="42"/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139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2" customHeight="1">
      <c r="A91" s="42"/>
      <c r="B91" s="43"/>
      <c r="C91" s="36" t="s">
        <v>16</v>
      </c>
      <c r="D91" s="44"/>
      <c r="E91" s="44"/>
      <c r="F91" s="44"/>
      <c r="G91" s="44"/>
      <c r="H91" s="44"/>
      <c r="I91" s="44"/>
      <c r="J91" s="44"/>
      <c r="K91" s="44"/>
      <c r="L91" s="139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26.25" customHeight="1">
      <c r="A92" s="42"/>
      <c r="B92" s="43"/>
      <c r="C92" s="44"/>
      <c r="D92" s="44"/>
      <c r="E92" s="165" t="str">
        <f>E7</f>
        <v>Obnova fasád, vnějších vyplní otvorů, terasy a parteru hlavní budovy lázní Kyselka, Bílina</v>
      </c>
      <c r="F92" s="36"/>
      <c r="G92" s="36"/>
      <c r="H92" s="36"/>
      <c r="I92" s="44"/>
      <c r="J92" s="44"/>
      <c r="K92" s="44"/>
      <c r="L92" s="139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12" customHeight="1">
      <c r="A93" s="42"/>
      <c r="B93" s="43"/>
      <c r="C93" s="36" t="s">
        <v>112</v>
      </c>
      <c r="D93" s="44"/>
      <c r="E93" s="44"/>
      <c r="F93" s="44"/>
      <c r="G93" s="44"/>
      <c r="H93" s="44"/>
      <c r="I93" s="44"/>
      <c r="J93" s="44"/>
      <c r="K93" s="44"/>
      <c r="L93" s="139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30" customHeight="1">
      <c r="A94" s="42"/>
      <c r="B94" s="43"/>
      <c r="C94" s="44"/>
      <c r="D94" s="44"/>
      <c r="E94" s="73" t="str">
        <f>E9</f>
        <v>B - Obnova parteru před hlavní budovou lázní Kyselka v Bílině</v>
      </c>
      <c r="F94" s="44"/>
      <c r="G94" s="44"/>
      <c r="H94" s="44"/>
      <c r="I94" s="44"/>
      <c r="J94" s="44"/>
      <c r="K94" s="44"/>
      <c r="L94" s="139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6.96" customHeight="1">
      <c r="A95" s="42"/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139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12" customHeight="1">
      <c r="A96" s="42"/>
      <c r="B96" s="43"/>
      <c r="C96" s="36" t="s">
        <v>21</v>
      </c>
      <c r="D96" s="44"/>
      <c r="E96" s="44"/>
      <c r="F96" s="31" t="str">
        <f>F12</f>
        <v>obec Bílina</v>
      </c>
      <c r="G96" s="44"/>
      <c r="H96" s="44"/>
      <c r="I96" s="36" t="s">
        <v>23</v>
      </c>
      <c r="J96" s="76" t="str">
        <f>IF(J12="","",J12)</f>
        <v>11. 6. 2024</v>
      </c>
      <c r="K96" s="44"/>
      <c r="L96" s="139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6.96" customHeight="1">
      <c r="A97" s="42"/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139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40.05" customHeight="1">
      <c r="A98" s="42"/>
      <c r="B98" s="43"/>
      <c r="C98" s="36" t="s">
        <v>25</v>
      </c>
      <c r="D98" s="44"/>
      <c r="E98" s="44"/>
      <c r="F98" s="31" t="str">
        <f>E15</f>
        <v>Město Bílina, MěÚ Bílina, Břežánská 50/4, Bílina</v>
      </c>
      <c r="G98" s="44"/>
      <c r="H98" s="44"/>
      <c r="I98" s="36" t="s">
        <v>31</v>
      </c>
      <c r="J98" s="40" t="str">
        <f>E21</f>
        <v>XXM projekt s.r.o., Jabloňová 2136/11, Praha 10</v>
      </c>
      <c r="K98" s="44"/>
      <c r="L98" s="139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40.05" customHeight="1">
      <c r="A99" s="42"/>
      <c r="B99" s="43"/>
      <c r="C99" s="36" t="s">
        <v>29</v>
      </c>
      <c r="D99" s="44"/>
      <c r="E99" s="44"/>
      <c r="F99" s="31" t="str">
        <f>IF(E18="","",E18)</f>
        <v>Vyplň údaj</v>
      </c>
      <c r="G99" s="44"/>
      <c r="H99" s="44"/>
      <c r="I99" s="36" t="s">
        <v>36</v>
      </c>
      <c r="J99" s="40" t="str">
        <f>E24</f>
        <v>Tomáš Vašek, Sněhurčina 710, 460 15 Liberec 15</v>
      </c>
      <c r="K99" s="44"/>
      <c r="L99" s="139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2" customFormat="1" ht="10.32" customHeight="1">
      <c r="A100" s="42"/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139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</row>
    <row r="101" s="11" customFormat="1" ht="29.28" customHeight="1">
      <c r="A101" s="182"/>
      <c r="B101" s="183"/>
      <c r="C101" s="184" t="s">
        <v>175</v>
      </c>
      <c r="D101" s="185" t="s">
        <v>59</v>
      </c>
      <c r="E101" s="185" t="s">
        <v>55</v>
      </c>
      <c r="F101" s="185" t="s">
        <v>56</v>
      </c>
      <c r="G101" s="185" t="s">
        <v>176</v>
      </c>
      <c r="H101" s="185" t="s">
        <v>177</v>
      </c>
      <c r="I101" s="185" t="s">
        <v>178</v>
      </c>
      <c r="J101" s="185" t="s">
        <v>151</v>
      </c>
      <c r="K101" s="186" t="s">
        <v>179</v>
      </c>
      <c r="L101" s="187"/>
      <c r="M101" s="96" t="s">
        <v>19</v>
      </c>
      <c r="N101" s="97" t="s">
        <v>44</v>
      </c>
      <c r="O101" s="97" t="s">
        <v>180</v>
      </c>
      <c r="P101" s="97" t="s">
        <v>181</v>
      </c>
      <c r="Q101" s="97" t="s">
        <v>182</v>
      </c>
      <c r="R101" s="97" t="s">
        <v>183</v>
      </c>
      <c r="S101" s="97" t="s">
        <v>184</v>
      </c>
      <c r="T101" s="98" t="s">
        <v>185</v>
      </c>
      <c r="U101" s="182"/>
      <c r="V101" s="182"/>
      <c r="W101" s="182"/>
      <c r="X101" s="182"/>
      <c r="Y101" s="182"/>
      <c r="Z101" s="182"/>
      <c r="AA101" s="182"/>
      <c r="AB101" s="182"/>
      <c r="AC101" s="182"/>
      <c r="AD101" s="182"/>
      <c r="AE101" s="182"/>
    </row>
    <row r="102" s="2" customFormat="1" ht="22.8" customHeight="1">
      <c r="A102" s="42"/>
      <c r="B102" s="43"/>
      <c r="C102" s="103" t="s">
        <v>186</v>
      </c>
      <c r="D102" s="44"/>
      <c r="E102" s="44"/>
      <c r="F102" s="44"/>
      <c r="G102" s="44"/>
      <c r="H102" s="44"/>
      <c r="I102" s="44"/>
      <c r="J102" s="188">
        <f>BK102</f>
        <v>0</v>
      </c>
      <c r="K102" s="44"/>
      <c r="L102" s="48"/>
      <c r="M102" s="99"/>
      <c r="N102" s="189"/>
      <c r="O102" s="100"/>
      <c r="P102" s="190">
        <f>P103+P1152+P1233</f>
        <v>0</v>
      </c>
      <c r="Q102" s="100"/>
      <c r="R102" s="190">
        <f>R103+R1152+R1233</f>
        <v>1261.6063033900002</v>
      </c>
      <c r="S102" s="100"/>
      <c r="T102" s="191">
        <f>T103+T1152+T1233</f>
        <v>499.19818999999995</v>
      </c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1" t="s">
        <v>73</v>
      </c>
      <c r="AU102" s="21" t="s">
        <v>152</v>
      </c>
      <c r="BK102" s="192">
        <f>BK103+BK1152+BK1233</f>
        <v>0</v>
      </c>
    </row>
    <row r="103" s="12" customFormat="1" ht="25.92" customHeight="1">
      <c r="A103" s="12"/>
      <c r="B103" s="193"/>
      <c r="C103" s="194"/>
      <c r="D103" s="195" t="s">
        <v>73</v>
      </c>
      <c r="E103" s="196" t="s">
        <v>187</v>
      </c>
      <c r="F103" s="196" t="s">
        <v>188</v>
      </c>
      <c r="G103" s="194"/>
      <c r="H103" s="194"/>
      <c r="I103" s="197"/>
      <c r="J103" s="198">
        <f>BK103</f>
        <v>0</v>
      </c>
      <c r="K103" s="194"/>
      <c r="L103" s="199"/>
      <c r="M103" s="200"/>
      <c r="N103" s="201"/>
      <c r="O103" s="201"/>
      <c r="P103" s="202">
        <f>P104+P459+P551+P618+P650+P780+P886+P921+P1107+P1149</f>
        <v>0</v>
      </c>
      <c r="Q103" s="201"/>
      <c r="R103" s="202">
        <f>R104+R459+R551+R618+R650+R780+R886+R921+R1107+R1149</f>
        <v>1260.2251697900001</v>
      </c>
      <c r="S103" s="201"/>
      <c r="T103" s="203">
        <f>T104+T459+T551+T618+T650+T780+T886+T921+T1107+T1149</f>
        <v>498.75318999999996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4" t="s">
        <v>82</v>
      </c>
      <c r="AT103" s="205" t="s">
        <v>73</v>
      </c>
      <c r="AU103" s="205" t="s">
        <v>74</v>
      </c>
      <c r="AY103" s="204" t="s">
        <v>189</v>
      </c>
      <c r="BK103" s="206">
        <f>BK104+BK459+BK551+BK618+BK650+BK780+BK886+BK921+BK1107+BK1149</f>
        <v>0</v>
      </c>
    </row>
    <row r="104" s="12" customFormat="1" ht="22.8" customHeight="1">
      <c r="A104" s="12"/>
      <c r="B104" s="193"/>
      <c r="C104" s="194"/>
      <c r="D104" s="195" t="s">
        <v>73</v>
      </c>
      <c r="E104" s="207" t="s">
        <v>82</v>
      </c>
      <c r="F104" s="207" t="s">
        <v>1303</v>
      </c>
      <c r="G104" s="194"/>
      <c r="H104" s="194"/>
      <c r="I104" s="197"/>
      <c r="J104" s="208">
        <f>BK104</f>
        <v>0</v>
      </c>
      <c r="K104" s="194"/>
      <c r="L104" s="199"/>
      <c r="M104" s="200"/>
      <c r="N104" s="201"/>
      <c r="O104" s="201"/>
      <c r="P104" s="202">
        <f>SUM(P105:P458)</f>
        <v>0</v>
      </c>
      <c r="Q104" s="201"/>
      <c r="R104" s="202">
        <f>SUM(R105:R458)</f>
        <v>788.15403800000024</v>
      </c>
      <c r="S104" s="201"/>
      <c r="T104" s="203">
        <f>SUM(T105:T458)</f>
        <v>282.031835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4" t="s">
        <v>82</v>
      </c>
      <c r="AT104" s="205" t="s">
        <v>73</v>
      </c>
      <c r="AU104" s="205" t="s">
        <v>82</v>
      </c>
      <c r="AY104" s="204" t="s">
        <v>189</v>
      </c>
      <c r="BK104" s="206">
        <f>SUM(BK105:BK458)</f>
        <v>0</v>
      </c>
    </row>
    <row r="105" s="2" customFormat="1" ht="24.15" customHeight="1">
      <c r="A105" s="42"/>
      <c r="B105" s="43"/>
      <c r="C105" s="209" t="s">
        <v>82</v>
      </c>
      <c r="D105" s="209" t="s">
        <v>192</v>
      </c>
      <c r="E105" s="210" t="s">
        <v>1304</v>
      </c>
      <c r="F105" s="211" t="s">
        <v>1305</v>
      </c>
      <c r="G105" s="212" t="s">
        <v>93</v>
      </c>
      <c r="H105" s="213">
        <v>392.94999999999999</v>
      </c>
      <c r="I105" s="214"/>
      <c r="J105" s="215">
        <f>ROUND(I105*H105,2)</f>
        <v>0</v>
      </c>
      <c r="K105" s="211" t="s">
        <v>195</v>
      </c>
      <c r="L105" s="48"/>
      <c r="M105" s="216" t="s">
        <v>19</v>
      </c>
      <c r="N105" s="217" t="s">
        <v>45</v>
      </c>
      <c r="O105" s="88"/>
      <c r="P105" s="218">
        <f>O105*H105</f>
        <v>0</v>
      </c>
      <c r="Q105" s="218">
        <v>0</v>
      </c>
      <c r="R105" s="218">
        <f>Q105*H105</f>
        <v>0</v>
      </c>
      <c r="S105" s="218">
        <v>0</v>
      </c>
      <c r="T105" s="219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20" t="s">
        <v>196</v>
      </c>
      <c r="AT105" s="220" t="s">
        <v>192</v>
      </c>
      <c r="AU105" s="220" t="s">
        <v>84</v>
      </c>
      <c r="AY105" s="21" t="s">
        <v>189</v>
      </c>
      <c r="BE105" s="221">
        <f>IF(N105="základní",J105,0)</f>
        <v>0</v>
      </c>
      <c r="BF105" s="221">
        <f>IF(N105="snížená",J105,0)</f>
        <v>0</v>
      </c>
      <c r="BG105" s="221">
        <f>IF(N105="zákl. přenesená",J105,0)</f>
        <v>0</v>
      </c>
      <c r="BH105" s="221">
        <f>IF(N105="sníž. přenesená",J105,0)</f>
        <v>0</v>
      </c>
      <c r="BI105" s="221">
        <f>IF(N105="nulová",J105,0)</f>
        <v>0</v>
      </c>
      <c r="BJ105" s="21" t="s">
        <v>82</v>
      </c>
      <c r="BK105" s="221">
        <f>ROUND(I105*H105,2)</f>
        <v>0</v>
      </c>
      <c r="BL105" s="21" t="s">
        <v>196</v>
      </c>
      <c r="BM105" s="220" t="s">
        <v>1306</v>
      </c>
    </row>
    <row r="106" s="2" customFormat="1">
      <c r="A106" s="42"/>
      <c r="B106" s="43"/>
      <c r="C106" s="44"/>
      <c r="D106" s="222" t="s">
        <v>198</v>
      </c>
      <c r="E106" s="44"/>
      <c r="F106" s="223" t="s">
        <v>1307</v>
      </c>
      <c r="G106" s="44"/>
      <c r="H106" s="44"/>
      <c r="I106" s="224"/>
      <c r="J106" s="44"/>
      <c r="K106" s="44"/>
      <c r="L106" s="48"/>
      <c r="M106" s="225"/>
      <c r="N106" s="226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1" t="s">
        <v>198</v>
      </c>
      <c r="AU106" s="21" t="s">
        <v>84</v>
      </c>
    </row>
    <row r="107" s="15" customFormat="1">
      <c r="A107" s="15"/>
      <c r="B107" s="251"/>
      <c r="C107" s="252"/>
      <c r="D107" s="229" t="s">
        <v>200</v>
      </c>
      <c r="E107" s="253" t="s">
        <v>19</v>
      </c>
      <c r="F107" s="254" t="s">
        <v>1308</v>
      </c>
      <c r="G107" s="252"/>
      <c r="H107" s="253" t="s">
        <v>19</v>
      </c>
      <c r="I107" s="255"/>
      <c r="J107" s="252"/>
      <c r="K107" s="252"/>
      <c r="L107" s="256"/>
      <c r="M107" s="257"/>
      <c r="N107" s="258"/>
      <c r="O107" s="258"/>
      <c r="P107" s="258"/>
      <c r="Q107" s="258"/>
      <c r="R107" s="258"/>
      <c r="S107" s="258"/>
      <c r="T107" s="259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0" t="s">
        <v>200</v>
      </c>
      <c r="AU107" s="260" t="s">
        <v>84</v>
      </c>
      <c r="AV107" s="15" t="s">
        <v>82</v>
      </c>
      <c r="AW107" s="15" t="s">
        <v>35</v>
      </c>
      <c r="AX107" s="15" t="s">
        <v>74</v>
      </c>
      <c r="AY107" s="260" t="s">
        <v>189</v>
      </c>
    </row>
    <row r="108" s="13" customFormat="1">
      <c r="A108" s="13"/>
      <c r="B108" s="227"/>
      <c r="C108" s="228"/>
      <c r="D108" s="229" t="s">
        <v>200</v>
      </c>
      <c r="E108" s="230" t="s">
        <v>19</v>
      </c>
      <c r="F108" s="231" t="s">
        <v>1309</v>
      </c>
      <c r="G108" s="228"/>
      <c r="H108" s="232">
        <v>169</v>
      </c>
      <c r="I108" s="233"/>
      <c r="J108" s="228"/>
      <c r="K108" s="228"/>
      <c r="L108" s="234"/>
      <c r="M108" s="235"/>
      <c r="N108" s="236"/>
      <c r="O108" s="236"/>
      <c r="P108" s="236"/>
      <c r="Q108" s="236"/>
      <c r="R108" s="236"/>
      <c r="S108" s="236"/>
      <c r="T108" s="237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8" t="s">
        <v>200</v>
      </c>
      <c r="AU108" s="238" t="s">
        <v>84</v>
      </c>
      <c r="AV108" s="13" t="s">
        <v>84</v>
      </c>
      <c r="AW108" s="13" t="s">
        <v>35</v>
      </c>
      <c r="AX108" s="13" t="s">
        <v>74</v>
      </c>
      <c r="AY108" s="238" t="s">
        <v>189</v>
      </c>
    </row>
    <row r="109" s="15" customFormat="1">
      <c r="A109" s="15"/>
      <c r="B109" s="251"/>
      <c r="C109" s="252"/>
      <c r="D109" s="229" t="s">
        <v>200</v>
      </c>
      <c r="E109" s="253" t="s">
        <v>19</v>
      </c>
      <c r="F109" s="254" t="s">
        <v>1310</v>
      </c>
      <c r="G109" s="252"/>
      <c r="H109" s="253" t="s">
        <v>19</v>
      </c>
      <c r="I109" s="255"/>
      <c r="J109" s="252"/>
      <c r="K109" s="252"/>
      <c r="L109" s="256"/>
      <c r="M109" s="257"/>
      <c r="N109" s="258"/>
      <c r="O109" s="258"/>
      <c r="P109" s="258"/>
      <c r="Q109" s="258"/>
      <c r="R109" s="258"/>
      <c r="S109" s="258"/>
      <c r="T109" s="259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0" t="s">
        <v>200</v>
      </c>
      <c r="AU109" s="260" t="s">
        <v>84</v>
      </c>
      <c r="AV109" s="15" t="s">
        <v>82</v>
      </c>
      <c r="AW109" s="15" t="s">
        <v>35</v>
      </c>
      <c r="AX109" s="15" t="s">
        <v>74</v>
      </c>
      <c r="AY109" s="260" t="s">
        <v>189</v>
      </c>
    </row>
    <row r="110" s="13" customFormat="1">
      <c r="A110" s="13"/>
      <c r="B110" s="227"/>
      <c r="C110" s="228"/>
      <c r="D110" s="229" t="s">
        <v>200</v>
      </c>
      <c r="E110" s="230" t="s">
        <v>19</v>
      </c>
      <c r="F110" s="231" t="s">
        <v>1311</v>
      </c>
      <c r="G110" s="228"/>
      <c r="H110" s="232">
        <v>86.900000000000006</v>
      </c>
      <c r="I110" s="233"/>
      <c r="J110" s="228"/>
      <c r="K110" s="228"/>
      <c r="L110" s="234"/>
      <c r="M110" s="235"/>
      <c r="N110" s="236"/>
      <c r="O110" s="236"/>
      <c r="P110" s="236"/>
      <c r="Q110" s="236"/>
      <c r="R110" s="236"/>
      <c r="S110" s="236"/>
      <c r="T110" s="237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8" t="s">
        <v>200</v>
      </c>
      <c r="AU110" s="238" t="s">
        <v>84</v>
      </c>
      <c r="AV110" s="13" t="s">
        <v>84</v>
      </c>
      <c r="AW110" s="13" t="s">
        <v>35</v>
      </c>
      <c r="AX110" s="13" t="s">
        <v>74</v>
      </c>
      <c r="AY110" s="238" t="s">
        <v>189</v>
      </c>
    </row>
    <row r="111" s="13" customFormat="1">
      <c r="A111" s="13"/>
      <c r="B111" s="227"/>
      <c r="C111" s="228"/>
      <c r="D111" s="229" t="s">
        <v>200</v>
      </c>
      <c r="E111" s="230" t="s">
        <v>19</v>
      </c>
      <c r="F111" s="231" t="s">
        <v>1312</v>
      </c>
      <c r="G111" s="228"/>
      <c r="H111" s="232">
        <v>17.050000000000001</v>
      </c>
      <c r="I111" s="233"/>
      <c r="J111" s="228"/>
      <c r="K111" s="228"/>
      <c r="L111" s="234"/>
      <c r="M111" s="235"/>
      <c r="N111" s="236"/>
      <c r="O111" s="236"/>
      <c r="P111" s="236"/>
      <c r="Q111" s="236"/>
      <c r="R111" s="236"/>
      <c r="S111" s="236"/>
      <c r="T111" s="237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8" t="s">
        <v>200</v>
      </c>
      <c r="AU111" s="238" t="s">
        <v>84</v>
      </c>
      <c r="AV111" s="13" t="s">
        <v>84</v>
      </c>
      <c r="AW111" s="13" t="s">
        <v>35</v>
      </c>
      <c r="AX111" s="13" t="s">
        <v>74</v>
      </c>
      <c r="AY111" s="238" t="s">
        <v>189</v>
      </c>
    </row>
    <row r="112" s="15" customFormat="1">
      <c r="A112" s="15"/>
      <c r="B112" s="251"/>
      <c r="C112" s="252"/>
      <c r="D112" s="229" t="s">
        <v>200</v>
      </c>
      <c r="E112" s="253" t="s">
        <v>19</v>
      </c>
      <c r="F112" s="254" t="s">
        <v>1313</v>
      </c>
      <c r="G112" s="252"/>
      <c r="H112" s="253" t="s">
        <v>19</v>
      </c>
      <c r="I112" s="255"/>
      <c r="J112" s="252"/>
      <c r="K112" s="252"/>
      <c r="L112" s="256"/>
      <c r="M112" s="257"/>
      <c r="N112" s="258"/>
      <c r="O112" s="258"/>
      <c r="P112" s="258"/>
      <c r="Q112" s="258"/>
      <c r="R112" s="258"/>
      <c r="S112" s="258"/>
      <c r="T112" s="259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0" t="s">
        <v>200</v>
      </c>
      <c r="AU112" s="260" t="s">
        <v>84</v>
      </c>
      <c r="AV112" s="15" t="s">
        <v>82</v>
      </c>
      <c r="AW112" s="15" t="s">
        <v>35</v>
      </c>
      <c r="AX112" s="15" t="s">
        <v>74</v>
      </c>
      <c r="AY112" s="260" t="s">
        <v>189</v>
      </c>
    </row>
    <row r="113" s="13" customFormat="1">
      <c r="A113" s="13"/>
      <c r="B113" s="227"/>
      <c r="C113" s="228"/>
      <c r="D113" s="229" t="s">
        <v>200</v>
      </c>
      <c r="E113" s="230" t="s">
        <v>19</v>
      </c>
      <c r="F113" s="231" t="s">
        <v>1314</v>
      </c>
      <c r="G113" s="228"/>
      <c r="H113" s="232">
        <v>120</v>
      </c>
      <c r="I113" s="233"/>
      <c r="J113" s="228"/>
      <c r="K113" s="228"/>
      <c r="L113" s="234"/>
      <c r="M113" s="235"/>
      <c r="N113" s="236"/>
      <c r="O113" s="236"/>
      <c r="P113" s="236"/>
      <c r="Q113" s="236"/>
      <c r="R113" s="236"/>
      <c r="S113" s="236"/>
      <c r="T113" s="237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8" t="s">
        <v>200</v>
      </c>
      <c r="AU113" s="238" t="s">
        <v>84</v>
      </c>
      <c r="AV113" s="13" t="s">
        <v>84</v>
      </c>
      <c r="AW113" s="13" t="s">
        <v>35</v>
      </c>
      <c r="AX113" s="13" t="s">
        <v>74</v>
      </c>
      <c r="AY113" s="238" t="s">
        <v>189</v>
      </c>
    </row>
    <row r="114" s="14" customFormat="1">
      <c r="A114" s="14"/>
      <c r="B114" s="239"/>
      <c r="C114" s="240"/>
      <c r="D114" s="229" t="s">
        <v>200</v>
      </c>
      <c r="E114" s="241" t="s">
        <v>19</v>
      </c>
      <c r="F114" s="242" t="s">
        <v>203</v>
      </c>
      <c r="G114" s="240"/>
      <c r="H114" s="243">
        <v>392.94999999999999</v>
      </c>
      <c r="I114" s="244"/>
      <c r="J114" s="240"/>
      <c r="K114" s="240"/>
      <c r="L114" s="245"/>
      <c r="M114" s="246"/>
      <c r="N114" s="247"/>
      <c r="O114" s="247"/>
      <c r="P114" s="247"/>
      <c r="Q114" s="247"/>
      <c r="R114" s="247"/>
      <c r="S114" s="247"/>
      <c r="T114" s="248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9" t="s">
        <v>200</v>
      </c>
      <c r="AU114" s="249" t="s">
        <v>84</v>
      </c>
      <c r="AV114" s="14" t="s">
        <v>196</v>
      </c>
      <c r="AW114" s="14" t="s">
        <v>35</v>
      </c>
      <c r="AX114" s="14" t="s">
        <v>82</v>
      </c>
      <c r="AY114" s="249" t="s">
        <v>189</v>
      </c>
    </row>
    <row r="115" s="2" customFormat="1" ht="44.25" customHeight="1">
      <c r="A115" s="42"/>
      <c r="B115" s="43"/>
      <c r="C115" s="209" t="s">
        <v>84</v>
      </c>
      <c r="D115" s="209" t="s">
        <v>192</v>
      </c>
      <c r="E115" s="210" t="s">
        <v>1315</v>
      </c>
      <c r="F115" s="211" t="s">
        <v>1316</v>
      </c>
      <c r="G115" s="212" t="s">
        <v>93</v>
      </c>
      <c r="H115" s="213">
        <v>16.859999999999999</v>
      </c>
      <c r="I115" s="214"/>
      <c r="J115" s="215">
        <f>ROUND(I115*H115,2)</f>
        <v>0</v>
      </c>
      <c r="K115" s="211" t="s">
        <v>195</v>
      </c>
      <c r="L115" s="48"/>
      <c r="M115" s="216" t="s">
        <v>19</v>
      </c>
      <c r="N115" s="217" t="s">
        <v>45</v>
      </c>
      <c r="O115" s="88"/>
      <c r="P115" s="218">
        <f>O115*H115</f>
        <v>0</v>
      </c>
      <c r="Q115" s="218">
        <v>0</v>
      </c>
      <c r="R115" s="218">
        <f>Q115*H115</f>
        <v>0</v>
      </c>
      <c r="S115" s="218">
        <v>0</v>
      </c>
      <c r="T115" s="219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20" t="s">
        <v>196</v>
      </c>
      <c r="AT115" s="220" t="s">
        <v>192</v>
      </c>
      <c r="AU115" s="220" t="s">
        <v>84</v>
      </c>
      <c r="AY115" s="21" t="s">
        <v>189</v>
      </c>
      <c r="BE115" s="221">
        <f>IF(N115="základní",J115,0)</f>
        <v>0</v>
      </c>
      <c r="BF115" s="221">
        <f>IF(N115="snížená",J115,0)</f>
        <v>0</v>
      </c>
      <c r="BG115" s="221">
        <f>IF(N115="zákl. přenesená",J115,0)</f>
        <v>0</v>
      </c>
      <c r="BH115" s="221">
        <f>IF(N115="sníž. přenesená",J115,0)</f>
        <v>0</v>
      </c>
      <c r="BI115" s="221">
        <f>IF(N115="nulová",J115,0)</f>
        <v>0</v>
      </c>
      <c r="BJ115" s="21" t="s">
        <v>82</v>
      </c>
      <c r="BK115" s="221">
        <f>ROUND(I115*H115,2)</f>
        <v>0</v>
      </c>
      <c r="BL115" s="21" t="s">
        <v>196</v>
      </c>
      <c r="BM115" s="220" t="s">
        <v>1317</v>
      </c>
    </row>
    <row r="116" s="2" customFormat="1">
      <c r="A116" s="42"/>
      <c r="B116" s="43"/>
      <c r="C116" s="44"/>
      <c r="D116" s="222" t="s">
        <v>198</v>
      </c>
      <c r="E116" s="44"/>
      <c r="F116" s="223" t="s">
        <v>1318</v>
      </c>
      <c r="G116" s="44"/>
      <c r="H116" s="44"/>
      <c r="I116" s="224"/>
      <c r="J116" s="44"/>
      <c r="K116" s="44"/>
      <c r="L116" s="48"/>
      <c r="M116" s="225"/>
      <c r="N116" s="226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1" t="s">
        <v>198</v>
      </c>
      <c r="AU116" s="21" t="s">
        <v>84</v>
      </c>
    </row>
    <row r="117" s="15" customFormat="1">
      <c r="A117" s="15"/>
      <c r="B117" s="251"/>
      <c r="C117" s="252"/>
      <c r="D117" s="229" t="s">
        <v>200</v>
      </c>
      <c r="E117" s="253" t="s">
        <v>19</v>
      </c>
      <c r="F117" s="254" t="s">
        <v>1319</v>
      </c>
      <c r="G117" s="252"/>
      <c r="H117" s="253" t="s">
        <v>19</v>
      </c>
      <c r="I117" s="255"/>
      <c r="J117" s="252"/>
      <c r="K117" s="252"/>
      <c r="L117" s="256"/>
      <c r="M117" s="257"/>
      <c r="N117" s="258"/>
      <c r="O117" s="258"/>
      <c r="P117" s="258"/>
      <c r="Q117" s="258"/>
      <c r="R117" s="258"/>
      <c r="S117" s="258"/>
      <c r="T117" s="259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0" t="s">
        <v>200</v>
      </c>
      <c r="AU117" s="260" t="s">
        <v>84</v>
      </c>
      <c r="AV117" s="15" t="s">
        <v>82</v>
      </c>
      <c r="AW117" s="15" t="s">
        <v>35</v>
      </c>
      <c r="AX117" s="15" t="s">
        <v>74</v>
      </c>
      <c r="AY117" s="260" t="s">
        <v>189</v>
      </c>
    </row>
    <row r="118" s="13" customFormat="1">
      <c r="A118" s="13"/>
      <c r="B118" s="227"/>
      <c r="C118" s="228"/>
      <c r="D118" s="229" t="s">
        <v>200</v>
      </c>
      <c r="E118" s="230" t="s">
        <v>19</v>
      </c>
      <c r="F118" s="231" t="s">
        <v>1320</v>
      </c>
      <c r="G118" s="228"/>
      <c r="H118" s="232">
        <v>16.859999999999999</v>
      </c>
      <c r="I118" s="233"/>
      <c r="J118" s="228"/>
      <c r="K118" s="228"/>
      <c r="L118" s="234"/>
      <c r="M118" s="235"/>
      <c r="N118" s="236"/>
      <c r="O118" s="236"/>
      <c r="P118" s="236"/>
      <c r="Q118" s="236"/>
      <c r="R118" s="236"/>
      <c r="S118" s="236"/>
      <c r="T118" s="237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8" t="s">
        <v>200</v>
      </c>
      <c r="AU118" s="238" t="s">
        <v>84</v>
      </c>
      <c r="AV118" s="13" t="s">
        <v>84</v>
      </c>
      <c r="AW118" s="13" t="s">
        <v>35</v>
      </c>
      <c r="AX118" s="13" t="s">
        <v>82</v>
      </c>
      <c r="AY118" s="238" t="s">
        <v>189</v>
      </c>
    </row>
    <row r="119" s="2" customFormat="1" ht="76.35" customHeight="1">
      <c r="A119" s="42"/>
      <c r="B119" s="43"/>
      <c r="C119" s="209" t="s">
        <v>190</v>
      </c>
      <c r="D119" s="209" t="s">
        <v>192</v>
      </c>
      <c r="E119" s="210" t="s">
        <v>1321</v>
      </c>
      <c r="F119" s="211" t="s">
        <v>1322</v>
      </c>
      <c r="G119" s="212" t="s">
        <v>93</v>
      </c>
      <c r="H119" s="213">
        <v>345.73700000000002</v>
      </c>
      <c r="I119" s="214"/>
      <c r="J119" s="215">
        <f>ROUND(I119*H119,2)</f>
        <v>0</v>
      </c>
      <c r="K119" s="211" t="s">
        <v>195</v>
      </c>
      <c r="L119" s="48"/>
      <c r="M119" s="216" t="s">
        <v>19</v>
      </c>
      <c r="N119" s="217" t="s">
        <v>45</v>
      </c>
      <c r="O119" s="88"/>
      <c r="P119" s="218">
        <f>O119*H119</f>
        <v>0</v>
      </c>
      <c r="Q119" s="218">
        <v>0</v>
      </c>
      <c r="R119" s="218">
        <f>Q119*H119</f>
        <v>0</v>
      </c>
      <c r="S119" s="218">
        <v>0.255</v>
      </c>
      <c r="T119" s="219">
        <f>S119*H119</f>
        <v>88.162935000000004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20" t="s">
        <v>196</v>
      </c>
      <c r="AT119" s="220" t="s">
        <v>192</v>
      </c>
      <c r="AU119" s="220" t="s">
        <v>84</v>
      </c>
      <c r="AY119" s="21" t="s">
        <v>189</v>
      </c>
      <c r="BE119" s="221">
        <f>IF(N119="základní",J119,0)</f>
        <v>0</v>
      </c>
      <c r="BF119" s="221">
        <f>IF(N119="snížená",J119,0)</f>
        <v>0</v>
      </c>
      <c r="BG119" s="221">
        <f>IF(N119="zákl. přenesená",J119,0)</f>
        <v>0</v>
      </c>
      <c r="BH119" s="221">
        <f>IF(N119="sníž. přenesená",J119,0)</f>
        <v>0</v>
      </c>
      <c r="BI119" s="221">
        <f>IF(N119="nulová",J119,0)</f>
        <v>0</v>
      </c>
      <c r="BJ119" s="21" t="s">
        <v>82</v>
      </c>
      <c r="BK119" s="221">
        <f>ROUND(I119*H119,2)</f>
        <v>0</v>
      </c>
      <c r="BL119" s="21" t="s">
        <v>196</v>
      </c>
      <c r="BM119" s="220" t="s">
        <v>1323</v>
      </c>
    </row>
    <row r="120" s="2" customFormat="1">
      <c r="A120" s="42"/>
      <c r="B120" s="43"/>
      <c r="C120" s="44"/>
      <c r="D120" s="222" t="s">
        <v>198</v>
      </c>
      <c r="E120" s="44"/>
      <c r="F120" s="223" t="s">
        <v>1324</v>
      </c>
      <c r="G120" s="44"/>
      <c r="H120" s="44"/>
      <c r="I120" s="224"/>
      <c r="J120" s="44"/>
      <c r="K120" s="44"/>
      <c r="L120" s="48"/>
      <c r="M120" s="225"/>
      <c r="N120" s="226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1" t="s">
        <v>198</v>
      </c>
      <c r="AU120" s="21" t="s">
        <v>84</v>
      </c>
    </row>
    <row r="121" s="15" customFormat="1">
      <c r="A121" s="15"/>
      <c r="B121" s="251"/>
      <c r="C121" s="252"/>
      <c r="D121" s="229" t="s">
        <v>200</v>
      </c>
      <c r="E121" s="253" t="s">
        <v>19</v>
      </c>
      <c r="F121" s="254" t="s">
        <v>1325</v>
      </c>
      <c r="G121" s="252"/>
      <c r="H121" s="253" t="s">
        <v>19</v>
      </c>
      <c r="I121" s="255"/>
      <c r="J121" s="252"/>
      <c r="K121" s="252"/>
      <c r="L121" s="256"/>
      <c r="M121" s="257"/>
      <c r="N121" s="258"/>
      <c r="O121" s="258"/>
      <c r="P121" s="258"/>
      <c r="Q121" s="258"/>
      <c r="R121" s="258"/>
      <c r="S121" s="258"/>
      <c r="T121" s="259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0" t="s">
        <v>200</v>
      </c>
      <c r="AU121" s="260" t="s">
        <v>84</v>
      </c>
      <c r="AV121" s="15" t="s">
        <v>82</v>
      </c>
      <c r="AW121" s="15" t="s">
        <v>35</v>
      </c>
      <c r="AX121" s="15" t="s">
        <v>74</v>
      </c>
      <c r="AY121" s="260" t="s">
        <v>189</v>
      </c>
    </row>
    <row r="122" s="13" customFormat="1">
      <c r="A122" s="13"/>
      <c r="B122" s="227"/>
      <c r="C122" s="228"/>
      <c r="D122" s="229" t="s">
        <v>200</v>
      </c>
      <c r="E122" s="230" t="s">
        <v>19</v>
      </c>
      <c r="F122" s="231" t="s">
        <v>1326</v>
      </c>
      <c r="G122" s="228"/>
      <c r="H122" s="232">
        <v>327.262</v>
      </c>
      <c r="I122" s="233"/>
      <c r="J122" s="228"/>
      <c r="K122" s="228"/>
      <c r="L122" s="234"/>
      <c r="M122" s="235"/>
      <c r="N122" s="236"/>
      <c r="O122" s="236"/>
      <c r="P122" s="236"/>
      <c r="Q122" s="236"/>
      <c r="R122" s="236"/>
      <c r="S122" s="236"/>
      <c r="T122" s="237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8" t="s">
        <v>200</v>
      </c>
      <c r="AU122" s="238" t="s">
        <v>84</v>
      </c>
      <c r="AV122" s="13" t="s">
        <v>84</v>
      </c>
      <c r="AW122" s="13" t="s">
        <v>35</v>
      </c>
      <c r="AX122" s="13" t="s">
        <v>74</v>
      </c>
      <c r="AY122" s="238" t="s">
        <v>189</v>
      </c>
    </row>
    <row r="123" s="16" customFormat="1">
      <c r="A123" s="16"/>
      <c r="B123" s="271"/>
      <c r="C123" s="272"/>
      <c r="D123" s="229" t="s">
        <v>200</v>
      </c>
      <c r="E123" s="273" t="s">
        <v>19</v>
      </c>
      <c r="F123" s="274" t="s">
        <v>379</v>
      </c>
      <c r="G123" s="272"/>
      <c r="H123" s="275">
        <v>327.262</v>
      </c>
      <c r="I123" s="276"/>
      <c r="J123" s="272"/>
      <c r="K123" s="272"/>
      <c r="L123" s="277"/>
      <c r="M123" s="278"/>
      <c r="N123" s="279"/>
      <c r="O123" s="279"/>
      <c r="P123" s="279"/>
      <c r="Q123" s="279"/>
      <c r="R123" s="279"/>
      <c r="S123" s="279"/>
      <c r="T123" s="280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T123" s="281" t="s">
        <v>200</v>
      </c>
      <c r="AU123" s="281" t="s">
        <v>84</v>
      </c>
      <c r="AV123" s="16" t="s">
        <v>190</v>
      </c>
      <c r="AW123" s="16" t="s">
        <v>35</v>
      </c>
      <c r="AX123" s="16" t="s">
        <v>74</v>
      </c>
      <c r="AY123" s="281" t="s">
        <v>189</v>
      </c>
    </row>
    <row r="124" s="15" customFormat="1">
      <c r="A124" s="15"/>
      <c r="B124" s="251"/>
      <c r="C124" s="252"/>
      <c r="D124" s="229" t="s">
        <v>200</v>
      </c>
      <c r="E124" s="253" t="s">
        <v>19</v>
      </c>
      <c r="F124" s="254" t="s">
        <v>1327</v>
      </c>
      <c r="G124" s="252"/>
      <c r="H124" s="253" t="s">
        <v>19</v>
      </c>
      <c r="I124" s="255"/>
      <c r="J124" s="252"/>
      <c r="K124" s="252"/>
      <c r="L124" s="256"/>
      <c r="M124" s="257"/>
      <c r="N124" s="258"/>
      <c r="O124" s="258"/>
      <c r="P124" s="258"/>
      <c r="Q124" s="258"/>
      <c r="R124" s="258"/>
      <c r="S124" s="258"/>
      <c r="T124" s="259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0" t="s">
        <v>200</v>
      </c>
      <c r="AU124" s="260" t="s">
        <v>84</v>
      </c>
      <c r="AV124" s="15" t="s">
        <v>82</v>
      </c>
      <c r="AW124" s="15" t="s">
        <v>35</v>
      </c>
      <c r="AX124" s="15" t="s">
        <v>74</v>
      </c>
      <c r="AY124" s="260" t="s">
        <v>189</v>
      </c>
    </row>
    <row r="125" s="13" customFormat="1">
      <c r="A125" s="13"/>
      <c r="B125" s="227"/>
      <c r="C125" s="228"/>
      <c r="D125" s="229" t="s">
        <v>200</v>
      </c>
      <c r="E125" s="230" t="s">
        <v>19</v>
      </c>
      <c r="F125" s="231" t="s">
        <v>1328</v>
      </c>
      <c r="G125" s="228"/>
      <c r="H125" s="232">
        <v>18.475000000000001</v>
      </c>
      <c r="I125" s="233"/>
      <c r="J125" s="228"/>
      <c r="K125" s="228"/>
      <c r="L125" s="234"/>
      <c r="M125" s="235"/>
      <c r="N125" s="236"/>
      <c r="O125" s="236"/>
      <c r="P125" s="236"/>
      <c r="Q125" s="236"/>
      <c r="R125" s="236"/>
      <c r="S125" s="236"/>
      <c r="T125" s="23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8" t="s">
        <v>200</v>
      </c>
      <c r="AU125" s="238" t="s">
        <v>84</v>
      </c>
      <c r="AV125" s="13" t="s">
        <v>84</v>
      </c>
      <c r="AW125" s="13" t="s">
        <v>35</v>
      </c>
      <c r="AX125" s="13" t="s">
        <v>74</v>
      </c>
      <c r="AY125" s="238" t="s">
        <v>189</v>
      </c>
    </row>
    <row r="126" s="16" customFormat="1">
      <c r="A126" s="16"/>
      <c r="B126" s="271"/>
      <c r="C126" s="272"/>
      <c r="D126" s="229" t="s">
        <v>200</v>
      </c>
      <c r="E126" s="273" t="s">
        <v>1329</v>
      </c>
      <c r="F126" s="274" t="s">
        <v>379</v>
      </c>
      <c r="G126" s="272"/>
      <c r="H126" s="275">
        <v>18.475000000000001</v>
      </c>
      <c r="I126" s="276"/>
      <c r="J126" s="272"/>
      <c r="K126" s="272"/>
      <c r="L126" s="277"/>
      <c r="M126" s="278"/>
      <c r="N126" s="279"/>
      <c r="O126" s="279"/>
      <c r="P126" s="279"/>
      <c r="Q126" s="279"/>
      <c r="R126" s="279"/>
      <c r="S126" s="279"/>
      <c r="T126" s="280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81" t="s">
        <v>200</v>
      </c>
      <c r="AU126" s="281" t="s">
        <v>84</v>
      </c>
      <c r="AV126" s="16" t="s">
        <v>190</v>
      </c>
      <c r="AW126" s="16" t="s">
        <v>35</v>
      </c>
      <c r="AX126" s="16" t="s">
        <v>74</v>
      </c>
      <c r="AY126" s="281" t="s">
        <v>189</v>
      </c>
    </row>
    <row r="127" s="14" customFormat="1">
      <c r="A127" s="14"/>
      <c r="B127" s="239"/>
      <c r="C127" s="240"/>
      <c r="D127" s="229" t="s">
        <v>200</v>
      </c>
      <c r="E127" s="241" t="s">
        <v>1330</v>
      </c>
      <c r="F127" s="242" t="s">
        <v>203</v>
      </c>
      <c r="G127" s="240"/>
      <c r="H127" s="243">
        <v>345.73700000000002</v>
      </c>
      <c r="I127" s="244"/>
      <c r="J127" s="240"/>
      <c r="K127" s="240"/>
      <c r="L127" s="245"/>
      <c r="M127" s="246"/>
      <c r="N127" s="247"/>
      <c r="O127" s="247"/>
      <c r="P127" s="247"/>
      <c r="Q127" s="247"/>
      <c r="R127" s="247"/>
      <c r="S127" s="247"/>
      <c r="T127" s="248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9" t="s">
        <v>200</v>
      </c>
      <c r="AU127" s="249" t="s">
        <v>84</v>
      </c>
      <c r="AV127" s="14" t="s">
        <v>196</v>
      </c>
      <c r="AW127" s="14" t="s">
        <v>35</v>
      </c>
      <c r="AX127" s="14" t="s">
        <v>82</v>
      </c>
      <c r="AY127" s="249" t="s">
        <v>189</v>
      </c>
    </row>
    <row r="128" s="2" customFormat="1" ht="62.7" customHeight="1">
      <c r="A128" s="42"/>
      <c r="B128" s="43"/>
      <c r="C128" s="209" t="s">
        <v>196</v>
      </c>
      <c r="D128" s="209" t="s">
        <v>192</v>
      </c>
      <c r="E128" s="210" t="s">
        <v>1331</v>
      </c>
      <c r="F128" s="211" t="s">
        <v>1332</v>
      </c>
      <c r="G128" s="212" t="s">
        <v>93</v>
      </c>
      <c r="H128" s="213">
        <v>172.94800000000001</v>
      </c>
      <c r="I128" s="214"/>
      <c r="J128" s="215">
        <f>ROUND(I128*H128,2)</f>
        <v>0</v>
      </c>
      <c r="K128" s="211" t="s">
        <v>195</v>
      </c>
      <c r="L128" s="48"/>
      <c r="M128" s="216" t="s">
        <v>19</v>
      </c>
      <c r="N128" s="217" t="s">
        <v>45</v>
      </c>
      <c r="O128" s="88"/>
      <c r="P128" s="218">
        <f>O128*H128</f>
        <v>0</v>
      </c>
      <c r="Q128" s="218">
        <v>0</v>
      </c>
      <c r="R128" s="218">
        <f>Q128*H128</f>
        <v>0</v>
      </c>
      <c r="S128" s="218">
        <v>0.625</v>
      </c>
      <c r="T128" s="219">
        <f>S128*H128</f>
        <v>108.0925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20" t="s">
        <v>196</v>
      </c>
      <c r="AT128" s="220" t="s">
        <v>192</v>
      </c>
      <c r="AU128" s="220" t="s">
        <v>84</v>
      </c>
      <c r="AY128" s="21" t="s">
        <v>189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21" t="s">
        <v>82</v>
      </c>
      <c r="BK128" s="221">
        <f>ROUND(I128*H128,2)</f>
        <v>0</v>
      </c>
      <c r="BL128" s="21" t="s">
        <v>196</v>
      </c>
      <c r="BM128" s="220" t="s">
        <v>1333</v>
      </c>
    </row>
    <row r="129" s="2" customFormat="1">
      <c r="A129" s="42"/>
      <c r="B129" s="43"/>
      <c r="C129" s="44"/>
      <c r="D129" s="222" t="s">
        <v>198</v>
      </c>
      <c r="E129" s="44"/>
      <c r="F129" s="223" t="s">
        <v>1334</v>
      </c>
      <c r="G129" s="44"/>
      <c r="H129" s="44"/>
      <c r="I129" s="224"/>
      <c r="J129" s="44"/>
      <c r="K129" s="44"/>
      <c r="L129" s="48"/>
      <c r="M129" s="225"/>
      <c r="N129" s="226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1" t="s">
        <v>198</v>
      </c>
      <c r="AU129" s="21" t="s">
        <v>84</v>
      </c>
    </row>
    <row r="130" s="15" customFormat="1">
      <c r="A130" s="15"/>
      <c r="B130" s="251"/>
      <c r="C130" s="252"/>
      <c r="D130" s="229" t="s">
        <v>200</v>
      </c>
      <c r="E130" s="253" t="s">
        <v>19</v>
      </c>
      <c r="F130" s="254" t="s">
        <v>1335</v>
      </c>
      <c r="G130" s="252"/>
      <c r="H130" s="253" t="s">
        <v>19</v>
      </c>
      <c r="I130" s="255"/>
      <c r="J130" s="252"/>
      <c r="K130" s="252"/>
      <c r="L130" s="256"/>
      <c r="M130" s="257"/>
      <c r="N130" s="258"/>
      <c r="O130" s="258"/>
      <c r="P130" s="258"/>
      <c r="Q130" s="258"/>
      <c r="R130" s="258"/>
      <c r="S130" s="258"/>
      <c r="T130" s="259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0" t="s">
        <v>200</v>
      </c>
      <c r="AU130" s="260" t="s">
        <v>84</v>
      </c>
      <c r="AV130" s="15" t="s">
        <v>82</v>
      </c>
      <c r="AW130" s="15" t="s">
        <v>35</v>
      </c>
      <c r="AX130" s="15" t="s">
        <v>74</v>
      </c>
      <c r="AY130" s="260" t="s">
        <v>189</v>
      </c>
    </row>
    <row r="131" s="15" customFormat="1">
      <c r="A131" s="15"/>
      <c r="B131" s="251"/>
      <c r="C131" s="252"/>
      <c r="D131" s="229" t="s">
        <v>200</v>
      </c>
      <c r="E131" s="253" t="s">
        <v>19</v>
      </c>
      <c r="F131" s="254" t="s">
        <v>1336</v>
      </c>
      <c r="G131" s="252"/>
      <c r="H131" s="253" t="s">
        <v>19</v>
      </c>
      <c r="I131" s="255"/>
      <c r="J131" s="252"/>
      <c r="K131" s="252"/>
      <c r="L131" s="256"/>
      <c r="M131" s="257"/>
      <c r="N131" s="258"/>
      <c r="O131" s="258"/>
      <c r="P131" s="258"/>
      <c r="Q131" s="258"/>
      <c r="R131" s="258"/>
      <c r="S131" s="258"/>
      <c r="T131" s="259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0" t="s">
        <v>200</v>
      </c>
      <c r="AU131" s="260" t="s">
        <v>84</v>
      </c>
      <c r="AV131" s="15" t="s">
        <v>82</v>
      </c>
      <c r="AW131" s="15" t="s">
        <v>35</v>
      </c>
      <c r="AX131" s="15" t="s">
        <v>74</v>
      </c>
      <c r="AY131" s="260" t="s">
        <v>189</v>
      </c>
    </row>
    <row r="132" s="13" customFormat="1">
      <c r="A132" s="13"/>
      <c r="B132" s="227"/>
      <c r="C132" s="228"/>
      <c r="D132" s="229" t="s">
        <v>200</v>
      </c>
      <c r="E132" s="230" t="s">
        <v>19</v>
      </c>
      <c r="F132" s="231" t="s">
        <v>1337</v>
      </c>
      <c r="G132" s="228"/>
      <c r="H132" s="232">
        <v>52.948</v>
      </c>
      <c r="I132" s="233"/>
      <c r="J132" s="228"/>
      <c r="K132" s="228"/>
      <c r="L132" s="234"/>
      <c r="M132" s="235"/>
      <c r="N132" s="236"/>
      <c r="O132" s="236"/>
      <c r="P132" s="236"/>
      <c r="Q132" s="236"/>
      <c r="R132" s="236"/>
      <c r="S132" s="236"/>
      <c r="T132" s="23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8" t="s">
        <v>200</v>
      </c>
      <c r="AU132" s="238" t="s">
        <v>84</v>
      </c>
      <c r="AV132" s="13" t="s">
        <v>84</v>
      </c>
      <c r="AW132" s="13" t="s">
        <v>35</v>
      </c>
      <c r="AX132" s="13" t="s">
        <v>74</v>
      </c>
      <c r="AY132" s="238" t="s">
        <v>189</v>
      </c>
    </row>
    <row r="133" s="15" customFormat="1">
      <c r="A133" s="15"/>
      <c r="B133" s="251"/>
      <c r="C133" s="252"/>
      <c r="D133" s="229" t="s">
        <v>200</v>
      </c>
      <c r="E133" s="253" t="s">
        <v>19</v>
      </c>
      <c r="F133" s="254" t="s">
        <v>1338</v>
      </c>
      <c r="G133" s="252"/>
      <c r="H133" s="253" t="s">
        <v>19</v>
      </c>
      <c r="I133" s="255"/>
      <c r="J133" s="252"/>
      <c r="K133" s="252"/>
      <c r="L133" s="256"/>
      <c r="M133" s="257"/>
      <c r="N133" s="258"/>
      <c r="O133" s="258"/>
      <c r="P133" s="258"/>
      <c r="Q133" s="258"/>
      <c r="R133" s="258"/>
      <c r="S133" s="258"/>
      <c r="T133" s="259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0" t="s">
        <v>200</v>
      </c>
      <c r="AU133" s="260" t="s">
        <v>84</v>
      </c>
      <c r="AV133" s="15" t="s">
        <v>82</v>
      </c>
      <c r="AW133" s="15" t="s">
        <v>35</v>
      </c>
      <c r="AX133" s="15" t="s">
        <v>74</v>
      </c>
      <c r="AY133" s="260" t="s">
        <v>189</v>
      </c>
    </row>
    <row r="134" s="13" customFormat="1">
      <c r="A134" s="13"/>
      <c r="B134" s="227"/>
      <c r="C134" s="228"/>
      <c r="D134" s="229" t="s">
        <v>200</v>
      </c>
      <c r="E134" s="230" t="s">
        <v>19</v>
      </c>
      <c r="F134" s="231" t="s">
        <v>1314</v>
      </c>
      <c r="G134" s="228"/>
      <c r="H134" s="232">
        <v>120</v>
      </c>
      <c r="I134" s="233"/>
      <c r="J134" s="228"/>
      <c r="K134" s="228"/>
      <c r="L134" s="234"/>
      <c r="M134" s="235"/>
      <c r="N134" s="236"/>
      <c r="O134" s="236"/>
      <c r="P134" s="236"/>
      <c r="Q134" s="236"/>
      <c r="R134" s="236"/>
      <c r="S134" s="236"/>
      <c r="T134" s="23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8" t="s">
        <v>200</v>
      </c>
      <c r="AU134" s="238" t="s">
        <v>84</v>
      </c>
      <c r="AV134" s="13" t="s">
        <v>84</v>
      </c>
      <c r="AW134" s="13" t="s">
        <v>35</v>
      </c>
      <c r="AX134" s="13" t="s">
        <v>74</v>
      </c>
      <c r="AY134" s="238" t="s">
        <v>189</v>
      </c>
    </row>
    <row r="135" s="14" customFormat="1">
      <c r="A135" s="14"/>
      <c r="B135" s="239"/>
      <c r="C135" s="240"/>
      <c r="D135" s="229" t="s">
        <v>200</v>
      </c>
      <c r="E135" s="241" t="s">
        <v>19</v>
      </c>
      <c r="F135" s="242" t="s">
        <v>203</v>
      </c>
      <c r="G135" s="240"/>
      <c r="H135" s="243">
        <v>172.94800000000001</v>
      </c>
      <c r="I135" s="244"/>
      <c r="J135" s="240"/>
      <c r="K135" s="240"/>
      <c r="L135" s="245"/>
      <c r="M135" s="246"/>
      <c r="N135" s="247"/>
      <c r="O135" s="247"/>
      <c r="P135" s="247"/>
      <c r="Q135" s="247"/>
      <c r="R135" s="247"/>
      <c r="S135" s="247"/>
      <c r="T135" s="24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9" t="s">
        <v>200</v>
      </c>
      <c r="AU135" s="249" t="s">
        <v>84</v>
      </c>
      <c r="AV135" s="14" t="s">
        <v>196</v>
      </c>
      <c r="AW135" s="14" t="s">
        <v>35</v>
      </c>
      <c r="AX135" s="14" t="s">
        <v>82</v>
      </c>
      <c r="AY135" s="249" t="s">
        <v>189</v>
      </c>
    </row>
    <row r="136" s="2" customFormat="1" ht="62.7" customHeight="1">
      <c r="A136" s="42"/>
      <c r="B136" s="43"/>
      <c r="C136" s="209" t="s">
        <v>219</v>
      </c>
      <c r="D136" s="209" t="s">
        <v>192</v>
      </c>
      <c r="E136" s="210" t="s">
        <v>1339</v>
      </c>
      <c r="F136" s="211" t="s">
        <v>1340</v>
      </c>
      <c r="G136" s="212" t="s">
        <v>93</v>
      </c>
      <c r="H136" s="213">
        <v>27.219999999999999</v>
      </c>
      <c r="I136" s="214"/>
      <c r="J136" s="215">
        <f>ROUND(I136*H136,2)</f>
        <v>0</v>
      </c>
      <c r="K136" s="211" t="s">
        <v>195</v>
      </c>
      <c r="L136" s="48"/>
      <c r="M136" s="216" t="s">
        <v>19</v>
      </c>
      <c r="N136" s="217" t="s">
        <v>45</v>
      </c>
      <c r="O136" s="88"/>
      <c r="P136" s="218">
        <f>O136*H136</f>
        <v>0</v>
      </c>
      <c r="Q136" s="218">
        <v>0</v>
      </c>
      <c r="R136" s="218">
        <f>Q136*H136</f>
        <v>0</v>
      </c>
      <c r="S136" s="218">
        <v>1.1200000000000001</v>
      </c>
      <c r="T136" s="219">
        <f>S136*H136</f>
        <v>30.486400000000003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20" t="s">
        <v>196</v>
      </c>
      <c r="AT136" s="220" t="s">
        <v>192</v>
      </c>
      <c r="AU136" s="220" t="s">
        <v>84</v>
      </c>
      <c r="AY136" s="21" t="s">
        <v>189</v>
      </c>
      <c r="BE136" s="221">
        <f>IF(N136="základní",J136,0)</f>
        <v>0</v>
      </c>
      <c r="BF136" s="221">
        <f>IF(N136="snížená",J136,0)</f>
        <v>0</v>
      </c>
      <c r="BG136" s="221">
        <f>IF(N136="zákl. přenesená",J136,0)</f>
        <v>0</v>
      </c>
      <c r="BH136" s="221">
        <f>IF(N136="sníž. přenesená",J136,0)</f>
        <v>0</v>
      </c>
      <c r="BI136" s="221">
        <f>IF(N136="nulová",J136,0)</f>
        <v>0</v>
      </c>
      <c r="BJ136" s="21" t="s">
        <v>82</v>
      </c>
      <c r="BK136" s="221">
        <f>ROUND(I136*H136,2)</f>
        <v>0</v>
      </c>
      <c r="BL136" s="21" t="s">
        <v>196</v>
      </c>
      <c r="BM136" s="220" t="s">
        <v>1341</v>
      </c>
    </row>
    <row r="137" s="2" customFormat="1">
      <c r="A137" s="42"/>
      <c r="B137" s="43"/>
      <c r="C137" s="44"/>
      <c r="D137" s="222" t="s">
        <v>198</v>
      </c>
      <c r="E137" s="44"/>
      <c r="F137" s="223" t="s">
        <v>1342</v>
      </c>
      <c r="G137" s="44"/>
      <c r="H137" s="44"/>
      <c r="I137" s="224"/>
      <c r="J137" s="44"/>
      <c r="K137" s="44"/>
      <c r="L137" s="48"/>
      <c r="M137" s="225"/>
      <c r="N137" s="226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1" t="s">
        <v>198</v>
      </c>
      <c r="AU137" s="21" t="s">
        <v>84</v>
      </c>
    </row>
    <row r="138" s="15" customFormat="1">
      <c r="A138" s="15"/>
      <c r="B138" s="251"/>
      <c r="C138" s="252"/>
      <c r="D138" s="229" t="s">
        <v>200</v>
      </c>
      <c r="E138" s="253" t="s">
        <v>19</v>
      </c>
      <c r="F138" s="254" t="s">
        <v>1343</v>
      </c>
      <c r="G138" s="252"/>
      <c r="H138" s="253" t="s">
        <v>19</v>
      </c>
      <c r="I138" s="255"/>
      <c r="J138" s="252"/>
      <c r="K138" s="252"/>
      <c r="L138" s="256"/>
      <c r="M138" s="257"/>
      <c r="N138" s="258"/>
      <c r="O138" s="258"/>
      <c r="P138" s="258"/>
      <c r="Q138" s="258"/>
      <c r="R138" s="258"/>
      <c r="S138" s="258"/>
      <c r="T138" s="259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0" t="s">
        <v>200</v>
      </c>
      <c r="AU138" s="260" t="s">
        <v>84</v>
      </c>
      <c r="AV138" s="15" t="s">
        <v>82</v>
      </c>
      <c r="AW138" s="15" t="s">
        <v>35</v>
      </c>
      <c r="AX138" s="15" t="s">
        <v>74</v>
      </c>
      <c r="AY138" s="260" t="s">
        <v>189</v>
      </c>
    </row>
    <row r="139" s="13" customFormat="1">
      <c r="A139" s="13"/>
      <c r="B139" s="227"/>
      <c r="C139" s="228"/>
      <c r="D139" s="229" t="s">
        <v>200</v>
      </c>
      <c r="E139" s="230" t="s">
        <v>19</v>
      </c>
      <c r="F139" s="231" t="s">
        <v>1344</v>
      </c>
      <c r="G139" s="228"/>
      <c r="H139" s="232">
        <v>27.219999999999999</v>
      </c>
      <c r="I139" s="233"/>
      <c r="J139" s="228"/>
      <c r="K139" s="228"/>
      <c r="L139" s="234"/>
      <c r="M139" s="235"/>
      <c r="N139" s="236"/>
      <c r="O139" s="236"/>
      <c r="P139" s="236"/>
      <c r="Q139" s="236"/>
      <c r="R139" s="236"/>
      <c r="S139" s="236"/>
      <c r="T139" s="23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8" t="s">
        <v>200</v>
      </c>
      <c r="AU139" s="238" t="s">
        <v>84</v>
      </c>
      <c r="AV139" s="13" t="s">
        <v>84</v>
      </c>
      <c r="AW139" s="13" t="s">
        <v>35</v>
      </c>
      <c r="AX139" s="13" t="s">
        <v>82</v>
      </c>
      <c r="AY139" s="238" t="s">
        <v>189</v>
      </c>
    </row>
    <row r="140" s="2" customFormat="1" ht="55.5" customHeight="1">
      <c r="A140" s="42"/>
      <c r="B140" s="43"/>
      <c r="C140" s="209" t="s">
        <v>229</v>
      </c>
      <c r="D140" s="209" t="s">
        <v>192</v>
      </c>
      <c r="E140" s="210" t="s">
        <v>1345</v>
      </c>
      <c r="F140" s="211" t="s">
        <v>1346</v>
      </c>
      <c r="G140" s="212" t="s">
        <v>93</v>
      </c>
      <c r="H140" s="213">
        <v>95</v>
      </c>
      <c r="I140" s="214"/>
      <c r="J140" s="215">
        <f>ROUND(I140*H140,2)</f>
        <v>0</v>
      </c>
      <c r="K140" s="211" t="s">
        <v>195</v>
      </c>
      <c r="L140" s="48"/>
      <c r="M140" s="216" t="s">
        <v>19</v>
      </c>
      <c r="N140" s="217" t="s">
        <v>45</v>
      </c>
      <c r="O140" s="88"/>
      <c r="P140" s="218">
        <f>O140*H140</f>
        <v>0</v>
      </c>
      <c r="Q140" s="218">
        <v>0</v>
      </c>
      <c r="R140" s="218">
        <f>Q140*H140</f>
        <v>0</v>
      </c>
      <c r="S140" s="218">
        <v>0.58199999999999996</v>
      </c>
      <c r="T140" s="219">
        <f>S140*H140</f>
        <v>55.289999999999999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20" t="s">
        <v>196</v>
      </c>
      <c r="AT140" s="220" t="s">
        <v>192</v>
      </c>
      <c r="AU140" s="220" t="s">
        <v>84</v>
      </c>
      <c r="AY140" s="21" t="s">
        <v>189</v>
      </c>
      <c r="BE140" s="221">
        <f>IF(N140="základní",J140,0)</f>
        <v>0</v>
      </c>
      <c r="BF140" s="221">
        <f>IF(N140="snížená",J140,0)</f>
        <v>0</v>
      </c>
      <c r="BG140" s="221">
        <f>IF(N140="zákl. přenesená",J140,0)</f>
        <v>0</v>
      </c>
      <c r="BH140" s="221">
        <f>IF(N140="sníž. přenesená",J140,0)</f>
        <v>0</v>
      </c>
      <c r="BI140" s="221">
        <f>IF(N140="nulová",J140,0)</f>
        <v>0</v>
      </c>
      <c r="BJ140" s="21" t="s">
        <v>82</v>
      </c>
      <c r="BK140" s="221">
        <f>ROUND(I140*H140,2)</f>
        <v>0</v>
      </c>
      <c r="BL140" s="21" t="s">
        <v>196</v>
      </c>
      <c r="BM140" s="220" t="s">
        <v>1347</v>
      </c>
    </row>
    <row r="141" s="2" customFormat="1">
      <c r="A141" s="42"/>
      <c r="B141" s="43"/>
      <c r="C141" s="44"/>
      <c r="D141" s="222" t="s">
        <v>198</v>
      </c>
      <c r="E141" s="44"/>
      <c r="F141" s="223" t="s">
        <v>1348</v>
      </c>
      <c r="G141" s="44"/>
      <c r="H141" s="44"/>
      <c r="I141" s="224"/>
      <c r="J141" s="44"/>
      <c r="K141" s="44"/>
      <c r="L141" s="48"/>
      <c r="M141" s="225"/>
      <c r="N141" s="226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1" t="s">
        <v>198</v>
      </c>
      <c r="AU141" s="21" t="s">
        <v>84</v>
      </c>
    </row>
    <row r="142" s="15" customFormat="1">
      <c r="A142" s="15"/>
      <c r="B142" s="251"/>
      <c r="C142" s="252"/>
      <c r="D142" s="229" t="s">
        <v>200</v>
      </c>
      <c r="E142" s="253" t="s">
        <v>19</v>
      </c>
      <c r="F142" s="254" t="s">
        <v>1338</v>
      </c>
      <c r="G142" s="252"/>
      <c r="H142" s="253" t="s">
        <v>19</v>
      </c>
      <c r="I142" s="255"/>
      <c r="J142" s="252"/>
      <c r="K142" s="252"/>
      <c r="L142" s="256"/>
      <c r="M142" s="257"/>
      <c r="N142" s="258"/>
      <c r="O142" s="258"/>
      <c r="P142" s="258"/>
      <c r="Q142" s="258"/>
      <c r="R142" s="258"/>
      <c r="S142" s="258"/>
      <c r="T142" s="259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0" t="s">
        <v>200</v>
      </c>
      <c r="AU142" s="260" t="s">
        <v>84</v>
      </c>
      <c r="AV142" s="15" t="s">
        <v>82</v>
      </c>
      <c r="AW142" s="15" t="s">
        <v>35</v>
      </c>
      <c r="AX142" s="15" t="s">
        <v>74</v>
      </c>
      <c r="AY142" s="260" t="s">
        <v>189</v>
      </c>
    </row>
    <row r="143" s="13" customFormat="1">
      <c r="A143" s="13"/>
      <c r="B143" s="227"/>
      <c r="C143" s="228"/>
      <c r="D143" s="229" t="s">
        <v>200</v>
      </c>
      <c r="E143" s="230" t="s">
        <v>19</v>
      </c>
      <c r="F143" s="231" t="s">
        <v>1349</v>
      </c>
      <c r="G143" s="228"/>
      <c r="H143" s="232">
        <v>95</v>
      </c>
      <c r="I143" s="233"/>
      <c r="J143" s="228"/>
      <c r="K143" s="228"/>
      <c r="L143" s="234"/>
      <c r="M143" s="235"/>
      <c r="N143" s="236"/>
      <c r="O143" s="236"/>
      <c r="P143" s="236"/>
      <c r="Q143" s="236"/>
      <c r="R143" s="236"/>
      <c r="S143" s="236"/>
      <c r="T143" s="23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8" t="s">
        <v>200</v>
      </c>
      <c r="AU143" s="238" t="s">
        <v>84</v>
      </c>
      <c r="AV143" s="13" t="s">
        <v>84</v>
      </c>
      <c r="AW143" s="13" t="s">
        <v>35</v>
      </c>
      <c r="AX143" s="13" t="s">
        <v>82</v>
      </c>
      <c r="AY143" s="238" t="s">
        <v>189</v>
      </c>
    </row>
    <row r="144" s="2" customFormat="1" ht="24.15" customHeight="1">
      <c r="A144" s="42"/>
      <c r="B144" s="43"/>
      <c r="C144" s="209" t="s">
        <v>238</v>
      </c>
      <c r="D144" s="209" t="s">
        <v>192</v>
      </c>
      <c r="E144" s="210" t="s">
        <v>1350</v>
      </c>
      <c r="F144" s="211" t="s">
        <v>1351</v>
      </c>
      <c r="G144" s="212" t="s">
        <v>93</v>
      </c>
      <c r="H144" s="213">
        <v>144</v>
      </c>
      <c r="I144" s="214"/>
      <c r="J144" s="215">
        <f>ROUND(I144*H144,2)</f>
        <v>0</v>
      </c>
      <c r="K144" s="211" t="s">
        <v>195</v>
      </c>
      <c r="L144" s="48"/>
      <c r="M144" s="216" t="s">
        <v>19</v>
      </c>
      <c r="N144" s="217" t="s">
        <v>45</v>
      </c>
      <c r="O144" s="88"/>
      <c r="P144" s="218">
        <f>O144*H144</f>
        <v>0</v>
      </c>
      <c r="Q144" s="218">
        <v>0</v>
      </c>
      <c r="R144" s="218">
        <f>Q144*H144</f>
        <v>0</v>
      </c>
      <c r="S144" s="218">
        <v>0</v>
      </c>
      <c r="T144" s="219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20" t="s">
        <v>196</v>
      </c>
      <c r="AT144" s="220" t="s">
        <v>192</v>
      </c>
      <c r="AU144" s="220" t="s">
        <v>84</v>
      </c>
      <c r="AY144" s="21" t="s">
        <v>189</v>
      </c>
      <c r="BE144" s="221">
        <f>IF(N144="základní",J144,0)</f>
        <v>0</v>
      </c>
      <c r="BF144" s="221">
        <f>IF(N144="snížená",J144,0)</f>
        <v>0</v>
      </c>
      <c r="BG144" s="221">
        <f>IF(N144="zákl. přenesená",J144,0)</f>
        <v>0</v>
      </c>
      <c r="BH144" s="221">
        <f>IF(N144="sníž. přenesená",J144,0)</f>
        <v>0</v>
      </c>
      <c r="BI144" s="221">
        <f>IF(N144="nulová",J144,0)</f>
        <v>0</v>
      </c>
      <c r="BJ144" s="21" t="s">
        <v>82</v>
      </c>
      <c r="BK144" s="221">
        <f>ROUND(I144*H144,2)</f>
        <v>0</v>
      </c>
      <c r="BL144" s="21" t="s">
        <v>196</v>
      </c>
      <c r="BM144" s="220" t="s">
        <v>1352</v>
      </c>
    </row>
    <row r="145" s="2" customFormat="1">
      <c r="A145" s="42"/>
      <c r="B145" s="43"/>
      <c r="C145" s="44"/>
      <c r="D145" s="222" t="s">
        <v>198</v>
      </c>
      <c r="E145" s="44"/>
      <c r="F145" s="223" t="s">
        <v>1353</v>
      </c>
      <c r="G145" s="44"/>
      <c r="H145" s="44"/>
      <c r="I145" s="224"/>
      <c r="J145" s="44"/>
      <c r="K145" s="44"/>
      <c r="L145" s="48"/>
      <c r="M145" s="225"/>
      <c r="N145" s="226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1" t="s">
        <v>198</v>
      </c>
      <c r="AU145" s="21" t="s">
        <v>84</v>
      </c>
    </row>
    <row r="146" s="15" customFormat="1">
      <c r="A146" s="15"/>
      <c r="B146" s="251"/>
      <c r="C146" s="252"/>
      <c r="D146" s="229" t="s">
        <v>200</v>
      </c>
      <c r="E146" s="253" t="s">
        <v>19</v>
      </c>
      <c r="F146" s="254" t="s">
        <v>1354</v>
      </c>
      <c r="G146" s="252"/>
      <c r="H146" s="253" t="s">
        <v>19</v>
      </c>
      <c r="I146" s="255"/>
      <c r="J146" s="252"/>
      <c r="K146" s="252"/>
      <c r="L146" s="256"/>
      <c r="M146" s="257"/>
      <c r="N146" s="258"/>
      <c r="O146" s="258"/>
      <c r="P146" s="258"/>
      <c r="Q146" s="258"/>
      <c r="R146" s="258"/>
      <c r="S146" s="258"/>
      <c r="T146" s="259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0" t="s">
        <v>200</v>
      </c>
      <c r="AU146" s="260" t="s">
        <v>84</v>
      </c>
      <c r="AV146" s="15" t="s">
        <v>82</v>
      </c>
      <c r="AW146" s="15" t="s">
        <v>35</v>
      </c>
      <c r="AX146" s="15" t="s">
        <v>74</v>
      </c>
      <c r="AY146" s="260" t="s">
        <v>189</v>
      </c>
    </row>
    <row r="147" s="13" customFormat="1">
      <c r="A147" s="13"/>
      <c r="B147" s="227"/>
      <c r="C147" s="228"/>
      <c r="D147" s="229" t="s">
        <v>200</v>
      </c>
      <c r="E147" s="230" t="s">
        <v>19</v>
      </c>
      <c r="F147" s="231" t="s">
        <v>1355</v>
      </c>
      <c r="G147" s="228"/>
      <c r="H147" s="232">
        <v>144</v>
      </c>
      <c r="I147" s="233"/>
      <c r="J147" s="228"/>
      <c r="K147" s="228"/>
      <c r="L147" s="234"/>
      <c r="M147" s="235"/>
      <c r="N147" s="236"/>
      <c r="O147" s="236"/>
      <c r="P147" s="236"/>
      <c r="Q147" s="236"/>
      <c r="R147" s="236"/>
      <c r="S147" s="236"/>
      <c r="T147" s="23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8" t="s">
        <v>200</v>
      </c>
      <c r="AU147" s="238" t="s">
        <v>84</v>
      </c>
      <c r="AV147" s="13" t="s">
        <v>84</v>
      </c>
      <c r="AW147" s="13" t="s">
        <v>35</v>
      </c>
      <c r="AX147" s="13" t="s">
        <v>74</v>
      </c>
      <c r="AY147" s="238" t="s">
        <v>189</v>
      </c>
    </row>
    <row r="148" s="16" customFormat="1">
      <c r="A148" s="16"/>
      <c r="B148" s="271"/>
      <c r="C148" s="272"/>
      <c r="D148" s="229" t="s">
        <v>200</v>
      </c>
      <c r="E148" s="273" t="s">
        <v>1356</v>
      </c>
      <c r="F148" s="274" t="s">
        <v>379</v>
      </c>
      <c r="G148" s="272"/>
      <c r="H148" s="275">
        <v>144</v>
      </c>
      <c r="I148" s="276"/>
      <c r="J148" s="272"/>
      <c r="K148" s="272"/>
      <c r="L148" s="277"/>
      <c r="M148" s="278"/>
      <c r="N148" s="279"/>
      <c r="O148" s="279"/>
      <c r="P148" s="279"/>
      <c r="Q148" s="279"/>
      <c r="R148" s="279"/>
      <c r="S148" s="279"/>
      <c r="T148" s="280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81" t="s">
        <v>200</v>
      </c>
      <c r="AU148" s="281" t="s">
        <v>84</v>
      </c>
      <c r="AV148" s="16" t="s">
        <v>190</v>
      </c>
      <c r="AW148" s="16" t="s">
        <v>35</v>
      </c>
      <c r="AX148" s="16" t="s">
        <v>74</v>
      </c>
      <c r="AY148" s="281" t="s">
        <v>189</v>
      </c>
    </row>
    <row r="149" s="14" customFormat="1">
      <c r="A149" s="14"/>
      <c r="B149" s="239"/>
      <c r="C149" s="240"/>
      <c r="D149" s="229" t="s">
        <v>200</v>
      </c>
      <c r="E149" s="241" t="s">
        <v>19</v>
      </c>
      <c r="F149" s="242" t="s">
        <v>203</v>
      </c>
      <c r="G149" s="240"/>
      <c r="H149" s="243">
        <v>144</v>
      </c>
      <c r="I149" s="244"/>
      <c r="J149" s="240"/>
      <c r="K149" s="240"/>
      <c r="L149" s="245"/>
      <c r="M149" s="246"/>
      <c r="N149" s="247"/>
      <c r="O149" s="247"/>
      <c r="P149" s="247"/>
      <c r="Q149" s="247"/>
      <c r="R149" s="247"/>
      <c r="S149" s="247"/>
      <c r="T149" s="24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9" t="s">
        <v>200</v>
      </c>
      <c r="AU149" s="249" t="s">
        <v>84</v>
      </c>
      <c r="AV149" s="14" t="s">
        <v>196</v>
      </c>
      <c r="AW149" s="14" t="s">
        <v>35</v>
      </c>
      <c r="AX149" s="14" t="s">
        <v>82</v>
      </c>
      <c r="AY149" s="249" t="s">
        <v>189</v>
      </c>
    </row>
    <row r="150" s="2" customFormat="1" ht="24.15" customHeight="1">
      <c r="A150" s="42"/>
      <c r="B150" s="43"/>
      <c r="C150" s="209" t="s">
        <v>247</v>
      </c>
      <c r="D150" s="209" t="s">
        <v>192</v>
      </c>
      <c r="E150" s="210" t="s">
        <v>1357</v>
      </c>
      <c r="F150" s="211" t="s">
        <v>1358</v>
      </c>
      <c r="G150" s="212" t="s">
        <v>107</v>
      </c>
      <c r="H150" s="213">
        <v>20.879999999999999</v>
      </c>
      <c r="I150" s="214"/>
      <c r="J150" s="215">
        <f>ROUND(I150*H150,2)</f>
        <v>0</v>
      </c>
      <c r="K150" s="211" t="s">
        <v>195</v>
      </c>
      <c r="L150" s="48"/>
      <c r="M150" s="216" t="s">
        <v>19</v>
      </c>
      <c r="N150" s="217" t="s">
        <v>45</v>
      </c>
      <c r="O150" s="88"/>
      <c r="P150" s="218">
        <f>O150*H150</f>
        <v>0</v>
      </c>
      <c r="Q150" s="218">
        <v>0</v>
      </c>
      <c r="R150" s="218">
        <f>Q150*H150</f>
        <v>0</v>
      </c>
      <c r="S150" s="218">
        <v>0</v>
      </c>
      <c r="T150" s="219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20" t="s">
        <v>196</v>
      </c>
      <c r="AT150" s="220" t="s">
        <v>192</v>
      </c>
      <c r="AU150" s="220" t="s">
        <v>84</v>
      </c>
      <c r="AY150" s="21" t="s">
        <v>189</v>
      </c>
      <c r="BE150" s="221">
        <f>IF(N150="základní",J150,0)</f>
        <v>0</v>
      </c>
      <c r="BF150" s="221">
        <f>IF(N150="snížená",J150,0)</f>
        <v>0</v>
      </c>
      <c r="BG150" s="221">
        <f>IF(N150="zákl. přenesená",J150,0)</f>
        <v>0</v>
      </c>
      <c r="BH150" s="221">
        <f>IF(N150="sníž. přenesená",J150,0)</f>
        <v>0</v>
      </c>
      <c r="BI150" s="221">
        <f>IF(N150="nulová",J150,0)</f>
        <v>0</v>
      </c>
      <c r="BJ150" s="21" t="s">
        <v>82</v>
      </c>
      <c r="BK150" s="221">
        <f>ROUND(I150*H150,2)</f>
        <v>0</v>
      </c>
      <c r="BL150" s="21" t="s">
        <v>196</v>
      </c>
      <c r="BM150" s="220" t="s">
        <v>1359</v>
      </c>
    </row>
    <row r="151" s="2" customFormat="1">
      <c r="A151" s="42"/>
      <c r="B151" s="43"/>
      <c r="C151" s="44"/>
      <c r="D151" s="222" t="s">
        <v>198</v>
      </c>
      <c r="E151" s="44"/>
      <c r="F151" s="223" t="s">
        <v>1360</v>
      </c>
      <c r="G151" s="44"/>
      <c r="H151" s="44"/>
      <c r="I151" s="224"/>
      <c r="J151" s="44"/>
      <c r="K151" s="44"/>
      <c r="L151" s="48"/>
      <c r="M151" s="225"/>
      <c r="N151" s="226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1" t="s">
        <v>198</v>
      </c>
      <c r="AU151" s="21" t="s">
        <v>84</v>
      </c>
    </row>
    <row r="152" s="15" customFormat="1">
      <c r="A152" s="15"/>
      <c r="B152" s="251"/>
      <c r="C152" s="252"/>
      <c r="D152" s="229" t="s">
        <v>200</v>
      </c>
      <c r="E152" s="253" t="s">
        <v>19</v>
      </c>
      <c r="F152" s="254" t="s">
        <v>1361</v>
      </c>
      <c r="G152" s="252"/>
      <c r="H152" s="253" t="s">
        <v>19</v>
      </c>
      <c r="I152" s="255"/>
      <c r="J152" s="252"/>
      <c r="K152" s="252"/>
      <c r="L152" s="256"/>
      <c r="M152" s="257"/>
      <c r="N152" s="258"/>
      <c r="O152" s="258"/>
      <c r="P152" s="258"/>
      <c r="Q152" s="258"/>
      <c r="R152" s="258"/>
      <c r="S152" s="258"/>
      <c r="T152" s="259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0" t="s">
        <v>200</v>
      </c>
      <c r="AU152" s="260" t="s">
        <v>84</v>
      </c>
      <c r="AV152" s="15" t="s">
        <v>82</v>
      </c>
      <c r="AW152" s="15" t="s">
        <v>35</v>
      </c>
      <c r="AX152" s="15" t="s">
        <v>74</v>
      </c>
      <c r="AY152" s="260" t="s">
        <v>189</v>
      </c>
    </row>
    <row r="153" s="13" customFormat="1">
      <c r="A153" s="13"/>
      <c r="B153" s="227"/>
      <c r="C153" s="228"/>
      <c r="D153" s="229" t="s">
        <v>200</v>
      </c>
      <c r="E153" s="230" t="s">
        <v>19</v>
      </c>
      <c r="F153" s="231" t="s">
        <v>1362</v>
      </c>
      <c r="G153" s="228"/>
      <c r="H153" s="232">
        <v>29.635000000000002</v>
      </c>
      <c r="I153" s="233"/>
      <c r="J153" s="228"/>
      <c r="K153" s="228"/>
      <c r="L153" s="234"/>
      <c r="M153" s="235"/>
      <c r="N153" s="236"/>
      <c r="O153" s="236"/>
      <c r="P153" s="236"/>
      <c r="Q153" s="236"/>
      <c r="R153" s="236"/>
      <c r="S153" s="236"/>
      <c r="T153" s="23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8" t="s">
        <v>200</v>
      </c>
      <c r="AU153" s="238" t="s">
        <v>84</v>
      </c>
      <c r="AV153" s="13" t="s">
        <v>84</v>
      </c>
      <c r="AW153" s="13" t="s">
        <v>35</v>
      </c>
      <c r="AX153" s="13" t="s">
        <v>74</v>
      </c>
      <c r="AY153" s="238" t="s">
        <v>189</v>
      </c>
    </row>
    <row r="154" s="13" customFormat="1">
      <c r="A154" s="13"/>
      <c r="B154" s="227"/>
      <c r="C154" s="228"/>
      <c r="D154" s="229" t="s">
        <v>200</v>
      </c>
      <c r="E154" s="230" t="s">
        <v>19</v>
      </c>
      <c r="F154" s="231" t="s">
        <v>1363</v>
      </c>
      <c r="G154" s="228"/>
      <c r="H154" s="232">
        <v>22.565999999999999</v>
      </c>
      <c r="I154" s="233"/>
      <c r="J154" s="228"/>
      <c r="K154" s="228"/>
      <c r="L154" s="234"/>
      <c r="M154" s="235"/>
      <c r="N154" s="236"/>
      <c r="O154" s="236"/>
      <c r="P154" s="236"/>
      <c r="Q154" s="236"/>
      <c r="R154" s="236"/>
      <c r="S154" s="236"/>
      <c r="T154" s="23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8" t="s">
        <v>200</v>
      </c>
      <c r="AU154" s="238" t="s">
        <v>84</v>
      </c>
      <c r="AV154" s="13" t="s">
        <v>84</v>
      </c>
      <c r="AW154" s="13" t="s">
        <v>35</v>
      </c>
      <c r="AX154" s="13" t="s">
        <v>74</v>
      </c>
      <c r="AY154" s="238" t="s">
        <v>189</v>
      </c>
    </row>
    <row r="155" s="16" customFormat="1">
      <c r="A155" s="16"/>
      <c r="B155" s="271"/>
      <c r="C155" s="272"/>
      <c r="D155" s="229" t="s">
        <v>200</v>
      </c>
      <c r="E155" s="273" t="s">
        <v>1184</v>
      </c>
      <c r="F155" s="274" t="s">
        <v>379</v>
      </c>
      <c r="G155" s="272"/>
      <c r="H155" s="275">
        <v>52.201000000000001</v>
      </c>
      <c r="I155" s="276"/>
      <c r="J155" s="272"/>
      <c r="K155" s="272"/>
      <c r="L155" s="277"/>
      <c r="M155" s="278"/>
      <c r="N155" s="279"/>
      <c r="O155" s="279"/>
      <c r="P155" s="279"/>
      <c r="Q155" s="279"/>
      <c r="R155" s="279"/>
      <c r="S155" s="279"/>
      <c r="T155" s="280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81" t="s">
        <v>200</v>
      </c>
      <c r="AU155" s="281" t="s">
        <v>84</v>
      </c>
      <c r="AV155" s="16" t="s">
        <v>190</v>
      </c>
      <c r="AW155" s="16" t="s">
        <v>35</v>
      </c>
      <c r="AX155" s="16" t="s">
        <v>74</v>
      </c>
      <c r="AY155" s="281" t="s">
        <v>189</v>
      </c>
    </row>
    <row r="156" s="15" customFormat="1">
      <c r="A156" s="15"/>
      <c r="B156" s="251"/>
      <c r="C156" s="252"/>
      <c r="D156" s="229" t="s">
        <v>200</v>
      </c>
      <c r="E156" s="253" t="s">
        <v>19</v>
      </c>
      <c r="F156" s="254" t="s">
        <v>1364</v>
      </c>
      <c r="G156" s="252"/>
      <c r="H156" s="253" t="s">
        <v>19</v>
      </c>
      <c r="I156" s="255"/>
      <c r="J156" s="252"/>
      <c r="K156" s="252"/>
      <c r="L156" s="256"/>
      <c r="M156" s="257"/>
      <c r="N156" s="258"/>
      <c r="O156" s="258"/>
      <c r="P156" s="258"/>
      <c r="Q156" s="258"/>
      <c r="R156" s="258"/>
      <c r="S156" s="258"/>
      <c r="T156" s="259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0" t="s">
        <v>200</v>
      </c>
      <c r="AU156" s="260" t="s">
        <v>84</v>
      </c>
      <c r="AV156" s="15" t="s">
        <v>82</v>
      </c>
      <c r="AW156" s="15" t="s">
        <v>35</v>
      </c>
      <c r="AX156" s="15" t="s">
        <v>74</v>
      </c>
      <c r="AY156" s="260" t="s">
        <v>189</v>
      </c>
    </row>
    <row r="157" s="13" customFormat="1">
      <c r="A157" s="13"/>
      <c r="B157" s="227"/>
      <c r="C157" s="228"/>
      <c r="D157" s="229" t="s">
        <v>200</v>
      </c>
      <c r="E157" s="230" t="s">
        <v>19</v>
      </c>
      <c r="F157" s="231" t="s">
        <v>1365</v>
      </c>
      <c r="G157" s="228"/>
      <c r="H157" s="232">
        <v>-31.321000000000002</v>
      </c>
      <c r="I157" s="233"/>
      <c r="J157" s="228"/>
      <c r="K157" s="228"/>
      <c r="L157" s="234"/>
      <c r="M157" s="235"/>
      <c r="N157" s="236"/>
      <c r="O157" s="236"/>
      <c r="P157" s="236"/>
      <c r="Q157" s="236"/>
      <c r="R157" s="236"/>
      <c r="S157" s="236"/>
      <c r="T157" s="23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8" t="s">
        <v>200</v>
      </c>
      <c r="AU157" s="238" t="s">
        <v>84</v>
      </c>
      <c r="AV157" s="13" t="s">
        <v>84</v>
      </c>
      <c r="AW157" s="13" t="s">
        <v>35</v>
      </c>
      <c r="AX157" s="13" t="s">
        <v>74</v>
      </c>
      <c r="AY157" s="238" t="s">
        <v>189</v>
      </c>
    </row>
    <row r="158" s="16" customFormat="1">
      <c r="A158" s="16"/>
      <c r="B158" s="271"/>
      <c r="C158" s="272"/>
      <c r="D158" s="229" t="s">
        <v>200</v>
      </c>
      <c r="E158" s="273" t="s">
        <v>19</v>
      </c>
      <c r="F158" s="274" t="s">
        <v>379</v>
      </c>
      <c r="G158" s="272"/>
      <c r="H158" s="275">
        <v>-31.321000000000002</v>
      </c>
      <c r="I158" s="276"/>
      <c r="J158" s="272"/>
      <c r="K158" s="272"/>
      <c r="L158" s="277"/>
      <c r="M158" s="278"/>
      <c r="N158" s="279"/>
      <c r="O158" s="279"/>
      <c r="P158" s="279"/>
      <c r="Q158" s="279"/>
      <c r="R158" s="279"/>
      <c r="S158" s="279"/>
      <c r="T158" s="280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81" t="s">
        <v>200</v>
      </c>
      <c r="AU158" s="281" t="s">
        <v>84</v>
      </c>
      <c r="AV158" s="16" t="s">
        <v>190</v>
      </c>
      <c r="AW158" s="16" t="s">
        <v>35</v>
      </c>
      <c r="AX158" s="16" t="s">
        <v>74</v>
      </c>
      <c r="AY158" s="281" t="s">
        <v>189</v>
      </c>
    </row>
    <row r="159" s="14" customFormat="1">
      <c r="A159" s="14"/>
      <c r="B159" s="239"/>
      <c r="C159" s="240"/>
      <c r="D159" s="229" t="s">
        <v>200</v>
      </c>
      <c r="E159" s="241" t="s">
        <v>19</v>
      </c>
      <c r="F159" s="242" t="s">
        <v>203</v>
      </c>
      <c r="G159" s="240"/>
      <c r="H159" s="243">
        <v>20.879999999999999</v>
      </c>
      <c r="I159" s="244"/>
      <c r="J159" s="240"/>
      <c r="K159" s="240"/>
      <c r="L159" s="245"/>
      <c r="M159" s="246"/>
      <c r="N159" s="247"/>
      <c r="O159" s="247"/>
      <c r="P159" s="247"/>
      <c r="Q159" s="247"/>
      <c r="R159" s="247"/>
      <c r="S159" s="247"/>
      <c r="T159" s="24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9" t="s">
        <v>200</v>
      </c>
      <c r="AU159" s="249" t="s">
        <v>84</v>
      </c>
      <c r="AV159" s="14" t="s">
        <v>196</v>
      </c>
      <c r="AW159" s="14" t="s">
        <v>35</v>
      </c>
      <c r="AX159" s="14" t="s">
        <v>82</v>
      </c>
      <c r="AY159" s="249" t="s">
        <v>189</v>
      </c>
    </row>
    <row r="160" s="2" customFormat="1" ht="33" customHeight="1">
      <c r="A160" s="42"/>
      <c r="B160" s="43"/>
      <c r="C160" s="209" t="s">
        <v>253</v>
      </c>
      <c r="D160" s="209" t="s">
        <v>192</v>
      </c>
      <c r="E160" s="210" t="s">
        <v>1366</v>
      </c>
      <c r="F160" s="211" t="s">
        <v>1367</v>
      </c>
      <c r="G160" s="212" t="s">
        <v>107</v>
      </c>
      <c r="H160" s="213">
        <v>49.232999999999997</v>
      </c>
      <c r="I160" s="214"/>
      <c r="J160" s="215">
        <f>ROUND(I160*H160,2)</f>
        <v>0</v>
      </c>
      <c r="K160" s="211" t="s">
        <v>195</v>
      </c>
      <c r="L160" s="48"/>
      <c r="M160" s="216" t="s">
        <v>19</v>
      </c>
      <c r="N160" s="217" t="s">
        <v>45</v>
      </c>
      <c r="O160" s="88"/>
      <c r="P160" s="218">
        <f>O160*H160</f>
        <v>0</v>
      </c>
      <c r="Q160" s="218">
        <v>0</v>
      </c>
      <c r="R160" s="218">
        <f>Q160*H160</f>
        <v>0</v>
      </c>
      <c r="S160" s="218">
        <v>0</v>
      </c>
      <c r="T160" s="219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20" t="s">
        <v>196</v>
      </c>
      <c r="AT160" s="220" t="s">
        <v>192</v>
      </c>
      <c r="AU160" s="220" t="s">
        <v>84</v>
      </c>
      <c r="AY160" s="21" t="s">
        <v>189</v>
      </c>
      <c r="BE160" s="221">
        <f>IF(N160="základní",J160,0)</f>
        <v>0</v>
      </c>
      <c r="BF160" s="221">
        <f>IF(N160="snížená",J160,0)</f>
        <v>0</v>
      </c>
      <c r="BG160" s="221">
        <f>IF(N160="zákl. přenesená",J160,0)</f>
        <v>0</v>
      </c>
      <c r="BH160" s="221">
        <f>IF(N160="sníž. přenesená",J160,0)</f>
        <v>0</v>
      </c>
      <c r="BI160" s="221">
        <f>IF(N160="nulová",J160,0)</f>
        <v>0</v>
      </c>
      <c r="BJ160" s="21" t="s">
        <v>82</v>
      </c>
      <c r="BK160" s="221">
        <f>ROUND(I160*H160,2)</f>
        <v>0</v>
      </c>
      <c r="BL160" s="21" t="s">
        <v>196</v>
      </c>
      <c r="BM160" s="220" t="s">
        <v>1368</v>
      </c>
    </row>
    <row r="161" s="2" customFormat="1">
      <c r="A161" s="42"/>
      <c r="B161" s="43"/>
      <c r="C161" s="44"/>
      <c r="D161" s="222" t="s">
        <v>198</v>
      </c>
      <c r="E161" s="44"/>
      <c r="F161" s="223" t="s">
        <v>1369</v>
      </c>
      <c r="G161" s="44"/>
      <c r="H161" s="44"/>
      <c r="I161" s="224"/>
      <c r="J161" s="44"/>
      <c r="K161" s="44"/>
      <c r="L161" s="48"/>
      <c r="M161" s="225"/>
      <c r="N161" s="226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1" t="s">
        <v>198</v>
      </c>
      <c r="AU161" s="21" t="s">
        <v>84</v>
      </c>
    </row>
    <row r="162" s="15" customFormat="1">
      <c r="A162" s="15"/>
      <c r="B162" s="251"/>
      <c r="C162" s="252"/>
      <c r="D162" s="229" t="s">
        <v>200</v>
      </c>
      <c r="E162" s="253" t="s">
        <v>19</v>
      </c>
      <c r="F162" s="254" t="s">
        <v>1361</v>
      </c>
      <c r="G162" s="252"/>
      <c r="H162" s="253" t="s">
        <v>19</v>
      </c>
      <c r="I162" s="255"/>
      <c r="J162" s="252"/>
      <c r="K162" s="252"/>
      <c r="L162" s="256"/>
      <c r="M162" s="257"/>
      <c r="N162" s="258"/>
      <c r="O162" s="258"/>
      <c r="P162" s="258"/>
      <c r="Q162" s="258"/>
      <c r="R162" s="258"/>
      <c r="S162" s="258"/>
      <c r="T162" s="259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0" t="s">
        <v>200</v>
      </c>
      <c r="AU162" s="260" t="s">
        <v>84</v>
      </c>
      <c r="AV162" s="15" t="s">
        <v>82</v>
      </c>
      <c r="AW162" s="15" t="s">
        <v>35</v>
      </c>
      <c r="AX162" s="15" t="s">
        <v>74</v>
      </c>
      <c r="AY162" s="260" t="s">
        <v>189</v>
      </c>
    </row>
    <row r="163" s="13" customFormat="1">
      <c r="A163" s="13"/>
      <c r="B163" s="227"/>
      <c r="C163" s="228"/>
      <c r="D163" s="229" t="s">
        <v>200</v>
      </c>
      <c r="E163" s="230" t="s">
        <v>19</v>
      </c>
      <c r="F163" s="231" t="s">
        <v>1370</v>
      </c>
      <c r="G163" s="228"/>
      <c r="H163" s="232">
        <v>77.481999999999999</v>
      </c>
      <c r="I163" s="233"/>
      <c r="J163" s="228"/>
      <c r="K163" s="228"/>
      <c r="L163" s="234"/>
      <c r="M163" s="235"/>
      <c r="N163" s="236"/>
      <c r="O163" s="236"/>
      <c r="P163" s="236"/>
      <c r="Q163" s="236"/>
      <c r="R163" s="236"/>
      <c r="S163" s="236"/>
      <c r="T163" s="23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8" t="s">
        <v>200</v>
      </c>
      <c r="AU163" s="238" t="s">
        <v>84</v>
      </c>
      <c r="AV163" s="13" t="s">
        <v>84</v>
      </c>
      <c r="AW163" s="13" t="s">
        <v>35</v>
      </c>
      <c r="AX163" s="13" t="s">
        <v>74</v>
      </c>
      <c r="AY163" s="238" t="s">
        <v>189</v>
      </c>
    </row>
    <row r="164" s="13" customFormat="1">
      <c r="A164" s="13"/>
      <c r="B164" s="227"/>
      <c r="C164" s="228"/>
      <c r="D164" s="229" t="s">
        <v>200</v>
      </c>
      <c r="E164" s="230" t="s">
        <v>19</v>
      </c>
      <c r="F164" s="231" t="s">
        <v>1371</v>
      </c>
      <c r="G164" s="228"/>
      <c r="H164" s="232">
        <v>45.600999999999999</v>
      </c>
      <c r="I164" s="233"/>
      <c r="J164" s="228"/>
      <c r="K164" s="228"/>
      <c r="L164" s="234"/>
      <c r="M164" s="235"/>
      <c r="N164" s="236"/>
      <c r="O164" s="236"/>
      <c r="P164" s="236"/>
      <c r="Q164" s="236"/>
      <c r="R164" s="236"/>
      <c r="S164" s="236"/>
      <c r="T164" s="23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8" t="s">
        <v>200</v>
      </c>
      <c r="AU164" s="238" t="s">
        <v>84</v>
      </c>
      <c r="AV164" s="13" t="s">
        <v>84</v>
      </c>
      <c r="AW164" s="13" t="s">
        <v>35</v>
      </c>
      <c r="AX164" s="13" t="s">
        <v>74</v>
      </c>
      <c r="AY164" s="238" t="s">
        <v>189</v>
      </c>
    </row>
    <row r="165" s="16" customFormat="1">
      <c r="A165" s="16"/>
      <c r="B165" s="271"/>
      <c r="C165" s="272"/>
      <c r="D165" s="229" t="s">
        <v>200</v>
      </c>
      <c r="E165" s="273" t="s">
        <v>1187</v>
      </c>
      <c r="F165" s="274" t="s">
        <v>379</v>
      </c>
      <c r="G165" s="272"/>
      <c r="H165" s="275">
        <v>123.083</v>
      </c>
      <c r="I165" s="276"/>
      <c r="J165" s="272"/>
      <c r="K165" s="272"/>
      <c r="L165" s="277"/>
      <c r="M165" s="278"/>
      <c r="N165" s="279"/>
      <c r="O165" s="279"/>
      <c r="P165" s="279"/>
      <c r="Q165" s="279"/>
      <c r="R165" s="279"/>
      <c r="S165" s="279"/>
      <c r="T165" s="280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81" t="s">
        <v>200</v>
      </c>
      <c r="AU165" s="281" t="s">
        <v>84</v>
      </c>
      <c r="AV165" s="16" t="s">
        <v>190</v>
      </c>
      <c r="AW165" s="16" t="s">
        <v>35</v>
      </c>
      <c r="AX165" s="16" t="s">
        <v>74</v>
      </c>
      <c r="AY165" s="281" t="s">
        <v>189</v>
      </c>
    </row>
    <row r="166" s="15" customFormat="1">
      <c r="A166" s="15"/>
      <c r="B166" s="251"/>
      <c r="C166" s="252"/>
      <c r="D166" s="229" t="s">
        <v>200</v>
      </c>
      <c r="E166" s="253" t="s">
        <v>19</v>
      </c>
      <c r="F166" s="254" t="s">
        <v>1364</v>
      </c>
      <c r="G166" s="252"/>
      <c r="H166" s="253" t="s">
        <v>19</v>
      </c>
      <c r="I166" s="255"/>
      <c r="J166" s="252"/>
      <c r="K166" s="252"/>
      <c r="L166" s="256"/>
      <c r="M166" s="257"/>
      <c r="N166" s="258"/>
      <c r="O166" s="258"/>
      <c r="P166" s="258"/>
      <c r="Q166" s="258"/>
      <c r="R166" s="258"/>
      <c r="S166" s="258"/>
      <c r="T166" s="259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0" t="s">
        <v>200</v>
      </c>
      <c r="AU166" s="260" t="s">
        <v>84</v>
      </c>
      <c r="AV166" s="15" t="s">
        <v>82</v>
      </c>
      <c r="AW166" s="15" t="s">
        <v>35</v>
      </c>
      <c r="AX166" s="15" t="s">
        <v>74</v>
      </c>
      <c r="AY166" s="260" t="s">
        <v>189</v>
      </c>
    </row>
    <row r="167" s="13" customFormat="1">
      <c r="A167" s="13"/>
      <c r="B167" s="227"/>
      <c r="C167" s="228"/>
      <c r="D167" s="229" t="s">
        <v>200</v>
      </c>
      <c r="E167" s="230" t="s">
        <v>19</v>
      </c>
      <c r="F167" s="231" t="s">
        <v>1372</v>
      </c>
      <c r="G167" s="228"/>
      <c r="H167" s="232">
        <v>-73.849999999999994</v>
      </c>
      <c r="I167" s="233"/>
      <c r="J167" s="228"/>
      <c r="K167" s="228"/>
      <c r="L167" s="234"/>
      <c r="M167" s="235"/>
      <c r="N167" s="236"/>
      <c r="O167" s="236"/>
      <c r="P167" s="236"/>
      <c r="Q167" s="236"/>
      <c r="R167" s="236"/>
      <c r="S167" s="236"/>
      <c r="T167" s="23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8" t="s">
        <v>200</v>
      </c>
      <c r="AU167" s="238" t="s">
        <v>84</v>
      </c>
      <c r="AV167" s="13" t="s">
        <v>84</v>
      </c>
      <c r="AW167" s="13" t="s">
        <v>35</v>
      </c>
      <c r="AX167" s="13" t="s">
        <v>74</v>
      </c>
      <c r="AY167" s="238" t="s">
        <v>189</v>
      </c>
    </row>
    <row r="168" s="16" customFormat="1">
      <c r="A168" s="16"/>
      <c r="B168" s="271"/>
      <c r="C168" s="272"/>
      <c r="D168" s="229" t="s">
        <v>200</v>
      </c>
      <c r="E168" s="273" t="s">
        <v>19</v>
      </c>
      <c r="F168" s="274" t="s">
        <v>379</v>
      </c>
      <c r="G168" s="272"/>
      <c r="H168" s="275">
        <v>-73.849999999999994</v>
      </c>
      <c r="I168" s="276"/>
      <c r="J168" s="272"/>
      <c r="K168" s="272"/>
      <c r="L168" s="277"/>
      <c r="M168" s="278"/>
      <c r="N168" s="279"/>
      <c r="O168" s="279"/>
      <c r="P168" s="279"/>
      <c r="Q168" s="279"/>
      <c r="R168" s="279"/>
      <c r="S168" s="279"/>
      <c r="T168" s="280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T168" s="281" t="s">
        <v>200</v>
      </c>
      <c r="AU168" s="281" t="s">
        <v>84</v>
      </c>
      <c r="AV168" s="16" t="s">
        <v>190</v>
      </c>
      <c r="AW168" s="16" t="s">
        <v>35</v>
      </c>
      <c r="AX168" s="16" t="s">
        <v>74</v>
      </c>
      <c r="AY168" s="281" t="s">
        <v>189</v>
      </c>
    </row>
    <row r="169" s="14" customFormat="1">
      <c r="A169" s="14"/>
      <c r="B169" s="239"/>
      <c r="C169" s="240"/>
      <c r="D169" s="229" t="s">
        <v>200</v>
      </c>
      <c r="E169" s="241" t="s">
        <v>19</v>
      </c>
      <c r="F169" s="242" t="s">
        <v>203</v>
      </c>
      <c r="G169" s="240"/>
      <c r="H169" s="243">
        <v>49.232999999999997</v>
      </c>
      <c r="I169" s="244"/>
      <c r="J169" s="240"/>
      <c r="K169" s="240"/>
      <c r="L169" s="245"/>
      <c r="M169" s="246"/>
      <c r="N169" s="247"/>
      <c r="O169" s="247"/>
      <c r="P169" s="247"/>
      <c r="Q169" s="247"/>
      <c r="R169" s="247"/>
      <c r="S169" s="247"/>
      <c r="T169" s="24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9" t="s">
        <v>200</v>
      </c>
      <c r="AU169" s="249" t="s">
        <v>84</v>
      </c>
      <c r="AV169" s="14" t="s">
        <v>196</v>
      </c>
      <c r="AW169" s="14" t="s">
        <v>35</v>
      </c>
      <c r="AX169" s="14" t="s">
        <v>82</v>
      </c>
      <c r="AY169" s="249" t="s">
        <v>189</v>
      </c>
    </row>
    <row r="170" s="2" customFormat="1" ht="33" customHeight="1">
      <c r="A170" s="42"/>
      <c r="B170" s="43"/>
      <c r="C170" s="209" t="s">
        <v>259</v>
      </c>
      <c r="D170" s="209" t="s">
        <v>192</v>
      </c>
      <c r="E170" s="210" t="s">
        <v>1373</v>
      </c>
      <c r="F170" s="211" t="s">
        <v>1374</v>
      </c>
      <c r="G170" s="212" t="s">
        <v>107</v>
      </c>
      <c r="H170" s="213">
        <v>110.872</v>
      </c>
      <c r="I170" s="214"/>
      <c r="J170" s="215">
        <f>ROUND(I170*H170,2)</f>
        <v>0</v>
      </c>
      <c r="K170" s="211" t="s">
        <v>195</v>
      </c>
      <c r="L170" s="48"/>
      <c r="M170" s="216" t="s">
        <v>19</v>
      </c>
      <c r="N170" s="217" t="s">
        <v>45</v>
      </c>
      <c r="O170" s="88"/>
      <c r="P170" s="218">
        <f>O170*H170</f>
        <v>0</v>
      </c>
      <c r="Q170" s="218">
        <v>0</v>
      </c>
      <c r="R170" s="218">
        <f>Q170*H170</f>
        <v>0</v>
      </c>
      <c r="S170" s="218">
        <v>0</v>
      </c>
      <c r="T170" s="219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20" t="s">
        <v>196</v>
      </c>
      <c r="AT170" s="220" t="s">
        <v>192</v>
      </c>
      <c r="AU170" s="220" t="s">
        <v>84</v>
      </c>
      <c r="AY170" s="21" t="s">
        <v>189</v>
      </c>
      <c r="BE170" s="221">
        <f>IF(N170="základní",J170,0)</f>
        <v>0</v>
      </c>
      <c r="BF170" s="221">
        <f>IF(N170="snížená",J170,0)</f>
        <v>0</v>
      </c>
      <c r="BG170" s="221">
        <f>IF(N170="zákl. přenesená",J170,0)</f>
        <v>0</v>
      </c>
      <c r="BH170" s="221">
        <f>IF(N170="sníž. přenesená",J170,0)</f>
        <v>0</v>
      </c>
      <c r="BI170" s="221">
        <f>IF(N170="nulová",J170,0)</f>
        <v>0</v>
      </c>
      <c r="BJ170" s="21" t="s">
        <v>82</v>
      </c>
      <c r="BK170" s="221">
        <f>ROUND(I170*H170,2)</f>
        <v>0</v>
      </c>
      <c r="BL170" s="21" t="s">
        <v>196</v>
      </c>
      <c r="BM170" s="220" t="s">
        <v>1375</v>
      </c>
    </row>
    <row r="171" s="2" customFormat="1">
      <c r="A171" s="42"/>
      <c r="B171" s="43"/>
      <c r="C171" s="44"/>
      <c r="D171" s="222" t="s">
        <v>198</v>
      </c>
      <c r="E171" s="44"/>
      <c r="F171" s="223" t="s">
        <v>1376</v>
      </c>
      <c r="G171" s="44"/>
      <c r="H171" s="44"/>
      <c r="I171" s="224"/>
      <c r="J171" s="44"/>
      <c r="K171" s="44"/>
      <c r="L171" s="48"/>
      <c r="M171" s="225"/>
      <c r="N171" s="226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1" t="s">
        <v>198</v>
      </c>
      <c r="AU171" s="21" t="s">
        <v>84</v>
      </c>
    </row>
    <row r="172" s="15" customFormat="1">
      <c r="A172" s="15"/>
      <c r="B172" s="251"/>
      <c r="C172" s="252"/>
      <c r="D172" s="229" t="s">
        <v>200</v>
      </c>
      <c r="E172" s="253" t="s">
        <v>19</v>
      </c>
      <c r="F172" s="254" t="s">
        <v>1377</v>
      </c>
      <c r="G172" s="252"/>
      <c r="H172" s="253" t="s">
        <v>19</v>
      </c>
      <c r="I172" s="255"/>
      <c r="J172" s="252"/>
      <c r="K172" s="252"/>
      <c r="L172" s="256"/>
      <c r="M172" s="257"/>
      <c r="N172" s="258"/>
      <c r="O172" s="258"/>
      <c r="P172" s="258"/>
      <c r="Q172" s="258"/>
      <c r="R172" s="258"/>
      <c r="S172" s="258"/>
      <c r="T172" s="259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0" t="s">
        <v>200</v>
      </c>
      <c r="AU172" s="260" t="s">
        <v>84</v>
      </c>
      <c r="AV172" s="15" t="s">
        <v>82</v>
      </c>
      <c r="AW172" s="15" t="s">
        <v>35</v>
      </c>
      <c r="AX172" s="15" t="s">
        <v>74</v>
      </c>
      <c r="AY172" s="260" t="s">
        <v>189</v>
      </c>
    </row>
    <row r="173" s="13" customFormat="1">
      <c r="A173" s="13"/>
      <c r="B173" s="227"/>
      <c r="C173" s="228"/>
      <c r="D173" s="229" t="s">
        <v>200</v>
      </c>
      <c r="E173" s="230" t="s">
        <v>19</v>
      </c>
      <c r="F173" s="231" t="s">
        <v>1378</v>
      </c>
      <c r="G173" s="228"/>
      <c r="H173" s="232">
        <v>143.00999999999999</v>
      </c>
      <c r="I173" s="233"/>
      <c r="J173" s="228"/>
      <c r="K173" s="228"/>
      <c r="L173" s="234"/>
      <c r="M173" s="235"/>
      <c r="N173" s="236"/>
      <c r="O173" s="236"/>
      <c r="P173" s="236"/>
      <c r="Q173" s="236"/>
      <c r="R173" s="236"/>
      <c r="S173" s="236"/>
      <c r="T173" s="23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8" t="s">
        <v>200</v>
      </c>
      <c r="AU173" s="238" t="s">
        <v>84</v>
      </c>
      <c r="AV173" s="13" t="s">
        <v>84</v>
      </c>
      <c r="AW173" s="13" t="s">
        <v>35</v>
      </c>
      <c r="AX173" s="13" t="s">
        <v>74</v>
      </c>
      <c r="AY173" s="238" t="s">
        <v>189</v>
      </c>
    </row>
    <row r="174" s="15" customFormat="1">
      <c r="A174" s="15"/>
      <c r="B174" s="251"/>
      <c r="C174" s="252"/>
      <c r="D174" s="229" t="s">
        <v>200</v>
      </c>
      <c r="E174" s="253" t="s">
        <v>19</v>
      </c>
      <c r="F174" s="254" t="s">
        <v>1379</v>
      </c>
      <c r="G174" s="252"/>
      <c r="H174" s="253" t="s">
        <v>19</v>
      </c>
      <c r="I174" s="255"/>
      <c r="J174" s="252"/>
      <c r="K174" s="252"/>
      <c r="L174" s="256"/>
      <c r="M174" s="257"/>
      <c r="N174" s="258"/>
      <c r="O174" s="258"/>
      <c r="P174" s="258"/>
      <c r="Q174" s="258"/>
      <c r="R174" s="258"/>
      <c r="S174" s="258"/>
      <c r="T174" s="259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0" t="s">
        <v>200</v>
      </c>
      <c r="AU174" s="260" t="s">
        <v>84</v>
      </c>
      <c r="AV174" s="15" t="s">
        <v>82</v>
      </c>
      <c r="AW174" s="15" t="s">
        <v>35</v>
      </c>
      <c r="AX174" s="15" t="s">
        <v>74</v>
      </c>
      <c r="AY174" s="260" t="s">
        <v>189</v>
      </c>
    </row>
    <row r="175" s="15" customFormat="1">
      <c r="A175" s="15"/>
      <c r="B175" s="251"/>
      <c r="C175" s="252"/>
      <c r="D175" s="229" t="s">
        <v>200</v>
      </c>
      <c r="E175" s="253" t="s">
        <v>19</v>
      </c>
      <c r="F175" s="254" t="s">
        <v>1361</v>
      </c>
      <c r="G175" s="252"/>
      <c r="H175" s="253" t="s">
        <v>19</v>
      </c>
      <c r="I175" s="255"/>
      <c r="J175" s="252"/>
      <c r="K175" s="252"/>
      <c r="L175" s="256"/>
      <c r="M175" s="257"/>
      <c r="N175" s="258"/>
      <c r="O175" s="258"/>
      <c r="P175" s="258"/>
      <c r="Q175" s="258"/>
      <c r="R175" s="258"/>
      <c r="S175" s="258"/>
      <c r="T175" s="259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0" t="s">
        <v>200</v>
      </c>
      <c r="AU175" s="260" t="s">
        <v>84</v>
      </c>
      <c r="AV175" s="15" t="s">
        <v>82</v>
      </c>
      <c r="AW175" s="15" t="s">
        <v>35</v>
      </c>
      <c r="AX175" s="15" t="s">
        <v>74</v>
      </c>
      <c r="AY175" s="260" t="s">
        <v>189</v>
      </c>
    </row>
    <row r="176" s="13" customFormat="1">
      <c r="A176" s="13"/>
      <c r="B176" s="227"/>
      <c r="C176" s="228"/>
      <c r="D176" s="229" t="s">
        <v>200</v>
      </c>
      <c r="E176" s="230" t="s">
        <v>19</v>
      </c>
      <c r="F176" s="231" t="s">
        <v>1380</v>
      </c>
      <c r="G176" s="228"/>
      <c r="H176" s="232">
        <v>134.16900000000001</v>
      </c>
      <c r="I176" s="233"/>
      <c r="J176" s="228"/>
      <c r="K176" s="228"/>
      <c r="L176" s="234"/>
      <c r="M176" s="235"/>
      <c r="N176" s="236"/>
      <c r="O176" s="236"/>
      <c r="P176" s="236"/>
      <c r="Q176" s="236"/>
      <c r="R176" s="236"/>
      <c r="S176" s="236"/>
      <c r="T176" s="23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8" t="s">
        <v>200</v>
      </c>
      <c r="AU176" s="238" t="s">
        <v>84</v>
      </c>
      <c r="AV176" s="13" t="s">
        <v>84</v>
      </c>
      <c r="AW176" s="13" t="s">
        <v>35</v>
      </c>
      <c r="AX176" s="13" t="s">
        <v>74</v>
      </c>
      <c r="AY176" s="238" t="s">
        <v>189</v>
      </c>
    </row>
    <row r="177" s="16" customFormat="1">
      <c r="A177" s="16"/>
      <c r="B177" s="271"/>
      <c r="C177" s="272"/>
      <c r="D177" s="229" t="s">
        <v>200</v>
      </c>
      <c r="E177" s="273" t="s">
        <v>1190</v>
      </c>
      <c r="F177" s="274" t="s">
        <v>379</v>
      </c>
      <c r="G177" s="272"/>
      <c r="H177" s="275">
        <v>277.17899999999997</v>
      </c>
      <c r="I177" s="276"/>
      <c r="J177" s="272"/>
      <c r="K177" s="272"/>
      <c r="L177" s="277"/>
      <c r="M177" s="278"/>
      <c r="N177" s="279"/>
      <c r="O177" s="279"/>
      <c r="P177" s="279"/>
      <c r="Q177" s="279"/>
      <c r="R177" s="279"/>
      <c r="S177" s="279"/>
      <c r="T177" s="280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T177" s="281" t="s">
        <v>200</v>
      </c>
      <c r="AU177" s="281" t="s">
        <v>84</v>
      </c>
      <c r="AV177" s="16" t="s">
        <v>190</v>
      </c>
      <c r="AW177" s="16" t="s">
        <v>35</v>
      </c>
      <c r="AX177" s="16" t="s">
        <v>74</v>
      </c>
      <c r="AY177" s="281" t="s">
        <v>189</v>
      </c>
    </row>
    <row r="178" s="15" customFormat="1">
      <c r="A178" s="15"/>
      <c r="B178" s="251"/>
      <c r="C178" s="252"/>
      <c r="D178" s="229" t="s">
        <v>200</v>
      </c>
      <c r="E178" s="253" t="s">
        <v>19</v>
      </c>
      <c r="F178" s="254" t="s">
        <v>1364</v>
      </c>
      <c r="G178" s="252"/>
      <c r="H178" s="253" t="s">
        <v>19</v>
      </c>
      <c r="I178" s="255"/>
      <c r="J178" s="252"/>
      <c r="K178" s="252"/>
      <c r="L178" s="256"/>
      <c r="M178" s="257"/>
      <c r="N178" s="258"/>
      <c r="O178" s="258"/>
      <c r="P178" s="258"/>
      <c r="Q178" s="258"/>
      <c r="R178" s="258"/>
      <c r="S178" s="258"/>
      <c r="T178" s="259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0" t="s">
        <v>200</v>
      </c>
      <c r="AU178" s="260" t="s">
        <v>84</v>
      </c>
      <c r="AV178" s="15" t="s">
        <v>82</v>
      </c>
      <c r="AW178" s="15" t="s">
        <v>35</v>
      </c>
      <c r="AX178" s="15" t="s">
        <v>74</v>
      </c>
      <c r="AY178" s="260" t="s">
        <v>189</v>
      </c>
    </row>
    <row r="179" s="13" customFormat="1">
      <c r="A179" s="13"/>
      <c r="B179" s="227"/>
      <c r="C179" s="228"/>
      <c r="D179" s="229" t="s">
        <v>200</v>
      </c>
      <c r="E179" s="230" t="s">
        <v>19</v>
      </c>
      <c r="F179" s="231" t="s">
        <v>1381</v>
      </c>
      <c r="G179" s="228"/>
      <c r="H179" s="232">
        <v>-166.30699999999999</v>
      </c>
      <c r="I179" s="233"/>
      <c r="J179" s="228"/>
      <c r="K179" s="228"/>
      <c r="L179" s="234"/>
      <c r="M179" s="235"/>
      <c r="N179" s="236"/>
      <c r="O179" s="236"/>
      <c r="P179" s="236"/>
      <c r="Q179" s="236"/>
      <c r="R179" s="236"/>
      <c r="S179" s="236"/>
      <c r="T179" s="23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8" t="s">
        <v>200</v>
      </c>
      <c r="AU179" s="238" t="s">
        <v>84</v>
      </c>
      <c r="AV179" s="13" t="s">
        <v>84</v>
      </c>
      <c r="AW179" s="13" t="s">
        <v>35</v>
      </c>
      <c r="AX179" s="13" t="s">
        <v>74</v>
      </c>
      <c r="AY179" s="238" t="s">
        <v>189</v>
      </c>
    </row>
    <row r="180" s="16" customFormat="1">
      <c r="A180" s="16"/>
      <c r="B180" s="271"/>
      <c r="C180" s="272"/>
      <c r="D180" s="229" t="s">
        <v>200</v>
      </c>
      <c r="E180" s="273" t="s">
        <v>19</v>
      </c>
      <c r="F180" s="274" t="s">
        <v>379</v>
      </c>
      <c r="G180" s="272"/>
      <c r="H180" s="275">
        <v>-166.30699999999999</v>
      </c>
      <c r="I180" s="276"/>
      <c r="J180" s="272"/>
      <c r="K180" s="272"/>
      <c r="L180" s="277"/>
      <c r="M180" s="278"/>
      <c r="N180" s="279"/>
      <c r="O180" s="279"/>
      <c r="P180" s="279"/>
      <c r="Q180" s="279"/>
      <c r="R180" s="279"/>
      <c r="S180" s="279"/>
      <c r="T180" s="280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T180" s="281" t="s">
        <v>200</v>
      </c>
      <c r="AU180" s="281" t="s">
        <v>84</v>
      </c>
      <c r="AV180" s="16" t="s">
        <v>190</v>
      </c>
      <c r="AW180" s="16" t="s">
        <v>35</v>
      </c>
      <c r="AX180" s="16" t="s">
        <v>74</v>
      </c>
      <c r="AY180" s="281" t="s">
        <v>189</v>
      </c>
    </row>
    <row r="181" s="14" customFormat="1">
      <c r="A181" s="14"/>
      <c r="B181" s="239"/>
      <c r="C181" s="240"/>
      <c r="D181" s="229" t="s">
        <v>200</v>
      </c>
      <c r="E181" s="241" t="s">
        <v>19</v>
      </c>
      <c r="F181" s="242" t="s">
        <v>203</v>
      </c>
      <c r="G181" s="240"/>
      <c r="H181" s="243">
        <v>110.872</v>
      </c>
      <c r="I181" s="244"/>
      <c r="J181" s="240"/>
      <c r="K181" s="240"/>
      <c r="L181" s="245"/>
      <c r="M181" s="246"/>
      <c r="N181" s="247"/>
      <c r="O181" s="247"/>
      <c r="P181" s="247"/>
      <c r="Q181" s="247"/>
      <c r="R181" s="247"/>
      <c r="S181" s="247"/>
      <c r="T181" s="24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9" t="s">
        <v>200</v>
      </c>
      <c r="AU181" s="249" t="s">
        <v>84</v>
      </c>
      <c r="AV181" s="14" t="s">
        <v>196</v>
      </c>
      <c r="AW181" s="14" t="s">
        <v>35</v>
      </c>
      <c r="AX181" s="14" t="s">
        <v>82</v>
      </c>
      <c r="AY181" s="249" t="s">
        <v>189</v>
      </c>
    </row>
    <row r="182" s="2" customFormat="1" ht="24.15" customHeight="1">
      <c r="A182" s="42"/>
      <c r="B182" s="43"/>
      <c r="C182" s="209" t="s">
        <v>263</v>
      </c>
      <c r="D182" s="209" t="s">
        <v>192</v>
      </c>
      <c r="E182" s="210" t="s">
        <v>1382</v>
      </c>
      <c r="F182" s="211" t="s">
        <v>1383</v>
      </c>
      <c r="G182" s="212" t="s">
        <v>107</v>
      </c>
      <c r="H182" s="213">
        <v>31.321000000000002</v>
      </c>
      <c r="I182" s="214"/>
      <c r="J182" s="215">
        <f>ROUND(I182*H182,2)</f>
        <v>0</v>
      </c>
      <c r="K182" s="211" t="s">
        <v>195</v>
      </c>
      <c r="L182" s="48"/>
      <c r="M182" s="216" t="s">
        <v>19</v>
      </c>
      <c r="N182" s="217" t="s">
        <v>45</v>
      </c>
      <c r="O182" s="88"/>
      <c r="P182" s="218">
        <f>O182*H182</f>
        <v>0</v>
      </c>
      <c r="Q182" s="218">
        <v>0</v>
      </c>
      <c r="R182" s="218">
        <f>Q182*H182</f>
        <v>0</v>
      </c>
      <c r="S182" s="218">
        <v>0</v>
      </c>
      <c r="T182" s="219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20" t="s">
        <v>196</v>
      </c>
      <c r="AT182" s="220" t="s">
        <v>192</v>
      </c>
      <c r="AU182" s="220" t="s">
        <v>84</v>
      </c>
      <c r="AY182" s="21" t="s">
        <v>189</v>
      </c>
      <c r="BE182" s="221">
        <f>IF(N182="základní",J182,0)</f>
        <v>0</v>
      </c>
      <c r="BF182" s="221">
        <f>IF(N182="snížená",J182,0)</f>
        <v>0</v>
      </c>
      <c r="BG182" s="221">
        <f>IF(N182="zákl. přenesená",J182,0)</f>
        <v>0</v>
      </c>
      <c r="BH182" s="221">
        <f>IF(N182="sníž. přenesená",J182,0)</f>
        <v>0</v>
      </c>
      <c r="BI182" s="221">
        <f>IF(N182="nulová",J182,0)</f>
        <v>0</v>
      </c>
      <c r="BJ182" s="21" t="s">
        <v>82</v>
      </c>
      <c r="BK182" s="221">
        <f>ROUND(I182*H182,2)</f>
        <v>0</v>
      </c>
      <c r="BL182" s="21" t="s">
        <v>196</v>
      </c>
      <c r="BM182" s="220" t="s">
        <v>1384</v>
      </c>
    </row>
    <row r="183" s="2" customFormat="1">
      <c r="A183" s="42"/>
      <c r="B183" s="43"/>
      <c r="C183" s="44"/>
      <c r="D183" s="222" t="s">
        <v>198</v>
      </c>
      <c r="E183" s="44"/>
      <c r="F183" s="223" t="s">
        <v>1385</v>
      </c>
      <c r="G183" s="44"/>
      <c r="H183" s="44"/>
      <c r="I183" s="224"/>
      <c r="J183" s="44"/>
      <c r="K183" s="44"/>
      <c r="L183" s="48"/>
      <c r="M183" s="225"/>
      <c r="N183" s="226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1" t="s">
        <v>198</v>
      </c>
      <c r="AU183" s="21" t="s">
        <v>84</v>
      </c>
    </row>
    <row r="184" s="15" customFormat="1">
      <c r="A184" s="15"/>
      <c r="B184" s="251"/>
      <c r="C184" s="252"/>
      <c r="D184" s="229" t="s">
        <v>200</v>
      </c>
      <c r="E184" s="253" t="s">
        <v>19</v>
      </c>
      <c r="F184" s="254" t="s">
        <v>1386</v>
      </c>
      <c r="G184" s="252"/>
      <c r="H184" s="253" t="s">
        <v>19</v>
      </c>
      <c r="I184" s="255"/>
      <c r="J184" s="252"/>
      <c r="K184" s="252"/>
      <c r="L184" s="256"/>
      <c r="M184" s="257"/>
      <c r="N184" s="258"/>
      <c r="O184" s="258"/>
      <c r="P184" s="258"/>
      <c r="Q184" s="258"/>
      <c r="R184" s="258"/>
      <c r="S184" s="258"/>
      <c r="T184" s="259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0" t="s">
        <v>200</v>
      </c>
      <c r="AU184" s="260" t="s">
        <v>84</v>
      </c>
      <c r="AV184" s="15" t="s">
        <v>82</v>
      </c>
      <c r="AW184" s="15" t="s">
        <v>35</v>
      </c>
      <c r="AX184" s="15" t="s">
        <v>74</v>
      </c>
      <c r="AY184" s="260" t="s">
        <v>189</v>
      </c>
    </row>
    <row r="185" s="13" customFormat="1">
      <c r="A185" s="13"/>
      <c r="B185" s="227"/>
      <c r="C185" s="228"/>
      <c r="D185" s="229" t="s">
        <v>200</v>
      </c>
      <c r="E185" s="230" t="s">
        <v>19</v>
      </c>
      <c r="F185" s="231" t="s">
        <v>1387</v>
      </c>
      <c r="G185" s="228"/>
      <c r="H185" s="232">
        <v>31.321000000000002</v>
      </c>
      <c r="I185" s="233"/>
      <c r="J185" s="228"/>
      <c r="K185" s="228"/>
      <c r="L185" s="234"/>
      <c r="M185" s="235"/>
      <c r="N185" s="236"/>
      <c r="O185" s="236"/>
      <c r="P185" s="236"/>
      <c r="Q185" s="236"/>
      <c r="R185" s="236"/>
      <c r="S185" s="236"/>
      <c r="T185" s="23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8" t="s">
        <v>200</v>
      </c>
      <c r="AU185" s="238" t="s">
        <v>84</v>
      </c>
      <c r="AV185" s="13" t="s">
        <v>84</v>
      </c>
      <c r="AW185" s="13" t="s">
        <v>35</v>
      </c>
      <c r="AX185" s="13" t="s">
        <v>82</v>
      </c>
      <c r="AY185" s="238" t="s">
        <v>189</v>
      </c>
    </row>
    <row r="186" s="2" customFormat="1" ht="33" customHeight="1">
      <c r="A186" s="42"/>
      <c r="B186" s="43"/>
      <c r="C186" s="209" t="s">
        <v>8</v>
      </c>
      <c r="D186" s="209" t="s">
        <v>192</v>
      </c>
      <c r="E186" s="210" t="s">
        <v>1388</v>
      </c>
      <c r="F186" s="211" t="s">
        <v>1389</v>
      </c>
      <c r="G186" s="212" t="s">
        <v>107</v>
      </c>
      <c r="H186" s="213">
        <v>73.849999999999994</v>
      </c>
      <c r="I186" s="214"/>
      <c r="J186" s="215">
        <f>ROUND(I186*H186,2)</f>
        <v>0</v>
      </c>
      <c r="K186" s="211" t="s">
        <v>195</v>
      </c>
      <c r="L186" s="48"/>
      <c r="M186" s="216" t="s">
        <v>19</v>
      </c>
      <c r="N186" s="217" t="s">
        <v>45</v>
      </c>
      <c r="O186" s="88"/>
      <c r="P186" s="218">
        <f>O186*H186</f>
        <v>0</v>
      </c>
      <c r="Q186" s="218">
        <v>0</v>
      </c>
      <c r="R186" s="218">
        <f>Q186*H186</f>
        <v>0</v>
      </c>
      <c r="S186" s="218">
        <v>0</v>
      </c>
      <c r="T186" s="219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20" t="s">
        <v>196</v>
      </c>
      <c r="AT186" s="220" t="s">
        <v>192</v>
      </c>
      <c r="AU186" s="220" t="s">
        <v>84</v>
      </c>
      <c r="AY186" s="21" t="s">
        <v>189</v>
      </c>
      <c r="BE186" s="221">
        <f>IF(N186="základní",J186,0)</f>
        <v>0</v>
      </c>
      <c r="BF186" s="221">
        <f>IF(N186="snížená",J186,0)</f>
        <v>0</v>
      </c>
      <c r="BG186" s="221">
        <f>IF(N186="zákl. přenesená",J186,0)</f>
        <v>0</v>
      </c>
      <c r="BH186" s="221">
        <f>IF(N186="sníž. přenesená",J186,0)</f>
        <v>0</v>
      </c>
      <c r="BI186" s="221">
        <f>IF(N186="nulová",J186,0)</f>
        <v>0</v>
      </c>
      <c r="BJ186" s="21" t="s">
        <v>82</v>
      </c>
      <c r="BK186" s="221">
        <f>ROUND(I186*H186,2)</f>
        <v>0</v>
      </c>
      <c r="BL186" s="21" t="s">
        <v>196</v>
      </c>
      <c r="BM186" s="220" t="s">
        <v>1390</v>
      </c>
    </row>
    <row r="187" s="2" customFormat="1">
      <c r="A187" s="42"/>
      <c r="B187" s="43"/>
      <c r="C187" s="44"/>
      <c r="D187" s="222" t="s">
        <v>198</v>
      </c>
      <c r="E187" s="44"/>
      <c r="F187" s="223" t="s">
        <v>1391</v>
      </c>
      <c r="G187" s="44"/>
      <c r="H187" s="44"/>
      <c r="I187" s="224"/>
      <c r="J187" s="44"/>
      <c r="K187" s="44"/>
      <c r="L187" s="48"/>
      <c r="M187" s="225"/>
      <c r="N187" s="226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1" t="s">
        <v>198</v>
      </c>
      <c r="AU187" s="21" t="s">
        <v>84</v>
      </c>
    </row>
    <row r="188" s="15" customFormat="1">
      <c r="A188" s="15"/>
      <c r="B188" s="251"/>
      <c r="C188" s="252"/>
      <c r="D188" s="229" t="s">
        <v>200</v>
      </c>
      <c r="E188" s="253" t="s">
        <v>19</v>
      </c>
      <c r="F188" s="254" t="s">
        <v>1386</v>
      </c>
      <c r="G188" s="252"/>
      <c r="H188" s="253" t="s">
        <v>19</v>
      </c>
      <c r="I188" s="255"/>
      <c r="J188" s="252"/>
      <c r="K188" s="252"/>
      <c r="L188" s="256"/>
      <c r="M188" s="257"/>
      <c r="N188" s="258"/>
      <c r="O188" s="258"/>
      <c r="P188" s="258"/>
      <c r="Q188" s="258"/>
      <c r="R188" s="258"/>
      <c r="S188" s="258"/>
      <c r="T188" s="259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0" t="s">
        <v>200</v>
      </c>
      <c r="AU188" s="260" t="s">
        <v>84</v>
      </c>
      <c r="AV188" s="15" t="s">
        <v>82</v>
      </c>
      <c r="AW188" s="15" t="s">
        <v>35</v>
      </c>
      <c r="AX188" s="15" t="s">
        <v>74</v>
      </c>
      <c r="AY188" s="260" t="s">
        <v>189</v>
      </c>
    </row>
    <row r="189" s="13" customFormat="1">
      <c r="A189" s="13"/>
      <c r="B189" s="227"/>
      <c r="C189" s="228"/>
      <c r="D189" s="229" t="s">
        <v>200</v>
      </c>
      <c r="E189" s="230" t="s">
        <v>19</v>
      </c>
      <c r="F189" s="231" t="s">
        <v>1392</v>
      </c>
      <c r="G189" s="228"/>
      <c r="H189" s="232">
        <v>73.849999999999994</v>
      </c>
      <c r="I189" s="233"/>
      <c r="J189" s="228"/>
      <c r="K189" s="228"/>
      <c r="L189" s="234"/>
      <c r="M189" s="235"/>
      <c r="N189" s="236"/>
      <c r="O189" s="236"/>
      <c r="P189" s="236"/>
      <c r="Q189" s="236"/>
      <c r="R189" s="236"/>
      <c r="S189" s="236"/>
      <c r="T189" s="23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8" t="s">
        <v>200</v>
      </c>
      <c r="AU189" s="238" t="s">
        <v>84</v>
      </c>
      <c r="AV189" s="13" t="s">
        <v>84</v>
      </c>
      <c r="AW189" s="13" t="s">
        <v>35</v>
      </c>
      <c r="AX189" s="13" t="s">
        <v>82</v>
      </c>
      <c r="AY189" s="238" t="s">
        <v>189</v>
      </c>
    </row>
    <row r="190" s="2" customFormat="1" ht="33" customHeight="1">
      <c r="A190" s="42"/>
      <c r="B190" s="43"/>
      <c r="C190" s="209" t="s">
        <v>270</v>
      </c>
      <c r="D190" s="209" t="s">
        <v>192</v>
      </c>
      <c r="E190" s="210" t="s">
        <v>1393</v>
      </c>
      <c r="F190" s="211" t="s">
        <v>1394</v>
      </c>
      <c r="G190" s="212" t="s">
        <v>107</v>
      </c>
      <c r="H190" s="213">
        <v>166.30699999999999</v>
      </c>
      <c r="I190" s="214"/>
      <c r="J190" s="215">
        <f>ROUND(I190*H190,2)</f>
        <v>0</v>
      </c>
      <c r="K190" s="211" t="s">
        <v>195</v>
      </c>
      <c r="L190" s="48"/>
      <c r="M190" s="216" t="s">
        <v>19</v>
      </c>
      <c r="N190" s="217" t="s">
        <v>45</v>
      </c>
      <c r="O190" s="88"/>
      <c r="P190" s="218">
        <f>O190*H190</f>
        <v>0</v>
      </c>
      <c r="Q190" s="218">
        <v>0</v>
      </c>
      <c r="R190" s="218">
        <f>Q190*H190</f>
        <v>0</v>
      </c>
      <c r="S190" s="218">
        <v>0</v>
      </c>
      <c r="T190" s="219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R190" s="220" t="s">
        <v>196</v>
      </c>
      <c r="AT190" s="220" t="s">
        <v>192</v>
      </c>
      <c r="AU190" s="220" t="s">
        <v>84</v>
      </c>
      <c r="AY190" s="21" t="s">
        <v>189</v>
      </c>
      <c r="BE190" s="221">
        <f>IF(N190="základní",J190,0)</f>
        <v>0</v>
      </c>
      <c r="BF190" s="221">
        <f>IF(N190="snížená",J190,0)</f>
        <v>0</v>
      </c>
      <c r="BG190" s="221">
        <f>IF(N190="zákl. přenesená",J190,0)</f>
        <v>0</v>
      </c>
      <c r="BH190" s="221">
        <f>IF(N190="sníž. přenesená",J190,0)</f>
        <v>0</v>
      </c>
      <c r="BI190" s="221">
        <f>IF(N190="nulová",J190,0)</f>
        <v>0</v>
      </c>
      <c r="BJ190" s="21" t="s">
        <v>82</v>
      </c>
      <c r="BK190" s="221">
        <f>ROUND(I190*H190,2)</f>
        <v>0</v>
      </c>
      <c r="BL190" s="21" t="s">
        <v>196</v>
      </c>
      <c r="BM190" s="220" t="s">
        <v>1395</v>
      </c>
    </row>
    <row r="191" s="2" customFormat="1">
      <c r="A191" s="42"/>
      <c r="B191" s="43"/>
      <c r="C191" s="44"/>
      <c r="D191" s="222" t="s">
        <v>198</v>
      </c>
      <c r="E191" s="44"/>
      <c r="F191" s="223" t="s">
        <v>1396</v>
      </c>
      <c r="G191" s="44"/>
      <c r="H191" s="44"/>
      <c r="I191" s="224"/>
      <c r="J191" s="44"/>
      <c r="K191" s="44"/>
      <c r="L191" s="48"/>
      <c r="M191" s="225"/>
      <c r="N191" s="226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1" t="s">
        <v>198</v>
      </c>
      <c r="AU191" s="21" t="s">
        <v>84</v>
      </c>
    </row>
    <row r="192" s="15" customFormat="1">
      <c r="A192" s="15"/>
      <c r="B192" s="251"/>
      <c r="C192" s="252"/>
      <c r="D192" s="229" t="s">
        <v>200</v>
      </c>
      <c r="E192" s="253" t="s">
        <v>19</v>
      </c>
      <c r="F192" s="254" t="s">
        <v>1386</v>
      </c>
      <c r="G192" s="252"/>
      <c r="H192" s="253" t="s">
        <v>19</v>
      </c>
      <c r="I192" s="255"/>
      <c r="J192" s="252"/>
      <c r="K192" s="252"/>
      <c r="L192" s="256"/>
      <c r="M192" s="257"/>
      <c r="N192" s="258"/>
      <c r="O192" s="258"/>
      <c r="P192" s="258"/>
      <c r="Q192" s="258"/>
      <c r="R192" s="258"/>
      <c r="S192" s="258"/>
      <c r="T192" s="259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0" t="s">
        <v>200</v>
      </c>
      <c r="AU192" s="260" t="s">
        <v>84</v>
      </c>
      <c r="AV192" s="15" t="s">
        <v>82</v>
      </c>
      <c r="AW192" s="15" t="s">
        <v>35</v>
      </c>
      <c r="AX192" s="15" t="s">
        <v>74</v>
      </c>
      <c r="AY192" s="260" t="s">
        <v>189</v>
      </c>
    </row>
    <row r="193" s="13" customFormat="1">
      <c r="A193" s="13"/>
      <c r="B193" s="227"/>
      <c r="C193" s="228"/>
      <c r="D193" s="229" t="s">
        <v>200</v>
      </c>
      <c r="E193" s="230" t="s">
        <v>19</v>
      </c>
      <c r="F193" s="231" t="s">
        <v>1397</v>
      </c>
      <c r="G193" s="228"/>
      <c r="H193" s="232">
        <v>166.30699999999999</v>
      </c>
      <c r="I193" s="233"/>
      <c r="J193" s="228"/>
      <c r="K193" s="228"/>
      <c r="L193" s="234"/>
      <c r="M193" s="235"/>
      <c r="N193" s="236"/>
      <c r="O193" s="236"/>
      <c r="P193" s="236"/>
      <c r="Q193" s="236"/>
      <c r="R193" s="236"/>
      <c r="S193" s="236"/>
      <c r="T193" s="23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8" t="s">
        <v>200</v>
      </c>
      <c r="AU193" s="238" t="s">
        <v>84</v>
      </c>
      <c r="AV193" s="13" t="s">
        <v>84</v>
      </c>
      <c r="AW193" s="13" t="s">
        <v>35</v>
      </c>
      <c r="AX193" s="13" t="s">
        <v>82</v>
      </c>
      <c r="AY193" s="238" t="s">
        <v>189</v>
      </c>
    </row>
    <row r="194" s="2" customFormat="1" ht="44.25" customHeight="1">
      <c r="A194" s="42"/>
      <c r="B194" s="43"/>
      <c r="C194" s="209" t="s">
        <v>274</v>
      </c>
      <c r="D194" s="209" t="s">
        <v>192</v>
      </c>
      <c r="E194" s="210" t="s">
        <v>1398</v>
      </c>
      <c r="F194" s="211" t="s">
        <v>1399</v>
      </c>
      <c r="G194" s="212" t="s">
        <v>107</v>
      </c>
      <c r="H194" s="213">
        <v>19.387</v>
      </c>
      <c r="I194" s="214"/>
      <c r="J194" s="215">
        <f>ROUND(I194*H194,2)</f>
        <v>0</v>
      </c>
      <c r="K194" s="211" t="s">
        <v>195</v>
      </c>
      <c r="L194" s="48"/>
      <c r="M194" s="216" t="s">
        <v>19</v>
      </c>
      <c r="N194" s="217" t="s">
        <v>45</v>
      </c>
      <c r="O194" s="88"/>
      <c r="P194" s="218">
        <f>O194*H194</f>
        <v>0</v>
      </c>
      <c r="Q194" s="218">
        <v>0</v>
      </c>
      <c r="R194" s="218">
        <f>Q194*H194</f>
        <v>0</v>
      </c>
      <c r="S194" s="218">
        <v>0</v>
      </c>
      <c r="T194" s="219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20" t="s">
        <v>196</v>
      </c>
      <c r="AT194" s="220" t="s">
        <v>192</v>
      </c>
      <c r="AU194" s="220" t="s">
        <v>84</v>
      </c>
      <c r="AY194" s="21" t="s">
        <v>189</v>
      </c>
      <c r="BE194" s="221">
        <f>IF(N194="základní",J194,0)</f>
        <v>0</v>
      </c>
      <c r="BF194" s="221">
        <f>IF(N194="snížená",J194,0)</f>
        <v>0</v>
      </c>
      <c r="BG194" s="221">
        <f>IF(N194="zákl. přenesená",J194,0)</f>
        <v>0</v>
      </c>
      <c r="BH194" s="221">
        <f>IF(N194="sníž. přenesená",J194,0)</f>
        <v>0</v>
      </c>
      <c r="BI194" s="221">
        <f>IF(N194="nulová",J194,0)</f>
        <v>0</v>
      </c>
      <c r="BJ194" s="21" t="s">
        <v>82</v>
      </c>
      <c r="BK194" s="221">
        <f>ROUND(I194*H194,2)</f>
        <v>0</v>
      </c>
      <c r="BL194" s="21" t="s">
        <v>196</v>
      </c>
      <c r="BM194" s="220" t="s">
        <v>1400</v>
      </c>
    </row>
    <row r="195" s="2" customFormat="1">
      <c r="A195" s="42"/>
      <c r="B195" s="43"/>
      <c r="C195" s="44"/>
      <c r="D195" s="222" t="s">
        <v>198</v>
      </c>
      <c r="E195" s="44"/>
      <c r="F195" s="223" t="s">
        <v>1401</v>
      </c>
      <c r="G195" s="44"/>
      <c r="H195" s="44"/>
      <c r="I195" s="224"/>
      <c r="J195" s="44"/>
      <c r="K195" s="44"/>
      <c r="L195" s="48"/>
      <c r="M195" s="225"/>
      <c r="N195" s="226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1" t="s">
        <v>198</v>
      </c>
      <c r="AU195" s="21" t="s">
        <v>84</v>
      </c>
    </row>
    <row r="196" s="15" customFormat="1">
      <c r="A196" s="15"/>
      <c r="B196" s="251"/>
      <c r="C196" s="252"/>
      <c r="D196" s="229" t="s">
        <v>200</v>
      </c>
      <c r="E196" s="253" t="s">
        <v>19</v>
      </c>
      <c r="F196" s="254" t="s">
        <v>1402</v>
      </c>
      <c r="G196" s="252"/>
      <c r="H196" s="253" t="s">
        <v>19</v>
      </c>
      <c r="I196" s="255"/>
      <c r="J196" s="252"/>
      <c r="K196" s="252"/>
      <c r="L196" s="256"/>
      <c r="M196" s="257"/>
      <c r="N196" s="258"/>
      <c r="O196" s="258"/>
      <c r="P196" s="258"/>
      <c r="Q196" s="258"/>
      <c r="R196" s="258"/>
      <c r="S196" s="258"/>
      <c r="T196" s="259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0" t="s">
        <v>200</v>
      </c>
      <c r="AU196" s="260" t="s">
        <v>84</v>
      </c>
      <c r="AV196" s="15" t="s">
        <v>82</v>
      </c>
      <c r="AW196" s="15" t="s">
        <v>35</v>
      </c>
      <c r="AX196" s="15" t="s">
        <v>74</v>
      </c>
      <c r="AY196" s="260" t="s">
        <v>189</v>
      </c>
    </row>
    <row r="197" s="13" customFormat="1">
      <c r="A197" s="13"/>
      <c r="B197" s="227"/>
      <c r="C197" s="228"/>
      <c r="D197" s="229" t="s">
        <v>200</v>
      </c>
      <c r="E197" s="230" t="s">
        <v>19</v>
      </c>
      <c r="F197" s="231" t="s">
        <v>1403</v>
      </c>
      <c r="G197" s="228"/>
      <c r="H197" s="232">
        <v>48.466999999999999</v>
      </c>
      <c r="I197" s="233"/>
      <c r="J197" s="228"/>
      <c r="K197" s="228"/>
      <c r="L197" s="234"/>
      <c r="M197" s="235"/>
      <c r="N197" s="236"/>
      <c r="O197" s="236"/>
      <c r="P197" s="236"/>
      <c r="Q197" s="236"/>
      <c r="R197" s="236"/>
      <c r="S197" s="236"/>
      <c r="T197" s="23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8" t="s">
        <v>200</v>
      </c>
      <c r="AU197" s="238" t="s">
        <v>84</v>
      </c>
      <c r="AV197" s="13" t="s">
        <v>84</v>
      </c>
      <c r="AW197" s="13" t="s">
        <v>35</v>
      </c>
      <c r="AX197" s="13" t="s">
        <v>74</v>
      </c>
      <c r="AY197" s="238" t="s">
        <v>189</v>
      </c>
    </row>
    <row r="198" s="16" customFormat="1">
      <c r="A198" s="16"/>
      <c r="B198" s="271"/>
      <c r="C198" s="272"/>
      <c r="D198" s="229" t="s">
        <v>200</v>
      </c>
      <c r="E198" s="273" t="s">
        <v>1165</v>
      </c>
      <c r="F198" s="274" t="s">
        <v>379</v>
      </c>
      <c r="G198" s="272"/>
      <c r="H198" s="275">
        <v>48.466999999999999</v>
      </c>
      <c r="I198" s="276"/>
      <c r="J198" s="272"/>
      <c r="K198" s="272"/>
      <c r="L198" s="277"/>
      <c r="M198" s="278"/>
      <c r="N198" s="279"/>
      <c r="O198" s="279"/>
      <c r="P198" s="279"/>
      <c r="Q198" s="279"/>
      <c r="R198" s="279"/>
      <c r="S198" s="279"/>
      <c r="T198" s="280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81" t="s">
        <v>200</v>
      </c>
      <c r="AU198" s="281" t="s">
        <v>84</v>
      </c>
      <c r="AV198" s="16" t="s">
        <v>190</v>
      </c>
      <c r="AW198" s="16" t="s">
        <v>35</v>
      </c>
      <c r="AX198" s="16" t="s">
        <v>74</v>
      </c>
      <c r="AY198" s="281" t="s">
        <v>189</v>
      </c>
    </row>
    <row r="199" s="15" customFormat="1">
      <c r="A199" s="15"/>
      <c r="B199" s="251"/>
      <c r="C199" s="252"/>
      <c r="D199" s="229" t="s">
        <v>200</v>
      </c>
      <c r="E199" s="253" t="s">
        <v>19</v>
      </c>
      <c r="F199" s="254" t="s">
        <v>1364</v>
      </c>
      <c r="G199" s="252"/>
      <c r="H199" s="253" t="s">
        <v>19</v>
      </c>
      <c r="I199" s="255"/>
      <c r="J199" s="252"/>
      <c r="K199" s="252"/>
      <c r="L199" s="256"/>
      <c r="M199" s="257"/>
      <c r="N199" s="258"/>
      <c r="O199" s="258"/>
      <c r="P199" s="258"/>
      <c r="Q199" s="258"/>
      <c r="R199" s="258"/>
      <c r="S199" s="258"/>
      <c r="T199" s="259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0" t="s">
        <v>200</v>
      </c>
      <c r="AU199" s="260" t="s">
        <v>84</v>
      </c>
      <c r="AV199" s="15" t="s">
        <v>82</v>
      </c>
      <c r="AW199" s="15" t="s">
        <v>35</v>
      </c>
      <c r="AX199" s="15" t="s">
        <v>74</v>
      </c>
      <c r="AY199" s="260" t="s">
        <v>189</v>
      </c>
    </row>
    <row r="200" s="13" customFormat="1">
      <c r="A200" s="13"/>
      <c r="B200" s="227"/>
      <c r="C200" s="228"/>
      <c r="D200" s="229" t="s">
        <v>200</v>
      </c>
      <c r="E200" s="230" t="s">
        <v>19</v>
      </c>
      <c r="F200" s="231" t="s">
        <v>1404</v>
      </c>
      <c r="G200" s="228"/>
      <c r="H200" s="232">
        <v>-29.079999999999998</v>
      </c>
      <c r="I200" s="233"/>
      <c r="J200" s="228"/>
      <c r="K200" s="228"/>
      <c r="L200" s="234"/>
      <c r="M200" s="235"/>
      <c r="N200" s="236"/>
      <c r="O200" s="236"/>
      <c r="P200" s="236"/>
      <c r="Q200" s="236"/>
      <c r="R200" s="236"/>
      <c r="S200" s="236"/>
      <c r="T200" s="23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8" t="s">
        <v>200</v>
      </c>
      <c r="AU200" s="238" t="s">
        <v>84</v>
      </c>
      <c r="AV200" s="13" t="s">
        <v>84</v>
      </c>
      <c r="AW200" s="13" t="s">
        <v>35</v>
      </c>
      <c r="AX200" s="13" t="s">
        <v>74</v>
      </c>
      <c r="AY200" s="238" t="s">
        <v>189</v>
      </c>
    </row>
    <row r="201" s="16" customFormat="1">
      <c r="A201" s="16"/>
      <c r="B201" s="271"/>
      <c r="C201" s="272"/>
      <c r="D201" s="229" t="s">
        <v>200</v>
      </c>
      <c r="E201" s="273" t="s">
        <v>19</v>
      </c>
      <c r="F201" s="274" t="s">
        <v>379</v>
      </c>
      <c r="G201" s="272"/>
      <c r="H201" s="275">
        <v>-29.079999999999998</v>
      </c>
      <c r="I201" s="276"/>
      <c r="J201" s="272"/>
      <c r="K201" s="272"/>
      <c r="L201" s="277"/>
      <c r="M201" s="278"/>
      <c r="N201" s="279"/>
      <c r="O201" s="279"/>
      <c r="P201" s="279"/>
      <c r="Q201" s="279"/>
      <c r="R201" s="279"/>
      <c r="S201" s="279"/>
      <c r="T201" s="280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T201" s="281" t="s">
        <v>200</v>
      </c>
      <c r="AU201" s="281" t="s">
        <v>84</v>
      </c>
      <c r="AV201" s="16" t="s">
        <v>190</v>
      </c>
      <c r="AW201" s="16" t="s">
        <v>35</v>
      </c>
      <c r="AX201" s="16" t="s">
        <v>74</v>
      </c>
      <c r="AY201" s="281" t="s">
        <v>189</v>
      </c>
    </row>
    <row r="202" s="14" customFormat="1">
      <c r="A202" s="14"/>
      <c r="B202" s="239"/>
      <c r="C202" s="240"/>
      <c r="D202" s="229" t="s">
        <v>200</v>
      </c>
      <c r="E202" s="241" t="s">
        <v>19</v>
      </c>
      <c r="F202" s="242" t="s">
        <v>203</v>
      </c>
      <c r="G202" s="240"/>
      <c r="H202" s="243">
        <v>19.387</v>
      </c>
      <c r="I202" s="244"/>
      <c r="J202" s="240"/>
      <c r="K202" s="240"/>
      <c r="L202" s="245"/>
      <c r="M202" s="246"/>
      <c r="N202" s="247"/>
      <c r="O202" s="247"/>
      <c r="P202" s="247"/>
      <c r="Q202" s="247"/>
      <c r="R202" s="247"/>
      <c r="S202" s="247"/>
      <c r="T202" s="24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9" t="s">
        <v>200</v>
      </c>
      <c r="AU202" s="249" t="s">
        <v>84</v>
      </c>
      <c r="AV202" s="14" t="s">
        <v>196</v>
      </c>
      <c r="AW202" s="14" t="s">
        <v>35</v>
      </c>
      <c r="AX202" s="14" t="s">
        <v>82</v>
      </c>
      <c r="AY202" s="249" t="s">
        <v>189</v>
      </c>
    </row>
    <row r="203" s="2" customFormat="1" ht="49.05" customHeight="1">
      <c r="A203" s="42"/>
      <c r="B203" s="43"/>
      <c r="C203" s="209" t="s">
        <v>278</v>
      </c>
      <c r="D203" s="209" t="s">
        <v>192</v>
      </c>
      <c r="E203" s="210" t="s">
        <v>1405</v>
      </c>
      <c r="F203" s="211" t="s">
        <v>1406</v>
      </c>
      <c r="G203" s="212" t="s">
        <v>107</v>
      </c>
      <c r="H203" s="213">
        <v>148.89400000000001</v>
      </c>
      <c r="I203" s="214"/>
      <c r="J203" s="215">
        <f>ROUND(I203*H203,2)</f>
        <v>0</v>
      </c>
      <c r="K203" s="211" t="s">
        <v>195</v>
      </c>
      <c r="L203" s="48"/>
      <c r="M203" s="216" t="s">
        <v>19</v>
      </c>
      <c r="N203" s="217" t="s">
        <v>45</v>
      </c>
      <c r="O203" s="88"/>
      <c r="P203" s="218">
        <f>O203*H203</f>
        <v>0</v>
      </c>
      <c r="Q203" s="218">
        <v>0</v>
      </c>
      <c r="R203" s="218">
        <f>Q203*H203</f>
        <v>0</v>
      </c>
      <c r="S203" s="218">
        <v>0</v>
      </c>
      <c r="T203" s="219">
        <f>S203*H203</f>
        <v>0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R203" s="220" t="s">
        <v>196</v>
      </c>
      <c r="AT203" s="220" t="s">
        <v>192</v>
      </c>
      <c r="AU203" s="220" t="s">
        <v>84</v>
      </c>
      <c r="AY203" s="21" t="s">
        <v>189</v>
      </c>
      <c r="BE203" s="221">
        <f>IF(N203="základní",J203,0)</f>
        <v>0</v>
      </c>
      <c r="BF203" s="221">
        <f>IF(N203="snížená",J203,0)</f>
        <v>0</v>
      </c>
      <c r="BG203" s="221">
        <f>IF(N203="zákl. přenesená",J203,0)</f>
        <v>0</v>
      </c>
      <c r="BH203" s="221">
        <f>IF(N203="sníž. přenesená",J203,0)</f>
        <v>0</v>
      </c>
      <c r="BI203" s="221">
        <f>IF(N203="nulová",J203,0)</f>
        <v>0</v>
      </c>
      <c r="BJ203" s="21" t="s">
        <v>82</v>
      </c>
      <c r="BK203" s="221">
        <f>ROUND(I203*H203,2)</f>
        <v>0</v>
      </c>
      <c r="BL203" s="21" t="s">
        <v>196</v>
      </c>
      <c r="BM203" s="220" t="s">
        <v>1407</v>
      </c>
    </row>
    <row r="204" s="2" customFormat="1">
      <c r="A204" s="42"/>
      <c r="B204" s="43"/>
      <c r="C204" s="44"/>
      <c r="D204" s="222" t="s">
        <v>198</v>
      </c>
      <c r="E204" s="44"/>
      <c r="F204" s="223" t="s">
        <v>1408</v>
      </c>
      <c r="G204" s="44"/>
      <c r="H204" s="44"/>
      <c r="I204" s="224"/>
      <c r="J204" s="44"/>
      <c r="K204" s="44"/>
      <c r="L204" s="48"/>
      <c r="M204" s="225"/>
      <c r="N204" s="226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1" t="s">
        <v>198</v>
      </c>
      <c r="AU204" s="21" t="s">
        <v>84</v>
      </c>
    </row>
    <row r="205" s="15" customFormat="1">
      <c r="A205" s="15"/>
      <c r="B205" s="251"/>
      <c r="C205" s="252"/>
      <c r="D205" s="229" t="s">
        <v>200</v>
      </c>
      <c r="E205" s="253" t="s">
        <v>19</v>
      </c>
      <c r="F205" s="254" t="s">
        <v>1409</v>
      </c>
      <c r="G205" s="252"/>
      <c r="H205" s="253" t="s">
        <v>19</v>
      </c>
      <c r="I205" s="255"/>
      <c r="J205" s="252"/>
      <c r="K205" s="252"/>
      <c r="L205" s="256"/>
      <c r="M205" s="257"/>
      <c r="N205" s="258"/>
      <c r="O205" s="258"/>
      <c r="P205" s="258"/>
      <c r="Q205" s="258"/>
      <c r="R205" s="258"/>
      <c r="S205" s="258"/>
      <c r="T205" s="259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0" t="s">
        <v>200</v>
      </c>
      <c r="AU205" s="260" t="s">
        <v>84</v>
      </c>
      <c r="AV205" s="15" t="s">
        <v>82</v>
      </c>
      <c r="AW205" s="15" t="s">
        <v>35</v>
      </c>
      <c r="AX205" s="15" t="s">
        <v>74</v>
      </c>
      <c r="AY205" s="260" t="s">
        <v>189</v>
      </c>
    </row>
    <row r="206" s="13" customFormat="1">
      <c r="A206" s="13"/>
      <c r="B206" s="227"/>
      <c r="C206" s="228"/>
      <c r="D206" s="229" t="s">
        <v>200</v>
      </c>
      <c r="E206" s="230" t="s">
        <v>19</v>
      </c>
      <c r="F206" s="231" t="s">
        <v>1410</v>
      </c>
      <c r="G206" s="228"/>
      <c r="H206" s="232">
        <v>130.58199999999999</v>
      </c>
      <c r="I206" s="233"/>
      <c r="J206" s="228"/>
      <c r="K206" s="228"/>
      <c r="L206" s="234"/>
      <c r="M206" s="235"/>
      <c r="N206" s="236"/>
      <c r="O206" s="236"/>
      <c r="P206" s="236"/>
      <c r="Q206" s="236"/>
      <c r="R206" s="236"/>
      <c r="S206" s="236"/>
      <c r="T206" s="23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8" t="s">
        <v>200</v>
      </c>
      <c r="AU206" s="238" t="s">
        <v>84</v>
      </c>
      <c r="AV206" s="13" t="s">
        <v>84</v>
      </c>
      <c r="AW206" s="13" t="s">
        <v>35</v>
      </c>
      <c r="AX206" s="13" t="s">
        <v>74</v>
      </c>
      <c r="AY206" s="238" t="s">
        <v>189</v>
      </c>
    </row>
    <row r="207" s="15" customFormat="1">
      <c r="A207" s="15"/>
      <c r="B207" s="251"/>
      <c r="C207" s="252"/>
      <c r="D207" s="229" t="s">
        <v>200</v>
      </c>
      <c r="E207" s="253" t="s">
        <v>19</v>
      </c>
      <c r="F207" s="254" t="s">
        <v>1411</v>
      </c>
      <c r="G207" s="252"/>
      <c r="H207" s="253" t="s">
        <v>19</v>
      </c>
      <c r="I207" s="255"/>
      <c r="J207" s="252"/>
      <c r="K207" s="252"/>
      <c r="L207" s="256"/>
      <c r="M207" s="257"/>
      <c r="N207" s="258"/>
      <c r="O207" s="258"/>
      <c r="P207" s="258"/>
      <c r="Q207" s="258"/>
      <c r="R207" s="258"/>
      <c r="S207" s="258"/>
      <c r="T207" s="259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0" t="s">
        <v>200</v>
      </c>
      <c r="AU207" s="260" t="s">
        <v>84</v>
      </c>
      <c r="AV207" s="15" t="s">
        <v>82</v>
      </c>
      <c r="AW207" s="15" t="s">
        <v>35</v>
      </c>
      <c r="AX207" s="15" t="s">
        <v>74</v>
      </c>
      <c r="AY207" s="260" t="s">
        <v>189</v>
      </c>
    </row>
    <row r="208" s="13" customFormat="1">
      <c r="A208" s="13"/>
      <c r="B208" s="227"/>
      <c r="C208" s="228"/>
      <c r="D208" s="229" t="s">
        <v>200</v>
      </c>
      <c r="E208" s="230" t="s">
        <v>19</v>
      </c>
      <c r="F208" s="231" t="s">
        <v>1412</v>
      </c>
      <c r="G208" s="228"/>
      <c r="H208" s="232">
        <v>241.65299999999999</v>
      </c>
      <c r="I208" s="233"/>
      <c r="J208" s="228"/>
      <c r="K208" s="228"/>
      <c r="L208" s="234"/>
      <c r="M208" s="235"/>
      <c r="N208" s="236"/>
      <c r="O208" s="236"/>
      <c r="P208" s="236"/>
      <c r="Q208" s="236"/>
      <c r="R208" s="236"/>
      <c r="S208" s="236"/>
      <c r="T208" s="23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8" t="s">
        <v>200</v>
      </c>
      <c r="AU208" s="238" t="s">
        <v>84</v>
      </c>
      <c r="AV208" s="13" t="s">
        <v>84</v>
      </c>
      <c r="AW208" s="13" t="s">
        <v>35</v>
      </c>
      <c r="AX208" s="13" t="s">
        <v>74</v>
      </c>
      <c r="AY208" s="238" t="s">
        <v>189</v>
      </c>
    </row>
    <row r="209" s="16" customFormat="1">
      <c r="A209" s="16"/>
      <c r="B209" s="271"/>
      <c r="C209" s="272"/>
      <c r="D209" s="229" t="s">
        <v>200</v>
      </c>
      <c r="E209" s="273" t="s">
        <v>1168</v>
      </c>
      <c r="F209" s="274" t="s">
        <v>379</v>
      </c>
      <c r="G209" s="272"/>
      <c r="H209" s="275">
        <v>372.23500000000001</v>
      </c>
      <c r="I209" s="276"/>
      <c r="J209" s="272"/>
      <c r="K209" s="272"/>
      <c r="L209" s="277"/>
      <c r="M209" s="278"/>
      <c r="N209" s="279"/>
      <c r="O209" s="279"/>
      <c r="P209" s="279"/>
      <c r="Q209" s="279"/>
      <c r="R209" s="279"/>
      <c r="S209" s="279"/>
      <c r="T209" s="280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81" t="s">
        <v>200</v>
      </c>
      <c r="AU209" s="281" t="s">
        <v>84</v>
      </c>
      <c r="AV209" s="16" t="s">
        <v>190</v>
      </c>
      <c r="AW209" s="16" t="s">
        <v>35</v>
      </c>
      <c r="AX209" s="16" t="s">
        <v>74</v>
      </c>
      <c r="AY209" s="281" t="s">
        <v>189</v>
      </c>
    </row>
    <row r="210" s="15" customFormat="1">
      <c r="A210" s="15"/>
      <c r="B210" s="251"/>
      <c r="C210" s="252"/>
      <c r="D210" s="229" t="s">
        <v>200</v>
      </c>
      <c r="E210" s="253" t="s">
        <v>19</v>
      </c>
      <c r="F210" s="254" t="s">
        <v>1364</v>
      </c>
      <c r="G210" s="252"/>
      <c r="H210" s="253" t="s">
        <v>19</v>
      </c>
      <c r="I210" s="255"/>
      <c r="J210" s="252"/>
      <c r="K210" s="252"/>
      <c r="L210" s="256"/>
      <c r="M210" s="257"/>
      <c r="N210" s="258"/>
      <c r="O210" s="258"/>
      <c r="P210" s="258"/>
      <c r="Q210" s="258"/>
      <c r="R210" s="258"/>
      <c r="S210" s="258"/>
      <c r="T210" s="259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0" t="s">
        <v>200</v>
      </c>
      <c r="AU210" s="260" t="s">
        <v>84</v>
      </c>
      <c r="AV210" s="15" t="s">
        <v>82</v>
      </c>
      <c r="AW210" s="15" t="s">
        <v>35</v>
      </c>
      <c r="AX210" s="15" t="s">
        <v>74</v>
      </c>
      <c r="AY210" s="260" t="s">
        <v>189</v>
      </c>
    </row>
    <row r="211" s="13" customFormat="1">
      <c r="A211" s="13"/>
      <c r="B211" s="227"/>
      <c r="C211" s="228"/>
      <c r="D211" s="229" t="s">
        <v>200</v>
      </c>
      <c r="E211" s="230" t="s">
        <v>19</v>
      </c>
      <c r="F211" s="231" t="s">
        <v>1413</v>
      </c>
      <c r="G211" s="228"/>
      <c r="H211" s="232">
        <v>-223.34100000000001</v>
      </c>
      <c r="I211" s="233"/>
      <c r="J211" s="228"/>
      <c r="K211" s="228"/>
      <c r="L211" s="234"/>
      <c r="M211" s="235"/>
      <c r="N211" s="236"/>
      <c r="O211" s="236"/>
      <c r="P211" s="236"/>
      <c r="Q211" s="236"/>
      <c r="R211" s="236"/>
      <c r="S211" s="236"/>
      <c r="T211" s="23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8" t="s">
        <v>200</v>
      </c>
      <c r="AU211" s="238" t="s">
        <v>84</v>
      </c>
      <c r="AV211" s="13" t="s">
        <v>84</v>
      </c>
      <c r="AW211" s="13" t="s">
        <v>35</v>
      </c>
      <c r="AX211" s="13" t="s">
        <v>74</v>
      </c>
      <c r="AY211" s="238" t="s">
        <v>189</v>
      </c>
    </row>
    <row r="212" s="16" customFormat="1">
      <c r="A212" s="16"/>
      <c r="B212" s="271"/>
      <c r="C212" s="272"/>
      <c r="D212" s="229" t="s">
        <v>200</v>
      </c>
      <c r="E212" s="273" t="s">
        <v>19</v>
      </c>
      <c r="F212" s="274" t="s">
        <v>379</v>
      </c>
      <c r="G212" s="272"/>
      <c r="H212" s="275">
        <v>-223.34100000000001</v>
      </c>
      <c r="I212" s="276"/>
      <c r="J212" s="272"/>
      <c r="K212" s="272"/>
      <c r="L212" s="277"/>
      <c r="M212" s="278"/>
      <c r="N212" s="279"/>
      <c r="O212" s="279"/>
      <c r="P212" s="279"/>
      <c r="Q212" s="279"/>
      <c r="R212" s="279"/>
      <c r="S212" s="279"/>
      <c r="T212" s="280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81" t="s">
        <v>200</v>
      </c>
      <c r="AU212" s="281" t="s">
        <v>84</v>
      </c>
      <c r="AV212" s="16" t="s">
        <v>190</v>
      </c>
      <c r="AW212" s="16" t="s">
        <v>35</v>
      </c>
      <c r="AX212" s="16" t="s">
        <v>74</v>
      </c>
      <c r="AY212" s="281" t="s">
        <v>189</v>
      </c>
    </row>
    <row r="213" s="14" customFormat="1">
      <c r="A213" s="14"/>
      <c r="B213" s="239"/>
      <c r="C213" s="240"/>
      <c r="D213" s="229" t="s">
        <v>200</v>
      </c>
      <c r="E213" s="241" t="s">
        <v>19</v>
      </c>
      <c r="F213" s="242" t="s">
        <v>203</v>
      </c>
      <c r="G213" s="240"/>
      <c r="H213" s="243">
        <v>148.89400000000001</v>
      </c>
      <c r="I213" s="244"/>
      <c r="J213" s="240"/>
      <c r="K213" s="240"/>
      <c r="L213" s="245"/>
      <c r="M213" s="246"/>
      <c r="N213" s="247"/>
      <c r="O213" s="247"/>
      <c r="P213" s="247"/>
      <c r="Q213" s="247"/>
      <c r="R213" s="247"/>
      <c r="S213" s="247"/>
      <c r="T213" s="24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9" t="s">
        <v>200</v>
      </c>
      <c r="AU213" s="249" t="s">
        <v>84</v>
      </c>
      <c r="AV213" s="14" t="s">
        <v>196</v>
      </c>
      <c r="AW213" s="14" t="s">
        <v>35</v>
      </c>
      <c r="AX213" s="14" t="s">
        <v>82</v>
      </c>
      <c r="AY213" s="249" t="s">
        <v>189</v>
      </c>
    </row>
    <row r="214" s="2" customFormat="1" ht="44.25" customHeight="1">
      <c r="A214" s="42"/>
      <c r="B214" s="43"/>
      <c r="C214" s="209" t="s">
        <v>282</v>
      </c>
      <c r="D214" s="209" t="s">
        <v>192</v>
      </c>
      <c r="E214" s="210" t="s">
        <v>1414</v>
      </c>
      <c r="F214" s="211" t="s">
        <v>1415</v>
      </c>
      <c r="G214" s="212" t="s">
        <v>107</v>
      </c>
      <c r="H214" s="213">
        <v>29.079999999999998</v>
      </c>
      <c r="I214" s="214"/>
      <c r="J214" s="215">
        <f>ROUND(I214*H214,2)</f>
        <v>0</v>
      </c>
      <c r="K214" s="211" t="s">
        <v>195</v>
      </c>
      <c r="L214" s="48"/>
      <c r="M214" s="216" t="s">
        <v>19</v>
      </c>
      <c r="N214" s="217" t="s">
        <v>45</v>
      </c>
      <c r="O214" s="88"/>
      <c r="P214" s="218">
        <f>O214*H214</f>
        <v>0</v>
      </c>
      <c r="Q214" s="218">
        <v>0</v>
      </c>
      <c r="R214" s="218">
        <f>Q214*H214</f>
        <v>0</v>
      </c>
      <c r="S214" s="218">
        <v>0</v>
      </c>
      <c r="T214" s="219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20" t="s">
        <v>196</v>
      </c>
      <c r="AT214" s="220" t="s">
        <v>192</v>
      </c>
      <c r="AU214" s="220" t="s">
        <v>84</v>
      </c>
      <c r="AY214" s="21" t="s">
        <v>189</v>
      </c>
      <c r="BE214" s="221">
        <f>IF(N214="základní",J214,0)</f>
        <v>0</v>
      </c>
      <c r="BF214" s="221">
        <f>IF(N214="snížená",J214,0)</f>
        <v>0</v>
      </c>
      <c r="BG214" s="221">
        <f>IF(N214="zákl. přenesená",J214,0)</f>
        <v>0</v>
      </c>
      <c r="BH214" s="221">
        <f>IF(N214="sníž. přenesená",J214,0)</f>
        <v>0</v>
      </c>
      <c r="BI214" s="221">
        <f>IF(N214="nulová",J214,0)</f>
        <v>0</v>
      </c>
      <c r="BJ214" s="21" t="s">
        <v>82</v>
      </c>
      <c r="BK214" s="221">
        <f>ROUND(I214*H214,2)</f>
        <v>0</v>
      </c>
      <c r="BL214" s="21" t="s">
        <v>196</v>
      </c>
      <c r="BM214" s="220" t="s">
        <v>1416</v>
      </c>
    </row>
    <row r="215" s="2" customFormat="1">
      <c r="A215" s="42"/>
      <c r="B215" s="43"/>
      <c r="C215" s="44"/>
      <c r="D215" s="222" t="s">
        <v>198</v>
      </c>
      <c r="E215" s="44"/>
      <c r="F215" s="223" t="s">
        <v>1417</v>
      </c>
      <c r="G215" s="44"/>
      <c r="H215" s="44"/>
      <c r="I215" s="224"/>
      <c r="J215" s="44"/>
      <c r="K215" s="44"/>
      <c r="L215" s="48"/>
      <c r="M215" s="225"/>
      <c r="N215" s="226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1" t="s">
        <v>198</v>
      </c>
      <c r="AU215" s="21" t="s">
        <v>84</v>
      </c>
    </row>
    <row r="216" s="15" customFormat="1">
      <c r="A216" s="15"/>
      <c r="B216" s="251"/>
      <c r="C216" s="252"/>
      <c r="D216" s="229" t="s">
        <v>200</v>
      </c>
      <c r="E216" s="253" t="s">
        <v>19</v>
      </c>
      <c r="F216" s="254" t="s">
        <v>1386</v>
      </c>
      <c r="G216" s="252"/>
      <c r="H216" s="253" t="s">
        <v>19</v>
      </c>
      <c r="I216" s="255"/>
      <c r="J216" s="252"/>
      <c r="K216" s="252"/>
      <c r="L216" s="256"/>
      <c r="M216" s="257"/>
      <c r="N216" s="258"/>
      <c r="O216" s="258"/>
      <c r="P216" s="258"/>
      <c r="Q216" s="258"/>
      <c r="R216" s="258"/>
      <c r="S216" s="258"/>
      <c r="T216" s="259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0" t="s">
        <v>200</v>
      </c>
      <c r="AU216" s="260" t="s">
        <v>84</v>
      </c>
      <c r="AV216" s="15" t="s">
        <v>82</v>
      </c>
      <c r="AW216" s="15" t="s">
        <v>35</v>
      </c>
      <c r="AX216" s="15" t="s">
        <v>74</v>
      </c>
      <c r="AY216" s="260" t="s">
        <v>189</v>
      </c>
    </row>
    <row r="217" s="13" customFormat="1">
      <c r="A217" s="13"/>
      <c r="B217" s="227"/>
      <c r="C217" s="228"/>
      <c r="D217" s="229" t="s">
        <v>200</v>
      </c>
      <c r="E217" s="230" t="s">
        <v>19</v>
      </c>
      <c r="F217" s="231" t="s">
        <v>1418</v>
      </c>
      <c r="G217" s="228"/>
      <c r="H217" s="232">
        <v>29.079999999999998</v>
      </c>
      <c r="I217" s="233"/>
      <c r="J217" s="228"/>
      <c r="K217" s="228"/>
      <c r="L217" s="234"/>
      <c r="M217" s="235"/>
      <c r="N217" s="236"/>
      <c r="O217" s="236"/>
      <c r="P217" s="236"/>
      <c r="Q217" s="236"/>
      <c r="R217" s="236"/>
      <c r="S217" s="236"/>
      <c r="T217" s="23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8" t="s">
        <v>200</v>
      </c>
      <c r="AU217" s="238" t="s">
        <v>84</v>
      </c>
      <c r="AV217" s="13" t="s">
        <v>84</v>
      </c>
      <c r="AW217" s="13" t="s">
        <v>35</v>
      </c>
      <c r="AX217" s="13" t="s">
        <v>82</v>
      </c>
      <c r="AY217" s="238" t="s">
        <v>189</v>
      </c>
    </row>
    <row r="218" s="2" customFormat="1" ht="49.05" customHeight="1">
      <c r="A218" s="42"/>
      <c r="B218" s="43"/>
      <c r="C218" s="209" t="s">
        <v>286</v>
      </c>
      <c r="D218" s="209" t="s">
        <v>192</v>
      </c>
      <c r="E218" s="210" t="s">
        <v>1419</v>
      </c>
      <c r="F218" s="211" t="s">
        <v>1420</v>
      </c>
      <c r="G218" s="212" t="s">
        <v>107</v>
      </c>
      <c r="H218" s="213">
        <v>223.34100000000001</v>
      </c>
      <c r="I218" s="214"/>
      <c r="J218" s="215">
        <f>ROUND(I218*H218,2)</f>
        <v>0</v>
      </c>
      <c r="K218" s="211" t="s">
        <v>195</v>
      </c>
      <c r="L218" s="48"/>
      <c r="M218" s="216" t="s">
        <v>19</v>
      </c>
      <c r="N218" s="217" t="s">
        <v>45</v>
      </c>
      <c r="O218" s="88"/>
      <c r="P218" s="218">
        <f>O218*H218</f>
        <v>0</v>
      </c>
      <c r="Q218" s="218">
        <v>0</v>
      </c>
      <c r="R218" s="218">
        <f>Q218*H218</f>
        <v>0</v>
      </c>
      <c r="S218" s="218">
        <v>0</v>
      </c>
      <c r="T218" s="219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20" t="s">
        <v>196</v>
      </c>
      <c r="AT218" s="220" t="s">
        <v>192</v>
      </c>
      <c r="AU218" s="220" t="s">
        <v>84</v>
      </c>
      <c r="AY218" s="21" t="s">
        <v>189</v>
      </c>
      <c r="BE218" s="221">
        <f>IF(N218="základní",J218,0)</f>
        <v>0</v>
      </c>
      <c r="BF218" s="221">
        <f>IF(N218="snížená",J218,0)</f>
        <v>0</v>
      </c>
      <c r="BG218" s="221">
        <f>IF(N218="zákl. přenesená",J218,0)</f>
        <v>0</v>
      </c>
      <c r="BH218" s="221">
        <f>IF(N218="sníž. přenesená",J218,0)</f>
        <v>0</v>
      </c>
      <c r="BI218" s="221">
        <f>IF(N218="nulová",J218,0)</f>
        <v>0</v>
      </c>
      <c r="BJ218" s="21" t="s">
        <v>82</v>
      </c>
      <c r="BK218" s="221">
        <f>ROUND(I218*H218,2)</f>
        <v>0</v>
      </c>
      <c r="BL218" s="21" t="s">
        <v>196</v>
      </c>
      <c r="BM218" s="220" t="s">
        <v>1421</v>
      </c>
    </row>
    <row r="219" s="2" customFormat="1">
      <c r="A219" s="42"/>
      <c r="B219" s="43"/>
      <c r="C219" s="44"/>
      <c r="D219" s="222" t="s">
        <v>198</v>
      </c>
      <c r="E219" s="44"/>
      <c r="F219" s="223" t="s">
        <v>1422</v>
      </c>
      <c r="G219" s="44"/>
      <c r="H219" s="44"/>
      <c r="I219" s="224"/>
      <c r="J219" s="44"/>
      <c r="K219" s="44"/>
      <c r="L219" s="48"/>
      <c r="M219" s="225"/>
      <c r="N219" s="226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1" t="s">
        <v>198</v>
      </c>
      <c r="AU219" s="21" t="s">
        <v>84</v>
      </c>
    </row>
    <row r="220" s="15" customFormat="1">
      <c r="A220" s="15"/>
      <c r="B220" s="251"/>
      <c r="C220" s="252"/>
      <c r="D220" s="229" t="s">
        <v>200</v>
      </c>
      <c r="E220" s="253" t="s">
        <v>19</v>
      </c>
      <c r="F220" s="254" t="s">
        <v>1386</v>
      </c>
      <c r="G220" s="252"/>
      <c r="H220" s="253" t="s">
        <v>19</v>
      </c>
      <c r="I220" s="255"/>
      <c r="J220" s="252"/>
      <c r="K220" s="252"/>
      <c r="L220" s="256"/>
      <c r="M220" s="257"/>
      <c r="N220" s="258"/>
      <c r="O220" s="258"/>
      <c r="P220" s="258"/>
      <c r="Q220" s="258"/>
      <c r="R220" s="258"/>
      <c r="S220" s="258"/>
      <c r="T220" s="259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0" t="s">
        <v>200</v>
      </c>
      <c r="AU220" s="260" t="s">
        <v>84</v>
      </c>
      <c r="AV220" s="15" t="s">
        <v>82</v>
      </c>
      <c r="AW220" s="15" t="s">
        <v>35</v>
      </c>
      <c r="AX220" s="15" t="s">
        <v>74</v>
      </c>
      <c r="AY220" s="260" t="s">
        <v>189</v>
      </c>
    </row>
    <row r="221" s="13" customFormat="1">
      <c r="A221" s="13"/>
      <c r="B221" s="227"/>
      <c r="C221" s="228"/>
      <c r="D221" s="229" t="s">
        <v>200</v>
      </c>
      <c r="E221" s="230" t="s">
        <v>19</v>
      </c>
      <c r="F221" s="231" t="s">
        <v>1423</v>
      </c>
      <c r="G221" s="228"/>
      <c r="H221" s="232">
        <v>223.34100000000001</v>
      </c>
      <c r="I221" s="233"/>
      <c r="J221" s="228"/>
      <c r="K221" s="228"/>
      <c r="L221" s="234"/>
      <c r="M221" s="235"/>
      <c r="N221" s="236"/>
      <c r="O221" s="236"/>
      <c r="P221" s="236"/>
      <c r="Q221" s="236"/>
      <c r="R221" s="236"/>
      <c r="S221" s="236"/>
      <c r="T221" s="23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8" t="s">
        <v>200</v>
      </c>
      <c r="AU221" s="238" t="s">
        <v>84</v>
      </c>
      <c r="AV221" s="13" t="s">
        <v>84</v>
      </c>
      <c r="AW221" s="13" t="s">
        <v>35</v>
      </c>
      <c r="AX221" s="13" t="s">
        <v>82</v>
      </c>
      <c r="AY221" s="238" t="s">
        <v>189</v>
      </c>
    </row>
    <row r="222" s="2" customFormat="1" ht="44.25" customHeight="1">
      <c r="A222" s="42"/>
      <c r="B222" s="43"/>
      <c r="C222" s="209" t="s">
        <v>290</v>
      </c>
      <c r="D222" s="209" t="s">
        <v>192</v>
      </c>
      <c r="E222" s="210" t="s">
        <v>1424</v>
      </c>
      <c r="F222" s="211" t="s">
        <v>1425</v>
      </c>
      <c r="G222" s="212" t="s">
        <v>107</v>
      </c>
      <c r="H222" s="213">
        <v>50.292000000000002</v>
      </c>
      <c r="I222" s="214"/>
      <c r="J222" s="215">
        <f>ROUND(I222*H222,2)</f>
        <v>0</v>
      </c>
      <c r="K222" s="211" t="s">
        <v>195</v>
      </c>
      <c r="L222" s="48"/>
      <c r="M222" s="216" t="s">
        <v>19</v>
      </c>
      <c r="N222" s="217" t="s">
        <v>45</v>
      </c>
      <c r="O222" s="88"/>
      <c r="P222" s="218">
        <f>O222*H222</f>
        <v>0</v>
      </c>
      <c r="Q222" s="218">
        <v>0</v>
      </c>
      <c r="R222" s="218">
        <f>Q222*H222</f>
        <v>0</v>
      </c>
      <c r="S222" s="218">
        <v>0</v>
      </c>
      <c r="T222" s="219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20" t="s">
        <v>196</v>
      </c>
      <c r="AT222" s="220" t="s">
        <v>192</v>
      </c>
      <c r="AU222" s="220" t="s">
        <v>84</v>
      </c>
      <c r="AY222" s="21" t="s">
        <v>189</v>
      </c>
      <c r="BE222" s="221">
        <f>IF(N222="základní",J222,0)</f>
        <v>0</v>
      </c>
      <c r="BF222" s="221">
        <f>IF(N222="snížená",J222,0)</f>
        <v>0</v>
      </c>
      <c r="BG222" s="221">
        <f>IF(N222="zákl. přenesená",J222,0)</f>
        <v>0</v>
      </c>
      <c r="BH222" s="221">
        <f>IF(N222="sníž. přenesená",J222,0)</f>
        <v>0</v>
      </c>
      <c r="BI222" s="221">
        <f>IF(N222="nulová",J222,0)</f>
        <v>0</v>
      </c>
      <c r="BJ222" s="21" t="s">
        <v>82</v>
      </c>
      <c r="BK222" s="221">
        <f>ROUND(I222*H222,2)</f>
        <v>0</v>
      </c>
      <c r="BL222" s="21" t="s">
        <v>196</v>
      </c>
      <c r="BM222" s="220" t="s">
        <v>1426</v>
      </c>
    </row>
    <row r="223" s="2" customFormat="1">
      <c r="A223" s="42"/>
      <c r="B223" s="43"/>
      <c r="C223" s="44"/>
      <c r="D223" s="222" t="s">
        <v>198</v>
      </c>
      <c r="E223" s="44"/>
      <c r="F223" s="223" t="s">
        <v>1427</v>
      </c>
      <c r="G223" s="44"/>
      <c r="H223" s="44"/>
      <c r="I223" s="224"/>
      <c r="J223" s="44"/>
      <c r="K223" s="44"/>
      <c r="L223" s="48"/>
      <c r="M223" s="225"/>
      <c r="N223" s="226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1" t="s">
        <v>198</v>
      </c>
      <c r="AU223" s="21" t="s">
        <v>84</v>
      </c>
    </row>
    <row r="224" s="15" customFormat="1">
      <c r="A224" s="15"/>
      <c r="B224" s="251"/>
      <c r="C224" s="252"/>
      <c r="D224" s="229" t="s">
        <v>200</v>
      </c>
      <c r="E224" s="253" t="s">
        <v>19</v>
      </c>
      <c r="F224" s="254" t="s">
        <v>1428</v>
      </c>
      <c r="G224" s="252"/>
      <c r="H224" s="253" t="s">
        <v>19</v>
      </c>
      <c r="I224" s="255"/>
      <c r="J224" s="252"/>
      <c r="K224" s="252"/>
      <c r="L224" s="256"/>
      <c r="M224" s="257"/>
      <c r="N224" s="258"/>
      <c r="O224" s="258"/>
      <c r="P224" s="258"/>
      <c r="Q224" s="258"/>
      <c r="R224" s="258"/>
      <c r="S224" s="258"/>
      <c r="T224" s="259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0" t="s">
        <v>200</v>
      </c>
      <c r="AU224" s="260" t="s">
        <v>84</v>
      </c>
      <c r="AV224" s="15" t="s">
        <v>82</v>
      </c>
      <c r="AW224" s="15" t="s">
        <v>35</v>
      </c>
      <c r="AX224" s="15" t="s">
        <v>74</v>
      </c>
      <c r="AY224" s="260" t="s">
        <v>189</v>
      </c>
    </row>
    <row r="225" s="13" customFormat="1">
      <c r="A225" s="13"/>
      <c r="B225" s="227"/>
      <c r="C225" s="228"/>
      <c r="D225" s="229" t="s">
        <v>200</v>
      </c>
      <c r="E225" s="230" t="s">
        <v>19</v>
      </c>
      <c r="F225" s="231" t="s">
        <v>1429</v>
      </c>
      <c r="G225" s="228"/>
      <c r="H225" s="232">
        <v>125.73</v>
      </c>
      <c r="I225" s="233"/>
      <c r="J225" s="228"/>
      <c r="K225" s="228"/>
      <c r="L225" s="234"/>
      <c r="M225" s="235"/>
      <c r="N225" s="236"/>
      <c r="O225" s="236"/>
      <c r="P225" s="236"/>
      <c r="Q225" s="236"/>
      <c r="R225" s="236"/>
      <c r="S225" s="236"/>
      <c r="T225" s="23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8" t="s">
        <v>200</v>
      </c>
      <c r="AU225" s="238" t="s">
        <v>84</v>
      </c>
      <c r="AV225" s="13" t="s">
        <v>84</v>
      </c>
      <c r="AW225" s="13" t="s">
        <v>35</v>
      </c>
      <c r="AX225" s="13" t="s">
        <v>74</v>
      </c>
      <c r="AY225" s="238" t="s">
        <v>189</v>
      </c>
    </row>
    <row r="226" s="16" customFormat="1">
      <c r="A226" s="16"/>
      <c r="B226" s="271"/>
      <c r="C226" s="272"/>
      <c r="D226" s="229" t="s">
        <v>200</v>
      </c>
      <c r="E226" s="273" t="s">
        <v>1207</v>
      </c>
      <c r="F226" s="274" t="s">
        <v>379</v>
      </c>
      <c r="G226" s="272"/>
      <c r="H226" s="275">
        <v>125.73</v>
      </c>
      <c r="I226" s="276"/>
      <c r="J226" s="272"/>
      <c r="K226" s="272"/>
      <c r="L226" s="277"/>
      <c r="M226" s="278"/>
      <c r="N226" s="279"/>
      <c r="O226" s="279"/>
      <c r="P226" s="279"/>
      <c r="Q226" s="279"/>
      <c r="R226" s="279"/>
      <c r="S226" s="279"/>
      <c r="T226" s="280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T226" s="281" t="s">
        <v>200</v>
      </c>
      <c r="AU226" s="281" t="s">
        <v>84</v>
      </c>
      <c r="AV226" s="16" t="s">
        <v>190</v>
      </c>
      <c r="AW226" s="16" t="s">
        <v>35</v>
      </c>
      <c r="AX226" s="16" t="s">
        <v>74</v>
      </c>
      <c r="AY226" s="281" t="s">
        <v>189</v>
      </c>
    </row>
    <row r="227" s="15" customFormat="1">
      <c r="A227" s="15"/>
      <c r="B227" s="251"/>
      <c r="C227" s="252"/>
      <c r="D227" s="229" t="s">
        <v>200</v>
      </c>
      <c r="E227" s="253" t="s">
        <v>19</v>
      </c>
      <c r="F227" s="254" t="s">
        <v>1364</v>
      </c>
      <c r="G227" s="252"/>
      <c r="H227" s="253" t="s">
        <v>19</v>
      </c>
      <c r="I227" s="255"/>
      <c r="J227" s="252"/>
      <c r="K227" s="252"/>
      <c r="L227" s="256"/>
      <c r="M227" s="257"/>
      <c r="N227" s="258"/>
      <c r="O227" s="258"/>
      <c r="P227" s="258"/>
      <c r="Q227" s="258"/>
      <c r="R227" s="258"/>
      <c r="S227" s="258"/>
      <c r="T227" s="259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0" t="s">
        <v>200</v>
      </c>
      <c r="AU227" s="260" t="s">
        <v>84</v>
      </c>
      <c r="AV227" s="15" t="s">
        <v>82</v>
      </c>
      <c r="AW227" s="15" t="s">
        <v>35</v>
      </c>
      <c r="AX227" s="15" t="s">
        <v>74</v>
      </c>
      <c r="AY227" s="260" t="s">
        <v>189</v>
      </c>
    </row>
    <row r="228" s="13" customFormat="1">
      <c r="A228" s="13"/>
      <c r="B228" s="227"/>
      <c r="C228" s="228"/>
      <c r="D228" s="229" t="s">
        <v>200</v>
      </c>
      <c r="E228" s="230" t="s">
        <v>19</v>
      </c>
      <c r="F228" s="231" t="s">
        <v>1430</v>
      </c>
      <c r="G228" s="228"/>
      <c r="H228" s="232">
        <v>-75.438000000000002</v>
      </c>
      <c r="I228" s="233"/>
      <c r="J228" s="228"/>
      <c r="K228" s="228"/>
      <c r="L228" s="234"/>
      <c r="M228" s="235"/>
      <c r="N228" s="236"/>
      <c r="O228" s="236"/>
      <c r="P228" s="236"/>
      <c r="Q228" s="236"/>
      <c r="R228" s="236"/>
      <c r="S228" s="236"/>
      <c r="T228" s="23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8" t="s">
        <v>200</v>
      </c>
      <c r="AU228" s="238" t="s">
        <v>84</v>
      </c>
      <c r="AV228" s="13" t="s">
        <v>84</v>
      </c>
      <c r="AW228" s="13" t="s">
        <v>35</v>
      </c>
      <c r="AX228" s="13" t="s">
        <v>74</v>
      </c>
      <c r="AY228" s="238" t="s">
        <v>189</v>
      </c>
    </row>
    <row r="229" s="16" customFormat="1">
      <c r="A229" s="16"/>
      <c r="B229" s="271"/>
      <c r="C229" s="272"/>
      <c r="D229" s="229" t="s">
        <v>200</v>
      </c>
      <c r="E229" s="273" t="s">
        <v>19</v>
      </c>
      <c r="F229" s="274" t="s">
        <v>379</v>
      </c>
      <c r="G229" s="272"/>
      <c r="H229" s="275">
        <v>-75.438000000000002</v>
      </c>
      <c r="I229" s="276"/>
      <c r="J229" s="272"/>
      <c r="K229" s="272"/>
      <c r="L229" s="277"/>
      <c r="M229" s="278"/>
      <c r="N229" s="279"/>
      <c r="O229" s="279"/>
      <c r="P229" s="279"/>
      <c r="Q229" s="279"/>
      <c r="R229" s="279"/>
      <c r="S229" s="279"/>
      <c r="T229" s="280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81" t="s">
        <v>200</v>
      </c>
      <c r="AU229" s="281" t="s">
        <v>84</v>
      </c>
      <c r="AV229" s="16" t="s">
        <v>190</v>
      </c>
      <c r="AW229" s="16" t="s">
        <v>35</v>
      </c>
      <c r="AX229" s="16" t="s">
        <v>74</v>
      </c>
      <c r="AY229" s="281" t="s">
        <v>189</v>
      </c>
    </row>
    <row r="230" s="14" customFormat="1">
      <c r="A230" s="14"/>
      <c r="B230" s="239"/>
      <c r="C230" s="240"/>
      <c r="D230" s="229" t="s">
        <v>200</v>
      </c>
      <c r="E230" s="241" t="s">
        <v>19</v>
      </c>
      <c r="F230" s="242" t="s">
        <v>203</v>
      </c>
      <c r="G230" s="240"/>
      <c r="H230" s="243">
        <v>50.292000000000002</v>
      </c>
      <c r="I230" s="244"/>
      <c r="J230" s="240"/>
      <c r="K230" s="240"/>
      <c r="L230" s="245"/>
      <c r="M230" s="246"/>
      <c r="N230" s="247"/>
      <c r="O230" s="247"/>
      <c r="P230" s="247"/>
      <c r="Q230" s="247"/>
      <c r="R230" s="247"/>
      <c r="S230" s="247"/>
      <c r="T230" s="248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9" t="s">
        <v>200</v>
      </c>
      <c r="AU230" s="249" t="s">
        <v>84</v>
      </c>
      <c r="AV230" s="14" t="s">
        <v>196</v>
      </c>
      <c r="AW230" s="14" t="s">
        <v>35</v>
      </c>
      <c r="AX230" s="14" t="s">
        <v>82</v>
      </c>
      <c r="AY230" s="249" t="s">
        <v>189</v>
      </c>
    </row>
    <row r="231" s="2" customFormat="1" ht="44.25" customHeight="1">
      <c r="A231" s="42"/>
      <c r="B231" s="43"/>
      <c r="C231" s="209" t="s">
        <v>294</v>
      </c>
      <c r="D231" s="209" t="s">
        <v>192</v>
      </c>
      <c r="E231" s="210" t="s">
        <v>1431</v>
      </c>
      <c r="F231" s="211" t="s">
        <v>1432</v>
      </c>
      <c r="G231" s="212" t="s">
        <v>107</v>
      </c>
      <c r="H231" s="213">
        <v>75.438000000000002</v>
      </c>
      <c r="I231" s="214"/>
      <c r="J231" s="215">
        <f>ROUND(I231*H231,2)</f>
        <v>0</v>
      </c>
      <c r="K231" s="211" t="s">
        <v>195</v>
      </c>
      <c r="L231" s="48"/>
      <c r="M231" s="216" t="s">
        <v>19</v>
      </c>
      <c r="N231" s="217" t="s">
        <v>45</v>
      </c>
      <c r="O231" s="88"/>
      <c r="P231" s="218">
        <f>O231*H231</f>
        <v>0</v>
      </c>
      <c r="Q231" s="218">
        <v>0</v>
      </c>
      <c r="R231" s="218">
        <f>Q231*H231</f>
        <v>0</v>
      </c>
      <c r="S231" s="218">
        <v>0</v>
      </c>
      <c r="T231" s="219">
        <f>S231*H231</f>
        <v>0</v>
      </c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R231" s="220" t="s">
        <v>196</v>
      </c>
      <c r="AT231" s="220" t="s">
        <v>192</v>
      </c>
      <c r="AU231" s="220" t="s">
        <v>84</v>
      </c>
      <c r="AY231" s="21" t="s">
        <v>189</v>
      </c>
      <c r="BE231" s="221">
        <f>IF(N231="základní",J231,0)</f>
        <v>0</v>
      </c>
      <c r="BF231" s="221">
        <f>IF(N231="snížená",J231,0)</f>
        <v>0</v>
      </c>
      <c r="BG231" s="221">
        <f>IF(N231="zákl. přenesená",J231,0)</f>
        <v>0</v>
      </c>
      <c r="BH231" s="221">
        <f>IF(N231="sníž. přenesená",J231,0)</f>
        <v>0</v>
      </c>
      <c r="BI231" s="221">
        <f>IF(N231="nulová",J231,0)</f>
        <v>0</v>
      </c>
      <c r="BJ231" s="21" t="s">
        <v>82</v>
      </c>
      <c r="BK231" s="221">
        <f>ROUND(I231*H231,2)</f>
        <v>0</v>
      </c>
      <c r="BL231" s="21" t="s">
        <v>196</v>
      </c>
      <c r="BM231" s="220" t="s">
        <v>1433</v>
      </c>
    </row>
    <row r="232" s="2" customFormat="1">
      <c r="A232" s="42"/>
      <c r="B232" s="43"/>
      <c r="C232" s="44"/>
      <c r="D232" s="222" t="s">
        <v>198</v>
      </c>
      <c r="E232" s="44"/>
      <c r="F232" s="223" t="s">
        <v>1434</v>
      </c>
      <c r="G232" s="44"/>
      <c r="H232" s="44"/>
      <c r="I232" s="224"/>
      <c r="J232" s="44"/>
      <c r="K232" s="44"/>
      <c r="L232" s="48"/>
      <c r="M232" s="225"/>
      <c r="N232" s="226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T232" s="21" t="s">
        <v>198</v>
      </c>
      <c r="AU232" s="21" t="s">
        <v>84</v>
      </c>
    </row>
    <row r="233" s="15" customFormat="1">
      <c r="A233" s="15"/>
      <c r="B233" s="251"/>
      <c r="C233" s="252"/>
      <c r="D233" s="229" t="s">
        <v>200</v>
      </c>
      <c r="E233" s="253" t="s">
        <v>19</v>
      </c>
      <c r="F233" s="254" t="s">
        <v>1386</v>
      </c>
      <c r="G233" s="252"/>
      <c r="H233" s="253" t="s">
        <v>19</v>
      </c>
      <c r="I233" s="255"/>
      <c r="J233" s="252"/>
      <c r="K233" s="252"/>
      <c r="L233" s="256"/>
      <c r="M233" s="257"/>
      <c r="N233" s="258"/>
      <c r="O233" s="258"/>
      <c r="P233" s="258"/>
      <c r="Q233" s="258"/>
      <c r="R233" s="258"/>
      <c r="S233" s="258"/>
      <c r="T233" s="259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0" t="s">
        <v>200</v>
      </c>
      <c r="AU233" s="260" t="s">
        <v>84</v>
      </c>
      <c r="AV233" s="15" t="s">
        <v>82</v>
      </c>
      <c r="AW233" s="15" t="s">
        <v>35</v>
      </c>
      <c r="AX233" s="15" t="s">
        <v>74</v>
      </c>
      <c r="AY233" s="260" t="s">
        <v>189</v>
      </c>
    </row>
    <row r="234" s="13" customFormat="1">
      <c r="A234" s="13"/>
      <c r="B234" s="227"/>
      <c r="C234" s="228"/>
      <c r="D234" s="229" t="s">
        <v>200</v>
      </c>
      <c r="E234" s="230" t="s">
        <v>19</v>
      </c>
      <c r="F234" s="231" t="s">
        <v>1435</v>
      </c>
      <c r="G234" s="228"/>
      <c r="H234" s="232">
        <v>75.438000000000002</v>
      </c>
      <c r="I234" s="233"/>
      <c r="J234" s="228"/>
      <c r="K234" s="228"/>
      <c r="L234" s="234"/>
      <c r="M234" s="235"/>
      <c r="N234" s="236"/>
      <c r="O234" s="236"/>
      <c r="P234" s="236"/>
      <c r="Q234" s="236"/>
      <c r="R234" s="236"/>
      <c r="S234" s="236"/>
      <c r="T234" s="23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8" t="s">
        <v>200</v>
      </c>
      <c r="AU234" s="238" t="s">
        <v>84</v>
      </c>
      <c r="AV234" s="13" t="s">
        <v>84</v>
      </c>
      <c r="AW234" s="13" t="s">
        <v>35</v>
      </c>
      <c r="AX234" s="13" t="s">
        <v>82</v>
      </c>
      <c r="AY234" s="238" t="s">
        <v>189</v>
      </c>
    </row>
    <row r="235" s="2" customFormat="1" ht="24.15" customHeight="1">
      <c r="A235" s="42"/>
      <c r="B235" s="43"/>
      <c r="C235" s="209" t="s">
        <v>298</v>
      </c>
      <c r="D235" s="209" t="s">
        <v>192</v>
      </c>
      <c r="E235" s="210" t="s">
        <v>1436</v>
      </c>
      <c r="F235" s="211" t="s">
        <v>1437</v>
      </c>
      <c r="G235" s="212" t="s">
        <v>107</v>
      </c>
      <c r="H235" s="213">
        <v>0.23000000000000001</v>
      </c>
      <c r="I235" s="214"/>
      <c r="J235" s="215">
        <f>ROUND(I235*H235,2)</f>
        <v>0</v>
      </c>
      <c r="K235" s="211" t="s">
        <v>195</v>
      </c>
      <c r="L235" s="48"/>
      <c r="M235" s="216" t="s">
        <v>19</v>
      </c>
      <c r="N235" s="217" t="s">
        <v>45</v>
      </c>
      <c r="O235" s="88"/>
      <c r="P235" s="218">
        <f>O235*H235</f>
        <v>0</v>
      </c>
      <c r="Q235" s="218">
        <v>0</v>
      </c>
      <c r="R235" s="218">
        <f>Q235*H235</f>
        <v>0</v>
      </c>
      <c r="S235" s="218">
        <v>0</v>
      </c>
      <c r="T235" s="219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20" t="s">
        <v>196</v>
      </c>
      <c r="AT235" s="220" t="s">
        <v>192</v>
      </c>
      <c r="AU235" s="220" t="s">
        <v>84</v>
      </c>
      <c r="AY235" s="21" t="s">
        <v>189</v>
      </c>
      <c r="BE235" s="221">
        <f>IF(N235="základní",J235,0)</f>
        <v>0</v>
      </c>
      <c r="BF235" s="221">
        <f>IF(N235="snížená",J235,0)</f>
        <v>0</v>
      </c>
      <c r="BG235" s="221">
        <f>IF(N235="zákl. přenesená",J235,0)</f>
        <v>0</v>
      </c>
      <c r="BH235" s="221">
        <f>IF(N235="sníž. přenesená",J235,0)</f>
        <v>0</v>
      </c>
      <c r="BI235" s="221">
        <f>IF(N235="nulová",J235,0)</f>
        <v>0</v>
      </c>
      <c r="BJ235" s="21" t="s">
        <v>82</v>
      </c>
      <c r="BK235" s="221">
        <f>ROUND(I235*H235,2)</f>
        <v>0</v>
      </c>
      <c r="BL235" s="21" t="s">
        <v>196</v>
      </c>
      <c r="BM235" s="220" t="s">
        <v>1438</v>
      </c>
    </row>
    <row r="236" s="2" customFormat="1">
      <c r="A236" s="42"/>
      <c r="B236" s="43"/>
      <c r="C236" s="44"/>
      <c r="D236" s="222" t="s">
        <v>198</v>
      </c>
      <c r="E236" s="44"/>
      <c r="F236" s="223" t="s">
        <v>1439</v>
      </c>
      <c r="G236" s="44"/>
      <c r="H236" s="44"/>
      <c r="I236" s="224"/>
      <c r="J236" s="44"/>
      <c r="K236" s="44"/>
      <c r="L236" s="48"/>
      <c r="M236" s="225"/>
      <c r="N236" s="226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T236" s="21" t="s">
        <v>198</v>
      </c>
      <c r="AU236" s="21" t="s">
        <v>84</v>
      </c>
    </row>
    <row r="237" s="15" customFormat="1">
      <c r="A237" s="15"/>
      <c r="B237" s="251"/>
      <c r="C237" s="252"/>
      <c r="D237" s="229" t="s">
        <v>200</v>
      </c>
      <c r="E237" s="253" t="s">
        <v>19</v>
      </c>
      <c r="F237" s="254" t="s">
        <v>1440</v>
      </c>
      <c r="G237" s="252"/>
      <c r="H237" s="253" t="s">
        <v>19</v>
      </c>
      <c r="I237" s="255"/>
      <c r="J237" s="252"/>
      <c r="K237" s="252"/>
      <c r="L237" s="256"/>
      <c r="M237" s="257"/>
      <c r="N237" s="258"/>
      <c r="O237" s="258"/>
      <c r="P237" s="258"/>
      <c r="Q237" s="258"/>
      <c r="R237" s="258"/>
      <c r="S237" s="258"/>
      <c r="T237" s="259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0" t="s">
        <v>200</v>
      </c>
      <c r="AU237" s="260" t="s">
        <v>84</v>
      </c>
      <c r="AV237" s="15" t="s">
        <v>82</v>
      </c>
      <c r="AW237" s="15" t="s">
        <v>35</v>
      </c>
      <c r="AX237" s="15" t="s">
        <v>74</v>
      </c>
      <c r="AY237" s="260" t="s">
        <v>189</v>
      </c>
    </row>
    <row r="238" s="13" customFormat="1">
      <c r="A238" s="13"/>
      <c r="B238" s="227"/>
      <c r="C238" s="228"/>
      <c r="D238" s="229" t="s">
        <v>200</v>
      </c>
      <c r="E238" s="230" t="s">
        <v>19</v>
      </c>
      <c r="F238" s="231" t="s">
        <v>1441</v>
      </c>
      <c r="G238" s="228"/>
      <c r="H238" s="232">
        <v>0.57599999999999996</v>
      </c>
      <c r="I238" s="233"/>
      <c r="J238" s="228"/>
      <c r="K238" s="228"/>
      <c r="L238" s="234"/>
      <c r="M238" s="235"/>
      <c r="N238" s="236"/>
      <c r="O238" s="236"/>
      <c r="P238" s="236"/>
      <c r="Q238" s="236"/>
      <c r="R238" s="236"/>
      <c r="S238" s="236"/>
      <c r="T238" s="23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8" t="s">
        <v>200</v>
      </c>
      <c r="AU238" s="238" t="s">
        <v>84</v>
      </c>
      <c r="AV238" s="13" t="s">
        <v>84</v>
      </c>
      <c r="AW238" s="13" t="s">
        <v>35</v>
      </c>
      <c r="AX238" s="13" t="s">
        <v>74</v>
      </c>
      <c r="AY238" s="238" t="s">
        <v>189</v>
      </c>
    </row>
    <row r="239" s="16" customFormat="1">
      <c r="A239" s="16"/>
      <c r="B239" s="271"/>
      <c r="C239" s="272"/>
      <c r="D239" s="229" t="s">
        <v>200</v>
      </c>
      <c r="E239" s="273" t="s">
        <v>1246</v>
      </c>
      <c r="F239" s="274" t="s">
        <v>379</v>
      </c>
      <c r="G239" s="272"/>
      <c r="H239" s="275">
        <v>0.57599999999999996</v>
      </c>
      <c r="I239" s="276"/>
      <c r="J239" s="272"/>
      <c r="K239" s="272"/>
      <c r="L239" s="277"/>
      <c r="M239" s="278"/>
      <c r="N239" s="279"/>
      <c r="O239" s="279"/>
      <c r="P239" s="279"/>
      <c r="Q239" s="279"/>
      <c r="R239" s="279"/>
      <c r="S239" s="279"/>
      <c r="T239" s="280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281" t="s">
        <v>200</v>
      </c>
      <c r="AU239" s="281" t="s">
        <v>84</v>
      </c>
      <c r="AV239" s="16" t="s">
        <v>190</v>
      </c>
      <c r="AW239" s="16" t="s">
        <v>35</v>
      </c>
      <c r="AX239" s="16" t="s">
        <v>74</v>
      </c>
      <c r="AY239" s="281" t="s">
        <v>189</v>
      </c>
    </row>
    <row r="240" s="15" customFormat="1">
      <c r="A240" s="15"/>
      <c r="B240" s="251"/>
      <c r="C240" s="252"/>
      <c r="D240" s="229" t="s">
        <v>200</v>
      </c>
      <c r="E240" s="253" t="s">
        <v>19</v>
      </c>
      <c r="F240" s="254" t="s">
        <v>1364</v>
      </c>
      <c r="G240" s="252"/>
      <c r="H240" s="253" t="s">
        <v>19</v>
      </c>
      <c r="I240" s="255"/>
      <c r="J240" s="252"/>
      <c r="K240" s="252"/>
      <c r="L240" s="256"/>
      <c r="M240" s="257"/>
      <c r="N240" s="258"/>
      <c r="O240" s="258"/>
      <c r="P240" s="258"/>
      <c r="Q240" s="258"/>
      <c r="R240" s="258"/>
      <c r="S240" s="258"/>
      <c r="T240" s="259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0" t="s">
        <v>200</v>
      </c>
      <c r="AU240" s="260" t="s">
        <v>84</v>
      </c>
      <c r="AV240" s="15" t="s">
        <v>82</v>
      </c>
      <c r="AW240" s="15" t="s">
        <v>35</v>
      </c>
      <c r="AX240" s="15" t="s">
        <v>74</v>
      </c>
      <c r="AY240" s="260" t="s">
        <v>189</v>
      </c>
    </row>
    <row r="241" s="13" customFormat="1">
      <c r="A241" s="13"/>
      <c r="B241" s="227"/>
      <c r="C241" s="228"/>
      <c r="D241" s="229" t="s">
        <v>200</v>
      </c>
      <c r="E241" s="230" t="s">
        <v>19</v>
      </c>
      <c r="F241" s="231" t="s">
        <v>1442</v>
      </c>
      <c r="G241" s="228"/>
      <c r="H241" s="232">
        <v>-0.34599999999999997</v>
      </c>
      <c r="I241" s="233"/>
      <c r="J241" s="228"/>
      <c r="K241" s="228"/>
      <c r="L241" s="234"/>
      <c r="M241" s="235"/>
      <c r="N241" s="236"/>
      <c r="O241" s="236"/>
      <c r="P241" s="236"/>
      <c r="Q241" s="236"/>
      <c r="R241" s="236"/>
      <c r="S241" s="236"/>
      <c r="T241" s="23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8" t="s">
        <v>200</v>
      </c>
      <c r="AU241" s="238" t="s">
        <v>84</v>
      </c>
      <c r="AV241" s="13" t="s">
        <v>84</v>
      </c>
      <c r="AW241" s="13" t="s">
        <v>35</v>
      </c>
      <c r="AX241" s="13" t="s">
        <v>74</v>
      </c>
      <c r="AY241" s="238" t="s">
        <v>189</v>
      </c>
    </row>
    <row r="242" s="16" customFormat="1">
      <c r="A242" s="16"/>
      <c r="B242" s="271"/>
      <c r="C242" s="272"/>
      <c r="D242" s="229" t="s">
        <v>200</v>
      </c>
      <c r="E242" s="273" t="s">
        <v>19</v>
      </c>
      <c r="F242" s="274" t="s">
        <v>379</v>
      </c>
      <c r="G242" s="272"/>
      <c r="H242" s="275">
        <v>-0.34599999999999997</v>
      </c>
      <c r="I242" s="276"/>
      <c r="J242" s="272"/>
      <c r="K242" s="272"/>
      <c r="L242" s="277"/>
      <c r="M242" s="278"/>
      <c r="N242" s="279"/>
      <c r="O242" s="279"/>
      <c r="P242" s="279"/>
      <c r="Q242" s="279"/>
      <c r="R242" s="279"/>
      <c r="S242" s="279"/>
      <c r="T242" s="280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T242" s="281" t="s">
        <v>200</v>
      </c>
      <c r="AU242" s="281" t="s">
        <v>84</v>
      </c>
      <c r="AV242" s="16" t="s">
        <v>190</v>
      </c>
      <c r="AW242" s="16" t="s">
        <v>35</v>
      </c>
      <c r="AX242" s="16" t="s">
        <v>74</v>
      </c>
      <c r="AY242" s="281" t="s">
        <v>189</v>
      </c>
    </row>
    <row r="243" s="14" customFormat="1">
      <c r="A243" s="14"/>
      <c r="B243" s="239"/>
      <c r="C243" s="240"/>
      <c r="D243" s="229" t="s">
        <v>200</v>
      </c>
      <c r="E243" s="241" t="s">
        <v>19</v>
      </c>
      <c r="F243" s="242" t="s">
        <v>203</v>
      </c>
      <c r="G243" s="240"/>
      <c r="H243" s="243">
        <v>0.23000000000000001</v>
      </c>
      <c r="I243" s="244"/>
      <c r="J243" s="240"/>
      <c r="K243" s="240"/>
      <c r="L243" s="245"/>
      <c r="M243" s="246"/>
      <c r="N243" s="247"/>
      <c r="O243" s="247"/>
      <c r="P243" s="247"/>
      <c r="Q243" s="247"/>
      <c r="R243" s="247"/>
      <c r="S243" s="247"/>
      <c r="T243" s="24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9" t="s">
        <v>200</v>
      </c>
      <c r="AU243" s="249" t="s">
        <v>84</v>
      </c>
      <c r="AV243" s="14" t="s">
        <v>196</v>
      </c>
      <c r="AW243" s="14" t="s">
        <v>35</v>
      </c>
      <c r="AX243" s="14" t="s">
        <v>82</v>
      </c>
      <c r="AY243" s="249" t="s">
        <v>189</v>
      </c>
    </row>
    <row r="244" s="2" customFormat="1" ht="24.15" customHeight="1">
      <c r="A244" s="42"/>
      <c r="B244" s="43"/>
      <c r="C244" s="209" t="s">
        <v>7</v>
      </c>
      <c r="D244" s="209" t="s">
        <v>192</v>
      </c>
      <c r="E244" s="210" t="s">
        <v>1443</v>
      </c>
      <c r="F244" s="211" t="s">
        <v>1444</v>
      </c>
      <c r="G244" s="212" t="s">
        <v>107</v>
      </c>
      <c r="H244" s="213">
        <v>0.34599999999999997</v>
      </c>
      <c r="I244" s="214"/>
      <c r="J244" s="215">
        <f>ROUND(I244*H244,2)</f>
        <v>0</v>
      </c>
      <c r="K244" s="211" t="s">
        <v>195</v>
      </c>
      <c r="L244" s="48"/>
      <c r="M244" s="216" t="s">
        <v>19</v>
      </c>
      <c r="N244" s="217" t="s">
        <v>45</v>
      </c>
      <c r="O244" s="88"/>
      <c r="P244" s="218">
        <f>O244*H244</f>
        <v>0</v>
      </c>
      <c r="Q244" s="218">
        <v>0</v>
      </c>
      <c r="R244" s="218">
        <f>Q244*H244</f>
        <v>0</v>
      </c>
      <c r="S244" s="218">
        <v>0</v>
      </c>
      <c r="T244" s="219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20" t="s">
        <v>196</v>
      </c>
      <c r="AT244" s="220" t="s">
        <v>192</v>
      </c>
      <c r="AU244" s="220" t="s">
        <v>84</v>
      </c>
      <c r="AY244" s="21" t="s">
        <v>189</v>
      </c>
      <c r="BE244" s="221">
        <f>IF(N244="základní",J244,0)</f>
        <v>0</v>
      </c>
      <c r="BF244" s="221">
        <f>IF(N244="snížená",J244,0)</f>
        <v>0</v>
      </c>
      <c r="BG244" s="221">
        <f>IF(N244="zákl. přenesená",J244,0)</f>
        <v>0</v>
      </c>
      <c r="BH244" s="221">
        <f>IF(N244="sníž. přenesená",J244,0)</f>
        <v>0</v>
      </c>
      <c r="BI244" s="221">
        <f>IF(N244="nulová",J244,0)</f>
        <v>0</v>
      </c>
      <c r="BJ244" s="21" t="s">
        <v>82</v>
      </c>
      <c r="BK244" s="221">
        <f>ROUND(I244*H244,2)</f>
        <v>0</v>
      </c>
      <c r="BL244" s="21" t="s">
        <v>196</v>
      </c>
      <c r="BM244" s="220" t="s">
        <v>1445</v>
      </c>
    </row>
    <row r="245" s="2" customFormat="1">
      <c r="A245" s="42"/>
      <c r="B245" s="43"/>
      <c r="C245" s="44"/>
      <c r="D245" s="222" t="s">
        <v>198</v>
      </c>
      <c r="E245" s="44"/>
      <c r="F245" s="223" t="s">
        <v>1446</v>
      </c>
      <c r="G245" s="44"/>
      <c r="H245" s="44"/>
      <c r="I245" s="224"/>
      <c r="J245" s="44"/>
      <c r="K245" s="44"/>
      <c r="L245" s="48"/>
      <c r="M245" s="225"/>
      <c r="N245" s="226"/>
      <c r="O245" s="88"/>
      <c r="P245" s="88"/>
      <c r="Q245" s="88"/>
      <c r="R245" s="88"/>
      <c r="S245" s="88"/>
      <c r="T245" s="89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T245" s="21" t="s">
        <v>198</v>
      </c>
      <c r="AU245" s="21" t="s">
        <v>84</v>
      </c>
    </row>
    <row r="246" s="15" customFormat="1">
      <c r="A246" s="15"/>
      <c r="B246" s="251"/>
      <c r="C246" s="252"/>
      <c r="D246" s="229" t="s">
        <v>200</v>
      </c>
      <c r="E246" s="253" t="s">
        <v>19</v>
      </c>
      <c r="F246" s="254" t="s">
        <v>1386</v>
      </c>
      <c r="G246" s="252"/>
      <c r="H246" s="253" t="s">
        <v>19</v>
      </c>
      <c r="I246" s="255"/>
      <c r="J246" s="252"/>
      <c r="K246" s="252"/>
      <c r="L246" s="256"/>
      <c r="M246" s="257"/>
      <c r="N246" s="258"/>
      <c r="O246" s="258"/>
      <c r="P246" s="258"/>
      <c r="Q246" s="258"/>
      <c r="R246" s="258"/>
      <c r="S246" s="258"/>
      <c r="T246" s="259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0" t="s">
        <v>200</v>
      </c>
      <c r="AU246" s="260" t="s">
        <v>84</v>
      </c>
      <c r="AV246" s="15" t="s">
        <v>82</v>
      </c>
      <c r="AW246" s="15" t="s">
        <v>35</v>
      </c>
      <c r="AX246" s="15" t="s">
        <v>74</v>
      </c>
      <c r="AY246" s="260" t="s">
        <v>189</v>
      </c>
    </row>
    <row r="247" s="13" customFormat="1">
      <c r="A247" s="13"/>
      <c r="B247" s="227"/>
      <c r="C247" s="228"/>
      <c r="D247" s="229" t="s">
        <v>200</v>
      </c>
      <c r="E247" s="230" t="s">
        <v>19</v>
      </c>
      <c r="F247" s="231" t="s">
        <v>1447</v>
      </c>
      <c r="G247" s="228"/>
      <c r="H247" s="232">
        <v>0.34599999999999997</v>
      </c>
      <c r="I247" s="233"/>
      <c r="J247" s="228"/>
      <c r="K247" s="228"/>
      <c r="L247" s="234"/>
      <c r="M247" s="235"/>
      <c r="N247" s="236"/>
      <c r="O247" s="236"/>
      <c r="P247" s="236"/>
      <c r="Q247" s="236"/>
      <c r="R247" s="236"/>
      <c r="S247" s="236"/>
      <c r="T247" s="23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8" t="s">
        <v>200</v>
      </c>
      <c r="AU247" s="238" t="s">
        <v>84</v>
      </c>
      <c r="AV247" s="13" t="s">
        <v>84</v>
      </c>
      <c r="AW247" s="13" t="s">
        <v>35</v>
      </c>
      <c r="AX247" s="13" t="s">
        <v>82</v>
      </c>
      <c r="AY247" s="238" t="s">
        <v>189</v>
      </c>
    </row>
    <row r="248" s="2" customFormat="1" ht="62.7" customHeight="1">
      <c r="A248" s="42"/>
      <c r="B248" s="43"/>
      <c r="C248" s="209" t="s">
        <v>305</v>
      </c>
      <c r="D248" s="209" t="s">
        <v>192</v>
      </c>
      <c r="E248" s="210" t="s">
        <v>1448</v>
      </c>
      <c r="F248" s="211" t="s">
        <v>1449</v>
      </c>
      <c r="G248" s="212" t="s">
        <v>107</v>
      </c>
      <c r="H248" s="213">
        <v>32.003999999999998</v>
      </c>
      <c r="I248" s="214"/>
      <c r="J248" s="215">
        <f>ROUND(I248*H248,2)</f>
        <v>0</v>
      </c>
      <c r="K248" s="211" t="s">
        <v>195</v>
      </c>
      <c r="L248" s="48"/>
      <c r="M248" s="216" t="s">
        <v>19</v>
      </c>
      <c r="N248" s="217" t="s">
        <v>45</v>
      </c>
      <c r="O248" s="88"/>
      <c r="P248" s="218">
        <f>O248*H248</f>
        <v>0</v>
      </c>
      <c r="Q248" s="218">
        <v>0</v>
      </c>
      <c r="R248" s="218">
        <f>Q248*H248</f>
        <v>0</v>
      </c>
      <c r="S248" s="218">
        <v>0</v>
      </c>
      <c r="T248" s="219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20" t="s">
        <v>196</v>
      </c>
      <c r="AT248" s="220" t="s">
        <v>192</v>
      </c>
      <c r="AU248" s="220" t="s">
        <v>84</v>
      </c>
      <c r="AY248" s="21" t="s">
        <v>189</v>
      </c>
      <c r="BE248" s="221">
        <f>IF(N248="základní",J248,0)</f>
        <v>0</v>
      </c>
      <c r="BF248" s="221">
        <f>IF(N248="snížená",J248,0)</f>
        <v>0</v>
      </c>
      <c r="BG248" s="221">
        <f>IF(N248="zákl. přenesená",J248,0)</f>
        <v>0</v>
      </c>
      <c r="BH248" s="221">
        <f>IF(N248="sníž. přenesená",J248,0)</f>
        <v>0</v>
      </c>
      <c r="BI248" s="221">
        <f>IF(N248="nulová",J248,0)</f>
        <v>0</v>
      </c>
      <c r="BJ248" s="21" t="s">
        <v>82</v>
      </c>
      <c r="BK248" s="221">
        <f>ROUND(I248*H248,2)</f>
        <v>0</v>
      </c>
      <c r="BL248" s="21" t="s">
        <v>196</v>
      </c>
      <c r="BM248" s="220" t="s">
        <v>1450</v>
      </c>
    </row>
    <row r="249" s="2" customFormat="1">
      <c r="A249" s="42"/>
      <c r="B249" s="43"/>
      <c r="C249" s="44"/>
      <c r="D249" s="222" t="s">
        <v>198</v>
      </c>
      <c r="E249" s="44"/>
      <c r="F249" s="223" t="s">
        <v>1451</v>
      </c>
      <c r="G249" s="44"/>
      <c r="H249" s="44"/>
      <c r="I249" s="224"/>
      <c r="J249" s="44"/>
      <c r="K249" s="44"/>
      <c r="L249" s="48"/>
      <c r="M249" s="225"/>
      <c r="N249" s="226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1" t="s">
        <v>198</v>
      </c>
      <c r="AU249" s="21" t="s">
        <v>84</v>
      </c>
    </row>
    <row r="250" s="15" customFormat="1">
      <c r="A250" s="15"/>
      <c r="B250" s="251"/>
      <c r="C250" s="252"/>
      <c r="D250" s="229" t="s">
        <v>200</v>
      </c>
      <c r="E250" s="253" t="s">
        <v>19</v>
      </c>
      <c r="F250" s="254" t="s">
        <v>1452</v>
      </c>
      <c r="G250" s="252"/>
      <c r="H250" s="253" t="s">
        <v>19</v>
      </c>
      <c r="I250" s="255"/>
      <c r="J250" s="252"/>
      <c r="K250" s="252"/>
      <c r="L250" s="256"/>
      <c r="M250" s="257"/>
      <c r="N250" s="258"/>
      <c r="O250" s="258"/>
      <c r="P250" s="258"/>
      <c r="Q250" s="258"/>
      <c r="R250" s="258"/>
      <c r="S250" s="258"/>
      <c r="T250" s="259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0" t="s">
        <v>200</v>
      </c>
      <c r="AU250" s="260" t="s">
        <v>84</v>
      </c>
      <c r="AV250" s="15" t="s">
        <v>82</v>
      </c>
      <c r="AW250" s="15" t="s">
        <v>35</v>
      </c>
      <c r="AX250" s="15" t="s">
        <v>74</v>
      </c>
      <c r="AY250" s="260" t="s">
        <v>189</v>
      </c>
    </row>
    <row r="251" s="13" customFormat="1">
      <c r="A251" s="13"/>
      <c r="B251" s="227"/>
      <c r="C251" s="228"/>
      <c r="D251" s="229" t="s">
        <v>200</v>
      </c>
      <c r="E251" s="230" t="s">
        <v>19</v>
      </c>
      <c r="F251" s="231" t="s">
        <v>1453</v>
      </c>
      <c r="G251" s="228"/>
      <c r="H251" s="232">
        <v>32.003999999999998</v>
      </c>
      <c r="I251" s="233"/>
      <c r="J251" s="228"/>
      <c r="K251" s="228"/>
      <c r="L251" s="234"/>
      <c r="M251" s="235"/>
      <c r="N251" s="236"/>
      <c r="O251" s="236"/>
      <c r="P251" s="236"/>
      <c r="Q251" s="236"/>
      <c r="R251" s="236"/>
      <c r="S251" s="236"/>
      <c r="T251" s="23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8" t="s">
        <v>200</v>
      </c>
      <c r="AU251" s="238" t="s">
        <v>84</v>
      </c>
      <c r="AV251" s="13" t="s">
        <v>84</v>
      </c>
      <c r="AW251" s="13" t="s">
        <v>35</v>
      </c>
      <c r="AX251" s="13" t="s">
        <v>82</v>
      </c>
      <c r="AY251" s="238" t="s">
        <v>189</v>
      </c>
    </row>
    <row r="252" s="2" customFormat="1" ht="62.7" customHeight="1">
      <c r="A252" s="42"/>
      <c r="B252" s="43"/>
      <c r="C252" s="209" t="s">
        <v>309</v>
      </c>
      <c r="D252" s="209" t="s">
        <v>192</v>
      </c>
      <c r="E252" s="210" t="s">
        <v>1454</v>
      </c>
      <c r="F252" s="211" t="s">
        <v>1455</v>
      </c>
      <c r="G252" s="212" t="s">
        <v>107</v>
      </c>
      <c r="H252" s="213">
        <v>48.006</v>
      </c>
      <c r="I252" s="214"/>
      <c r="J252" s="215">
        <f>ROUND(I252*H252,2)</f>
        <v>0</v>
      </c>
      <c r="K252" s="211" t="s">
        <v>195</v>
      </c>
      <c r="L252" s="48"/>
      <c r="M252" s="216" t="s">
        <v>19</v>
      </c>
      <c r="N252" s="217" t="s">
        <v>45</v>
      </c>
      <c r="O252" s="88"/>
      <c r="P252" s="218">
        <f>O252*H252</f>
        <v>0</v>
      </c>
      <c r="Q252" s="218">
        <v>0</v>
      </c>
      <c r="R252" s="218">
        <f>Q252*H252</f>
        <v>0</v>
      </c>
      <c r="S252" s="218">
        <v>0</v>
      </c>
      <c r="T252" s="219">
        <f>S252*H252</f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R252" s="220" t="s">
        <v>196</v>
      </c>
      <c r="AT252" s="220" t="s">
        <v>192</v>
      </c>
      <c r="AU252" s="220" t="s">
        <v>84</v>
      </c>
      <c r="AY252" s="21" t="s">
        <v>189</v>
      </c>
      <c r="BE252" s="221">
        <f>IF(N252="základní",J252,0)</f>
        <v>0</v>
      </c>
      <c r="BF252" s="221">
        <f>IF(N252="snížená",J252,0)</f>
        <v>0</v>
      </c>
      <c r="BG252" s="221">
        <f>IF(N252="zákl. přenesená",J252,0)</f>
        <v>0</v>
      </c>
      <c r="BH252" s="221">
        <f>IF(N252="sníž. přenesená",J252,0)</f>
        <v>0</v>
      </c>
      <c r="BI252" s="221">
        <f>IF(N252="nulová",J252,0)</f>
        <v>0</v>
      </c>
      <c r="BJ252" s="21" t="s">
        <v>82</v>
      </c>
      <c r="BK252" s="221">
        <f>ROUND(I252*H252,2)</f>
        <v>0</v>
      </c>
      <c r="BL252" s="21" t="s">
        <v>196</v>
      </c>
      <c r="BM252" s="220" t="s">
        <v>1456</v>
      </c>
    </row>
    <row r="253" s="2" customFormat="1">
      <c r="A253" s="42"/>
      <c r="B253" s="43"/>
      <c r="C253" s="44"/>
      <c r="D253" s="222" t="s">
        <v>198</v>
      </c>
      <c r="E253" s="44"/>
      <c r="F253" s="223" t="s">
        <v>1457</v>
      </c>
      <c r="G253" s="44"/>
      <c r="H253" s="44"/>
      <c r="I253" s="224"/>
      <c r="J253" s="44"/>
      <c r="K253" s="44"/>
      <c r="L253" s="48"/>
      <c r="M253" s="225"/>
      <c r="N253" s="226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1" t="s">
        <v>198</v>
      </c>
      <c r="AU253" s="21" t="s">
        <v>84</v>
      </c>
    </row>
    <row r="254" s="13" customFormat="1">
      <c r="A254" s="13"/>
      <c r="B254" s="227"/>
      <c r="C254" s="228"/>
      <c r="D254" s="229" t="s">
        <v>200</v>
      </c>
      <c r="E254" s="230" t="s">
        <v>19</v>
      </c>
      <c r="F254" s="231" t="s">
        <v>1458</v>
      </c>
      <c r="G254" s="228"/>
      <c r="H254" s="232">
        <v>48.006</v>
      </c>
      <c r="I254" s="233"/>
      <c r="J254" s="228"/>
      <c r="K254" s="228"/>
      <c r="L254" s="234"/>
      <c r="M254" s="235"/>
      <c r="N254" s="236"/>
      <c r="O254" s="236"/>
      <c r="P254" s="236"/>
      <c r="Q254" s="236"/>
      <c r="R254" s="236"/>
      <c r="S254" s="236"/>
      <c r="T254" s="23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8" t="s">
        <v>200</v>
      </c>
      <c r="AU254" s="238" t="s">
        <v>84</v>
      </c>
      <c r="AV254" s="13" t="s">
        <v>84</v>
      </c>
      <c r="AW254" s="13" t="s">
        <v>35</v>
      </c>
      <c r="AX254" s="13" t="s">
        <v>82</v>
      </c>
      <c r="AY254" s="238" t="s">
        <v>189</v>
      </c>
    </row>
    <row r="255" s="2" customFormat="1" ht="62.7" customHeight="1">
      <c r="A255" s="42"/>
      <c r="B255" s="43"/>
      <c r="C255" s="209" t="s">
        <v>313</v>
      </c>
      <c r="D255" s="209" t="s">
        <v>192</v>
      </c>
      <c r="E255" s="210" t="s">
        <v>1459</v>
      </c>
      <c r="F255" s="211" t="s">
        <v>1460</v>
      </c>
      <c r="G255" s="212" t="s">
        <v>107</v>
      </c>
      <c r="H255" s="213">
        <v>431.56200000000001</v>
      </c>
      <c r="I255" s="214"/>
      <c r="J255" s="215">
        <f>ROUND(I255*H255,2)</f>
        <v>0</v>
      </c>
      <c r="K255" s="211" t="s">
        <v>195</v>
      </c>
      <c r="L255" s="48"/>
      <c r="M255" s="216" t="s">
        <v>19</v>
      </c>
      <c r="N255" s="217" t="s">
        <v>45</v>
      </c>
      <c r="O255" s="88"/>
      <c r="P255" s="218">
        <f>O255*H255</f>
        <v>0</v>
      </c>
      <c r="Q255" s="218">
        <v>0</v>
      </c>
      <c r="R255" s="218">
        <f>Q255*H255</f>
        <v>0</v>
      </c>
      <c r="S255" s="218">
        <v>0</v>
      </c>
      <c r="T255" s="219">
        <f>S255*H255</f>
        <v>0</v>
      </c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R255" s="220" t="s">
        <v>196</v>
      </c>
      <c r="AT255" s="220" t="s">
        <v>192</v>
      </c>
      <c r="AU255" s="220" t="s">
        <v>84</v>
      </c>
      <c r="AY255" s="21" t="s">
        <v>189</v>
      </c>
      <c r="BE255" s="221">
        <f>IF(N255="základní",J255,0)</f>
        <v>0</v>
      </c>
      <c r="BF255" s="221">
        <f>IF(N255="snížená",J255,0)</f>
        <v>0</v>
      </c>
      <c r="BG255" s="221">
        <f>IF(N255="zákl. přenesená",J255,0)</f>
        <v>0</v>
      </c>
      <c r="BH255" s="221">
        <f>IF(N255="sníž. přenesená",J255,0)</f>
        <v>0</v>
      </c>
      <c r="BI255" s="221">
        <f>IF(N255="nulová",J255,0)</f>
        <v>0</v>
      </c>
      <c r="BJ255" s="21" t="s">
        <v>82</v>
      </c>
      <c r="BK255" s="221">
        <f>ROUND(I255*H255,2)</f>
        <v>0</v>
      </c>
      <c r="BL255" s="21" t="s">
        <v>196</v>
      </c>
      <c r="BM255" s="220" t="s">
        <v>1461</v>
      </c>
    </row>
    <row r="256" s="2" customFormat="1">
      <c r="A256" s="42"/>
      <c r="B256" s="43"/>
      <c r="C256" s="44"/>
      <c r="D256" s="222" t="s">
        <v>198</v>
      </c>
      <c r="E256" s="44"/>
      <c r="F256" s="223" t="s">
        <v>1462</v>
      </c>
      <c r="G256" s="44"/>
      <c r="H256" s="44"/>
      <c r="I256" s="224"/>
      <c r="J256" s="44"/>
      <c r="K256" s="44"/>
      <c r="L256" s="48"/>
      <c r="M256" s="225"/>
      <c r="N256" s="226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T256" s="21" t="s">
        <v>198</v>
      </c>
      <c r="AU256" s="21" t="s">
        <v>84</v>
      </c>
    </row>
    <row r="257" s="15" customFormat="1">
      <c r="A257" s="15"/>
      <c r="B257" s="251"/>
      <c r="C257" s="252"/>
      <c r="D257" s="229" t="s">
        <v>200</v>
      </c>
      <c r="E257" s="253" t="s">
        <v>19</v>
      </c>
      <c r="F257" s="254" t="s">
        <v>1463</v>
      </c>
      <c r="G257" s="252"/>
      <c r="H257" s="253" t="s">
        <v>19</v>
      </c>
      <c r="I257" s="255"/>
      <c r="J257" s="252"/>
      <c r="K257" s="252"/>
      <c r="L257" s="256"/>
      <c r="M257" s="257"/>
      <c r="N257" s="258"/>
      <c r="O257" s="258"/>
      <c r="P257" s="258"/>
      <c r="Q257" s="258"/>
      <c r="R257" s="258"/>
      <c r="S257" s="258"/>
      <c r="T257" s="259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0" t="s">
        <v>200</v>
      </c>
      <c r="AU257" s="260" t="s">
        <v>84</v>
      </c>
      <c r="AV257" s="15" t="s">
        <v>82</v>
      </c>
      <c r="AW257" s="15" t="s">
        <v>35</v>
      </c>
      <c r="AX257" s="15" t="s">
        <v>74</v>
      </c>
      <c r="AY257" s="260" t="s">
        <v>189</v>
      </c>
    </row>
    <row r="258" s="13" customFormat="1">
      <c r="A258" s="13"/>
      <c r="B258" s="227"/>
      <c r="C258" s="228"/>
      <c r="D258" s="229" t="s">
        <v>200</v>
      </c>
      <c r="E258" s="230" t="s">
        <v>19</v>
      </c>
      <c r="F258" s="231" t="s">
        <v>1464</v>
      </c>
      <c r="G258" s="228"/>
      <c r="H258" s="232">
        <v>1078.905</v>
      </c>
      <c r="I258" s="233"/>
      <c r="J258" s="228"/>
      <c r="K258" s="228"/>
      <c r="L258" s="234"/>
      <c r="M258" s="235"/>
      <c r="N258" s="236"/>
      <c r="O258" s="236"/>
      <c r="P258" s="236"/>
      <c r="Q258" s="236"/>
      <c r="R258" s="236"/>
      <c r="S258" s="236"/>
      <c r="T258" s="23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8" t="s">
        <v>200</v>
      </c>
      <c r="AU258" s="238" t="s">
        <v>84</v>
      </c>
      <c r="AV258" s="13" t="s">
        <v>84</v>
      </c>
      <c r="AW258" s="13" t="s">
        <v>35</v>
      </c>
      <c r="AX258" s="13" t="s">
        <v>74</v>
      </c>
      <c r="AY258" s="238" t="s">
        <v>189</v>
      </c>
    </row>
    <row r="259" s="16" customFormat="1">
      <c r="A259" s="16"/>
      <c r="B259" s="271"/>
      <c r="C259" s="272"/>
      <c r="D259" s="229" t="s">
        <v>200</v>
      </c>
      <c r="E259" s="273" t="s">
        <v>1286</v>
      </c>
      <c r="F259" s="274" t="s">
        <v>379</v>
      </c>
      <c r="G259" s="272"/>
      <c r="H259" s="275">
        <v>1078.905</v>
      </c>
      <c r="I259" s="276"/>
      <c r="J259" s="272"/>
      <c r="K259" s="272"/>
      <c r="L259" s="277"/>
      <c r="M259" s="278"/>
      <c r="N259" s="279"/>
      <c r="O259" s="279"/>
      <c r="P259" s="279"/>
      <c r="Q259" s="279"/>
      <c r="R259" s="279"/>
      <c r="S259" s="279"/>
      <c r="T259" s="280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T259" s="281" t="s">
        <v>200</v>
      </c>
      <c r="AU259" s="281" t="s">
        <v>84</v>
      </c>
      <c r="AV259" s="16" t="s">
        <v>190</v>
      </c>
      <c r="AW259" s="16" t="s">
        <v>35</v>
      </c>
      <c r="AX259" s="16" t="s">
        <v>74</v>
      </c>
      <c r="AY259" s="281" t="s">
        <v>189</v>
      </c>
    </row>
    <row r="260" s="15" customFormat="1">
      <c r="A260" s="15"/>
      <c r="B260" s="251"/>
      <c r="C260" s="252"/>
      <c r="D260" s="229" t="s">
        <v>200</v>
      </c>
      <c r="E260" s="253" t="s">
        <v>19</v>
      </c>
      <c r="F260" s="254" t="s">
        <v>1465</v>
      </c>
      <c r="G260" s="252"/>
      <c r="H260" s="253" t="s">
        <v>19</v>
      </c>
      <c r="I260" s="255"/>
      <c r="J260" s="252"/>
      <c r="K260" s="252"/>
      <c r="L260" s="256"/>
      <c r="M260" s="257"/>
      <c r="N260" s="258"/>
      <c r="O260" s="258"/>
      <c r="P260" s="258"/>
      <c r="Q260" s="258"/>
      <c r="R260" s="258"/>
      <c r="S260" s="258"/>
      <c r="T260" s="259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0" t="s">
        <v>200</v>
      </c>
      <c r="AU260" s="260" t="s">
        <v>84</v>
      </c>
      <c r="AV260" s="15" t="s">
        <v>82</v>
      </c>
      <c r="AW260" s="15" t="s">
        <v>35</v>
      </c>
      <c r="AX260" s="15" t="s">
        <v>74</v>
      </c>
      <c r="AY260" s="260" t="s">
        <v>189</v>
      </c>
    </row>
    <row r="261" s="13" customFormat="1">
      <c r="A261" s="13"/>
      <c r="B261" s="227"/>
      <c r="C261" s="228"/>
      <c r="D261" s="229" t="s">
        <v>200</v>
      </c>
      <c r="E261" s="230" t="s">
        <v>19</v>
      </c>
      <c r="F261" s="231" t="s">
        <v>1466</v>
      </c>
      <c r="G261" s="228"/>
      <c r="H261" s="232">
        <v>-647.34299999999996</v>
      </c>
      <c r="I261" s="233"/>
      <c r="J261" s="228"/>
      <c r="K261" s="228"/>
      <c r="L261" s="234"/>
      <c r="M261" s="235"/>
      <c r="N261" s="236"/>
      <c r="O261" s="236"/>
      <c r="P261" s="236"/>
      <c r="Q261" s="236"/>
      <c r="R261" s="236"/>
      <c r="S261" s="236"/>
      <c r="T261" s="23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8" t="s">
        <v>200</v>
      </c>
      <c r="AU261" s="238" t="s">
        <v>84</v>
      </c>
      <c r="AV261" s="13" t="s">
        <v>84</v>
      </c>
      <c r="AW261" s="13" t="s">
        <v>35</v>
      </c>
      <c r="AX261" s="13" t="s">
        <v>74</v>
      </c>
      <c r="AY261" s="238" t="s">
        <v>189</v>
      </c>
    </row>
    <row r="262" s="16" customFormat="1">
      <c r="A262" s="16"/>
      <c r="B262" s="271"/>
      <c r="C262" s="272"/>
      <c r="D262" s="229" t="s">
        <v>200</v>
      </c>
      <c r="E262" s="273" t="s">
        <v>19</v>
      </c>
      <c r="F262" s="274" t="s">
        <v>379</v>
      </c>
      <c r="G262" s="272"/>
      <c r="H262" s="275">
        <v>-647.34299999999996</v>
      </c>
      <c r="I262" s="276"/>
      <c r="J262" s="272"/>
      <c r="K262" s="272"/>
      <c r="L262" s="277"/>
      <c r="M262" s="278"/>
      <c r="N262" s="279"/>
      <c r="O262" s="279"/>
      <c r="P262" s="279"/>
      <c r="Q262" s="279"/>
      <c r="R262" s="279"/>
      <c r="S262" s="279"/>
      <c r="T262" s="280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T262" s="281" t="s">
        <v>200</v>
      </c>
      <c r="AU262" s="281" t="s">
        <v>84</v>
      </c>
      <c r="AV262" s="16" t="s">
        <v>190</v>
      </c>
      <c r="AW262" s="16" t="s">
        <v>35</v>
      </c>
      <c r="AX262" s="16" t="s">
        <v>74</v>
      </c>
      <c r="AY262" s="281" t="s">
        <v>189</v>
      </c>
    </row>
    <row r="263" s="14" customFormat="1">
      <c r="A263" s="14"/>
      <c r="B263" s="239"/>
      <c r="C263" s="240"/>
      <c r="D263" s="229" t="s">
        <v>200</v>
      </c>
      <c r="E263" s="241" t="s">
        <v>19</v>
      </c>
      <c r="F263" s="242" t="s">
        <v>203</v>
      </c>
      <c r="G263" s="240"/>
      <c r="H263" s="243">
        <v>431.56200000000001</v>
      </c>
      <c r="I263" s="244"/>
      <c r="J263" s="240"/>
      <c r="K263" s="240"/>
      <c r="L263" s="245"/>
      <c r="M263" s="246"/>
      <c r="N263" s="247"/>
      <c r="O263" s="247"/>
      <c r="P263" s="247"/>
      <c r="Q263" s="247"/>
      <c r="R263" s="247"/>
      <c r="S263" s="247"/>
      <c r="T263" s="248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9" t="s">
        <v>200</v>
      </c>
      <c r="AU263" s="249" t="s">
        <v>84</v>
      </c>
      <c r="AV263" s="14" t="s">
        <v>196</v>
      </c>
      <c r="AW263" s="14" t="s">
        <v>35</v>
      </c>
      <c r="AX263" s="14" t="s">
        <v>82</v>
      </c>
      <c r="AY263" s="249" t="s">
        <v>189</v>
      </c>
    </row>
    <row r="264" s="2" customFormat="1" ht="62.7" customHeight="1">
      <c r="A264" s="42"/>
      <c r="B264" s="43"/>
      <c r="C264" s="209" t="s">
        <v>325</v>
      </c>
      <c r="D264" s="209" t="s">
        <v>192</v>
      </c>
      <c r="E264" s="210" t="s">
        <v>1467</v>
      </c>
      <c r="F264" s="211" t="s">
        <v>1468</v>
      </c>
      <c r="G264" s="212" t="s">
        <v>107</v>
      </c>
      <c r="H264" s="213">
        <v>647.34299999999996</v>
      </c>
      <c r="I264" s="214"/>
      <c r="J264" s="215">
        <f>ROUND(I264*H264,2)</f>
        <v>0</v>
      </c>
      <c r="K264" s="211" t="s">
        <v>195</v>
      </c>
      <c r="L264" s="48"/>
      <c r="M264" s="216" t="s">
        <v>19</v>
      </c>
      <c r="N264" s="217" t="s">
        <v>45</v>
      </c>
      <c r="O264" s="88"/>
      <c r="P264" s="218">
        <f>O264*H264</f>
        <v>0</v>
      </c>
      <c r="Q264" s="218">
        <v>0</v>
      </c>
      <c r="R264" s="218">
        <f>Q264*H264</f>
        <v>0</v>
      </c>
      <c r="S264" s="218">
        <v>0</v>
      </c>
      <c r="T264" s="219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20" t="s">
        <v>196</v>
      </c>
      <c r="AT264" s="220" t="s">
        <v>192</v>
      </c>
      <c r="AU264" s="220" t="s">
        <v>84</v>
      </c>
      <c r="AY264" s="21" t="s">
        <v>189</v>
      </c>
      <c r="BE264" s="221">
        <f>IF(N264="základní",J264,0)</f>
        <v>0</v>
      </c>
      <c r="BF264" s="221">
        <f>IF(N264="snížená",J264,0)</f>
        <v>0</v>
      </c>
      <c r="BG264" s="221">
        <f>IF(N264="zákl. přenesená",J264,0)</f>
        <v>0</v>
      </c>
      <c r="BH264" s="221">
        <f>IF(N264="sníž. přenesená",J264,0)</f>
        <v>0</v>
      </c>
      <c r="BI264" s="221">
        <f>IF(N264="nulová",J264,0)</f>
        <v>0</v>
      </c>
      <c r="BJ264" s="21" t="s">
        <v>82</v>
      </c>
      <c r="BK264" s="221">
        <f>ROUND(I264*H264,2)</f>
        <v>0</v>
      </c>
      <c r="BL264" s="21" t="s">
        <v>196</v>
      </c>
      <c r="BM264" s="220" t="s">
        <v>1469</v>
      </c>
    </row>
    <row r="265" s="2" customFormat="1">
      <c r="A265" s="42"/>
      <c r="B265" s="43"/>
      <c r="C265" s="44"/>
      <c r="D265" s="222" t="s">
        <v>198</v>
      </c>
      <c r="E265" s="44"/>
      <c r="F265" s="223" t="s">
        <v>1470</v>
      </c>
      <c r="G265" s="44"/>
      <c r="H265" s="44"/>
      <c r="I265" s="224"/>
      <c r="J265" s="44"/>
      <c r="K265" s="44"/>
      <c r="L265" s="48"/>
      <c r="M265" s="225"/>
      <c r="N265" s="226"/>
      <c r="O265" s="88"/>
      <c r="P265" s="88"/>
      <c r="Q265" s="88"/>
      <c r="R265" s="88"/>
      <c r="S265" s="88"/>
      <c r="T265" s="89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T265" s="21" t="s">
        <v>198</v>
      </c>
      <c r="AU265" s="21" t="s">
        <v>84</v>
      </c>
    </row>
    <row r="266" s="13" customFormat="1">
      <c r="A266" s="13"/>
      <c r="B266" s="227"/>
      <c r="C266" s="228"/>
      <c r="D266" s="229" t="s">
        <v>200</v>
      </c>
      <c r="E266" s="230" t="s">
        <v>19</v>
      </c>
      <c r="F266" s="231" t="s">
        <v>1471</v>
      </c>
      <c r="G266" s="228"/>
      <c r="H266" s="232">
        <v>647.34299999999996</v>
      </c>
      <c r="I266" s="233"/>
      <c r="J266" s="228"/>
      <c r="K266" s="228"/>
      <c r="L266" s="234"/>
      <c r="M266" s="235"/>
      <c r="N266" s="236"/>
      <c r="O266" s="236"/>
      <c r="P266" s="236"/>
      <c r="Q266" s="236"/>
      <c r="R266" s="236"/>
      <c r="S266" s="236"/>
      <c r="T266" s="23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8" t="s">
        <v>200</v>
      </c>
      <c r="AU266" s="238" t="s">
        <v>84</v>
      </c>
      <c r="AV266" s="13" t="s">
        <v>84</v>
      </c>
      <c r="AW266" s="13" t="s">
        <v>35</v>
      </c>
      <c r="AX266" s="13" t="s">
        <v>82</v>
      </c>
      <c r="AY266" s="238" t="s">
        <v>189</v>
      </c>
    </row>
    <row r="267" s="2" customFormat="1" ht="44.25" customHeight="1">
      <c r="A267" s="42"/>
      <c r="B267" s="43"/>
      <c r="C267" s="209" t="s">
        <v>335</v>
      </c>
      <c r="D267" s="209" t="s">
        <v>192</v>
      </c>
      <c r="E267" s="210" t="s">
        <v>1472</v>
      </c>
      <c r="F267" s="211" t="s">
        <v>1473</v>
      </c>
      <c r="G267" s="212" t="s">
        <v>107</v>
      </c>
      <c r="H267" s="213">
        <v>32.003999999999998</v>
      </c>
      <c r="I267" s="214"/>
      <c r="J267" s="215">
        <f>ROUND(I267*H267,2)</f>
        <v>0</v>
      </c>
      <c r="K267" s="211" t="s">
        <v>195</v>
      </c>
      <c r="L267" s="48"/>
      <c r="M267" s="216" t="s">
        <v>19</v>
      </c>
      <c r="N267" s="217" t="s">
        <v>45</v>
      </c>
      <c r="O267" s="88"/>
      <c r="P267" s="218">
        <f>O267*H267</f>
        <v>0</v>
      </c>
      <c r="Q267" s="218">
        <v>0</v>
      </c>
      <c r="R267" s="218">
        <f>Q267*H267</f>
        <v>0</v>
      </c>
      <c r="S267" s="218">
        <v>0</v>
      </c>
      <c r="T267" s="219">
        <f>S267*H267</f>
        <v>0</v>
      </c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R267" s="220" t="s">
        <v>196</v>
      </c>
      <c r="AT267" s="220" t="s">
        <v>192</v>
      </c>
      <c r="AU267" s="220" t="s">
        <v>84</v>
      </c>
      <c r="AY267" s="21" t="s">
        <v>189</v>
      </c>
      <c r="BE267" s="221">
        <f>IF(N267="základní",J267,0)</f>
        <v>0</v>
      </c>
      <c r="BF267" s="221">
        <f>IF(N267="snížená",J267,0)</f>
        <v>0</v>
      </c>
      <c r="BG267" s="221">
        <f>IF(N267="zákl. přenesená",J267,0)</f>
        <v>0</v>
      </c>
      <c r="BH267" s="221">
        <f>IF(N267="sníž. přenesená",J267,0)</f>
        <v>0</v>
      </c>
      <c r="BI267" s="221">
        <f>IF(N267="nulová",J267,0)</f>
        <v>0</v>
      </c>
      <c r="BJ267" s="21" t="s">
        <v>82</v>
      </c>
      <c r="BK267" s="221">
        <f>ROUND(I267*H267,2)</f>
        <v>0</v>
      </c>
      <c r="BL267" s="21" t="s">
        <v>196</v>
      </c>
      <c r="BM267" s="220" t="s">
        <v>1474</v>
      </c>
    </row>
    <row r="268" s="2" customFormat="1">
      <c r="A268" s="42"/>
      <c r="B268" s="43"/>
      <c r="C268" s="44"/>
      <c r="D268" s="222" t="s">
        <v>198</v>
      </c>
      <c r="E268" s="44"/>
      <c r="F268" s="223" t="s">
        <v>1475</v>
      </c>
      <c r="G268" s="44"/>
      <c r="H268" s="44"/>
      <c r="I268" s="224"/>
      <c r="J268" s="44"/>
      <c r="K268" s="44"/>
      <c r="L268" s="48"/>
      <c r="M268" s="225"/>
      <c r="N268" s="226"/>
      <c r="O268" s="88"/>
      <c r="P268" s="88"/>
      <c r="Q268" s="88"/>
      <c r="R268" s="88"/>
      <c r="S268" s="88"/>
      <c r="T268" s="89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T268" s="21" t="s">
        <v>198</v>
      </c>
      <c r="AU268" s="21" t="s">
        <v>84</v>
      </c>
    </row>
    <row r="269" s="15" customFormat="1">
      <c r="A269" s="15"/>
      <c r="B269" s="251"/>
      <c r="C269" s="252"/>
      <c r="D269" s="229" t="s">
        <v>200</v>
      </c>
      <c r="E269" s="253" t="s">
        <v>19</v>
      </c>
      <c r="F269" s="254" t="s">
        <v>1476</v>
      </c>
      <c r="G269" s="252"/>
      <c r="H269" s="253" t="s">
        <v>19</v>
      </c>
      <c r="I269" s="255"/>
      <c r="J269" s="252"/>
      <c r="K269" s="252"/>
      <c r="L269" s="256"/>
      <c r="M269" s="257"/>
      <c r="N269" s="258"/>
      <c r="O269" s="258"/>
      <c r="P269" s="258"/>
      <c r="Q269" s="258"/>
      <c r="R269" s="258"/>
      <c r="S269" s="258"/>
      <c r="T269" s="259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0" t="s">
        <v>200</v>
      </c>
      <c r="AU269" s="260" t="s">
        <v>84</v>
      </c>
      <c r="AV269" s="15" t="s">
        <v>82</v>
      </c>
      <c r="AW269" s="15" t="s">
        <v>35</v>
      </c>
      <c r="AX269" s="15" t="s">
        <v>74</v>
      </c>
      <c r="AY269" s="260" t="s">
        <v>189</v>
      </c>
    </row>
    <row r="270" s="13" customFormat="1">
      <c r="A270" s="13"/>
      <c r="B270" s="227"/>
      <c r="C270" s="228"/>
      <c r="D270" s="229" t="s">
        <v>200</v>
      </c>
      <c r="E270" s="230" t="s">
        <v>19</v>
      </c>
      <c r="F270" s="231" t="s">
        <v>1453</v>
      </c>
      <c r="G270" s="228"/>
      <c r="H270" s="232">
        <v>32.003999999999998</v>
      </c>
      <c r="I270" s="233"/>
      <c r="J270" s="228"/>
      <c r="K270" s="228"/>
      <c r="L270" s="234"/>
      <c r="M270" s="235"/>
      <c r="N270" s="236"/>
      <c r="O270" s="236"/>
      <c r="P270" s="236"/>
      <c r="Q270" s="236"/>
      <c r="R270" s="236"/>
      <c r="S270" s="236"/>
      <c r="T270" s="23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8" t="s">
        <v>200</v>
      </c>
      <c r="AU270" s="238" t="s">
        <v>84</v>
      </c>
      <c r="AV270" s="13" t="s">
        <v>84</v>
      </c>
      <c r="AW270" s="13" t="s">
        <v>35</v>
      </c>
      <c r="AX270" s="13" t="s">
        <v>82</v>
      </c>
      <c r="AY270" s="238" t="s">
        <v>189</v>
      </c>
    </row>
    <row r="271" s="2" customFormat="1" ht="44.25" customHeight="1">
      <c r="A271" s="42"/>
      <c r="B271" s="43"/>
      <c r="C271" s="209" t="s">
        <v>340</v>
      </c>
      <c r="D271" s="209" t="s">
        <v>192</v>
      </c>
      <c r="E271" s="210" t="s">
        <v>1477</v>
      </c>
      <c r="F271" s="211" t="s">
        <v>1478</v>
      </c>
      <c r="G271" s="212" t="s">
        <v>107</v>
      </c>
      <c r="H271" s="213">
        <v>48.006</v>
      </c>
      <c r="I271" s="214"/>
      <c r="J271" s="215">
        <f>ROUND(I271*H271,2)</f>
        <v>0</v>
      </c>
      <c r="K271" s="211" t="s">
        <v>195</v>
      </c>
      <c r="L271" s="48"/>
      <c r="M271" s="216" t="s">
        <v>19</v>
      </c>
      <c r="N271" s="217" t="s">
        <v>45</v>
      </c>
      <c r="O271" s="88"/>
      <c r="P271" s="218">
        <f>O271*H271</f>
        <v>0</v>
      </c>
      <c r="Q271" s="218">
        <v>0</v>
      </c>
      <c r="R271" s="218">
        <f>Q271*H271</f>
        <v>0</v>
      </c>
      <c r="S271" s="218">
        <v>0</v>
      </c>
      <c r="T271" s="219">
        <f>S271*H271</f>
        <v>0</v>
      </c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R271" s="220" t="s">
        <v>196</v>
      </c>
      <c r="AT271" s="220" t="s">
        <v>192</v>
      </c>
      <c r="AU271" s="220" t="s">
        <v>84</v>
      </c>
      <c r="AY271" s="21" t="s">
        <v>189</v>
      </c>
      <c r="BE271" s="221">
        <f>IF(N271="základní",J271,0)</f>
        <v>0</v>
      </c>
      <c r="BF271" s="221">
        <f>IF(N271="snížená",J271,0)</f>
        <v>0</v>
      </c>
      <c r="BG271" s="221">
        <f>IF(N271="zákl. přenesená",J271,0)</f>
        <v>0</v>
      </c>
      <c r="BH271" s="221">
        <f>IF(N271="sníž. přenesená",J271,0)</f>
        <v>0</v>
      </c>
      <c r="BI271" s="221">
        <f>IF(N271="nulová",J271,0)</f>
        <v>0</v>
      </c>
      <c r="BJ271" s="21" t="s">
        <v>82</v>
      </c>
      <c r="BK271" s="221">
        <f>ROUND(I271*H271,2)</f>
        <v>0</v>
      </c>
      <c r="BL271" s="21" t="s">
        <v>196</v>
      </c>
      <c r="BM271" s="220" t="s">
        <v>1479</v>
      </c>
    </row>
    <row r="272" s="2" customFormat="1">
      <c r="A272" s="42"/>
      <c r="B272" s="43"/>
      <c r="C272" s="44"/>
      <c r="D272" s="222" t="s">
        <v>198</v>
      </c>
      <c r="E272" s="44"/>
      <c r="F272" s="223" t="s">
        <v>1480</v>
      </c>
      <c r="G272" s="44"/>
      <c r="H272" s="44"/>
      <c r="I272" s="224"/>
      <c r="J272" s="44"/>
      <c r="K272" s="44"/>
      <c r="L272" s="48"/>
      <c r="M272" s="225"/>
      <c r="N272" s="226"/>
      <c r="O272" s="88"/>
      <c r="P272" s="88"/>
      <c r="Q272" s="88"/>
      <c r="R272" s="88"/>
      <c r="S272" s="88"/>
      <c r="T272" s="89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T272" s="21" t="s">
        <v>198</v>
      </c>
      <c r="AU272" s="21" t="s">
        <v>84</v>
      </c>
    </row>
    <row r="273" s="13" customFormat="1">
      <c r="A273" s="13"/>
      <c r="B273" s="227"/>
      <c r="C273" s="228"/>
      <c r="D273" s="229" t="s">
        <v>200</v>
      </c>
      <c r="E273" s="230" t="s">
        <v>19</v>
      </c>
      <c r="F273" s="231" t="s">
        <v>1458</v>
      </c>
      <c r="G273" s="228"/>
      <c r="H273" s="232">
        <v>48.006</v>
      </c>
      <c r="I273" s="233"/>
      <c r="J273" s="228"/>
      <c r="K273" s="228"/>
      <c r="L273" s="234"/>
      <c r="M273" s="235"/>
      <c r="N273" s="236"/>
      <c r="O273" s="236"/>
      <c r="P273" s="236"/>
      <c r="Q273" s="236"/>
      <c r="R273" s="236"/>
      <c r="S273" s="236"/>
      <c r="T273" s="237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8" t="s">
        <v>200</v>
      </c>
      <c r="AU273" s="238" t="s">
        <v>84</v>
      </c>
      <c r="AV273" s="13" t="s">
        <v>84</v>
      </c>
      <c r="AW273" s="13" t="s">
        <v>35</v>
      </c>
      <c r="AX273" s="13" t="s">
        <v>82</v>
      </c>
      <c r="AY273" s="238" t="s">
        <v>189</v>
      </c>
    </row>
    <row r="274" s="2" customFormat="1" ht="37.8" customHeight="1">
      <c r="A274" s="42"/>
      <c r="B274" s="43"/>
      <c r="C274" s="209" t="s">
        <v>347</v>
      </c>
      <c r="D274" s="209" t="s">
        <v>192</v>
      </c>
      <c r="E274" s="210" t="s">
        <v>1481</v>
      </c>
      <c r="F274" s="211" t="s">
        <v>1482</v>
      </c>
      <c r="G274" s="212" t="s">
        <v>93</v>
      </c>
      <c r="H274" s="213">
        <v>1009.02</v>
      </c>
      <c r="I274" s="214"/>
      <c r="J274" s="215">
        <f>ROUND(I274*H274,2)</f>
        <v>0</v>
      </c>
      <c r="K274" s="211" t="s">
        <v>195</v>
      </c>
      <c r="L274" s="48"/>
      <c r="M274" s="216" t="s">
        <v>19</v>
      </c>
      <c r="N274" s="217" t="s">
        <v>45</v>
      </c>
      <c r="O274" s="88"/>
      <c r="P274" s="218">
        <f>O274*H274</f>
        <v>0</v>
      </c>
      <c r="Q274" s="218">
        <v>0</v>
      </c>
      <c r="R274" s="218">
        <f>Q274*H274</f>
        <v>0</v>
      </c>
      <c r="S274" s="218">
        <v>0</v>
      </c>
      <c r="T274" s="219">
        <f>S274*H274</f>
        <v>0</v>
      </c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R274" s="220" t="s">
        <v>196</v>
      </c>
      <c r="AT274" s="220" t="s">
        <v>192</v>
      </c>
      <c r="AU274" s="220" t="s">
        <v>84</v>
      </c>
      <c r="AY274" s="21" t="s">
        <v>189</v>
      </c>
      <c r="BE274" s="221">
        <f>IF(N274="základní",J274,0)</f>
        <v>0</v>
      </c>
      <c r="BF274" s="221">
        <f>IF(N274="snížená",J274,0)</f>
        <v>0</v>
      </c>
      <c r="BG274" s="221">
        <f>IF(N274="zákl. přenesená",J274,0)</f>
        <v>0</v>
      </c>
      <c r="BH274" s="221">
        <f>IF(N274="sníž. přenesená",J274,0)</f>
        <v>0</v>
      </c>
      <c r="BI274" s="221">
        <f>IF(N274="nulová",J274,0)</f>
        <v>0</v>
      </c>
      <c r="BJ274" s="21" t="s">
        <v>82</v>
      </c>
      <c r="BK274" s="221">
        <f>ROUND(I274*H274,2)</f>
        <v>0</v>
      </c>
      <c r="BL274" s="21" t="s">
        <v>196</v>
      </c>
      <c r="BM274" s="220" t="s">
        <v>1483</v>
      </c>
    </row>
    <row r="275" s="2" customFormat="1">
      <c r="A275" s="42"/>
      <c r="B275" s="43"/>
      <c r="C275" s="44"/>
      <c r="D275" s="222" t="s">
        <v>198</v>
      </c>
      <c r="E275" s="44"/>
      <c r="F275" s="223" t="s">
        <v>1484</v>
      </c>
      <c r="G275" s="44"/>
      <c r="H275" s="44"/>
      <c r="I275" s="224"/>
      <c r="J275" s="44"/>
      <c r="K275" s="44"/>
      <c r="L275" s="48"/>
      <c r="M275" s="225"/>
      <c r="N275" s="226"/>
      <c r="O275" s="88"/>
      <c r="P275" s="88"/>
      <c r="Q275" s="88"/>
      <c r="R275" s="88"/>
      <c r="S275" s="88"/>
      <c r="T275" s="89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T275" s="21" t="s">
        <v>198</v>
      </c>
      <c r="AU275" s="21" t="s">
        <v>84</v>
      </c>
    </row>
    <row r="276" s="2" customFormat="1">
      <c r="A276" s="42"/>
      <c r="B276" s="43"/>
      <c r="C276" s="44"/>
      <c r="D276" s="229" t="s">
        <v>217</v>
      </c>
      <c r="E276" s="44"/>
      <c r="F276" s="250" t="s">
        <v>1485</v>
      </c>
      <c r="G276" s="44"/>
      <c r="H276" s="44"/>
      <c r="I276" s="224"/>
      <c r="J276" s="44"/>
      <c r="K276" s="44"/>
      <c r="L276" s="48"/>
      <c r="M276" s="225"/>
      <c r="N276" s="226"/>
      <c r="O276" s="88"/>
      <c r="P276" s="88"/>
      <c r="Q276" s="88"/>
      <c r="R276" s="88"/>
      <c r="S276" s="88"/>
      <c r="T276" s="89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T276" s="21" t="s">
        <v>217</v>
      </c>
      <c r="AU276" s="21" t="s">
        <v>84</v>
      </c>
    </row>
    <row r="277" s="13" customFormat="1">
      <c r="A277" s="13"/>
      <c r="B277" s="227"/>
      <c r="C277" s="228"/>
      <c r="D277" s="229" t="s">
        <v>200</v>
      </c>
      <c r="E277" s="230" t="s">
        <v>19</v>
      </c>
      <c r="F277" s="231" t="s">
        <v>1486</v>
      </c>
      <c r="G277" s="228"/>
      <c r="H277" s="232">
        <v>1009.02</v>
      </c>
      <c r="I277" s="233"/>
      <c r="J277" s="228"/>
      <c r="K277" s="228"/>
      <c r="L277" s="234"/>
      <c r="M277" s="235"/>
      <c r="N277" s="236"/>
      <c r="O277" s="236"/>
      <c r="P277" s="236"/>
      <c r="Q277" s="236"/>
      <c r="R277" s="236"/>
      <c r="S277" s="236"/>
      <c r="T277" s="23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8" t="s">
        <v>200</v>
      </c>
      <c r="AU277" s="238" t="s">
        <v>84</v>
      </c>
      <c r="AV277" s="13" t="s">
        <v>84</v>
      </c>
      <c r="AW277" s="13" t="s">
        <v>35</v>
      </c>
      <c r="AX277" s="13" t="s">
        <v>82</v>
      </c>
      <c r="AY277" s="238" t="s">
        <v>189</v>
      </c>
    </row>
    <row r="278" s="2" customFormat="1" ht="44.25" customHeight="1">
      <c r="A278" s="42"/>
      <c r="B278" s="43"/>
      <c r="C278" s="209" t="s">
        <v>354</v>
      </c>
      <c r="D278" s="209" t="s">
        <v>192</v>
      </c>
      <c r="E278" s="210" t="s">
        <v>1487</v>
      </c>
      <c r="F278" s="211" t="s">
        <v>1488</v>
      </c>
      <c r="G278" s="212" t="s">
        <v>107</v>
      </c>
      <c r="H278" s="213">
        <v>566.81700000000001</v>
      </c>
      <c r="I278" s="214"/>
      <c r="J278" s="215">
        <f>ROUND(I278*H278,2)</f>
        <v>0</v>
      </c>
      <c r="K278" s="211" t="s">
        <v>195</v>
      </c>
      <c r="L278" s="48"/>
      <c r="M278" s="216" t="s">
        <v>19</v>
      </c>
      <c r="N278" s="217" t="s">
        <v>45</v>
      </c>
      <c r="O278" s="88"/>
      <c r="P278" s="218">
        <f>O278*H278</f>
        <v>0</v>
      </c>
      <c r="Q278" s="218">
        <v>0</v>
      </c>
      <c r="R278" s="218">
        <f>Q278*H278</f>
        <v>0</v>
      </c>
      <c r="S278" s="218">
        <v>0</v>
      </c>
      <c r="T278" s="219">
        <f>S278*H278</f>
        <v>0</v>
      </c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R278" s="220" t="s">
        <v>196</v>
      </c>
      <c r="AT278" s="220" t="s">
        <v>192</v>
      </c>
      <c r="AU278" s="220" t="s">
        <v>84</v>
      </c>
      <c r="AY278" s="21" t="s">
        <v>189</v>
      </c>
      <c r="BE278" s="221">
        <f>IF(N278="základní",J278,0)</f>
        <v>0</v>
      </c>
      <c r="BF278" s="221">
        <f>IF(N278="snížená",J278,0)</f>
        <v>0</v>
      </c>
      <c r="BG278" s="221">
        <f>IF(N278="zákl. přenesená",J278,0)</f>
        <v>0</v>
      </c>
      <c r="BH278" s="221">
        <f>IF(N278="sníž. přenesená",J278,0)</f>
        <v>0</v>
      </c>
      <c r="BI278" s="221">
        <f>IF(N278="nulová",J278,0)</f>
        <v>0</v>
      </c>
      <c r="BJ278" s="21" t="s">
        <v>82</v>
      </c>
      <c r="BK278" s="221">
        <f>ROUND(I278*H278,2)</f>
        <v>0</v>
      </c>
      <c r="BL278" s="21" t="s">
        <v>196</v>
      </c>
      <c r="BM278" s="220" t="s">
        <v>1489</v>
      </c>
    </row>
    <row r="279" s="2" customFormat="1">
      <c r="A279" s="42"/>
      <c r="B279" s="43"/>
      <c r="C279" s="44"/>
      <c r="D279" s="222" t="s">
        <v>198</v>
      </c>
      <c r="E279" s="44"/>
      <c r="F279" s="223" t="s">
        <v>1490</v>
      </c>
      <c r="G279" s="44"/>
      <c r="H279" s="44"/>
      <c r="I279" s="224"/>
      <c r="J279" s="44"/>
      <c r="K279" s="44"/>
      <c r="L279" s="48"/>
      <c r="M279" s="225"/>
      <c r="N279" s="226"/>
      <c r="O279" s="88"/>
      <c r="P279" s="88"/>
      <c r="Q279" s="88"/>
      <c r="R279" s="88"/>
      <c r="S279" s="88"/>
      <c r="T279" s="89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T279" s="21" t="s">
        <v>198</v>
      </c>
      <c r="AU279" s="21" t="s">
        <v>84</v>
      </c>
    </row>
    <row r="280" s="15" customFormat="1">
      <c r="A280" s="15"/>
      <c r="B280" s="251"/>
      <c r="C280" s="252"/>
      <c r="D280" s="229" t="s">
        <v>200</v>
      </c>
      <c r="E280" s="253" t="s">
        <v>19</v>
      </c>
      <c r="F280" s="254" t="s">
        <v>1491</v>
      </c>
      <c r="G280" s="252"/>
      <c r="H280" s="253" t="s">
        <v>19</v>
      </c>
      <c r="I280" s="255"/>
      <c r="J280" s="252"/>
      <c r="K280" s="252"/>
      <c r="L280" s="256"/>
      <c r="M280" s="257"/>
      <c r="N280" s="258"/>
      <c r="O280" s="258"/>
      <c r="P280" s="258"/>
      <c r="Q280" s="258"/>
      <c r="R280" s="258"/>
      <c r="S280" s="258"/>
      <c r="T280" s="259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0" t="s">
        <v>200</v>
      </c>
      <c r="AU280" s="260" t="s">
        <v>84</v>
      </c>
      <c r="AV280" s="15" t="s">
        <v>82</v>
      </c>
      <c r="AW280" s="15" t="s">
        <v>35</v>
      </c>
      <c r="AX280" s="15" t="s">
        <v>74</v>
      </c>
      <c r="AY280" s="260" t="s">
        <v>189</v>
      </c>
    </row>
    <row r="281" s="13" customFormat="1">
      <c r="A281" s="13"/>
      <c r="B281" s="227"/>
      <c r="C281" s="228"/>
      <c r="D281" s="229" t="s">
        <v>200</v>
      </c>
      <c r="E281" s="230" t="s">
        <v>19</v>
      </c>
      <c r="F281" s="231" t="s">
        <v>1403</v>
      </c>
      <c r="G281" s="228"/>
      <c r="H281" s="232">
        <v>48.466999999999999</v>
      </c>
      <c r="I281" s="233"/>
      <c r="J281" s="228"/>
      <c r="K281" s="228"/>
      <c r="L281" s="234"/>
      <c r="M281" s="235"/>
      <c r="N281" s="236"/>
      <c r="O281" s="236"/>
      <c r="P281" s="236"/>
      <c r="Q281" s="236"/>
      <c r="R281" s="236"/>
      <c r="S281" s="236"/>
      <c r="T281" s="23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8" t="s">
        <v>200</v>
      </c>
      <c r="AU281" s="238" t="s">
        <v>84</v>
      </c>
      <c r="AV281" s="13" t="s">
        <v>84</v>
      </c>
      <c r="AW281" s="13" t="s">
        <v>35</v>
      </c>
      <c r="AX281" s="13" t="s">
        <v>74</v>
      </c>
      <c r="AY281" s="238" t="s">
        <v>189</v>
      </c>
    </row>
    <row r="282" s="13" customFormat="1">
      <c r="A282" s="13"/>
      <c r="B282" s="227"/>
      <c r="C282" s="228"/>
      <c r="D282" s="229" t="s">
        <v>200</v>
      </c>
      <c r="E282" s="230" t="s">
        <v>19</v>
      </c>
      <c r="F282" s="231" t="s">
        <v>1492</v>
      </c>
      <c r="G282" s="228"/>
      <c r="H282" s="232">
        <v>-7.4880000000000004</v>
      </c>
      <c r="I282" s="233"/>
      <c r="J282" s="228"/>
      <c r="K282" s="228"/>
      <c r="L282" s="234"/>
      <c r="M282" s="235"/>
      <c r="N282" s="236"/>
      <c r="O282" s="236"/>
      <c r="P282" s="236"/>
      <c r="Q282" s="236"/>
      <c r="R282" s="236"/>
      <c r="S282" s="236"/>
      <c r="T282" s="23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8" t="s">
        <v>200</v>
      </c>
      <c r="AU282" s="238" t="s">
        <v>84</v>
      </c>
      <c r="AV282" s="13" t="s">
        <v>84</v>
      </c>
      <c r="AW282" s="13" t="s">
        <v>35</v>
      </c>
      <c r="AX282" s="13" t="s">
        <v>74</v>
      </c>
      <c r="AY282" s="238" t="s">
        <v>189</v>
      </c>
    </row>
    <row r="283" s="15" customFormat="1">
      <c r="A283" s="15"/>
      <c r="B283" s="251"/>
      <c r="C283" s="252"/>
      <c r="D283" s="229" t="s">
        <v>200</v>
      </c>
      <c r="E283" s="253" t="s">
        <v>19</v>
      </c>
      <c r="F283" s="254" t="s">
        <v>1493</v>
      </c>
      <c r="G283" s="252"/>
      <c r="H283" s="253" t="s">
        <v>19</v>
      </c>
      <c r="I283" s="255"/>
      <c r="J283" s="252"/>
      <c r="K283" s="252"/>
      <c r="L283" s="256"/>
      <c r="M283" s="257"/>
      <c r="N283" s="258"/>
      <c r="O283" s="258"/>
      <c r="P283" s="258"/>
      <c r="Q283" s="258"/>
      <c r="R283" s="258"/>
      <c r="S283" s="258"/>
      <c r="T283" s="259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0" t="s">
        <v>200</v>
      </c>
      <c r="AU283" s="260" t="s">
        <v>84</v>
      </c>
      <c r="AV283" s="15" t="s">
        <v>82</v>
      </c>
      <c r="AW283" s="15" t="s">
        <v>35</v>
      </c>
      <c r="AX283" s="15" t="s">
        <v>74</v>
      </c>
      <c r="AY283" s="260" t="s">
        <v>189</v>
      </c>
    </row>
    <row r="284" s="13" customFormat="1">
      <c r="A284" s="13"/>
      <c r="B284" s="227"/>
      <c r="C284" s="228"/>
      <c r="D284" s="229" t="s">
        <v>200</v>
      </c>
      <c r="E284" s="230" t="s">
        <v>19</v>
      </c>
      <c r="F284" s="231" t="s">
        <v>1494</v>
      </c>
      <c r="G284" s="228"/>
      <c r="H284" s="232">
        <v>119.227</v>
      </c>
      <c r="I284" s="233"/>
      <c r="J284" s="228"/>
      <c r="K284" s="228"/>
      <c r="L284" s="234"/>
      <c r="M284" s="235"/>
      <c r="N284" s="236"/>
      <c r="O284" s="236"/>
      <c r="P284" s="236"/>
      <c r="Q284" s="236"/>
      <c r="R284" s="236"/>
      <c r="S284" s="236"/>
      <c r="T284" s="23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8" t="s">
        <v>200</v>
      </c>
      <c r="AU284" s="238" t="s">
        <v>84</v>
      </c>
      <c r="AV284" s="13" t="s">
        <v>84</v>
      </c>
      <c r="AW284" s="13" t="s">
        <v>35</v>
      </c>
      <c r="AX284" s="13" t="s">
        <v>74</v>
      </c>
      <c r="AY284" s="238" t="s">
        <v>189</v>
      </c>
    </row>
    <row r="285" s="13" customFormat="1">
      <c r="A285" s="13"/>
      <c r="B285" s="227"/>
      <c r="C285" s="228"/>
      <c r="D285" s="229" t="s">
        <v>200</v>
      </c>
      <c r="E285" s="230" t="s">
        <v>19</v>
      </c>
      <c r="F285" s="231" t="s">
        <v>1378</v>
      </c>
      <c r="G285" s="228"/>
      <c r="H285" s="232">
        <v>143.00999999999999</v>
      </c>
      <c r="I285" s="233"/>
      <c r="J285" s="228"/>
      <c r="K285" s="228"/>
      <c r="L285" s="234"/>
      <c r="M285" s="235"/>
      <c r="N285" s="236"/>
      <c r="O285" s="236"/>
      <c r="P285" s="236"/>
      <c r="Q285" s="236"/>
      <c r="R285" s="236"/>
      <c r="S285" s="236"/>
      <c r="T285" s="23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8" t="s">
        <v>200</v>
      </c>
      <c r="AU285" s="238" t="s">
        <v>84</v>
      </c>
      <c r="AV285" s="13" t="s">
        <v>84</v>
      </c>
      <c r="AW285" s="13" t="s">
        <v>35</v>
      </c>
      <c r="AX285" s="13" t="s">
        <v>74</v>
      </c>
      <c r="AY285" s="238" t="s">
        <v>189</v>
      </c>
    </row>
    <row r="286" s="13" customFormat="1">
      <c r="A286" s="13"/>
      <c r="B286" s="227"/>
      <c r="C286" s="228"/>
      <c r="D286" s="229" t="s">
        <v>200</v>
      </c>
      <c r="E286" s="230" t="s">
        <v>19</v>
      </c>
      <c r="F286" s="231" t="s">
        <v>1495</v>
      </c>
      <c r="G286" s="228"/>
      <c r="H286" s="232">
        <v>-22.5</v>
      </c>
      <c r="I286" s="233"/>
      <c r="J286" s="228"/>
      <c r="K286" s="228"/>
      <c r="L286" s="234"/>
      <c r="M286" s="235"/>
      <c r="N286" s="236"/>
      <c r="O286" s="236"/>
      <c r="P286" s="236"/>
      <c r="Q286" s="236"/>
      <c r="R286" s="236"/>
      <c r="S286" s="236"/>
      <c r="T286" s="23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8" t="s">
        <v>200</v>
      </c>
      <c r="AU286" s="238" t="s">
        <v>84</v>
      </c>
      <c r="AV286" s="13" t="s">
        <v>84</v>
      </c>
      <c r="AW286" s="13" t="s">
        <v>35</v>
      </c>
      <c r="AX286" s="13" t="s">
        <v>74</v>
      </c>
      <c r="AY286" s="238" t="s">
        <v>189</v>
      </c>
    </row>
    <row r="287" s="15" customFormat="1">
      <c r="A287" s="15"/>
      <c r="B287" s="251"/>
      <c r="C287" s="252"/>
      <c r="D287" s="229" t="s">
        <v>200</v>
      </c>
      <c r="E287" s="253" t="s">
        <v>19</v>
      </c>
      <c r="F287" s="254" t="s">
        <v>1496</v>
      </c>
      <c r="G287" s="252"/>
      <c r="H287" s="253" t="s">
        <v>19</v>
      </c>
      <c r="I287" s="255"/>
      <c r="J287" s="252"/>
      <c r="K287" s="252"/>
      <c r="L287" s="256"/>
      <c r="M287" s="257"/>
      <c r="N287" s="258"/>
      <c r="O287" s="258"/>
      <c r="P287" s="258"/>
      <c r="Q287" s="258"/>
      <c r="R287" s="258"/>
      <c r="S287" s="258"/>
      <c r="T287" s="259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0" t="s">
        <v>200</v>
      </c>
      <c r="AU287" s="260" t="s">
        <v>84</v>
      </c>
      <c r="AV287" s="15" t="s">
        <v>82</v>
      </c>
      <c r="AW287" s="15" t="s">
        <v>35</v>
      </c>
      <c r="AX287" s="15" t="s">
        <v>74</v>
      </c>
      <c r="AY287" s="260" t="s">
        <v>189</v>
      </c>
    </row>
    <row r="288" s="13" customFormat="1">
      <c r="A288" s="13"/>
      <c r="B288" s="227"/>
      <c r="C288" s="228"/>
      <c r="D288" s="229" t="s">
        <v>200</v>
      </c>
      <c r="E288" s="230" t="s">
        <v>19</v>
      </c>
      <c r="F288" s="231" t="s">
        <v>1497</v>
      </c>
      <c r="G288" s="228"/>
      <c r="H288" s="232">
        <v>228.59100000000001</v>
      </c>
      <c r="I288" s="233"/>
      <c r="J288" s="228"/>
      <c r="K288" s="228"/>
      <c r="L288" s="234"/>
      <c r="M288" s="235"/>
      <c r="N288" s="236"/>
      <c r="O288" s="236"/>
      <c r="P288" s="236"/>
      <c r="Q288" s="236"/>
      <c r="R288" s="236"/>
      <c r="S288" s="236"/>
      <c r="T288" s="23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8" t="s">
        <v>200</v>
      </c>
      <c r="AU288" s="238" t="s">
        <v>84</v>
      </c>
      <c r="AV288" s="13" t="s">
        <v>84</v>
      </c>
      <c r="AW288" s="13" t="s">
        <v>35</v>
      </c>
      <c r="AX288" s="13" t="s">
        <v>74</v>
      </c>
      <c r="AY288" s="238" t="s">
        <v>189</v>
      </c>
    </row>
    <row r="289" s="13" customFormat="1">
      <c r="A289" s="13"/>
      <c r="B289" s="227"/>
      <c r="C289" s="228"/>
      <c r="D289" s="229" t="s">
        <v>200</v>
      </c>
      <c r="E289" s="230" t="s">
        <v>19</v>
      </c>
      <c r="F289" s="231" t="s">
        <v>1495</v>
      </c>
      <c r="G289" s="228"/>
      <c r="H289" s="232">
        <v>-22.5</v>
      </c>
      <c r="I289" s="233"/>
      <c r="J289" s="228"/>
      <c r="K289" s="228"/>
      <c r="L289" s="234"/>
      <c r="M289" s="235"/>
      <c r="N289" s="236"/>
      <c r="O289" s="236"/>
      <c r="P289" s="236"/>
      <c r="Q289" s="236"/>
      <c r="R289" s="236"/>
      <c r="S289" s="236"/>
      <c r="T289" s="23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8" t="s">
        <v>200</v>
      </c>
      <c r="AU289" s="238" t="s">
        <v>84</v>
      </c>
      <c r="AV289" s="13" t="s">
        <v>84</v>
      </c>
      <c r="AW289" s="13" t="s">
        <v>35</v>
      </c>
      <c r="AX289" s="13" t="s">
        <v>74</v>
      </c>
      <c r="AY289" s="238" t="s">
        <v>189</v>
      </c>
    </row>
    <row r="290" s="16" customFormat="1">
      <c r="A290" s="16"/>
      <c r="B290" s="271"/>
      <c r="C290" s="272"/>
      <c r="D290" s="229" t="s">
        <v>200</v>
      </c>
      <c r="E290" s="273" t="s">
        <v>1193</v>
      </c>
      <c r="F290" s="274" t="s">
        <v>379</v>
      </c>
      <c r="G290" s="272"/>
      <c r="H290" s="275">
        <v>486.80700000000002</v>
      </c>
      <c r="I290" s="276"/>
      <c r="J290" s="272"/>
      <c r="K290" s="272"/>
      <c r="L290" s="277"/>
      <c r="M290" s="278"/>
      <c r="N290" s="279"/>
      <c r="O290" s="279"/>
      <c r="P290" s="279"/>
      <c r="Q290" s="279"/>
      <c r="R290" s="279"/>
      <c r="S290" s="279"/>
      <c r="T290" s="280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T290" s="281" t="s">
        <v>200</v>
      </c>
      <c r="AU290" s="281" t="s">
        <v>84</v>
      </c>
      <c r="AV290" s="16" t="s">
        <v>190</v>
      </c>
      <c r="AW290" s="16" t="s">
        <v>35</v>
      </c>
      <c r="AX290" s="16" t="s">
        <v>74</v>
      </c>
      <c r="AY290" s="281" t="s">
        <v>189</v>
      </c>
    </row>
    <row r="291" s="15" customFormat="1">
      <c r="A291" s="15"/>
      <c r="B291" s="251"/>
      <c r="C291" s="252"/>
      <c r="D291" s="229" t="s">
        <v>200</v>
      </c>
      <c r="E291" s="253" t="s">
        <v>19</v>
      </c>
      <c r="F291" s="254" t="s">
        <v>1428</v>
      </c>
      <c r="G291" s="252"/>
      <c r="H291" s="253" t="s">
        <v>19</v>
      </c>
      <c r="I291" s="255"/>
      <c r="J291" s="252"/>
      <c r="K291" s="252"/>
      <c r="L291" s="256"/>
      <c r="M291" s="257"/>
      <c r="N291" s="258"/>
      <c r="O291" s="258"/>
      <c r="P291" s="258"/>
      <c r="Q291" s="258"/>
      <c r="R291" s="258"/>
      <c r="S291" s="258"/>
      <c r="T291" s="259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0" t="s">
        <v>200</v>
      </c>
      <c r="AU291" s="260" t="s">
        <v>84</v>
      </c>
      <c r="AV291" s="15" t="s">
        <v>82</v>
      </c>
      <c r="AW291" s="15" t="s">
        <v>35</v>
      </c>
      <c r="AX291" s="15" t="s">
        <v>74</v>
      </c>
      <c r="AY291" s="260" t="s">
        <v>189</v>
      </c>
    </row>
    <row r="292" s="13" customFormat="1">
      <c r="A292" s="13"/>
      <c r="B292" s="227"/>
      <c r="C292" s="228"/>
      <c r="D292" s="229" t="s">
        <v>200</v>
      </c>
      <c r="E292" s="230" t="s">
        <v>19</v>
      </c>
      <c r="F292" s="231" t="s">
        <v>1498</v>
      </c>
      <c r="G292" s="228"/>
      <c r="H292" s="232">
        <v>80.010000000000005</v>
      </c>
      <c r="I292" s="233"/>
      <c r="J292" s="228"/>
      <c r="K292" s="228"/>
      <c r="L292" s="234"/>
      <c r="M292" s="235"/>
      <c r="N292" s="236"/>
      <c r="O292" s="236"/>
      <c r="P292" s="236"/>
      <c r="Q292" s="236"/>
      <c r="R292" s="236"/>
      <c r="S292" s="236"/>
      <c r="T292" s="23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8" t="s">
        <v>200</v>
      </c>
      <c r="AU292" s="238" t="s">
        <v>84</v>
      </c>
      <c r="AV292" s="13" t="s">
        <v>84</v>
      </c>
      <c r="AW292" s="13" t="s">
        <v>35</v>
      </c>
      <c r="AX292" s="13" t="s">
        <v>74</v>
      </c>
      <c r="AY292" s="238" t="s">
        <v>189</v>
      </c>
    </row>
    <row r="293" s="16" customFormat="1">
      <c r="A293" s="16"/>
      <c r="B293" s="271"/>
      <c r="C293" s="272"/>
      <c r="D293" s="229" t="s">
        <v>200</v>
      </c>
      <c r="E293" s="273" t="s">
        <v>1289</v>
      </c>
      <c r="F293" s="274" t="s">
        <v>379</v>
      </c>
      <c r="G293" s="272"/>
      <c r="H293" s="275">
        <v>80.010000000000005</v>
      </c>
      <c r="I293" s="276"/>
      <c r="J293" s="272"/>
      <c r="K293" s="272"/>
      <c r="L293" s="277"/>
      <c r="M293" s="278"/>
      <c r="N293" s="279"/>
      <c r="O293" s="279"/>
      <c r="P293" s="279"/>
      <c r="Q293" s="279"/>
      <c r="R293" s="279"/>
      <c r="S293" s="279"/>
      <c r="T293" s="280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T293" s="281" t="s">
        <v>200</v>
      </c>
      <c r="AU293" s="281" t="s">
        <v>84</v>
      </c>
      <c r="AV293" s="16" t="s">
        <v>190</v>
      </c>
      <c r="AW293" s="16" t="s">
        <v>35</v>
      </c>
      <c r="AX293" s="16" t="s">
        <v>74</v>
      </c>
      <c r="AY293" s="281" t="s">
        <v>189</v>
      </c>
    </row>
    <row r="294" s="14" customFormat="1">
      <c r="A294" s="14"/>
      <c r="B294" s="239"/>
      <c r="C294" s="240"/>
      <c r="D294" s="229" t="s">
        <v>200</v>
      </c>
      <c r="E294" s="241" t="s">
        <v>19</v>
      </c>
      <c r="F294" s="242" t="s">
        <v>203</v>
      </c>
      <c r="G294" s="240"/>
      <c r="H294" s="243">
        <v>566.81700000000001</v>
      </c>
      <c r="I294" s="244"/>
      <c r="J294" s="240"/>
      <c r="K294" s="240"/>
      <c r="L294" s="245"/>
      <c r="M294" s="246"/>
      <c r="N294" s="247"/>
      <c r="O294" s="247"/>
      <c r="P294" s="247"/>
      <c r="Q294" s="247"/>
      <c r="R294" s="247"/>
      <c r="S294" s="247"/>
      <c r="T294" s="248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9" t="s">
        <v>200</v>
      </c>
      <c r="AU294" s="249" t="s">
        <v>84</v>
      </c>
      <c r="AV294" s="14" t="s">
        <v>196</v>
      </c>
      <c r="AW294" s="14" t="s">
        <v>35</v>
      </c>
      <c r="AX294" s="14" t="s">
        <v>82</v>
      </c>
      <c r="AY294" s="249" t="s">
        <v>189</v>
      </c>
    </row>
    <row r="295" s="2" customFormat="1" ht="16.5" customHeight="1">
      <c r="A295" s="42"/>
      <c r="B295" s="43"/>
      <c r="C295" s="261" t="s">
        <v>359</v>
      </c>
      <c r="D295" s="261" t="s">
        <v>254</v>
      </c>
      <c r="E295" s="262" t="s">
        <v>1499</v>
      </c>
      <c r="F295" s="263" t="s">
        <v>1500</v>
      </c>
      <c r="G295" s="264" t="s">
        <v>222</v>
      </c>
      <c r="H295" s="265">
        <v>681.52999999999997</v>
      </c>
      <c r="I295" s="266"/>
      <c r="J295" s="267">
        <f>ROUND(I295*H295,2)</f>
        <v>0</v>
      </c>
      <c r="K295" s="263" t="s">
        <v>195</v>
      </c>
      <c r="L295" s="268"/>
      <c r="M295" s="269" t="s">
        <v>19</v>
      </c>
      <c r="N295" s="270" t="s">
        <v>45</v>
      </c>
      <c r="O295" s="88"/>
      <c r="P295" s="218">
        <f>O295*H295</f>
        <v>0</v>
      </c>
      <c r="Q295" s="218">
        <v>1</v>
      </c>
      <c r="R295" s="218">
        <f>Q295*H295</f>
        <v>681.52999999999997</v>
      </c>
      <c r="S295" s="218">
        <v>0</v>
      </c>
      <c r="T295" s="219">
        <f>S295*H295</f>
        <v>0</v>
      </c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R295" s="220" t="s">
        <v>247</v>
      </c>
      <c r="AT295" s="220" t="s">
        <v>254</v>
      </c>
      <c r="AU295" s="220" t="s">
        <v>84</v>
      </c>
      <c r="AY295" s="21" t="s">
        <v>189</v>
      </c>
      <c r="BE295" s="221">
        <f>IF(N295="základní",J295,0)</f>
        <v>0</v>
      </c>
      <c r="BF295" s="221">
        <f>IF(N295="snížená",J295,0)</f>
        <v>0</v>
      </c>
      <c r="BG295" s="221">
        <f>IF(N295="zákl. přenesená",J295,0)</f>
        <v>0</v>
      </c>
      <c r="BH295" s="221">
        <f>IF(N295="sníž. přenesená",J295,0)</f>
        <v>0</v>
      </c>
      <c r="BI295" s="221">
        <f>IF(N295="nulová",J295,0)</f>
        <v>0</v>
      </c>
      <c r="BJ295" s="21" t="s">
        <v>82</v>
      </c>
      <c r="BK295" s="221">
        <f>ROUND(I295*H295,2)</f>
        <v>0</v>
      </c>
      <c r="BL295" s="21" t="s">
        <v>196</v>
      </c>
      <c r="BM295" s="220" t="s">
        <v>1501</v>
      </c>
    </row>
    <row r="296" s="13" customFormat="1">
      <c r="A296" s="13"/>
      <c r="B296" s="227"/>
      <c r="C296" s="228"/>
      <c r="D296" s="229" t="s">
        <v>200</v>
      </c>
      <c r="E296" s="230" t="s">
        <v>19</v>
      </c>
      <c r="F296" s="231" t="s">
        <v>1193</v>
      </c>
      <c r="G296" s="228"/>
      <c r="H296" s="232">
        <v>486.80700000000002</v>
      </c>
      <c r="I296" s="233"/>
      <c r="J296" s="228"/>
      <c r="K296" s="228"/>
      <c r="L296" s="234"/>
      <c r="M296" s="235"/>
      <c r="N296" s="236"/>
      <c r="O296" s="236"/>
      <c r="P296" s="236"/>
      <c r="Q296" s="236"/>
      <c r="R296" s="236"/>
      <c r="S296" s="236"/>
      <c r="T296" s="23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8" t="s">
        <v>200</v>
      </c>
      <c r="AU296" s="238" t="s">
        <v>84</v>
      </c>
      <c r="AV296" s="13" t="s">
        <v>84</v>
      </c>
      <c r="AW296" s="13" t="s">
        <v>35</v>
      </c>
      <c r="AX296" s="13" t="s">
        <v>82</v>
      </c>
      <c r="AY296" s="238" t="s">
        <v>189</v>
      </c>
    </row>
    <row r="297" s="13" customFormat="1">
      <c r="A297" s="13"/>
      <c r="B297" s="227"/>
      <c r="C297" s="228"/>
      <c r="D297" s="229" t="s">
        <v>200</v>
      </c>
      <c r="E297" s="228"/>
      <c r="F297" s="231" t="s">
        <v>1502</v>
      </c>
      <c r="G297" s="228"/>
      <c r="H297" s="232">
        <v>681.52999999999997</v>
      </c>
      <c r="I297" s="233"/>
      <c r="J297" s="228"/>
      <c r="K297" s="228"/>
      <c r="L297" s="234"/>
      <c r="M297" s="235"/>
      <c r="N297" s="236"/>
      <c r="O297" s="236"/>
      <c r="P297" s="236"/>
      <c r="Q297" s="236"/>
      <c r="R297" s="236"/>
      <c r="S297" s="236"/>
      <c r="T297" s="23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8" t="s">
        <v>200</v>
      </c>
      <c r="AU297" s="238" t="s">
        <v>84</v>
      </c>
      <c r="AV297" s="13" t="s">
        <v>84</v>
      </c>
      <c r="AW297" s="13" t="s">
        <v>4</v>
      </c>
      <c r="AX297" s="13" t="s">
        <v>82</v>
      </c>
      <c r="AY297" s="238" t="s">
        <v>189</v>
      </c>
    </row>
    <row r="298" s="2" customFormat="1" ht="66.75" customHeight="1">
      <c r="A298" s="42"/>
      <c r="B298" s="43"/>
      <c r="C298" s="209" t="s">
        <v>366</v>
      </c>
      <c r="D298" s="209" t="s">
        <v>192</v>
      </c>
      <c r="E298" s="210" t="s">
        <v>1503</v>
      </c>
      <c r="F298" s="211" t="s">
        <v>1504</v>
      </c>
      <c r="G298" s="212" t="s">
        <v>107</v>
      </c>
      <c r="H298" s="213">
        <v>31.259</v>
      </c>
      <c r="I298" s="214"/>
      <c r="J298" s="215">
        <f>ROUND(I298*H298,2)</f>
        <v>0</v>
      </c>
      <c r="K298" s="211" t="s">
        <v>195</v>
      </c>
      <c r="L298" s="48"/>
      <c r="M298" s="216" t="s">
        <v>19</v>
      </c>
      <c r="N298" s="217" t="s">
        <v>45</v>
      </c>
      <c r="O298" s="88"/>
      <c r="P298" s="218">
        <f>O298*H298</f>
        <v>0</v>
      </c>
      <c r="Q298" s="218">
        <v>0</v>
      </c>
      <c r="R298" s="218">
        <f>Q298*H298</f>
        <v>0</v>
      </c>
      <c r="S298" s="218">
        <v>0</v>
      </c>
      <c r="T298" s="219">
        <f>S298*H298</f>
        <v>0</v>
      </c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R298" s="220" t="s">
        <v>196</v>
      </c>
      <c r="AT298" s="220" t="s">
        <v>192</v>
      </c>
      <c r="AU298" s="220" t="s">
        <v>84</v>
      </c>
      <c r="AY298" s="21" t="s">
        <v>189</v>
      </c>
      <c r="BE298" s="221">
        <f>IF(N298="základní",J298,0)</f>
        <v>0</v>
      </c>
      <c r="BF298" s="221">
        <f>IF(N298="snížená",J298,0)</f>
        <v>0</v>
      </c>
      <c r="BG298" s="221">
        <f>IF(N298="zákl. přenesená",J298,0)</f>
        <v>0</v>
      </c>
      <c r="BH298" s="221">
        <f>IF(N298="sníž. přenesená",J298,0)</f>
        <v>0</v>
      </c>
      <c r="BI298" s="221">
        <f>IF(N298="nulová",J298,0)</f>
        <v>0</v>
      </c>
      <c r="BJ298" s="21" t="s">
        <v>82</v>
      </c>
      <c r="BK298" s="221">
        <f>ROUND(I298*H298,2)</f>
        <v>0</v>
      </c>
      <c r="BL298" s="21" t="s">
        <v>196</v>
      </c>
      <c r="BM298" s="220" t="s">
        <v>1505</v>
      </c>
    </row>
    <row r="299" s="2" customFormat="1">
      <c r="A299" s="42"/>
      <c r="B299" s="43"/>
      <c r="C299" s="44"/>
      <c r="D299" s="222" t="s">
        <v>198</v>
      </c>
      <c r="E299" s="44"/>
      <c r="F299" s="223" t="s">
        <v>1506</v>
      </c>
      <c r="G299" s="44"/>
      <c r="H299" s="44"/>
      <c r="I299" s="224"/>
      <c r="J299" s="44"/>
      <c r="K299" s="44"/>
      <c r="L299" s="48"/>
      <c r="M299" s="225"/>
      <c r="N299" s="226"/>
      <c r="O299" s="88"/>
      <c r="P299" s="88"/>
      <c r="Q299" s="88"/>
      <c r="R299" s="88"/>
      <c r="S299" s="88"/>
      <c r="T299" s="89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T299" s="21" t="s">
        <v>198</v>
      </c>
      <c r="AU299" s="21" t="s">
        <v>84</v>
      </c>
    </row>
    <row r="300" s="15" customFormat="1">
      <c r="A300" s="15"/>
      <c r="B300" s="251"/>
      <c r="C300" s="252"/>
      <c r="D300" s="229" t="s">
        <v>200</v>
      </c>
      <c r="E300" s="253" t="s">
        <v>19</v>
      </c>
      <c r="F300" s="254" t="s">
        <v>1428</v>
      </c>
      <c r="G300" s="252"/>
      <c r="H300" s="253" t="s">
        <v>19</v>
      </c>
      <c r="I300" s="255"/>
      <c r="J300" s="252"/>
      <c r="K300" s="252"/>
      <c r="L300" s="256"/>
      <c r="M300" s="257"/>
      <c r="N300" s="258"/>
      <c r="O300" s="258"/>
      <c r="P300" s="258"/>
      <c r="Q300" s="258"/>
      <c r="R300" s="258"/>
      <c r="S300" s="258"/>
      <c r="T300" s="259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0" t="s">
        <v>200</v>
      </c>
      <c r="AU300" s="260" t="s">
        <v>84</v>
      </c>
      <c r="AV300" s="15" t="s">
        <v>82</v>
      </c>
      <c r="AW300" s="15" t="s">
        <v>35</v>
      </c>
      <c r="AX300" s="15" t="s">
        <v>74</v>
      </c>
      <c r="AY300" s="260" t="s">
        <v>189</v>
      </c>
    </row>
    <row r="301" s="13" customFormat="1">
      <c r="A301" s="13"/>
      <c r="B301" s="227"/>
      <c r="C301" s="228"/>
      <c r="D301" s="229" t="s">
        <v>200</v>
      </c>
      <c r="E301" s="230" t="s">
        <v>19</v>
      </c>
      <c r="F301" s="231" t="s">
        <v>1507</v>
      </c>
      <c r="G301" s="228"/>
      <c r="H301" s="232">
        <v>34.289999999999999</v>
      </c>
      <c r="I301" s="233"/>
      <c r="J301" s="228"/>
      <c r="K301" s="228"/>
      <c r="L301" s="234"/>
      <c r="M301" s="235"/>
      <c r="N301" s="236"/>
      <c r="O301" s="236"/>
      <c r="P301" s="236"/>
      <c r="Q301" s="236"/>
      <c r="R301" s="236"/>
      <c r="S301" s="236"/>
      <c r="T301" s="23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8" t="s">
        <v>200</v>
      </c>
      <c r="AU301" s="238" t="s">
        <v>84</v>
      </c>
      <c r="AV301" s="13" t="s">
        <v>84</v>
      </c>
      <c r="AW301" s="13" t="s">
        <v>35</v>
      </c>
      <c r="AX301" s="13" t="s">
        <v>74</v>
      </c>
      <c r="AY301" s="238" t="s">
        <v>189</v>
      </c>
    </row>
    <row r="302" s="13" customFormat="1">
      <c r="A302" s="13"/>
      <c r="B302" s="227"/>
      <c r="C302" s="228"/>
      <c r="D302" s="229" t="s">
        <v>200</v>
      </c>
      <c r="E302" s="230" t="s">
        <v>19</v>
      </c>
      <c r="F302" s="231" t="s">
        <v>1508</v>
      </c>
      <c r="G302" s="228"/>
      <c r="H302" s="232">
        <v>-1.252</v>
      </c>
      <c r="I302" s="233"/>
      <c r="J302" s="228"/>
      <c r="K302" s="228"/>
      <c r="L302" s="234"/>
      <c r="M302" s="235"/>
      <c r="N302" s="236"/>
      <c r="O302" s="236"/>
      <c r="P302" s="236"/>
      <c r="Q302" s="236"/>
      <c r="R302" s="236"/>
      <c r="S302" s="236"/>
      <c r="T302" s="23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8" t="s">
        <v>200</v>
      </c>
      <c r="AU302" s="238" t="s">
        <v>84</v>
      </c>
      <c r="AV302" s="13" t="s">
        <v>84</v>
      </c>
      <c r="AW302" s="13" t="s">
        <v>35</v>
      </c>
      <c r="AX302" s="13" t="s">
        <v>74</v>
      </c>
      <c r="AY302" s="238" t="s">
        <v>189</v>
      </c>
    </row>
    <row r="303" s="13" customFormat="1">
      <c r="A303" s="13"/>
      <c r="B303" s="227"/>
      <c r="C303" s="228"/>
      <c r="D303" s="229" t="s">
        <v>200</v>
      </c>
      <c r="E303" s="230" t="s">
        <v>19</v>
      </c>
      <c r="F303" s="231" t="s">
        <v>1509</v>
      </c>
      <c r="G303" s="228"/>
      <c r="H303" s="232">
        <v>-1.7789999999999999</v>
      </c>
      <c r="I303" s="233"/>
      <c r="J303" s="228"/>
      <c r="K303" s="228"/>
      <c r="L303" s="234"/>
      <c r="M303" s="235"/>
      <c r="N303" s="236"/>
      <c r="O303" s="236"/>
      <c r="P303" s="236"/>
      <c r="Q303" s="236"/>
      <c r="R303" s="236"/>
      <c r="S303" s="236"/>
      <c r="T303" s="23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8" t="s">
        <v>200</v>
      </c>
      <c r="AU303" s="238" t="s">
        <v>84</v>
      </c>
      <c r="AV303" s="13" t="s">
        <v>84</v>
      </c>
      <c r="AW303" s="13" t="s">
        <v>35</v>
      </c>
      <c r="AX303" s="13" t="s">
        <v>74</v>
      </c>
      <c r="AY303" s="238" t="s">
        <v>189</v>
      </c>
    </row>
    <row r="304" s="16" customFormat="1">
      <c r="A304" s="16"/>
      <c r="B304" s="271"/>
      <c r="C304" s="272"/>
      <c r="D304" s="229" t="s">
        <v>200</v>
      </c>
      <c r="E304" s="273" t="s">
        <v>1196</v>
      </c>
      <c r="F304" s="274" t="s">
        <v>379</v>
      </c>
      <c r="G304" s="272"/>
      <c r="H304" s="275">
        <v>31.259</v>
      </c>
      <c r="I304" s="276"/>
      <c r="J304" s="272"/>
      <c r="K304" s="272"/>
      <c r="L304" s="277"/>
      <c r="M304" s="278"/>
      <c r="N304" s="279"/>
      <c r="O304" s="279"/>
      <c r="P304" s="279"/>
      <c r="Q304" s="279"/>
      <c r="R304" s="279"/>
      <c r="S304" s="279"/>
      <c r="T304" s="280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T304" s="281" t="s">
        <v>200</v>
      </c>
      <c r="AU304" s="281" t="s">
        <v>84</v>
      </c>
      <c r="AV304" s="16" t="s">
        <v>190</v>
      </c>
      <c r="AW304" s="16" t="s">
        <v>35</v>
      </c>
      <c r="AX304" s="16" t="s">
        <v>74</v>
      </c>
      <c r="AY304" s="281" t="s">
        <v>189</v>
      </c>
    </row>
    <row r="305" s="14" customFormat="1">
      <c r="A305" s="14"/>
      <c r="B305" s="239"/>
      <c r="C305" s="240"/>
      <c r="D305" s="229" t="s">
        <v>200</v>
      </c>
      <c r="E305" s="241" t="s">
        <v>19</v>
      </c>
      <c r="F305" s="242" t="s">
        <v>203</v>
      </c>
      <c r="G305" s="240"/>
      <c r="H305" s="243">
        <v>31.259</v>
      </c>
      <c r="I305" s="244"/>
      <c r="J305" s="240"/>
      <c r="K305" s="240"/>
      <c r="L305" s="245"/>
      <c r="M305" s="246"/>
      <c r="N305" s="247"/>
      <c r="O305" s="247"/>
      <c r="P305" s="247"/>
      <c r="Q305" s="247"/>
      <c r="R305" s="247"/>
      <c r="S305" s="247"/>
      <c r="T305" s="248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9" t="s">
        <v>200</v>
      </c>
      <c r="AU305" s="249" t="s">
        <v>84</v>
      </c>
      <c r="AV305" s="14" t="s">
        <v>196</v>
      </c>
      <c r="AW305" s="14" t="s">
        <v>35</v>
      </c>
      <c r="AX305" s="14" t="s">
        <v>82</v>
      </c>
      <c r="AY305" s="249" t="s">
        <v>189</v>
      </c>
    </row>
    <row r="306" s="2" customFormat="1" ht="16.5" customHeight="1">
      <c r="A306" s="42"/>
      <c r="B306" s="43"/>
      <c r="C306" s="261" t="s">
        <v>371</v>
      </c>
      <c r="D306" s="261" t="s">
        <v>254</v>
      </c>
      <c r="E306" s="262" t="s">
        <v>1510</v>
      </c>
      <c r="F306" s="263" t="s">
        <v>1511</v>
      </c>
      <c r="G306" s="264" t="s">
        <v>222</v>
      </c>
      <c r="H306" s="265">
        <v>62.518000000000001</v>
      </c>
      <c r="I306" s="266"/>
      <c r="J306" s="267">
        <f>ROUND(I306*H306,2)</f>
        <v>0</v>
      </c>
      <c r="K306" s="263" t="s">
        <v>195</v>
      </c>
      <c r="L306" s="268"/>
      <c r="M306" s="269" t="s">
        <v>19</v>
      </c>
      <c r="N306" s="270" t="s">
        <v>45</v>
      </c>
      <c r="O306" s="88"/>
      <c r="P306" s="218">
        <f>O306*H306</f>
        <v>0</v>
      </c>
      <c r="Q306" s="218">
        <v>1</v>
      </c>
      <c r="R306" s="218">
        <f>Q306*H306</f>
        <v>62.518000000000001</v>
      </c>
      <c r="S306" s="218">
        <v>0</v>
      </c>
      <c r="T306" s="219">
        <f>S306*H306</f>
        <v>0</v>
      </c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R306" s="220" t="s">
        <v>247</v>
      </c>
      <c r="AT306" s="220" t="s">
        <v>254</v>
      </c>
      <c r="AU306" s="220" t="s">
        <v>84</v>
      </c>
      <c r="AY306" s="21" t="s">
        <v>189</v>
      </c>
      <c r="BE306" s="221">
        <f>IF(N306="základní",J306,0)</f>
        <v>0</v>
      </c>
      <c r="BF306" s="221">
        <f>IF(N306="snížená",J306,0)</f>
        <v>0</v>
      </c>
      <c r="BG306" s="221">
        <f>IF(N306="zákl. přenesená",J306,0)</f>
        <v>0</v>
      </c>
      <c r="BH306" s="221">
        <f>IF(N306="sníž. přenesená",J306,0)</f>
        <v>0</v>
      </c>
      <c r="BI306" s="221">
        <f>IF(N306="nulová",J306,0)</f>
        <v>0</v>
      </c>
      <c r="BJ306" s="21" t="s">
        <v>82</v>
      </c>
      <c r="BK306" s="221">
        <f>ROUND(I306*H306,2)</f>
        <v>0</v>
      </c>
      <c r="BL306" s="21" t="s">
        <v>196</v>
      </c>
      <c r="BM306" s="220" t="s">
        <v>1512</v>
      </c>
    </row>
    <row r="307" s="13" customFormat="1">
      <c r="A307" s="13"/>
      <c r="B307" s="227"/>
      <c r="C307" s="228"/>
      <c r="D307" s="229" t="s">
        <v>200</v>
      </c>
      <c r="E307" s="230" t="s">
        <v>19</v>
      </c>
      <c r="F307" s="231" t="s">
        <v>1196</v>
      </c>
      <c r="G307" s="228"/>
      <c r="H307" s="232">
        <v>31.259</v>
      </c>
      <c r="I307" s="233"/>
      <c r="J307" s="228"/>
      <c r="K307" s="228"/>
      <c r="L307" s="234"/>
      <c r="M307" s="235"/>
      <c r="N307" s="236"/>
      <c r="O307" s="236"/>
      <c r="P307" s="236"/>
      <c r="Q307" s="236"/>
      <c r="R307" s="236"/>
      <c r="S307" s="236"/>
      <c r="T307" s="23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8" t="s">
        <v>200</v>
      </c>
      <c r="AU307" s="238" t="s">
        <v>84</v>
      </c>
      <c r="AV307" s="13" t="s">
        <v>84</v>
      </c>
      <c r="AW307" s="13" t="s">
        <v>35</v>
      </c>
      <c r="AX307" s="13" t="s">
        <v>82</v>
      </c>
      <c r="AY307" s="238" t="s">
        <v>189</v>
      </c>
    </row>
    <row r="308" s="13" customFormat="1">
      <c r="A308" s="13"/>
      <c r="B308" s="227"/>
      <c r="C308" s="228"/>
      <c r="D308" s="229" t="s">
        <v>200</v>
      </c>
      <c r="E308" s="228"/>
      <c r="F308" s="231" t="s">
        <v>1513</v>
      </c>
      <c r="G308" s="228"/>
      <c r="H308" s="232">
        <v>62.518000000000001</v>
      </c>
      <c r="I308" s="233"/>
      <c r="J308" s="228"/>
      <c r="K308" s="228"/>
      <c r="L308" s="234"/>
      <c r="M308" s="235"/>
      <c r="N308" s="236"/>
      <c r="O308" s="236"/>
      <c r="P308" s="236"/>
      <c r="Q308" s="236"/>
      <c r="R308" s="236"/>
      <c r="S308" s="236"/>
      <c r="T308" s="23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8" t="s">
        <v>200</v>
      </c>
      <c r="AU308" s="238" t="s">
        <v>84</v>
      </c>
      <c r="AV308" s="13" t="s">
        <v>84</v>
      </c>
      <c r="AW308" s="13" t="s">
        <v>4</v>
      </c>
      <c r="AX308" s="13" t="s">
        <v>82</v>
      </c>
      <c r="AY308" s="238" t="s">
        <v>189</v>
      </c>
    </row>
    <row r="309" s="2" customFormat="1" ht="37.8" customHeight="1">
      <c r="A309" s="42"/>
      <c r="B309" s="43"/>
      <c r="C309" s="209" t="s">
        <v>380</v>
      </c>
      <c r="D309" s="209" t="s">
        <v>192</v>
      </c>
      <c r="E309" s="210" t="s">
        <v>1514</v>
      </c>
      <c r="F309" s="211" t="s">
        <v>1515</v>
      </c>
      <c r="G309" s="212" t="s">
        <v>93</v>
      </c>
      <c r="H309" s="213">
        <v>108.488</v>
      </c>
      <c r="I309" s="214"/>
      <c r="J309" s="215">
        <f>ROUND(I309*H309,2)</f>
        <v>0</v>
      </c>
      <c r="K309" s="211" t="s">
        <v>195</v>
      </c>
      <c r="L309" s="48"/>
      <c r="M309" s="216" t="s">
        <v>19</v>
      </c>
      <c r="N309" s="217" t="s">
        <v>45</v>
      </c>
      <c r="O309" s="88"/>
      <c r="P309" s="218">
        <f>O309*H309</f>
        <v>0</v>
      </c>
      <c r="Q309" s="218">
        <v>0</v>
      </c>
      <c r="R309" s="218">
        <f>Q309*H309</f>
        <v>0</v>
      </c>
      <c r="S309" s="218">
        <v>0</v>
      </c>
      <c r="T309" s="219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20" t="s">
        <v>196</v>
      </c>
      <c r="AT309" s="220" t="s">
        <v>192</v>
      </c>
      <c r="AU309" s="220" t="s">
        <v>84</v>
      </c>
      <c r="AY309" s="21" t="s">
        <v>189</v>
      </c>
      <c r="BE309" s="221">
        <f>IF(N309="základní",J309,0)</f>
        <v>0</v>
      </c>
      <c r="BF309" s="221">
        <f>IF(N309="snížená",J309,0)</f>
        <v>0</v>
      </c>
      <c r="BG309" s="221">
        <f>IF(N309="zákl. přenesená",J309,0)</f>
        <v>0</v>
      </c>
      <c r="BH309" s="221">
        <f>IF(N309="sníž. přenesená",J309,0)</f>
        <v>0</v>
      </c>
      <c r="BI309" s="221">
        <f>IF(N309="nulová",J309,0)</f>
        <v>0</v>
      </c>
      <c r="BJ309" s="21" t="s">
        <v>82</v>
      </c>
      <c r="BK309" s="221">
        <f>ROUND(I309*H309,2)</f>
        <v>0</v>
      </c>
      <c r="BL309" s="21" t="s">
        <v>196</v>
      </c>
      <c r="BM309" s="220" t="s">
        <v>1516</v>
      </c>
    </row>
    <row r="310" s="2" customFormat="1">
      <c r="A310" s="42"/>
      <c r="B310" s="43"/>
      <c r="C310" s="44"/>
      <c r="D310" s="222" t="s">
        <v>198</v>
      </c>
      <c r="E310" s="44"/>
      <c r="F310" s="223" t="s">
        <v>1517</v>
      </c>
      <c r="G310" s="44"/>
      <c r="H310" s="44"/>
      <c r="I310" s="224"/>
      <c r="J310" s="44"/>
      <c r="K310" s="44"/>
      <c r="L310" s="48"/>
      <c r="M310" s="225"/>
      <c r="N310" s="226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1" t="s">
        <v>198</v>
      </c>
      <c r="AU310" s="21" t="s">
        <v>84</v>
      </c>
    </row>
    <row r="311" s="15" customFormat="1">
      <c r="A311" s="15"/>
      <c r="B311" s="251"/>
      <c r="C311" s="252"/>
      <c r="D311" s="229" t="s">
        <v>200</v>
      </c>
      <c r="E311" s="253" t="s">
        <v>19</v>
      </c>
      <c r="F311" s="254" t="s">
        <v>1518</v>
      </c>
      <c r="G311" s="252"/>
      <c r="H311" s="253" t="s">
        <v>19</v>
      </c>
      <c r="I311" s="255"/>
      <c r="J311" s="252"/>
      <c r="K311" s="252"/>
      <c r="L311" s="256"/>
      <c r="M311" s="257"/>
      <c r="N311" s="258"/>
      <c r="O311" s="258"/>
      <c r="P311" s="258"/>
      <c r="Q311" s="258"/>
      <c r="R311" s="258"/>
      <c r="S311" s="258"/>
      <c r="T311" s="259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0" t="s">
        <v>200</v>
      </c>
      <c r="AU311" s="260" t="s">
        <v>84</v>
      </c>
      <c r="AV311" s="15" t="s">
        <v>82</v>
      </c>
      <c r="AW311" s="15" t="s">
        <v>35</v>
      </c>
      <c r="AX311" s="15" t="s">
        <v>74</v>
      </c>
      <c r="AY311" s="260" t="s">
        <v>189</v>
      </c>
    </row>
    <row r="312" s="13" customFormat="1">
      <c r="A312" s="13"/>
      <c r="B312" s="227"/>
      <c r="C312" s="228"/>
      <c r="D312" s="229" t="s">
        <v>200</v>
      </c>
      <c r="E312" s="230" t="s">
        <v>19</v>
      </c>
      <c r="F312" s="231" t="s">
        <v>1519</v>
      </c>
      <c r="G312" s="228"/>
      <c r="H312" s="232">
        <v>108.488</v>
      </c>
      <c r="I312" s="233"/>
      <c r="J312" s="228"/>
      <c r="K312" s="228"/>
      <c r="L312" s="234"/>
      <c r="M312" s="235"/>
      <c r="N312" s="236"/>
      <c r="O312" s="236"/>
      <c r="P312" s="236"/>
      <c r="Q312" s="236"/>
      <c r="R312" s="236"/>
      <c r="S312" s="236"/>
      <c r="T312" s="23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8" t="s">
        <v>200</v>
      </c>
      <c r="AU312" s="238" t="s">
        <v>84</v>
      </c>
      <c r="AV312" s="13" t="s">
        <v>84</v>
      </c>
      <c r="AW312" s="13" t="s">
        <v>35</v>
      </c>
      <c r="AX312" s="13" t="s">
        <v>82</v>
      </c>
      <c r="AY312" s="238" t="s">
        <v>189</v>
      </c>
    </row>
    <row r="313" s="2" customFormat="1" ht="16.5" customHeight="1">
      <c r="A313" s="42"/>
      <c r="B313" s="43"/>
      <c r="C313" s="261" t="s">
        <v>386</v>
      </c>
      <c r="D313" s="261" t="s">
        <v>254</v>
      </c>
      <c r="E313" s="262" t="s">
        <v>1520</v>
      </c>
      <c r="F313" s="263" t="s">
        <v>1521</v>
      </c>
      <c r="G313" s="264" t="s">
        <v>222</v>
      </c>
      <c r="H313" s="265">
        <v>36.887</v>
      </c>
      <c r="I313" s="266"/>
      <c r="J313" s="267">
        <f>ROUND(I313*H313,2)</f>
        <v>0</v>
      </c>
      <c r="K313" s="263" t="s">
        <v>195</v>
      </c>
      <c r="L313" s="268"/>
      <c r="M313" s="269" t="s">
        <v>19</v>
      </c>
      <c r="N313" s="270" t="s">
        <v>45</v>
      </c>
      <c r="O313" s="88"/>
      <c r="P313" s="218">
        <f>O313*H313</f>
        <v>0</v>
      </c>
      <c r="Q313" s="218">
        <v>1</v>
      </c>
      <c r="R313" s="218">
        <f>Q313*H313</f>
        <v>36.887</v>
      </c>
      <c r="S313" s="218">
        <v>0</v>
      </c>
      <c r="T313" s="219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20" t="s">
        <v>247</v>
      </c>
      <c r="AT313" s="220" t="s">
        <v>254</v>
      </c>
      <c r="AU313" s="220" t="s">
        <v>84</v>
      </c>
      <c r="AY313" s="21" t="s">
        <v>189</v>
      </c>
      <c r="BE313" s="221">
        <f>IF(N313="základní",J313,0)</f>
        <v>0</v>
      </c>
      <c r="BF313" s="221">
        <f>IF(N313="snížená",J313,0)</f>
        <v>0</v>
      </c>
      <c r="BG313" s="221">
        <f>IF(N313="zákl. přenesená",J313,0)</f>
        <v>0</v>
      </c>
      <c r="BH313" s="221">
        <f>IF(N313="sníž. přenesená",J313,0)</f>
        <v>0</v>
      </c>
      <c r="BI313" s="221">
        <f>IF(N313="nulová",J313,0)</f>
        <v>0</v>
      </c>
      <c r="BJ313" s="21" t="s">
        <v>82</v>
      </c>
      <c r="BK313" s="221">
        <f>ROUND(I313*H313,2)</f>
        <v>0</v>
      </c>
      <c r="BL313" s="21" t="s">
        <v>196</v>
      </c>
      <c r="BM313" s="220" t="s">
        <v>1522</v>
      </c>
    </row>
    <row r="314" s="13" customFormat="1">
      <c r="A314" s="13"/>
      <c r="B314" s="227"/>
      <c r="C314" s="228"/>
      <c r="D314" s="229" t="s">
        <v>200</v>
      </c>
      <c r="E314" s="230" t="s">
        <v>19</v>
      </c>
      <c r="F314" s="231" t="s">
        <v>1523</v>
      </c>
      <c r="G314" s="228"/>
      <c r="H314" s="232">
        <v>21.698</v>
      </c>
      <c r="I314" s="233"/>
      <c r="J314" s="228"/>
      <c r="K314" s="228"/>
      <c r="L314" s="234"/>
      <c r="M314" s="235"/>
      <c r="N314" s="236"/>
      <c r="O314" s="236"/>
      <c r="P314" s="236"/>
      <c r="Q314" s="236"/>
      <c r="R314" s="236"/>
      <c r="S314" s="236"/>
      <c r="T314" s="23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8" t="s">
        <v>200</v>
      </c>
      <c r="AU314" s="238" t="s">
        <v>84</v>
      </c>
      <c r="AV314" s="13" t="s">
        <v>84</v>
      </c>
      <c r="AW314" s="13" t="s">
        <v>35</v>
      </c>
      <c r="AX314" s="13" t="s">
        <v>82</v>
      </c>
      <c r="AY314" s="238" t="s">
        <v>189</v>
      </c>
    </row>
    <row r="315" s="13" customFormat="1">
      <c r="A315" s="13"/>
      <c r="B315" s="227"/>
      <c r="C315" s="228"/>
      <c r="D315" s="229" t="s">
        <v>200</v>
      </c>
      <c r="E315" s="228"/>
      <c r="F315" s="231" t="s">
        <v>1524</v>
      </c>
      <c r="G315" s="228"/>
      <c r="H315" s="232">
        <v>36.887</v>
      </c>
      <c r="I315" s="233"/>
      <c r="J315" s="228"/>
      <c r="K315" s="228"/>
      <c r="L315" s="234"/>
      <c r="M315" s="235"/>
      <c r="N315" s="236"/>
      <c r="O315" s="236"/>
      <c r="P315" s="236"/>
      <c r="Q315" s="236"/>
      <c r="R315" s="236"/>
      <c r="S315" s="236"/>
      <c r="T315" s="23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8" t="s">
        <v>200</v>
      </c>
      <c r="AU315" s="238" t="s">
        <v>84</v>
      </c>
      <c r="AV315" s="13" t="s">
        <v>84</v>
      </c>
      <c r="AW315" s="13" t="s">
        <v>4</v>
      </c>
      <c r="AX315" s="13" t="s">
        <v>82</v>
      </c>
      <c r="AY315" s="238" t="s">
        <v>189</v>
      </c>
    </row>
    <row r="316" s="2" customFormat="1" ht="37.8" customHeight="1">
      <c r="A316" s="42"/>
      <c r="B316" s="43"/>
      <c r="C316" s="209" t="s">
        <v>390</v>
      </c>
      <c r="D316" s="209" t="s">
        <v>192</v>
      </c>
      <c r="E316" s="210" t="s">
        <v>1525</v>
      </c>
      <c r="F316" s="211" t="s">
        <v>1526</v>
      </c>
      <c r="G316" s="212" t="s">
        <v>93</v>
      </c>
      <c r="H316" s="213">
        <v>91.730000000000004</v>
      </c>
      <c r="I316" s="214"/>
      <c r="J316" s="215">
        <f>ROUND(I316*H316,2)</f>
        <v>0</v>
      </c>
      <c r="K316" s="211" t="s">
        <v>195</v>
      </c>
      <c r="L316" s="48"/>
      <c r="M316" s="216" t="s">
        <v>19</v>
      </c>
      <c r="N316" s="217" t="s">
        <v>45</v>
      </c>
      <c r="O316" s="88"/>
      <c r="P316" s="218">
        <f>O316*H316</f>
        <v>0</v>
      </c>
      <c r="Q316" s="218">
        <v>0</v>
      </c>
      <c r="R316" s="218">
        <f>Q316*H316</f>
        <v>0</v>
      </c>
      <c r="S316" s="218">
        <v>0</v>
      </c>
      <c r="T316" s="219">
        <f>S316*H316</f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R316" s="220" t="s">
        <v>196</v>
      </c>
      <c r="AT316" s="220" t="s">
        <v>192</v>
      </c>
      <c r="AU316" s="220" t="s">
        <v>84</v>
      </c>
      <c r="AY316" s="21" t="s">
        <v>189</v>
      </c>
      <c r="BE316" s="221">
        <f>IF(N316="základní",J316,0)</f>
        <v>0</v>
      </c>
      <c r="BF316" s="221">
        <f>IF(N316="snížená",J316,0)</f>
        <v>0</v>
      </c>
      <c r="BG316" s="221">
        <f>IF(N316="zákl. přenesená",J316,0)</f>
        <v>0</v>
      </c>
      <c r="BH316" s="221">
        <f>IF(N316="sníž. přenesená",J316,0)</f>
        <v>0</v>
      </c>
      <c r="BI316" s="221">
        <f>IF(N316="nulová",J316,0)</f>
        <v>0</v>
      </c>
      <c r="BJ316" s="21" t="s">
        <v>82</v>
      </c>
      <c r="BK316" s="221">
        <f>ROUND(I316*H316,2)</f>
        <v>0</v>
      </c>
      <c r="BL316" s="21" t="s">
        <v>196</v>
      </c>
      <c r="BM316" s="220" t="s">
        <v>1527</v>
      </c>
    </row>
    <row r="317" s="2" customFormat="1">
      <c r="A317" s="42"/>
      <c r="B317" s="43"/>
      <c r="C317" s="44"/>
      <c r="D317" s="222" t="s">
        <v>198</v>
      </c>
      <c r="E317" s="44"/>
      <c r="F317" s="223" t="s">
        <v>1528</v>
      </c>
      <c r="G317" s="44"/>
      <c r="H317" s="44"/>
      <c r="I317" s="224"/>
      <c r="J317" s="44"/>
      <c r="K317" s="44"/>
      <c r="L317" s="48"/>
      <c r="M317" s="225"/>
      <c r="N317" s="226"/>
      <c r="O317" s="88"/>
      <c r="P317" s="88"/>
      <c r="Q317" s="88"/>
      <c r="R317" s="88"/>
      <c r="S317" s="88"/>
      <c r="T317" s="89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T317" s="21" t="s">
        <v>198</v>
      </c>
      <c r="AU317" s="21" t="s">
        <v>84</v>
      </c>
    </row>
    <row r="318" s="13" customFormat="1">
      <c r="A318" s="13"/>
      <c r="B318" s="227"/>
      <c r="C318" s="228"/>
      <c r="D318" s="229" t="s">
        <v>200</v>
      </c>
      <c r="E318" s="230" t="s">
        <v>19</v>
      </c>
      <c r="F318" s="231" t="s">
        <v>1231</v>
      </c>
      <c r="G318" s="228"/>
      <c r="H318" s="232">
        <v>91.730000000000004</v>
      </c>
      <c r="I318" s="233"/>
      <c r="J318" s="228"/>
      <c r="K318" s="228"/>
      <c r="L318" s="234"/>
      <c r="M318" s="235"/>
      <c r="N318" s="236"/>
      <c r="O318" s="236"/>
      <c r="P318" s="236"/>
      <c r="Q318" s="236"/>
      <c r="R318" s="236"/>
      <c r="S318" s="236"/>
      <c r="T318" s="23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8" t="s">
        <v>200</v>
      </c>
      <c r="AU318" s="238" t="s">
        <v>84</v>
      </c>
      <c r="AV318" s="13" t="s">
        <v>84</v>
      </c>
      <c r="AW318" s="13" t="s">
        <v>35</v>
      </c>
      <c r="AX318" s="13" t="s">
        <v>82</v>
      </c>
      <c r="AY318" s="238" t="s">
        <v>189</v>
      </c>
    </row>
    <row r="319" s="2" customFormat="1" ht="16.5" customHeight="1">
      <c r="A319" s="42"/>
      <c r="B319" s="43"/>
      <c r="C319" s="261" t="s">
        <v>394</v>
      </c>
      <c r="D319" s="261" t="s">
        <v>254</v>
      </c>
      <c r="E319" s="262" t="s">
        <v>1529</v>
      </c>
      <c r="F319" s="263" t="s">
        <v>1530</v>
      </c>
      <c r="G319" s="264" t="s">
        <v>126</v>
      </c>
      <c r="H319" s="265">
        <v>1.835</v>
      </c>
      <c r="I319" s="266"/>
      <c r="J319" s="267">
        <f>ROUND(I319*H319,2)</f>
        <v>0</v>
      </c>
      <c r="K319" s="263" t="s">
        <v>195</v>
      </c>
      <c r="L319" s="268"/>
      <c r="M319" s="269" t="s">
        <v>19</v>
      </c>
      <c r="N319" s="270" t="s">
        <v>45</v>
      </c>
      <c r="O319" s="88"/>
      <c r="P319" s="218">
        <f>O319*H319</f>
        <v>0</v>
      </c>
      <c r="Q319" s="218">
        <v>0.001</v>
      </c>
      <c r="R319" s="218">
        <f>Q319*H319</f>
        <v>0.001835</v>
      </c>
      <c r="S319" s="218">
        <v>0</v>
      </c>
      <c r="T319" s="219">
        <f>S319*H319</f>
        <v>0</v>
      </c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R319" s="220" t="s">
        <v>247</v>
      </c>
      <c r="AT319" s="220" t="s">
        <v>254</v>
      </c>
      <c r="AU319" s="220" t="s">
        <v>84</v>
      </c>
      <c r="AY319" s="21" t="s">
        <v>189</v>
      </c>
      <c r="BE319" s="221">
        <f>IF(N319="základní",J319,0)</f>
        <v>0</v>
      </c>
      <c r="BF319" s="221">
        <f>IF(N319="snížená",J319,0)</f>
        <v>0</v>
      </c>
      <c r="BG319" s="221">
        <f>IF(N319="zákl. přenesená",J319,0)</f>
        <v>0</v>
      </c>
      <c r="BH319" s="221">
        <f>IF(N319="sníž. přenesená",J319,0)</f>
        <v>0</v>
      </c>
      <c r="BI319" s="221">
        <f>IF(N319="nulová",J319,0)</f>
        <v>0</v>
      </c>
      <c r="BJ319" s="21" t="s">
        <v>82</v>
      </c>
      <c r="BK319" s="221">
        <f>ROUND(I319*H319,2)</f>
        <v>0</v>
      </c>
      <c r="BL319" s="21" t="s">
        <v>196</v>
      </c>
      <c r="BM319" s="220" t="s">
        <v>1531</v>
      </c>
    </row>
    <row r="320" s="13" customFormat="1">
      <c r="A320" s="13"/>
      <c r="B320" s="227"/>
      <c r="C320" s="228"/>
      <c r="D320" s="229" t="s">
        <v>200</v>
      </c>
      <c r="E320" s="230" t="s">
        <v>19</v>
      </c>
      <c r="F320" s="231" t="s">
        <v>1231</v>
      </c>
      <c r="G320" s="228"/>
      <c r="H320" s="232">
        <v>91.730000000000004</v>
      </c>
      <c r="I320" s="233"/>
      <c r="J320" s="228"/>
      <c r="K320" s="228"/>
      <c r="L320" s="234"/>
      <c r="M320" s="235"/>
      <c r="N320" s="236"/>
      <c r="O320" s="236"/>
      <c r="P320" s="236"/>
      <c r="Q320" s="236"/>
      <c r="R320" s="236"/>
      <c r="S320" s="236"/>
      <c r="T320" s="23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8" t="s">
        <v>200</v>
      </c>
      <c r="AU320" s="238" t="s">
        <v>84</v>
      </c>
      <c r="AV320" s="13" t="s">
        <v>84</v>
      </c>
      <c r="AW320" s="13" t="s">
        <v>35</v>
      </c>
      <c r="AX320" s="13" t="s">
        <v>82</v>
      </c>
      <c r="AY320" s="238" t="s">
        <v>189</v>
      </c>
    </row>
    <row r="321" s="13" customFormat="1">
      <c r="A321" s="13"/>
      <c r="B321" s="227"/>
      <c r="C321" s="228"/>
      <c r="D321" s="229" t="s">
        <v>200</v>
      </c>
      <c r="E321" s="228"/>
      <c r="F321" s="231" t="s">
        <v>1532</v>
      </c>
      <c r="G321" s="228"/>
      <c r="H321" s="232">
        <v>1.835</v>
      </c>
      <c r="I321" s="233"/>
      <c r="J321" s="228"/>
      <c r="K321" s="228"/>
      <c r="L321" s="234"/>
      <c r="M321" s="235"/>
      <c r="N321" s="236"/>
      <c r="O321" s="236"/>
      <c r="P321" s="236"/>
      <c r="Q321" s="236"/>
      <c r="R321" s="236"/>
      <c r="S321" s="236"/>
      <c r="T321" s="237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8" t="s">
        <v>200</v>
      </c>
      <c r="AU321" s="238" t="s">
        <v>84</v>
      </c>
      <c r="AV321" s="13" t="s">
        <v>84</v>
      </c>
      <c r="AW321" s="13" t="s">
        <v>4</v>
      </c>
      <c r="AX321" s="13" t="s">
        <v>82</v>
      </c>
      <c r="AY321" s="238" t="s">
        <v>189</v>
      </c>
    </row>
    <row r="322" s="2" customFormat="1" ht="44.25" customHeight="1">
      <c r="A322" s="42"/>
      <c r="B322" s="43"/>
      <c r="C322" s="209" t="s">
        <v>398</v>
      </c>
      <c r="D322" s="209" t="s">
        <v>192</v>
      </c>
      <c r="E322" s="210" t="s">
        <v>1533</v>
      </c>
      <c r="F322" s="211" t="s">
        <v>1534</v>
      </c>
      <c r="G322" s="212" t="s">
        <v>93</v>
      </c>
      <c r="H322" s="213">
        <v>128</v>
      </c>
      <c r="I322" s="214"/>
      <c r="J322" s="215">
        <f>ROUND(I322*H322,2)</f>
        <v>0</v>
      </c>
      <c r="K322" s="211" t="s">
        <v>195</v>
      </c>
      <c r="L322" s="48"/>
      <c r="M322" s="216" t="s">
        <v>19</v>
      </c>
      <c r="N322" s="217" t="s">
        <v>45</v>
      </c>
      <c r="O322" s="88"/>
      <c r="P322" s="218">
        <f>O322*H322</f>
        <v>0</v>
      </c>
      <c r="Q322" s="218">
        <v>8.0000000000000007E-05</v>
      </c>
      <c r="R322" s="218">
        <f>Q322*H322</f>
        <v>0.010240000000000001</v>
      </c>
      <c r="S322" s="218">
        <v>0</v>
      </c>
      <c r="T322" s="219">
        <f>S322*H322</f>
        <v>0</v>
      </c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R322" s="220" t="s">
        <v>196</v>
      </c>
      <c r="AT322" s="220" t="s">
        <v>192</v>
      </c>
      <c r="AU322" s="220" t="s">
        <v>84</v>
      </c>
      <c r="AY322" s="21" t="s">
        <v>189</v>
      </c>
      <c r="BE322" s="221">
        <f>IF(N322="základní",J322,0)</f>
        <v>0</v>
      </c>
      <c r="BF322" s="221">
        <f>IF(N322="snížená",J322,0)</f>
        <v>0</v>
      </c>
      <c r="BG322" s="221">
        <f>IF(N322="zákl. přenesená",J322,0)</f>
        <v>0</v>
      </c>
      <c r="BH322" s="221">
        <f>IF(N322="sníž. přenesená",J322,0)</f>
        <v>0</v>
      </c>
      <c r="BI322" s="221">
        <f>IF(N322="nulová",J322,0)</f>
        <v>0</v>
      </c>
      <c r="BJ322" s="21" t="s">
        <v>82</v>
      </c>
      <c r="BK322" s="221">
        <f>ROUND(I322*H322,2)</f>
        <v>0</v>
      </c>
      <c r="BL322" s="21" t="s">
        <v>196</v>
      </c>
      <c r="BM322" s="220" t="s">
        <v>1535</v>
      </c>
    </row>
    <row r="323" s="2" customFormat="1">
      <c r="A323" s="42"/>
      <c r="B323" s="43"/>
      <c r="C323" s="44"/>
      <c r="D323" s="222" t="s">
        <v>198</v>
      </c>
      <c r="E323" s="44"/>
      <c r="F323" s="223" t="s">
        <v>1536</v>
      </c>
      <c r="G323" s="44"/>
      <c r="H323" s="44"/>
      <c r="I323" s="224"/>
      <c r="J323" s="44"/>
      <c r="K323" s="44"/>
      <c r="L323" s="48"/>
      <c r="M323" s="225"/>
      <c r="N323" s="226"/>
      <c r="O323" s="88"/>
      <c r="P323" s="88"/>
      <c r="Q323" s="88"/>
      <c r="R323" s="88"/>
      <c r="S323" s="88"/>
      <c r="T323" s="89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T323" s="21" t="s">
        <v>198</v>
      </c>
      <c r="AU323" s="21" t="s">
        <v>84</v>
      </c>
    </row>
    <row r="324" s="15" customFormat="1">
      <c r="A324" s="15"/>
      <c r="B324" s="251"/>
      <c r="C324" s="252"/>
      <c r="D324" s="229" t="s">
        <v>200</v>
      </c>
      <c r="E324" s="253" t="s">
        <v>19</v>
      </c>
      <c r="F324" s="254" t="s">
        <v>1537</v>
      </c>
      <c r="G324" s="252"/>
      <c r="H324" s="253" t="s">
        <v>19</v>
      </c>
      <c r="I324" s="255"/>
      <c r="J324" s="252"/>
      <c r="K324" s="252"/>
      <c r="L324" s="256"/>
      <c r="M324" s="257"/>
      <c r="N324" s="258"/>
      <c r="O324" s="258"/>
      <c r="P324" s="258"/>
      <c r="Q324" s="258"/>
      <c r="R324" s="258"/>
      <c r="S324" s="258"/>
      <c r="T324" s="259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0" t="s">
        <v>200</v>
      </c>
      <c r="AU324" s="260" t="s">
        <v>84</v>
      </c>
      <c r="AV324" s="15" t="s">
        <v>82</v>
      </c>
      <c r="AW324" s="15" t="s">
        <v>35</v>
      </c>
      <c r="AX324" s="15" t="s">
        <v>74</v>
      </c>
      <c r="AY324" s="260" t="s">
        <v>189</v>
      </c>
    </row>
    <row r="325" s="13" customFormat="1">
      <c r="A325" s="13"/>
      <c r="B325" s="227"/>
      <c r="C325" s="228"/>
      <c r="D325" s="229" t="s">
        <v>200</v>
      </c>
      <c r="E325" s="230" t="s">
        <v>19</v>
      </c>
      <c r="F325" s="231" t="s">
        <v>1538</v>
      </c>
      <c r="G325" s="228"/>
      <c r="H325" s="232">
        <v>128</v>
      </c>
      <c r="I325" s="233"/>
      <c r="J325" s="228"/>
      <c r="K325" s="228"/>
      <c r="L325" s="234"/>
      <c r="M325" s="235"/>
      <c r="N325" s="236"/>
      <c r="O325" s="236"/>
      <c r="P325" s="236"/>
      <c r="Q325" s="236"/>
      <c r="R325" s="236"/>
      <c r="S325" s="236"/>
      <c r="T325" s="23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8" t="s">
        <v>200</v>
      </c>
      <c r="AU325" s="238" t="s">
        <v>84</v>
      </c>
      <c r="AV325" s="13" t="s">
        <v>84</v>
      </c>
      <c r="AW325" s="13" t="s">
        <v>35</v>
      </c>
      <c r="AX325" s="13" t="s">
        <v>74</v>
      </c>
      <c r="AY325" s="238" t="s">
        <v>189</v>
      </c>
    </row>
    <row r="326" s="16" customFormat="1">
      <c r="A326" s="16"/>
      <c r="B326" s="271"/>
      <c r="C326" s="272"/>
      <c r="D326" s="229" t="s">
        <v>200</v>
      </c>
      <c r="E326" s="273" t="s">
        <v>1278</v>
      </c>
      <c r="F326" s="274" t="s">
        <v>379</v>
      </c>
      <c r="G326" s="272"/>
      <c r="H326" s="275">
        <v>128</v>
      </c>
      <c r="I326" s="276"/>
      <c r="J326" s="272"/>
      <c r="K326" s="272"/>
      <c r="L326" s="277"/>
      <c r="M326" s="278"/>
      <c r="N326" s="279"/>
      <c r="O326" s="279"/>
      <c r="P326" s="279"/>
      <c r="Q326" s="279"/>
      <c r="R326" s="279"/>
      <c r="S326" s="279"/>
      <c r="T326" s="280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T326" s="281" t="s">
        <v>200</v>
      </c>
      <c r="AU326" s="281" t="s">
        <v>84</v>
      </c>
      <c r="AV326" s="16" t="s">
        <v>190</v>
      </c>
      <c r="AW326" s="16" t="s">
        <v>35</v>
      </c>
      <c r="AX326" s="16" t="s">
        <v>74</v>
      </c>
      <c r="AY326" s="281" t="s">
        <v>189</v>
      </c>
    </row>
    <row r="327" s="14" customFormat="1">
      <c r="A327" s="14"/>
      <c r="B327" s="239"/>
      <c r="C327" s="240"/>
      <c r="D327" s="229" t="s">
        <v>200</v>
      </c>
      <c r="E327" s="241" t="s">
        <v>19</v>
      </c>
      <c r="F327" s="242" t="s">
        <v>203</v>
      </c>
      <c r="G327" s="240"/>
      <c r="H327" s="243">
        <v>128</v>
      </c>
      <c r="I327" s="244"/>
      <c r="J327" s="240"/>
      <c r="K327" s="240"/>
      <c r="L327" s="245"/>
      <c r="M327" s="246"/>
      <c r="N327" s="247"/>
      <c r="O327" s="247"/>
      <c r="P327" s="247"/>
      <c r="Q327" s="247"/>
      <c r="R327" s="247"/>
      <c r="S327" s="247"/>
      <c r="T327" s="248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9" t="s">
        <v>200</v>
      </c>
      <c r="AU327" s="249" t="s">
        <v>84</v>
      </c>
      <c r="AV327" s="14" t="s">
        <v>196</v>
      </c>
      <c r="AW327" s="14" t="s">
        <v>35</v>
      </c>
      <c r="AX327" s="14" t="s">
        <v>82</v>
      </c>
      <c r="AY327" s="249" t="s">
        <v>189</v>
      </c>
    </row>
    <row r="328" s="2" customFormat="1" ht="16.5" customHeight="1">
      <c r="A328" s="42"/>
      <c r="B328" s="43"/>
      <c r="C328" s="261" t="s">
        <v>402</v>
      </c>
      <c r="D328" s="261" t="s">
        <v>254</v>
      </c>
      <c r="E328" s="262" t="s">
        <v>1539</v>
      </c>
      <c r="F328" s="263" t="s">
        <v>1540</v>
      </c>
      <c r="G328" s="264" t="s">
        <v>93</v>
      </c>
      <c r="H328" s="265">
        <v>134.40000000000001</v>
      </c>
      <c r="I328" s="266"/>
      <c r="J328" s="267">
        <f>ROUND(I328*H328,2)</f>
        <v>0</v>
      </c>
      <c r="K328" s="263" t="s">
        <v>195</v>
      </c>
      <c r="L328" s="268"/>
      <c r="M328" s="269" t="s">
        <v>19</v>
      </c>
      <c r="N328" s="270" t="s">
        <v>45</v>
      </c>
      <c r="O328" s="88"/>
      <c r="P328" s="218">
        <f>O328*H328</f>
        <v>0</v>
      </c>
      <c r="Q328" s="218">
        <v>0.02</v>
      </c>
      <c r="R328" s="218">
        <f>Q328*H328</f>
        <v>2.6880000000000002</v>
      </c>
      <c r="S328" s="218">
        <v>0</v>
      </c>
      <c r="T328" s="219">
        <f>S328*H328</f>
        <v>0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20" t="s">
        <v>247</v>
      </c>
      <c r="AT328" s="220" t="s">
        <v>254</v>
      </c>
      <c r="AU328" s="220" t="s">
        <v>84</v>
      </c>
      <c r="AY328" s="21" t="s">
        <v>189</v>
      </c>
      <c r="BE328" s="221">
        <f>IF(N328="základní",J328,0)</f>
        <v>0</v>
      </c>
      <c r="BF328" s="221">
        <f>IF(N328="snížená",J328,0)</f>
        <v>0</v>
      </c>
      <c r="BG328" s="221">
        <f>IF(N328="zákl. přenesená",J328,0)</f>
        <v>0</v>
      </c>
      <c r="BH328" s="221">
        <f>IF(N328="sníž. přenesená",J328,0)</f>
        <v>0</v>
      </c>
      <c r="BI328" s="221">
        <f>IF(N328="nulová",J328,0)</f>
        <v>0</v>
      </c>
      <c r="BJ328" s="21" t="s">
        <v>82</v>
      </c>
      <c r="BK328" s="221">
        <f>ROUND(I328*H328,2)</f>
        <v>0</v>
      </c>
      <c r="BL328" s="21" t="s">
        <v>196</v>
      </c>
      <c r="BM328" s="220" t="s">
        <v>1541</v>
      </c>
    </row>
    <row r="329" s="13" customFormat="1">
      <c r="A329" s="13"/>
      <c r="B329" s="227"/>
      <c r="C329" s="228"/>
      <c r="D329" s="229" t="s">
        <v>200</v>
      </c>
      <c r="E329" s="230" t="s">
        <v>19</v>
      </c>
      <c r="F329" s="231" t="s">
        <v>1278</v>
      </c>
      <c r="G329" s="228"/>
      <c r="H329" s="232">
        <v>128</v>
      </c>
      <c r="I329" s="233"/>
      <c r="J329" s="228"/>
      <c r="K329" s="228"/>
      <c r="L329" s="234"/>
      <c r="M329" s="235"/>
      <c r="N329" s="236"/>
      <c r="O329" s="236"/>
      <c r="P329" s="236"/>
      <c r="Q329" s="236"/>
      <c r="R329" s="236"/>
      <c r="S329" s="236"/>
      <c r="T329" s="23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8" t="s">
        <v>200</v>
      </c>
      <c r="AU329" s="238" t="s">
        <v>84</v>
      </c>
      <c r="AV329" s="13" t="s">
        <v>84</v>
      </c>
      <c r="AW329" s="13" t="s">
        <v>35</v>
      </c>
      <c r="AX329" s="13" t="s">
        <v>82</v>
      </c>
      <c r="AY329" s="238" t="s">
        <v>189</v>
      </c>
    </row>
    <row r="330" s="13" customFormat="1">
      <c r="A330" s="13"/>
      <c r="B330" s="227"/>
      <c r="C330" s="228"/>
      <c r="D330" s="229" t="s">
        <v>200</v>
      </c>
      <c r="E330" s="228"/>
      <c r="F330" s="231" t="s">
        <v>1542</v>
      </c>
      <c r="G330" s="228"/>
      <c r="H330" s="232">
        <v>134.40000000000001</v>
      </c>
      <c r="I330" s="233"/>
      <c r="J330" s="228"/>
      <c r="K330" s="228"/>
      <c r="L330" s="234"/>
      <c r="M330" s="235"/>
      <c r="N330" s="236"/>
      <c r="O330" s="236"/>
      <c r="P330" s="236"/>
      <c r="Q330" s="236"/>
      <c r="R330" s="236"/>
      <c r="S330" s="236"/>
      <c r="T330" s="23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8" t="s">
        <v>200</v>
      </c>
      <c r="AU330" s="238" t="s">
        <v>84</v>
      </c>
      <c r="AV330" s="13" t="s">
        <v>84</v>
      </c>
      <c r="AW330" s="13" t="s">
        <v>4</v>
      </c>
      <c r="AX330" s="13" t="s">
        <v>82</v>
      </c>
      <c r="AY330" s="238" t="s">
        <v>189</v>
      </c>
    </row>
    <row r="331" s="2" customFormat="1" ht="33" customHeight="1">
      <c r="A331" s="42"/>
      <c r="B331" s="43"/>
      <c r="C331" s="209" t="s">
        <v>406</v>
      </c>
      <c r="D331" s="209" t="s">
        <v>192</v>
      </c>
      <c r="E331" s="210" t="s">
        <v>1543</v>
      </c>
      <c r="F331" s="211" t="s">
        <v>1544</v>
      </c>
      <c r="G331" s="212" t="s">
        <v>93</v>
      </c>
      <c r="H331" s="213">
        <v>1009.02</v>
      </c>
      <c r="I331" s="214"/>
      <c r="J331" s="215">
        <f>ROUND(I331*H331,2)</f>
        <v>0</v>
      </c>
      <c r="K331" s="211" t="s">
        <v>195</v>
      </c>
      <c r="L331" s="48"/>
      <c r="M331" s="216" t="s">
        <v>19</v>
      </c>
      <c r="N331" s="217" t="s">
        <v>45</v>
      </c>
      <c r="O331" s="88"/>
      <c r="P331" s="218">
        <f>O331*H331</f>
        <v>0</v>
      </c>
      <c r="Q331" s="218">
        <v>0</v>
      </c>
      <c r="R331" s="218">
        <f>Q331*H331</f>
        <v>0</v>
      </c>
      <c r="S331" s="218">
        <v>0</v>
      </c>
      <c r="T331" s="219">
        <f>S331*H331</f>
        <v>0</v>
      </c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R331" s="220" t="s">
        <v>196</v>
      </c>
      <c r="AT331" s="220" t="s">
        <v>192</v>
      </c>
      <c r="AU331" s="220" t="s">
        <v>84</v>
      </c>
      <c r="AY331" s="21" t="s">
        <v>189</v>
      </c>
      <c r="BE331" s="221">
        <f>IF(N331="základní",J331,0)</f>
        <v>0</v>
      </c>
      <c r="BF331" s="221">
        <f>IF(N331="snížená",J331,0)</f>
        <v>0</v>
      </c>
      <c r="BG331" s="221">
        <f>IF(N331="zákl. přenesená",J331,0)</f>
        <v>0</v>
      </c>
      <c r="BH331" s="221">
        <f>IF(N331="sníž. přenesená",J331,0)</f>
        <v>0</v>
      </c>
      <c r="BI331" s="221">
        <f>IF(N331="nulová",J331,0)</f>
        <v>0</v>
      </c>
      <c r="BJ331" s="21" t="s">
        <v>82</v>
      </c>
      <c r="BK331" s="221">
        <f>ROUND(I331*H331,2)</f>
        <v>0</v>
      </c>
      <c r="BL331" s="21" t="s">
        <v>196</v>
      </c>
      <c r="BM331" s="220" t="s">
        <v>1545</v>
      </c>
    </row>
    <row r="332" s="2" customFormat="1">
      <c r="A332" s="42"/>
      <c r="B332" s="43"/>
      <c r="C332" s="44"/>
      <c r="D332" s="222" t="s">
        <v>198</v>
      </c>
      <c r="E332" s="44"/>
      <c r="F332" s="223" t="s">
        <v>1546</v>
      </c>
      <c r="G332" s="44"/>
      <c r="H332" s="44"/>
      <c r="I332" s="224"/>
      <c r="J332" s="44"/>
      <c r="K332" s="44"/>
      <c r="L332" s="48"/>
      <c r="M332" s="225"/>
      <c r="N332" s="226"/>
      <c r="O332" s="88"/>
      <c r="P332" s="88"/>
      <c r="Q332" s="88"/>
      <c r="R332" s="88"/>
      <c r="S332" s="88"/>
      <c r="T332" s="89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T332" s="21" t="s">
        <v>198</v>
      </c>
      <c r="AU332" s="21" t="s">
        <v>84</v>
      </c>
    </row>
    <row r="333" s="15" customFormat="1">
      <c r="A333" s="15"/>
      <c r="B333" s="251"/>
      <c r="C333" s="252"/>
      <c r="D333" s="229" t="s">
        <v>200</v>
      </c>
      <c r="E333" s="253" t="s">
        <v>19</v>
      </c>
      <c r="F333" s="254" t="s">
        <v>1547</v>
      </c>
      <c r="G333" s="252"/>
      <c r="H333" s="253" t="s">
        <v>19</v>
      </c>
      <c r="I333" s="255"/>
      <c r="J333" s="252"/>
      <c r="K333" s="252"/>
      <c r="L333" s="256"/>
      <c r="M333" s="257"/>
      <c r="N333" s="258"/>
      <c r="O333" s="258"/>
      <c r="P333" s="258"/>
      <c r="Q333" s="258"/>
      <c r="R333" s="258"/>
      <c r="S333" s="258"/>
      <c r="T333" s="259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0" t="s">
        <v>200</v>
      </c>
      <c r="AU333" s="260" t="s">
        <v>84</v>
      </c>
      <c r="AV333" s="15" t="s">
        <v>82</v>
      </c>
      <c r="AW333" s="15" t="s">
        <v>35</v>
      </c>
      <c r="AX333" s="15" t="s">
        <v>74</v>
      </c>
      <c r="AY333" s="260" t="s">
        <v>189</v>
      </c>
    </row>
    <row r="334" s="13" customFormat="1">
      <c r="A334" s="13"/>
      <c r="B334" s="227"/>
      <c r="C334" s="228"/>
      <c r="D334" s="229" t="s">
        <v>200</v>
      </c>
      <c r="E334" s="230" t="s">
        <v>19</v>
      </c>
      <c r="F334" s="231" t="s">
        <v>1486</v>
      </c>
      <c r="G334" s="228"/>
      <c r="H334" s="232">
        <v>1009.02</v>
      </c>
      <c r="I334" s="233"/>
      <c r="J334" s="228"/>
      <c r="K334" s="228"/>
      <c r="L334" s="234"/>
      <c r="M334" s="235"/>
      <c r="N334" s="236"/>
      <c r="O334" s="236"/>
      <c r="P334" s="236"/>
      <c r="Q334" s="236"/>
      <c r="R334" s="236"/>
      <c r="S334" s="236"/>
      <c r="T334" s="23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8" t="s">
        <v>200</v>
      </c>
      <c r="AU334" s="238" t="s">
        <v>84</v>
      </c>
      <c r="AV334" s="13" t="s">
        <v>84</v>
      </c>
      <c r="AW334" s="13" t="s">
        <v>35</v>
      </c>
      <c r="AX334" s="13" t="s">
        <v>82</v>
      </c>
      <c r="AY334" s="238" t="s">
        <v>189</v>
      </c>
    </row>
    <row r="335" s="2" customFormat="1" ht="33" customHeight="1">
      <c r="A335" s="42"/>
      <c r="B335" s="43"/>
      <c r="C335" s="209" t="s">
        <v>413</v>
      </c>
      <c r="D335" s="209" t="s">
        <v>192</v>
      </c>
      <c r="E335" s="210" t="s">
        <v>1548</v>
      </c>
      <c r="F335" s="211" t="s">
        <v>1549</v>
      </c>
      <c r="G335" s="212" t="s">
        <v>93</v>
      </c>
      <c r="H335" s="213">
        <v>80</v>
      </c>
      <c r="I335" s="214"/>
      <c r="J335" s="215">
        <f>ROUND(I335*H335,2)</f>
        <v>0</v>
      </c>
      <c r="K335" s="211" t="s">
        <v>195</v>
      </c>
      <c r="L335" s="48"/>
      <c r="M335" s="216" t="s">
        <v>19</v>
      </c>
      <c r="N335" s="217" t="s">
        <v>45</v>
      </c>
      <c r="O335" s="88"/>
      <c r="P335" s="218">
        <f>O335*H335</f>
        <v>0</v>
      </c>
      <c r="Q335" s="218">
        <v>0</v>
      </c>
      <c r="R335" s="218">
        <f>Q335*H335</f>
        <v>0</v>
      </c>
      <c r="S335" s="218">
        <v>0</v>
      </c>
      <c r="T335" s="219">
        <f>S335*H335</f>
        <v>0</v>
      </c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R335" s="220" t="s">
        <v>196</v>
      </c>
      <c r="AT335" s="220" t="s">
        <v>192</v>
      </c>
      <c r="AU335" s="220" t="s">
        <v>84</v>
      </c>
      <c r="AY335" s="21" t="s">
        <v>189</v>
      </c>
      <c r="BE335" s="221">
        <f>IF(N335="základní",J335,0)</f>
        <v>0</v>
      </c>
      <c r="BF335" s="221">
        <f>IF(N335="snížená",J335,0)</f>
        <v>0</v>
      </c>
      <c r="BG335" s="221">
        <f>IF(N335="zákl. přenesená",J335,0)</f>
        <v>0</v>
      </c>
      <c r="BH335" s="221">
        <f>IF(N335="sníž. přenesená",J335,0)</f>
        <v>0</v>
      </c>
      <c r="BI335" s="221">
        <f>IF(N335="nulová",J335,0)</f>
        <v>0</v>
      </c>
      <c r="BJ335" s="21" t="s">
        <v>82</v>
      </c>
      <c r="BK335" s="221">
        <f>ROUND(I335*H335,2)</f>
        <v>0</v>
      </c>
      <c r="BL335" s="21" t="s">
        <v>196</v>
      </c>
      <c r="BM335" s="220" t="s">
        <v>1550</v>
      </c>
    </row>
    <row r="336" s="2" customFormat="1">
      <c r="A336" s="42"/>
      <c r="B336" s="43"/>
      <c r="C336" s="44"/>
      <c r="D336" s="222" t="s">
        <v>198</v>
      </c>
      <c r="E336" s="44"/>
      <c r="F336" s="223" t="s">
        <v>1551</v>
      </c>
      <c r="G336" s="44"/>
      <c r="H336" s="44"/>
      <c r="I336" s="224"/>
      <c r="J336" s="44"/>
      <c r="K336" s="44"/>
      <c r="L336" s="48"/>
      <c r="M336" s="225"/>
      <c r="N336" s="226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T336" s="21" t="s">
        <v>198</v>
      </c>
      <c r="AU336" s="21" t="s">
        <v>84</v>
      </c>
    </row>
    <row r="337" s="15" customFormat="1">
      <c r="A337" s="15"/>
      <c r="B337" s="251"/>
      <c r="C337" s="252"/>
      <c r="D337" s="229" t="s">
        <v>200</v>
      </c>
      <c r="E337" s="253" t="s">
        <v>19</v>
      </c>
      <c r="F337" s="254" t="s">
        <v>687</v>
      </c>
      <c r="G337" s="252"/>
      <c r="H337" s="253" t="s">
        <v>19</v>
      </c>
      <c r="I337" s="255"/>
      <c r="J337" s="252"/>
      <c r="K337" s="252"/>
      <c r="L337" s="256"/>
      <c r="M337" s="257"/>
      <c r="N337" s="258"/>
      <c r="O337" s="258"/>
      <c r="P337" s="258"/>
      <c r="Q337" s="258"/>
      <c r="R337" s="258"/>
      <c r="S337" s="258"/>
      <c r="T337" s="259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0" t="s">
        <v>200</v>
      </c>
      <c r="AU337" s="260" t="s">
        <v>84</v>
      </c>
      <c r="AV337" s="15" t="s">
        <v>82</v>
      </c>
      <c r="AW337" s="15" t="s">
        <v>35</v>
      </c>
      <c r="AX337" s="15" t="s">
        <v>74</v>
      </c>
      <c r="AY337" s="260" t="s">
        <v>189</v>
      </c>
    </row>
    <row r="338" s="13" customFormat="1">
      <c r="A338" s="13"/>
      <c r="B338" s="227"/>
      <c r="C338" s="228"/>
      <c r="D338" s="229" t="s">
        <v>200</v>
      </c>
      <c r="E338" s="230" t="s">
        <v>19</v>
      </c>
      <c r="F338" s="231" t="s">
        <v>1552</v>
      </c>
      <c r="G338" s="228"/>
      <c r="H338" s="232">
        <v>80</v>
      </c>
      <c r="I338" s="233"/>
      <c r="J338" s="228"/>
      <c r="K338" s="228"/>
      <c r="L338" s="234"/>
      <c r="M338" s="235"/>
      <c r="N338" s="236"/>
      <c r="O338" s="236"/>
      <c r="P338" s="236"/>
      <c r="Q338" s="236"/>
      <c r="R338" s="236"/>
      <c r="S338" s="236"/>
      <c r="T338" s="237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8" t="s">
        <v>200</v>
      </c>
      <c r="AU338" s="238" t="s">
        <v>84</v>
      </c>
      <c r="AV338" s="13" t="s">
        <v>84</v>
      </c>
      <c r="AW338" s="13" t="s">
        <v>35</v>
      </c>
      <c r="AX338" s="13" t="s">
        <v>82</v>
      </c>
      <c r="AY338" s="238" t="s">
        <v>189</v>
      </c>
    </row>
    <row r="339" s="2" customFormat="1" ht="33" customHeight="1">
      <c r="A339" s="42"/>
      <c r="B339" s="43"/>
      <c r="C339" s="209" t="s">
        <v>418</v>
      </c>
      <c r="D339" s="209" t="s">
        <v>192</v>
      </c>
      <c r="E339" s="210" t="s">
        <v>1553</v>
      </c>
      <c r="F339" s="211" t="s">
        <v>1554</v>
      </c>
      <c r="G339" s="212" t="s">
        <v>93</v>
      </c>
      <c r="H339" s="213">
        <v>120</v>
      </c>
      <c r="I339" s="214"/>
      <c r="J339" s="215">
        <f>ROUND(I339*H339,2)</f>
        <v>0</v>
      </c>
      <c r="K339" s="211" t="s">
        <v>195</v>
      </c>
      <c r="L339" s="48"/>
      <c r="M339" s="216" t="s">
        <v>19</v>
      </c>
      <c r="N339" s="217" t="s">
        <v>45</v>
      </c>
      <c r="O339" s="88"/>
      <c r="P339" s="218">
        <f>O339*H339</f>
        <v>0</v>
      </c>
      <c r="Q339" s="218">
        <v>0</v>
      </c>
      <c r="R339" s="218">
        <f>Q339*H339</f>
        <v>0</v>
      </c>
      <c r="S339" s="218">
        <v>0</v>
      </c>
      <c r="T339" s="219">
        <f>S339*H339</f>
        <v>0</v>
      </c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R339" s="220" t="s">
        <v>196</v>
      </c>
      <c r="AT339" s="220" t="s">
        <v>192</v>
      </c>
      <c r="AU339" s="220" t="s">
        <v>84</v>
      </c>
      <c r="AY339" s="21" t="s">
        <v>189</v>
      </c>
      <c r="BE339" s="221">
        <f>IF(N339="základní",J339,0)</f>
        <v>0</v>
      </c>
      <c r="BF339" s="221">
        <f>IF(N339="snížená",J339,0)</f>
        <v>0</v>
      </c>
      <c r="BG339" s="221">
        <f>IF(N339="zákl. přenesená",J339,0)</f>
        <v>0</v>
      </c>
      <c r="BH339" s="221">
        <f>IF(N339="sníž. přenesená",J339,0)</f>
        <v>0</v>
      </c>
      <c r="BI339" s="221">
        <f>IF(N339="nulová",J339,0)</f>
        <v>0</v>
      </c>
      <c r="BJ339" s="21" t="s">
        <v>82</v>
      </c>
      <c r="BK339" s="221">
        <f>ROUND(I339*H339,2)</f>
        <v>0</v>
      </c>
      <c r="BL339" s="21" t="s">
        <v>196</v>
      </c>
      <c r="BM339" s="220" t="s">
        <v>1555</v>
      </c>
    </row>
    <row r="340" s="2" customFormat="1">
      <c r="A340" s="42"/>
      <c r="B340" s="43"/>
      <c r="C340" s="44"/>
      <c r="D340" s="222" t="s">
        <v>198</v>
      </c>
      <c r="E340" s="44"/>
      <c r="F340" s="223" t="s">
        <v>1556</v>
      </c>
      <c r="G340" s="44"/>
      <c r="H340" s="44"/>
      <c r="I340" s="224"/>
      <c r="J340" s="44"/>
      <c r="K340" s="44"/>
      <c r="L340" s="48"/>
      <c r="M340" s="225"/>
      <c r="N340" s="226"/>
      <c r="O340" s="88"/>
      <c r="P340" s="88"/>
      <c r="Q340" s="88"/>
      <c r="R340" s="88"/>
      <c r="S340" s="88"/>
      <c r="T340" s="89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T340" s="21" t="s">
        <v>198</v>
      </c>
      <c r="AU340" s="21" t="s">
        <v>84</v>
      </c>
    </row>
    <row r="341" s="13" customFormat="1">
      <c r="A341" s="13"/>
      <c r="B341" s="227"/>
      <c r="C341" s="228"/>
      <c r="D341" s="229" t="s">
        <v>200</v>
      </c>
      <c r="E341" s="230" t="s">
        <v>19</v>
      </c>
      <c r="F341" s="231" t="s">
        <v>1557</v>
      </c>
      <c r="G341" s="228"/>
      <c r="H341" s="232">
        <v>120</v>
      </c>
      <c r="I341" s="233"/>
      <c r="J341" s="228"/>
      <c r="K341" s="228"/>
      <c r="L341" s="234"/>
      <c r="M341" s="235"/>
      <c r="N341" s="236"/>
      <c r="O341" s="236"/>
      <c r="P341" s="236"/>
      <c r="Q341" s="236"/>
      <c r="R341" s="236"/>
      <c r="S341" s="236"/>
      <c r="T341" s="23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8" t="s">
        <v>200</v>
      </c>
      <c r="AU341" s="238" t="s">
        <v>84</v>
      </c>
      <c r="AV341" s="13" t="s">
        <v>84</v>
      </c>
      <c r="AW341" s="13" t="s">
        <v>35</v>
      </c>
      <c r="AX341" s="13" t="s">
        <v>82</v>
      </c>
      <c r="AY341" s="238" t="s">
        <v>189</v>
      </c>
    </row>
    <row r="342" s="2" customFormat="1" ht="49.05" customHeight="1">
      <c r="A342" s="42"/>
      <c r="B342" s="43"/>
      <c r="C342" s="209" t="s">
        <v>426</v>
      </c>
      <c r="D342" s="209" t="s">
        <v>192</v>
      </c>
      <c r="E342" s="210" t="s">
        <v>1558</v>
      </c>
      <c r="F342" s="211" t="s">
        <v>1559</v>
      </c>
      <c r="G342" s="212" t="s">
        <v>93</v>
      </c>
      <c r="H342" s="213">
        <v>124.476</v>
      </c>
      <c r="I342" s="214"/>
      <c r="J342" s="215">
        <f>ROUND(I342*H342,2)</f>
        <v>0</v>
      </c>
      <c r="K342" s="211" t="s">
        <v>195</v>
      </c>
      <c r="L342" s="48"/>
      <c r="M342" s="216" t="s">
        <v>19</v>
      </c>
      <c r="N342" s="217" t="s">
        <v>45</v>
      </c>
      <c r="O342" s="88"/>
      <c r="P342" s="218">
        <f>O342*H342</f>
        <v>0</v>
      </c>
      <c r="Q342" s="218">
        <v>0</v>
      </c>
      <c r="R342" s="218">
        <f>Q342*H342</f>
        <v>0</v>
      </c>
      <c r="S342" s="218">
        <v>0</v>
      </c>
      <c r="T342" s="219">
        <f>S342*H342</f>
        <v>0</v>
      </c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R342" s="220" t="s">
        <v>196</v>
      </c>
      <c r="AT342" s="220" t="s">
        <v>192</v>
      </c>
      <c r="AU342" s="220" t="s">
        <v>84</v>
      </c>
      <c r="AY342" s="21" t="s">
        <v>189</v>
      </c>
      <c r="BE342" s="221">
        <f>IF(N342="základní",J342,0)</f>
        <v>0</v>
      </c>
      <c r="BF342" s="221">
        <f>IF(N342="snížená",J342,0)</f>
        <v>0</v>
      </c>
      <c r="BG342" s="221">
        <f>IF(N342="zákl. přenesená",J342,0)</f>
        <v>0</v>
      </c>
      <c r="BH342" s="221">
        <f>IF(N342="sníž. přenesená",J342,0)</f>
        <v>0</v>
      </c>
      <c r="BI342" s="221">
        <f>IF(N342="nulová",J342,0)</f>
        <v>0</v>
      </c>
      <c r="BJ342" s="21" t="s">
        <v>82</v>
      </c>
      <c r="BK342" s="221">
        <f>ROUND(I342*H342,2)</f>
        <v>0</v>
      </c>
      <c r="BL342" s="21" t="s">
        <v>196</v>
      </c>
      <c r="BM342" s="220" t="s">
        <v>1560</v>
      </c>
    </row>
    <row r="343" s="2" customFormat="1">
      <c r="A343" s="42"/>
      <c r="B343" s="43"/>
      <c r="C343" s="44"/>
      <c r="D343" s="222" t="s">
        <v>198</v>
      </c>
      <c r="E343" s="44"/>
      <c r="F343" s="223" t="s">
        <v>1561</v>
      </c>
      <c r="G343" s="44"/>
      <c r="H343" s="44"/>
      <c r="I343" s="224"/>
      <c r="J343" s="44"/>
      <c r="K343" s="44"/>
      <c r="L343" s="48"/>
      <c r="M343" s="225"/>
      <c r="N343" s="226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1" t="s">
        <v>198</v>
      </c>
      <c r="AU343" s="21" t="s">
        <v>84</v>
      </c>
    </row>
    <row r="344" s="13" customFormat="1">
      <c r="A344" s="13"/>
      <c r="B344" s="227"/>
      <c r="C344" s="228"/>
      <c r="D344" s="229" t="s">
        <v>200</v>
      </c>
      <c r="E344" s="230" t="s">
        <v>19</v>
      </c>
      <c r="F344" s="231" t="s">
        <v>1562</v>
      </c>
      <c r="G344" s="228"/>
      <c r="H344" s="232">
        <v>124.476</v>
      </c>
      <c r="I344" s="233"/>
      <c r="J344" s="228"/>
      <c r="K344" s="228"/>
      <c r="L344" s="234"/>
      <c r="M344" s="235"/>
      <c r="N344" s="236"/>
      <c r="O344" s="236"/>
      <c r="P344" s="236"/>
      <c r="Q344" s="236"/>
      <c r="R344" s="236"/>
      <c r="S344" s="236"/>
      <c r="T344" s="23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8" t="s">
        <v>200</v>
      </c>
      <c r="AU344" s="238" t="s">
        <v>84</v>
      </c>
      <c r="AV344" s="13" t="s">
        <v>84</v>
      </c>
      <c r="AW344" s="13" t="s">
        <v>35</v>
      </c>
      <c r="AX344" s="13" t="s">
        <v>82</v>
      </c>
      <c r="AY344" s="238" t="s">
        <v>189</v>
      </c>
    </row>
    <row r="345" s="2" customFormat="1" ht="49.05" customHeight="1">
      <c r="A345" s="42"/>
      <c r="B345" s="43"/>
      <c r="C345" s="209" t="s">
        <v>435</v>
      </c>
      <c r="D345" s="209" t="s">
        <v>192</v>
      </c>
      <c r="E345" s="210" t="s">
        <v>1563</v>
      </c>
      <c r="F345" s="211" t="s">
        <v>1564</v>
      </c>
      <c r="G345" s="212" t="s">
        <v>93</v>
      </c>
      <c r="H345" s="213">
        <v>186.714</v>
      </c>
      <c r="I345" s="214"/>
      <c r="J345" s="215">
        <f>ROUND(I345*H345,2)</f>
        <v>0</v>
      </c>
      <c r="K345" s="211" t="s">
        <v>195</v>
      </c>
      <c r="L345" s="48"/>
      <c r="M345" s="216" t="s">
        <v>19</v>
      </c>
      <c r="N345" s="217" t="s">
        <v>45</v>
      </c>
      <c r="O345" s="88"/>
      <c r="P345" s="218">
        <f>O345*H345</f>
        <v>0</v>
      </c>
      <c r="Q345" s="218">
        <v>0</v>
      </c>
      <c r="R345" s="218">
        <f>Q345*H345</f>
        <v>0</v>
      </c>
      <c r="S345" s="218">
        <v>0</v>
      </c>
      <c r="T345" s="219">
        <f>S345*H345</f>
        <v>0</v>
      </c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R345" s="220" t="s">
        <v>196</v>
      </c>
      <c r="AT345" s="220" t="s">
        <v>192</v>
      </c>
      <c r="AU345" s="220" t="s">
        <v>84</v>
      </c>
      <c r="AY345" s="21" t="s">
        <v>189</v>
      </c>
      <c r="BE345" s="221">
        <f>IF(N345="základní",J345,0)</f>
        <v>0</v>
      </c>
      <c r="BF345" s="221">
        <f>IF(N345="snížená",J345,0)</f>
        <v>0</v>
      </c>
      <c r="BG345" s="221">
        <f>IF(N345="zákl. přenesená",J345,0)</f>
        <v>0</v>
      </c>
      <c r="BH345" s="221">
        <f>IF(N345="sníž. přenesená",J345,0)</f>
        <v>0</v>
      </c>
      <c r="BI345" s="221">
        <f>IF(N345="nulová",J345,0)</f>
        <v>0</v>
      </c>
      <c r="BJ345" s="21" t="s">
        <v>82</v>
      </c>
      <c r="BK345" s="221">
        <f>ROUND(I345*H345,2)</f>
        <v>0</v>
      </c>
      <c r="BL345" s="21" t="s">
        <v>196</v>
      </c>
      <c r="BM345" s="220" t="s">
        <v>1565</v>
      </c>
    </row>
    <row r="346" s="2" customFormat="1">
      <c r="A346" s="42"/>
      <c r="B346" s="43"/>
      <c r="C346" s="44"/>
      <c r="D346" s="222" t="s">
        <v>198</v>
      </c>
      <c r="E346" s="44"/>
      <c r="F346" s="223" t="s">
        <v>1566</v>
      </c>
      <c r="G346" s="44"/>
      <c r="H346" s="44"/>
      <c r="I346" s="224"/>
      <c r="J346" s="44"/>
      <c r="K346" s="44"/>
      <c r="L346" s="48"/>
      <c r="M346" s="225"/>
      <c r="N346" s="226"/>
      <c r="O346" s="88"/>
      <c r="P346" s="88"/>
      <c r="Q346" s="88"/>
      <c r="R346" s="88"/>
      <c r="S346" s="88"/>
      <c r="T346" s="89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T346" s="21" t="s">
        <v>198</v>
      </c>
      <c r="AU346" s="21" t="s">
        <v>84</v>
      </c>
    </row>
    <row r="347" s="13" customFormat="1">
      <c r="A347" s="13"/>
      <c r="B347" s="227"/>
      <c r="C347" s="228"/>
      <c r="D347" s="229" t="s">
        <v>200</v>
      </c>
      <c r="E347" s="230" t="s">
        <v>19</v>
      </c>
      <c r="F347" s="231" t="s">
        <v>1567</v>
      </c>
      <c r="G347" s="228"/>
      <c r="H347" s="232">
        <v>186.714</v>
      </c>
      <c r="I347" s="233"/>
      <c r="J347" s="228"/>
      <c r="K347" s="228"/>
      <c r="L347" s="234"/>
      <c r="M347" s="235"/>
      <c r="N347" s="236"/>
      <c r="O347" s="236"/>
      <c r="P347" s="236"/>
      <c r="Q347" s="236"/>
      <c r="R347" s="236"/>
      <c r="S347" s="236"/>
      <c r="T347" s="23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8" t="s">
        <v>200</v>
      </c>
      <c r="AU347" s="238" t="s">
        <v>84</v>
      </c>
      <c r="AV347" s="13" t="s">
        <v>84</v>
      </c>
      <c r="AW347" s="13" t="s">
        <v>35</v>
      </c>
      <c r="AX347" s="13" t="s">
        <v>82</v>
      </c>
      <c r="AY347" s="238" t="s">
        <v>189</v>
      </c>
    </row>
    <row r="348" s="2" customFormat="1" ht="37.8" customHeight="1">
      <c r="A348" s="42"/>
      <c r="B348" s="43"/>
      <c r="C348" s="209" t="s">
        <v>442</v>
      </c>
      <c r="D348" s="209" t="s">
        <v>192</v>
      </c>
      <c r="E348" s="210" t="s">
        <v>1568</v>
      </c>
      <c r="F348" s="211" t="s">
        <v>1569</v>
      </c>
      <c r="G348" s="212" t="s">
        <v>250</v>
      </c>
      <c r="H348" s="213">
        <v>368</v>
      </c>
      <c r="I348" s="214"/>
      <c r="J348" s="215">
        <f>ROUND(I348*H348,2)</f>
        <v>0</v>
      </c>
      <c r="K348" s="211" t="s">
        <v>195</v>
      </c>
      <c r="L348" s="48"/>
      <c r="M348" s="216" t="s">
        <v>19</v>
      </c>
      <c r="N348" s="217" t="s">
        <v>45</v>
      </c>
      <c r="O348" s="88"/>
      <c r="P348" s="218">
        <f>O348*H348</f>
        <v>0</v>
      </c>
      <c r="Q348" s="218">
        <v>0</v>
      </c>
      <c r="R348" s="218">
        <f>Q348*H348</f>
        <v>0</v>
      </c>
      <c r="S348" s="218">
        <v>0</v>
      </c>
      <c r="T348" s="219">
        <f>S348*H348</f>
        <v>0</v>
      </c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R348" s="220" t="s">
        <v>196</v>
      </c>
      <c r="AT348" s="220" t="s">
        <v>192</v>
      </c>
      <c r="AU348" s="220" t="s">
        <v>84</v>
      </c>
      <c r="AY348" s="21" t="s">
        <v>189</v>
      </c>
      <c r="BE348" s="221">
        <f>IF(N348="základní",J348,0)</f>
        <v>0</v>
      </c>
      <c r="BF348" s="221">
        <f>IF(N348="snížená",J348,0)</f>
        <v>0</v>
      </c>
      <c r="BG348" s="221">
        <f>IF(N348="zákl. přenesená",J348,0)</f>
        <v>0</v>
      </c>
      <c r="BH348" s="221">
        <f>IF(N348="sníž. přenesená",J348,0)</f>
        <v>0</v>
      </c>
      <c r="BI348" s="221">
        <f>IF(N348="nulová",J348,0)</f>
        <v>0</v>
      </c>
      <c r="BJ348" s="21" t="s">
        <v>82</v>
      </c>
      <c r="BK348" s="221">
        <f>ROUND(I348*H348,2)</f>
        <v>0</v>
      </c>
      <c r="BL348" s="21" t="s">
        <v>196</v>
      </c>
      <c r="BM348" s="220" t="s">
        <v>1570</v>
      </c>
    </row>
    <row r="349" s="2" customFormat="1">
      <c r="A349" s="42"/>
      <c r="B349" s="43"/>
      <c r="C349" s="44"/>
      <c r="D349" s="222" t="s">
        <v>198</v>
      </c>
      <c r="E349" s="44"/>
      <c r="F349" s="223" t="s">
        <v>1571</v>
      </c>
      <c r="G349" s="44"/>
      <c r="H349" s="44"/>
      <c r="I349" s="224"/>
      <c r="J349" s="44"/>
      <c r="K349" s="44"/>
      <c r="L349" s="48"/>
      <c r="M349" s="225"/>
      <c r="N349" s="226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T349" s="21" t="s">
        <v>198</v>
      </c>
      <c r="AU349" s="21" t="s">
        <v>84</v>
      </c>
    </row>
    <row r="350" s="15" customFormat="1">
      <c r="A350" s="15"/>
      <c r="B350" s="251"/>
      <c r="C350" s="252"/>
      <c r="D350" s="229" t="s">
        <v>200</v>
      </c>
      <c r="E350" s="253" t="s">
        <v>19</v>
      </c>
      <c r="F350" s="254" t="s">
        <v>1572</v>
      </c>
      <c r="G350" s="252"/>
      <c r="H350" s="253" t="s">
        <v>19</v>
      </c>
      <c r="I350" s="255"/>
      <c r="J350" s="252"/>
      <c r="K350" s="252"/>
      <c r="L350" s="256"/>
      <c r="M350" s="257"/>
      <c r="N350" s="258"/>
      <c r="O350" s="258"/>
      <c r="P350" s="258"/>
      <c r="Q350" s="258"/>
      <c r="R350" s="258"/>
      <c r="S350" s="258"/>
      <c r="T350" s="259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0" t="s">
        <v>200</v>
      </c>
      <c r="AU350" s="260" t="s">
        <v>84</v>
      </c>
      <c r="AV350" s="15" t="s">
        <v>82</v>
      </c>
      <c r="AW350" s="15" t="s">
        <v>35</v>
      </c>
      <c r="AX350" s="15" t="s">
        <v>74</v>
      </c>
      <c r="AY350" s="260" t="s">
        <v>189</v>
      </c>
    </row>
    <row r="351" s="13" customFormat="1">
      <c r="A351" s="13"/>
      <c r="B351" s="227"/>
      <c r="C351" s="228"/>
      <c r="D351" s="229" t="s">
        <v>200</v>
      </c>
      <c r="E351" s="230" t="s">
        <v>19</v>
      </c>
      <c r="F351" s="231" t="s">
        <v>1573</v>
      </c>
      <c r="G351" s="228"/>
      <c r="H351" s="232">
        <v>192</v>
      </c>
      <c r="I351" s="233"/>
      <c r="J351" s="228"/>
      <c r="K351" s="228"/>
      <c r="L351" s="234"/>
      <c r="M351" s="235"/>
      <c r="N351" s="236"/>
      <c r="O351" s="236"/>
      <c r="P351" s="236"/>
      <c r="Q351" s="236"/>
      <c r="R351" s="236"/>
      <c r="S351" s="236"/>
      <c r="T351" s="237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8" t="s">
        <v>200</v>
      </c>
      <c r="AU351" s="238" t="s">
        <v>84</v>
      </c>
      <c r="AV351" s="13" t="s">
        <v>84</v>
      </c>
      <c r="AW351" s="13" t="s">
        <v>35</v>
      </c>
      <c r="AX351" s="13" t="s">
        <v>74</v>
      </c>
      <c r="AY351" s="238" t="s">
        <v>189</v>
      </c>
    </row>
    <row r="352" s="15" customFormat="1">
      <c r="A352" s="15"/>
      <c r="B352" s="251"/>
      <c r="C352" s="252"/>
      <c r="D352" s="229" t="s">
        <v>200</v>
      </c>
      <c r="E352" s="253" t="s">
        <v>19</v>
      </c>
      <c r="F352" s="254" t="s">
        <v>1574</v>
      </c>
      <c r="G352" s="252"/>
      <c r="H352" s="253" t="s">
        <v>19</v>
      </c>
      <c r="I352" s="255"/>
      <c r="J352" s="252"/>
      <c r="K352" s="252"/>
      <c r="L352" s="256"/>
      <c r="M352" s="257"/>
      <c r="N352" s="258"/>
      <c r="O352" s="258"/>
      <c r="P352" s="258"/>
      <c r="Q352" s="258"/>
      <c r="R352" s="258"/>
      <c r="S352" s="258"/>
      <c r="T352" s="259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60" t="s">
        <v>200</v>
      </c>
      <c r="AU352" s="260" t="s">
        <v>84</v>
      </c>
      <c r="AV352" s="15" t="s">
        <v>82</v>
      </c>
      <c r="AW352" s="15" t="s">
        <v>35</v>
      </c>
      <c r="AX352" s="15" t="s">
        <v>74</v>
      </c>
      <c r="AY352" s="260" t="s">
        <v>189</v>
      </c>
    </row>
    <row r="353" s="13" customFormat="1">
      <c r="A353" s="13"/>
      <c r="B353" s="227"/>
      <c r="C353" s="228"/>
      <c r="D353" s="229" t="s">
        <v>200</v>
      </c>
      <c r="E353" s="230" t="s">
        <v>19</v>
      </c>
      <c r="F353" s="231" t="s">
        <v>1575</v>
      </c>
      <c r="G353" s="228"/>
      <c r="H353" s="232">
        <v>176</v>
      </c>
      <c r="I353" s="233"/>
      <c r="J353" s="228"/>
      <c r="K353" s="228"/>
      <c r="L353" s="234"/>
      <c r="M353" s="235"/>
      <c r="N353" s="236"/>
      <c r="O353" s="236"/>
      <c r="P353" s="236"/>
      <c r="Q353" s="236"/>
      <c r="R353" s="236"/>
      <c r="S353" s="236"/>
      <c r="T353" s="237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8" t="s">
        <v>200</v>
      </c>
      <c r="AU353" s="238" t="s">
        <v>84</v>
      </c>
      <c r="AV353" s="13" t="s">
        <v>84</v>
      </c>
      <c r="AW353" s="13" t="s">
        <v>35</v>
      </c>
      <c r="AX353" s="13" t="s">
        <v>74</v>
      </c>
      <c r="AY353" s="238" t="s">
        <v>189</v>
      </c>
    </row>
    <row r="354" s="14" customFormat="1">
      <c r="A354" s="14"/>
      <c r="B354" s="239"/>
      <c r="C354" s="240"/>
      <c r="D354" s="229" t="s">
        <v>200</v>
      </c>
      <c r="E354" s="241" t="s">
        <v>19</v>
      </c>
      <c r="F354" s="242" t="s">
        <v>203</v>
      </c>
      <c r="G354" s="240"/>
      <c r="H354" s="243">
        <v>368</v>
      </c>
      <c r="I354" s="244"/>
      <c r="J354" s="240"/>
      <c r="K354" s="240"/>
      <c r="L354" s="245"/>
      <c r="M354" s="246"/>
      <c r="N354" s="247"/>
      <c r="O354" s="247"/>
      <c r="P354" s="247"/>
      <c r="Q354" s="247"/>
      <c r="R354" s="247"/>
      <c r="S354" s="247"/>
      <c r="T354" s="248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9" t="s">
        <v>200</v>
      </c>
      <c r="AU354" s="249" t="s">
        <v>84</v>
      </c>
      <c r="AV354" s="14" t="s">
        <v>196</v>
      </c>
      <c r="AW354" s="14" t="s">
        <v>35</v>
      </c>
      <c r="AX354" s="14" t="s">
        <v>82</v>
      </c>
      <c r="AY354" s="249" t="s">
        <v>189</v>
      </c>
    </row>
    <row r="355" s="2" customFormat="1" ht="33" customHeight="1">
      <c r="A355" s="42"/>
      <c r="B355" s="43"/>
      <c r="C355" s="209" t="s">
        <v>447</v>
      </c>
      <c r="D355" s="209" t="s">
        <v>192</v>
      </c>
      <c r="E355" s="210" t="s">
        <v>1576</v>
      </c>
      <c r="F355" s="211" t="s">
        <v>1577</v>
      </c>
      <c r="G355" s="212" t="s">
        <v>250</v>
      </c>
      <c r="H355" s="213">
        <v>6</v>
      </c>
      <c r="I355" s="214"/>
      <c r="J355" s="215">
        <f>ROUND(I355*H355,2)</f>
        <v>0</v>
      </c>
      <c r="K355" s="211" t="s">
        <v>195</v>
      </c>
      <c r="L355" s="48"/>
      <c r="M355" s="216" t="s">
        <v>19</v>
      </c>
      <c r="N355" s="217" t="s">
        <v>45</v>
      </c>
      <c r="O355" s="88"/>
      <c r="P355" s="218">
        <f>O355*H355</f>
        <v>0</v>
      </c>
      <c r="Q355" s="218">
        <v>0</v>
      </c>
      <c r="R355" s="218">
        <f>Q355*H355</f>
        <v>0</v>
      </c>
      <c r="S355" s="218">
        <v>0</v>
      </c>
      <c r="T355" s="219">
        <f>S355*H355</f>
        <v>0</v>
      </c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R355" s="220" t="s">
        <v>196</v>
      </c>
      <c r="AT355" s="220" t="s">
        <v>192</v>
      </c>
      <c r="AU355" s="220" t="s">
        <v>84</v>
      </c>
      <c r="AY355" s="21" t="s">
        <v>189</v>
      </c>
      <c r="BE355" s="221">
        <f>IF(N355="základní",J355,0)</f>
        <v>0</v>
      </c>
      <c r="BF355" s="221">
        <f>IF(N355="snížená",J355,0)</f>
        <v>0</v>
      </c>
      <c r="BG355" s="221">
        <f>IF(N355="zákl. přenesená",J355,0)</f>
        <v>0</v>
      </c>
      <c r="BH355" s="221">
        <f>IF(N355="sníž. přenesená",J355,0)</f>
        <v>0</v>
      </c>
      <c r="BI355" s="221">
        <f>IF(N355="nulová",J355,0)</f>
        <v>0</v>
      </c>
      <c r="BJ355" s="21" t="s">
        <v>82</v>
      </c>
      <c r="BK355" s="221">
        <f>ROUND(I355*H355,2)</f>
        <v>0</v>
      </c>
      <c r="BL355" s="21" t="s">
        <v>196</v>
      </c>
      <c r="BM355" s="220" t="s">
        <v>1578</v>
      </c>
    </row>
    <row r="356" s="2" customFormat="1">
      <c r="A356" s="42"/>
      <c r="B356" s="43"/>
      <c r="C356" s="44"/>
      <c r="D356" s="222" t="s">
        <v>198</v>
      </c>
      <c r="E356" s="44"/>
      <c r="F356" s="223" t="s">
        <v>1579</v>
      </c>
      <c r="G356" s="44"/>
      <c r="H356" s="44"/>
      <c r="I356" s="224"/>
      <c r="J356" s="44"/>
      <c r="K356" s="44"/>
      <c r="L356" s="48"/>
      <c r="M356" s="225"/>
      <c r="N356" s="226"/>
      <c r="O356" s="88"/>
      <c r="P356" s="88"/>
      <c r="Q356" s="88"/>
      <c r="R356" s="88"/>
      <c r="S356" s="88"/>
      <c r="T356" s="89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T356" s="21" t="s">
        <v>198</v>
      </c>
      <c r="AU356" s="21" t="s">
        <v>84</v>
      </c>
    </row>
    <row r="357" s="2" customFormat="1" ht="33" customHeight="1">
      <c r="A357" s="42"/>
      <c r="B357" s="43"/>
      <c r="C357" s="209" t="s">
        <v>454</v>
      </c>
      <c r="D357" s="209" t="s">
        <v>192</v>
      </c>
      <c r="E357" s="210" t="s">
        <v>1580</v>
      </c>
      <c r="F357" s="211" t="s">
        <v>1581</v>
      </c>
      <c r="G357" s="212" t="s">
        <v>93</v>
      </c>
      <c r="H357" s="213">
        <v>63.649999999999999</v>
      </c>
      <c r="I357" s="214"/>
      <c r="J357" s="215">
        <f>ROUND(I357*H357,2)</f>
        <v>0</v>
      </c>
      <c r="K357" s="211" t="s">
        <v>195</v>
      </c>
      <c r="L357" s="48"/>
      <c r="M357" s="216" t="s">
        <v>19</v>
      </c>
      <c r="N357" s="217" t="s">
        <v>45</v>
      </c>
      <c r="O357" s="88"/>
      <c r="P357" s="218">
        <f>O357*H357</f>
        <v>0</v>
      </c>
      <c r="Q357" s="218">
        <v>0</v>
      </c>
      <c r="R357" s="218">
        <f>Q357*H357</f>
        <v>0</v>
      </c>
      <c r="S357" s="218">
        <v>0</v>
      </c>
      <c r="T357" s="219">
        <f>S357*H357</f>
        <v>0</v>
      </c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R357" s="220" t="s">
        <v>196</v>
      </c>
      <c r="AT357" s="220" t="s">
        <v>192</v>
      </c>
      <c r="AU357" s="220" t="s">
        <v>84</v>
      </c>
      <c r="AY357" s="21" t="s">
        <v>189</v>
      </c>
      <c r="BE357" s="221">
        <f>IF(N357="základní",J357,0)</f>
        <v>0</v>
      </c>
      <c r="BF357" s="221">
        <f>IF(N357="snížená",J357,0)</f>
        <v>0</v>
      </c>
      <c r="BG357" s="221">
        <f>IF(N357="zákl. přenesená",J357,0)</f>
        <v>0</v>
      </c>
      <c r="BH357" s="221">
        <f>IF(N357="sníž. přenesená",J357,0)</f>
        <v>0</v>
      </c>
      <c r="BI357" s="221">
        <f>IF(N357="nulová",J357,0)</f>
        <v>0</v>
      </c>
      <c r="BJ357" s="21" t="s">
        <v>82</v>
      </c>
      <c r="BK357" s="221">
        <f>ROUND(I357*H357,2)</f>
        <v>0</v>
      </c>
      <c r="BL357" s="21" t="s">
        <v>196</v>
      </c>
      <c r="BM357" s="220" t="s">
        <v>1582</v>
      </c>
    </row>
    <row r="358" s="2" customFormat="1">
      <c r="A358" s="42"/>
      <c r="B358" s="43"/>
      <c r="C358" s="44"/>
      <c r="D358" s="222" t="s">
        <v>198</v>
      </c>
      <c r="E358" s="44"/>
      <c r="F358" s="223" t="s">
        <v>1583</v>
      </c>
      <c r="G358" s="44"/>
      <c r="H358" s="44"/>
      <c r="I358" s="224"/>
      <c r="J358" s="44"/>
      <c r="K358" s="44"/>
      <c r="L358" s="48"/>
      <c r="M358" s="225"/>
      <c r="N358" s="226"/>
      <c r="O358" s="88"/>
      <c r="P358" s="88"/>
      <c r="Q358" s="88"/>
      <c r="R358" s="88"/>
      <c r="S358" s="88"/>
      <c r="T358" s="89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T358" s="21" t="s">
        <v>198</v>
      </c>
      <c r="AU358" s="21" t="s">
        <v>84</v>
      </c>
    </row>
    <row r="359" s="15" customFormat="1">
      <c r="A359" s="15"/>
      <c r="B359" s="251"/>
      <c r="C359" s="252"/>
      <c r="D359" s="229" t="s">
        <v>200</v>
      </c>
      <c r="E359" s="253" t="s">
        <v>19</v>
      </c>
      <c r="F359" s="254" t="s">
        <v>1584</v>
      </c>
      <c r="G359" s="252"/>
      <c r="H359" s="253" t="s">
        <v>19</v>
      </c>
      <c r="I359" s="255"/>
      <c r="J359" s="252"/>
      <c r="K359" s="252"/>
      <c r="L359" s="256"/>
      <c r="M359" s="257"/>
      <c r="N359" s="258"/>
      <c r="O359" s="258"/>
      <c r="P359" s="258"/>
      <c r="Q359" s="258"/>
      <c r="R359" s="258"/>
      <c r="S359" s="258"/>
      <c r="T359" s="259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0" t="s">
        <v>200</v>
      </c>
      <c r="AU359" s="260" t="s">
        <v>84</v>
      </c>
      <c r="AV359" s="15" t="s">
        <v>82</v>
      </c>
      <c r="AW359" s="15" t="s">
        <v>35</v>
      </c>
      <c r="AX359" s="15" t="s">
        <v>74</v>
      </c>
      <c r="AY359" s="260" t="s">
        <v>189</v>
      </c>
    </row>
    <row r="360" s="13" customFormat="1">
      <c r="A360" s="13"/>
      <c r="B360" s="227"/>
      <c r="C360" s="228"/>
      <c r="D360" s="229" t="s">
        <v>200</v>
      </c>
      <c r="E360" s="230" t="s">
        <v>19</v>
      </c>
      <c r="F360" s="231" t="s">
        <v>1585</v>
      </c>
      <c r="G360" s="228"/>
      <c r="H360" s="232">
        <v>16</v>
      </c>
      <c r="I360" s="233"/>
      <c r="J360" s="228"/>
      <c r="K360" s="228"/>
      <c r="L360" s="234"/>
      <c r="M360" s="235"/>
      <c r="N360" s="236"/>
      <c r="O360" s="236"/>
      <c r="P360" s="236"/>
      <c r="Q360" s="236"/>
      <c r="R360" s="236"/>
      <c r="S360" s="236"/>
      <c r="T360" s="23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8" t="s">
        <v>200</v>
      </c>
      <c r="AU360" s="238" t="s">
        <v>84</v>
      </c>
      <c r="AV360" s="13" t="s">
        <v>84</v>
      </c>
      <c r="AW360" s="13" t="s">
        <v>35</v>
      </c>
      <c r="AX360" s="13" t="s">
        <v>74</v>
      </c>
      <c r="AY360" s="238" t="s">
        <v>189</v>
      </c>
    </row>
    <row r="361" s="16" customFormat="1">
      <c r="A361" s="16"/>
      <c r="B361" s="271"/>
      <c r="C361" s="272"/>
      <c r="D361" s="229" t="s">
        <v>200</v>
      </c>
      <c r="E361" s="273" t="s">
        <v>1180</v>
      </c>
      <c r="F361" s="274" t="s">
        <v>379</v>
      </c>
      <c r="G361" s="272"/>
      <c r="H361" s="275">
        <v>16</v>
      </c>
      <c r="I361" s="276"/>
      <c r="J361" s="272"/>
      <c r="K361" s="272"/>
      <c r="L361" s="277"/>
      <c r="M361" s="278"/>
      <c r="N361" s="279"/>
      <c r="O361" s="279"/>
      <c r="P361" s="279"/>
      <c r="Q361" s="279"/>
      <c r="R361" s="279"/>
      <c r="S361" s="279"/>
      <c r="T361" s="280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281" t="s">
        <v>200</v>
      </c>
      <c r="AU361" s="281" t="s">
        <v>84</v>
      </c>
      <c r="AV361" s="16" t="s">
        <v>190</v>
      </c>
      <c r="AW361" s="16" t="s">
        <v>35</v>
      </c>
      <c r="AX361" s="16" t="s">
        <v>74</v>
      </c>
      <c r="AY361" s="281" t="s">
        <v>189</v>
      </c>
    </row>
    <row r="362" s="15" customFormat="1">
      <c r="A362" s="15"/>
      <c r="B362" s="251"/>
      <c r="C362" s="252"/>
      <c r="D362" s="229" t="s">
        <v>200</v>
      </c>
      <c r="E362" s="253" t="s">
        <v>19</v>
      </c>
      <c r="F362" s="254" t="s">
        <v>1586</v>
      </c>
      <c r="G362" s="252"/>
      <c r="H362" s="253" t="s">
        <v>19</v>
      </c>
      <c r="I362" s="255"/>
      <c r="J362" s="252"/>
      <c r="K362" s="252"/>
      <c r="L362" s="256"/>
      <c r="M362" s="257"/>
      <c r="N362" s="258"/>
      <c r="O362" s="258"/>
      <c r="P362" s="258"/>
      <c r="Q362" s="258"/>
      <c r="R362" s="258"/>
      <c r="S362" s="258"/>
      <c r="T362" s="259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0" t="s">
        <v>200</v>
      </c>
      <c r="AU362" s="260" t="s">
        <v>84</v>
      </c>
      <c r="AV362" s="15" t="s">
        <v>82</v>
      </c>
      <c r="AW362" s="15" t="s">
        <v>35</v>
      </c>
      <c r="AX362" s="15" t="s">
        <v>74</v>
      </c>
      <c r="AY362" s="260" t="s">
        <v>189</v>
      </c>
    </row>
    <row r="363" s="13" customFormat="1">
      <c r="A363" s="13"/>
      <c r="B363" s="227"/>
      <c r="C363" s="228"/>
      <c r="D363" s="229" t="s">
        <v>200</v>
      </c>
      <c r="E363" s="230" t="s">
        <v>19</v>
      </c>
      <c r="F363" s="231" t="s">
        <v>1587</v>
      </c>
      <c r="G363" s="228"/>
      <c r="H363" s="232">
        <v>47.649999999999999</v>
      </c>
      <c r="I363" s="233"/>
      <c r="J363" s="228"/>
      <c r="K363" s="228"/>
      <c r="L363" s="234"/>
      <c r="M363" s="235"/>
      <c r="N363" s="236"/>
      <c r="O363" s="236"/>
      <c r="P363" s="236"/>
      <c r="Q363" s="236"/>
      <c r="R363" s="236"/>
      <c r="S363" s="236"/>
      <c r="T363" s="237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8" t="s">
        <v>200</v>
      </c>
      <c r="AU363" s="238" t="s">
        <v>84</v>
      </c>
      <c r="AV363" s="13" t="s">
        <v>84</v>
      </c>
      <c r="AW363" s="13" t="s">
        <v>35</v>
      </c>
      <c r="AX363" s="13" t="s">
        <v>74</v>
      </c>
      <c r="AY363" s="238" t="s">
        <v>189</v>
      </c>
    </row>
    <row r="364" s="16" customFormat="1">
      <c r="A364" s="16"/>
      <c r="B364" s="271"/>
      <c r="C364" s="272"/>
      <c r="D364" s="229" t="s">
        <v>200</v>
      </c>
      <c r="E364" s="273" t="s">
        <v>1292</v>
      </c>
      <c r="F364" s="274" t="s">
        <v>379</v>
      </c>
      <c r="G364" s="272"/>
      <c r="H364" s="275">
        <v>47.649999999999999</v>
      </c>
      <c r="I364" s="276"/>
      <c r="J364" s="272"/>
      <c r="K364" s="272"/>
      <c r="L364" s="277"/>
      <c r="M364" s="278"/>
      <c r="N364" s="279"/>
      <c r="O364" s="279"/>
      <c r="P364" s="279"/>
      <c r="Q364" s="279"/>
      <c r="R364" s="279"/>
      <c r="S364" s="279"/>
      <c r="T364" s="280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T364" s="281" t="s">
        <v>200</v>
      </c>
      <c r="AU364" s="281" t="s">
        <v>84</v>
      </c>
      <c r="AV364" s="16" t="s">
        <v>190</v>
      </c>
      <c r="AW364" s="16" t="s">
        <v>35</v>
      </c>
      <c r="AX364" s="16" t="s">
        <v>74</v>
      </c>
      <c r="AY364" s="281" t="s">
        <v>189</v>
      </c>
    </row>
    <row r="365" s="14" customFormat="1">
      <c r="A365" s="14"/>
      <c r="B365" s="239"/>
      <c r="C365" s="240"/>
      <c r="D365" s="229" t="s">
        <v>200</v>
      </c>
      <c r="E365" s="241" t="s">
        <v>19</v>
      </c>
      <c r="F365" s="242" t="s">
        <v>203</v>
      </c>
      <c r="G365" s="240"/>
      <c r="H365" s="243">
        <v>63.649999999999999</v>
      </c>
      <c r="I365" s="244"/>
      <c r="J365" s="240"/>
      <c r="K365" s="240"/>
      <c r="L365" s="245"/>
      <c r="M365" s="246"/>
      <c r="N365" s="247"/>
      <c r="O365" s="247"/>
      <c r="P365" s="247"/>
      <c r="Q365" s="247"/>
      <c r="R365" s="247"/>
      <c r="S365" s="247"/>
      <c r="T365" s="248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9" t="s">
        <v>200</v>
      </c>
      <c r="AU365" s="249" t="s">
        <v>84</v>
      </c>
      <c r="AV365" s="14" t="s">
        <v>196</v>
      </c>
      <c r="AW365" s="14" t="s">
        <v>35</v>
      </c>
      <c r="AX365" s="14" t="s">
        <v>82</v>
      </c>
      <c r="AY365" s="249" t="s">
        <v>189</v>
      </c>
    </row>
    <row r="366" s="2" customFormat="1" ht="16.5" customHeight="1">
      <c r="A366" s="42"/>
      <c r="B366" s="43"/>
      <c r="C366" s="261" t="s">
        <v>459</v>
      </c>
      <c r="D366" s="261" t="s">
        <v>254</v>
      </c>
      <c r="E366" s="262" t="s">
        <v>1588</v>
      </c>
      <c r="F366" s="263" t="s">
        <v>1589</v>
      </c>
      <c r="G366" s="264" t="s">
        <v>107</v>
      </c>
      <c r="H366" s="265">
        <v>12.73</v>
      </c>
      <c r="I366" s="266"/>
      <c r="J366" s="267">
        <f>ROUND(I366*H366,2)</f>
        <v>0</v>
      </c>
      <c r="K366" s="263" t="s">
        <v>195</v>
      </c>
      <c r="L366" s="268"/>
      <c r="M366" s="269" t="s">
        <v>19</v>
      </c>
      <c r="N366" s="270" t="s">
        <v>45</v>
      </c>
      <c r="O366" s="88"/>
      <c r="P366" s="218">
        <f>O366*H366</f>
        <v>0</v>
      </c>
      <c r="Q366" s="218">
        <v>0.22</v>
      </c>
      <c r="R366" s="218">
        <f>Q366*H366</f>
        <v>2.8006000000000002</v>
      </c>
      <c r="S366" s="218">
        <v>0</v>
      </c>
      <c r="T366" s="219">
        <f>S366*H366</f>
        <v>0</v>
      </c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R366" s="220" t="s">
        <v>247</v>
      </c>
      <c r="AT366" s="220" t="s">
        <v>254</v>
      </c>
      <c r="AU366" s="220" t="s">
        <v>84</v>
      </c>
      <c r="AY366" s="21" t="s">
        <v>189</v>
      </c>
      <c r="BE366" s="221">
        <f>IF(N366="základní",J366,0)</f>
        <v>0</v>
      </c>
      <c r="BF366" s="221">
        <f>IF(N366="snížená",J366,0)</f>
        <v>0</v>
      </c>
      <c r="BG366" s="221">
        <f>IF(N366="zákl. přenesená",J366,0)</f>
        <v>0</v>
      </c>
      <c r="BH366" s="221">
        <f>IF(N366="sníž. přenesená",J366,0)</f>
        <v>0</v>
      </c>
      <c r="BI366" s="221">
        <f>IF(N366="nulová",J366,0)</f>
        <v>0</v>
      </c>
      <c r="BJ366" s="21" t="s">
        <v>82</v>
      </c>
      <c r="BK366" s="221">
        <f>ROUND(I366*H366,2)</f>
        <v>0</v>
      </c>
      <c r="BL366" s="21" t="s">
        <v>196</v>
      </c>
      <c r="BM366" s="220" t="s">
        <v>1590</v>
      </c>
    </row>
    <row r="367" s="13" customFormat="1">
      <c r="A367" s="13"/>
      <c r="B367" s="227"/>
      <c r="C367" s="228"/>
      <c r="D367" s="229" t="s">
        <v>200</v>
      </c>
      <c r="E367" s="230" t="s">
        <v>19</v>
      </c>
      <c r="F367" s="231" t="s">
        <v>1591</v>
      </c>
      <c r="G367" s="228"/>
      <c r="H367" s="232">
        <v>12.73</v>
      </c>
      <c r="I367" s="233"/>
      <c r="J367" s="228"/>
      <c r="K367" s="228"/>
      <c r="L367" s="234"/>
      <c r="M367" s="235"/>
      <c r="N367" s="236"/>
      <c r="O367" s="236"/>
      <c r="P367" s="236"/>
      <c r="Q367" s="236"/>
      <c r="R367" s="236"/>
      <c r="S367" s="236"/>
      <c r="T367" s="237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8" t="s">
        <v>200</v>
      </c>
      <c r="AU367" s="238" t="s">
        <v>84</v>
      </c>
      <c r="AV367" s="13" t="s">
        <v>84</v>
      </c>
      <c r="AW367" s="13" t="s">
        <v>35</v>
      </c>
      <c r="AX367" s="13" t="s">
        <v>82</v>
      </c>
      <c r="AY367" s="238" t="s">
        <v>189</v>
      </c>
    </row>
    <row r="368" s="2" customFormat="1" ht="33" customHeight="1">
      <c r="A368" s="42"/>
      <c r="B368" s="43"/>
      <c r="C368" s="209" t="s">
        <v>464</v>
      </c>
      <c r="D368" s="209" t="s">
        <v>192</v>
      </c>
      <c r="E368" s="210" t="s">
        <v>1592</v>
      </c>
      <c r="F368" s="211" t="s">
        <v>1593</v>
      </c>
      <c r="G368" s="212" t="s">
        <v>250</v>
      </c>
      <c r="H368" s="213">
        <v>176</v>
      </c>
      <c r="I368" s="214"/>
      <c r="J368" s="215">
        <f>ROUND(I368*H368,2)</f>
        <v>0</v>
      </c>
      <c r="K368" s="211" t="s">
        <v>195</v>
      </c>
      <c r="L368" s="48"/>
      <c r="M368" s="216" t="s">
        <v>19</v>
      </c>
      <c r="N368" s="217" t="s">
        <v>45</v>
      </c>
      <c r="O368" s="88"/>
      <c r="P368" s="218">
        <f>O368*H368</f>
        <v>0</v>
      </c>
      <c r="Q368" s="218">
        <v>0</v>
      </c>
      <c r="R368" s="218">
        <f>Q368*H368</f>
        <v>0</v>
      </c>
      <c r="S368" s="218">
        <v>0</v>
      </c>
      <c r="T368" s="219">
        <f>S368*H368</f>
        <v>0</v>
      </c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R368" s="220" t="s">
        <v>196</v>
      </c>
      <c r="AT368" s="220" t="s">
        <v>192</v>
      </c>
      <c r="AU368" s="220" t="s">
        <v>84</v>
      </c>
      <c r="AY368" s="21" t="s">
        <v>189</v>
      </c>
      <c r="BE368" s="221">
        <f>IF(N368="základní",J368,0)</f>
        <v>0</v>
      </c>
      <c r="BF368" s="221">
        <f>IF(N368="snížená",J368,0)</f>
        <v>0</v>
      </c>
      <c r="BG368" s="221">
        <f>IF(N368="zákl. přenesená",J368,0)</f>
        <v>0</v>
      </c>
      <c r="BH368" s="221">
        <f>IF(N368="sníž. přenesená",J368,0)</f>
        <v>0</v>
      </c>
      <c r="BI368" s="221">
        <f>IF(N368="nulová",J368,0)</f>
        <v>0</v>
      </c>
      <c r="BJ368" s="21" t="s">
        <v>82</v>
      </c>
      <c r="BK368" s="221">
        <f>ROUND(I368*H368,2)</f>
        <v>0</v>
      </c>
      <c r="BL368" s="21" t="s">
        <v>196</v>
      </c>
      <c r="BM368" s="220" t="s">
        <v>1594</v>
      </c>
    </row>
    <row r="369" s="2" customFormat="1">
      <c r="A369" s="42"/>
      <c r="B369" s="43"/>
      <c r="C369" s="44"/>
      <c r="D369" s="222" t="s">
        <v>198</v>
      </c>
      <c r="E369" s="44"/>
      <c r="F369" s="223" t="s">
        <v>1595</v>
      </c>
      <c r="G369" s="44"/>
      <c r="H369" s="44"/>
      <c r="I369" s="224"/>
      <c r="J369" s="44"/>
      <c r="K369" s="44"/>
      <c r="L369" s="48"/>
      <c r="M369" s="225"/>
      <c r="N369" s="226"/>
      <c r="O369" s="88"/>
      <c r="P369" s="88"/>
      <c r="Q369" s="88"/>
      <c r="R369" s="88"/>
      <c r="S369" s="88"/>
      <c r="T369" s="89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T369" s="21" t="s">
        <v>198</v>
      </c>
      <c r="AU369" s="21" t="s">
        <v>84</v>
      </c>
    </row>
    <row r="370" s="13" customFormat="1">
      <c r="A370" s="13"/>
      <c r="B370" s="227"/>
      <c r="C370" s="228"/>
      <c r="D370" s="229" t="s">
        <v>200</v>
      </c>
      <c r="E370" s="230" t="s">
        <v>19</v>
      </c>
      <c r="F370" s="231" t="s">
        <v>1575</v>
      </c>
      <c r="G370" s="228"/>
      <c r="H370" s="232">
        <v>176</v>
      </c>
      <c r="I370" s="233"/>
      <c r="J370" s="228"/>
      <c r="K370" s="228"/>
      <c r="L370" s="234"/>
      <c r="M370" s="235"/>
      <c r="N370" s="236"/>
      <c r="O370" s="236"/>
      <c r="P370" s="236"/>
      <c r="Q370" s="236"/>
      <c r="R370" s="236"/>
      <c r="S370" s="236"/>
      <c r="T370" s="23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8" t="s">
        <v>200</v>
      </c>
      <c r="AU370" s="238" t="s">
        <v>84</v>
      </c>
      <c r="AV370" s="13" t="s">
        <v>84</v>
      </c>
      <c r="AW370" s="13" t="s">
        <v>35</v>
      </c>
      <c r="AX370" s="13" t="s">
        <v>82</v>
      </c>
      <c r="AY370" s="238" t="s">
        <v>189</v>
      </c>
    </row>
    <row r="371" s="2" customFormat="1" ht="16.5" customHeight="1">
      <c r="A371" s="42"/>
      <c r="B371" s="43"/>
      <c r="C371" s="261" t="s">
        <v>471</v>
      </c>
      <c r="D371" s="261" t="s">
        <v>254</v>
      </c>
      <c r="E371" s="262" t="s">
        <v>1596</v>
      </c>
      <c r="F371" s="263" t="s">
        <v>1597</v>
      </c>
      <c r="G371" s="264" t="s">
        <v>250</v>
      </c>
      <c r="H371" s="265">
        <v>176</v>
      </c>
      <c r="I371" s="266"/>
      <c r="J371" s="267">
        <f>ROUND(I371*H371,2)</f>
        <v>0</v>
      </c>
      <c r="K371" s="263" t="s">
        <v>19</v>
      </c>
      <c r="L371" s="268"/>
      <c r="M371" s="269" t="s">
        <v>19</v>
      </c>
      <c r="N371" s="270" t="s">
        <v>45</v>
      </c>
      <c r="O371" s="88"/>
      <c r="P371" s="218">
        <f>O371*H371</f>
        <v>0</v>
      </c>
      <c r="Q371" s="218">
        <v>8.0000000000000007E-05</v>
      </c>
      <c r="R371" s="218">
        <f>Q371*H371</f>
        <v>0.014080000000000001</v>
      </c>
      <c r="S371" s="218">
        <v>0</v>
      </c>
      <c r="T371" s="219">
        <f>S371*H371</f>
        <v>0</v>
      </c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R371" s="220" t="s">
        <v>247</v>
      </c>
      <c r="AT371" s="220" t="s">
        <v>254</v>
      </c>
      <c r="AU371" s="220" t="s">
        <v>84</v>
      </c>
      <c r="AY371" s="21" t="s">
        <v>189</v>
      </c>
      <c r="BE371" s="221">
        <f>IF(N371="základní",J371,0)</f>
        <v>0</v>
      </c>
      <c r="BF371" s="221">
        <f>IF(N371="snížená",J371,0)</f>
        <v>0</v>
      </c>
      <c r="BG371" s="221">
        <f>IF(N371="zákl. přenesená",J371,0)</f>
        <v>0</v>
      </c>
      <c r="BH371" s="221">
        <f>IF(N371="sníž. přenesená",J371,0)</f>
        <v>0</v>
      </c>
      <c r="BI371" s="221">
        <f>IF(N371="nulová",J371,0)</f>
        <v>0</v>
      </c>
      <c r="BJ371" s="21" t="s">
        <v>82</v>
      </c>
      <c r="BK371" s="221">
        <f>ROUND(I371*H371,2)</f>
        <v>0</v>
      </c>
      <c r="BL371" s="21" t="s">
        <v>196</v>
      </c>
      <c r="BM371" s="220" t="s">
        <v>1598</v>
      </c>
    </row>
    <row r="372" s="13" customFormat="1">
      <c r="A372" s="13"/>
      <c r="B372" s="227"/>
      <c r="C372" s="228"/>
      <c r="D372" s="229" t="s">
        <v>200</v>
      </c>
      <c r="E372" s="230" t="s">
        <v>19</v>
      </c>
      <c r="F372" s="231" t="s">
        <v>1575</v>
      </c>
      <c r="G372" s="228"/>
      <c r="H372" s="232">
        <v>176</v>
      </c>
      <c r="I372" s="233"/>
      <c r="J372" s="228"/>
      <c r="K372" s="228"/>
      <c r="L372" s="234"/>
      <c r="M372" s="235"/>
      <c r="N372" s="236"/>
      <c r="O372" s="236"/>
      <c r="P372" s="236"/>
      <c r="Q372" s="236"/>
      <c r="R372" s="236"/>
      <c r="S372" s="236"/>
      <c r="T372" s="237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8" t="s">
        <v>200</v>
      </c>
      <c r="AU372" s="238" t="s">
        <v>84</v>
      </c>
      <c r="AV372" s="13" t="s">
        <v>84</v>
      </c>
      <c r="AW372" s="13" t="s">
        <v>35</v>
      </c>
      <c r="AX372" s="13" t="s">
        <v>82</v>
      </c>
      <c r="AY372" s="238" t="s">
        <v>189</v>
      </c>
    </row>
    <row r="373" s="2" customFormat="1" ht="24.15" customHeight="1">
      <c r="A373" s="42"/>
      <c r="B373" s="43"/>
      <c r="C373" s="209" t="s">
        <v>476</v>
      </c>
      <c r="D373" s="209" t="s">
        <v>192</v>
      </c>
      <c r="E373" s="210" t="s">
        <v>1599</v>
      </c>
      <c r="F373" s="211" t="s">
        <v>1600</v>
      </c>
      <c r="G373" s="212" t="s">
        <v>93</v>
      </c>
      <c r="H373" s="213">
        <v>144</v>
      </c>
      <c r="I373" s="214"/>
      <c r="J373" s="215">
        <f>ROUND(I373*H373,2)</f>
        <v>0</v>
      </c>
      <c r="K373" s="211" t="s">
        <v>195</v>
      </c>
      <c r="L373" s="48"/>
      <c r="M373" s="216" t="s">
        <v>19</v>
      </c>
      <c r="N373" s="217" t="s">
        <v>45</v>
      </c>
      <c r="O373" s="88"/>
      <c r="P373" s="218">
        <f>O373*H373</f>
        <v>0</v>
      </c>
      <c r="Q373" s="218">
        <v>0</v>
      </c>
      <c r="R373" s="218">
        <f>Q373*H373</f>
        <v>0</v>
      </c>
      <c r="S373" s="218">
        <v>0</v>
      </c>
      <c r="T373" s="219">
        <f>S373*H373</f>
        <v>0</v>
      </c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R373" s="220" t="s">
        <v>196</v>
      </c>
      <c r="AT373" s="220" t="s">
        <v>192</v>
      </c>
      <c r="AU373" s="220" t="s">
        <v>84</v>
      </c>
      <c r="AY373" s="21" t="s">
        <v>189</v>
      </c>
      <c r="BE373" s="221">
        <f>IF(N373="základní",J373,0)</f>
        <v>0</v>
      </c>
      <c r="BF373" s="221">
        <f>IF(N373="snížená",J373,0)</f>
        <v>0</v>
      </c>
      <c r="BG373" s="221">
        <f>IF(N373="zákl. přenesená",J373,0)</f>
        <v>0</v>
      </c>
      <c r="BH373" s="221">
        <f>IF(N373="sníž. přenesená",J373,0)</f>
        <v>0</v>
      </c>
      <c r="BI373" s="221">
        <f>IF(N373="nulová",J373,0)</f>
        <v>0</v>
      </c>
      <c r="BJ373" s="21" t="s">
        <v>82</v>
      </c>
      <c r="BK373" s="221">
        <f>ROUND(I373*H373,2)</f>
        <v>0</v>
      </c>
      <c r="BL373" s="21" t="s">
        <v>196</v>
      </c>
      <c r="BM373" s="220" t="s">
        <v>1601</v>
      </c>
    </row>
    <row r="374" s="2" customFormat="1">
      <c r="A374" s="42"/>
      <c r="B374" s="43"/>
      <c r="C374" s="44"/>
      <c r="D374" s="222" t="s">
        <v>198</v>
      </c>
      <c r="E374" s="44"/>
      <c r="F374" s="223" t="s">
        <v>1602</v>
      </c>
      <c r="G374" s="44"/>
      <c r="H374" s="44"/>
      <c r="I374" s="224"/>
      <c r="J374" s="44"/>
      <c r="K374" s="44"/>
      <c r="L374" s="48"/>
      <c r="M374" s="225"/>
      <c r="N374" s="226"/>
      <c r="O374" s="88"/>
      <c r="P374" s="88"/>
      <c r="Q374" s="88"/>
      <c r="R374" s="88"/>
      <c r="S374" s="88"/>
      <c r="T374" s="89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T374" s="21" t="s">
        <v>198</v>
      </c>
      <c r="AU374" s="21" t="s">
        <v>84</v>
      </c>
    </row>
    <row r="375" s="15" customFormat="1">
      <c r="A375" s="15"/>
      <c r="B375" s="251"/>
      <c r="C375" s="252"/>
      <c r="D375" s="229" t="s">
        <v>200</v>
      </c>
      <c r="E375" s="253" t="s">
        <v>19</v>
      </c>
      <c r="F375" s="254" t="s">
        <v>1354</v>
      </c>
      <c r="G375" s="252"/>
      <c r="H375" s="253" t="s">
        <v>19</v>
      </c>
      <c r="I375" s="255"/>
      <c r="J375" s="252"/>
      <c r="K375" s="252"/>
      <c r="L375" s="256"/>
      <c r="M375" s="257"/>
      <c r="N375" s="258"/>
      <c r="O375" s="258"/>
      <c r="P375" s="258"/>
      <c r="Q375" s="258"/>
      <c r="R375" s="258"/>
      <c r="S375" s="258"/>
      <c r="T375" s="259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60" t="s">
        <v>200</v>
      </c>
      <c r="AU375" s="260" t="s">
        <v>84</v>
      </c>
      <c r="AV375" s="15" t="s">
        <v>82</v>
      </c>
      <c r="AW375" s="15" t="s">
        <v>35</v>
      </c>
      <c r="AX375" s="15" t="s">
        <v>74</v>
      </c>
      <c r="AY375" s="260" t="s">
        <v>189</v>
      </c>
    </row>
    <row r="376" s="13" customFormat="1">
      <c r="A376" s="13"/>
      <c r="B376" s="227"/>
      <c r="C376" s="228"/>
      <c r="D376" s="229" t="s">
        <v>200</v>
      </c>
      <c r="E376" s="230" t="s">
        <v>19</v>
      </c>
      <c r="F376" s="231" t="s">
        <v>1355</v>
      </c>
      <c r="G376" s="228"/>
      <c r="H376" s="232">
        <v>144</v>
      </c>
      <c r="I376" s="233"/>
      <c r="J376" s="228"/>
      <c r="K376" s="228"/>
      <c r="L376" s="234"/>
      <c r="M376" s="235"/>
      <c r="N376" s="236"/>
      <c r="O376" s="236"/>
      <c r="P376" s="236"/>
      <c r="Q376" s="236"/>
      <c r="R376" s="236"/>
      <c r="S376" s="236"/>
      <c r="T376" s="237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8" t="s">
        <v>200</v>
      </c>
      <c r="AU376" s="238" t="s">
        <v>84</v>
      </c>
      <c r="AV376" s="13" t="s">
        <v>84</v>
      </c>
      <c r="AW376" s="13" t="s">
        <v>35</v>
      </c>
      <c r="AX376" s="13" t="s">
        <v>82</v>
      </c>
      <c r="AY376" s="238" t="s">
        <v>189</v>
      </c>
    </row>
    <row r="377" s="2" customFormat="1" ht="49.05" customHeight="1">
      <c r="A377" s="42"/>
      <c r="B377" s="43"/>
      <c r="C377" s="209" t="s">
        <v>481</v>
      </c>
      <c r="D377" s="209" t="s">
        <v>192</v>
      </c>
      <c r="E377" s="210" t="s">
        <v>1603</v>
      </c>
      <c r="F377" s="211" t="s">
        <v>1604</v>
      </c>
      <c r="G377" s="212" t="s">
        <v>93</v>
      </c>
      <c r="H377" s="213">
        <v>1116.21</v>
      </c>
      <c r="I377" s="214"/>
      <c r="J377" s="215">
        <f>ROUND(I377*H377,2)</f>
        <v>0</v>
      </c>
      <c r="K377" s="211" t="s">
        <v>195</v>
      </c>
      <c r="L377" s="48"/>
      <c r="M377" s="216" t="s">
        <v>19</v>
      </c>
      <c r="N377" s="217" t="s">
        <v>45</v>
      </c>
      <c r="O377" s="88"/>
      <c r="P377" s="218">
        <f>O377*H377</f>
        <v>0</v>
      </c>
      <c r="Q377" s="218">
        <v>0</v>
      </c>
      <c r="R377" s="218">
        <f>Q377*H377</f>
        <v>0</v>
      </c>
      <c r="S377" s="218">
        <v>0</v>
      </c>
      <c r="T377" s="219">
        <f>S377*H377</f>
        <v>0</v>
      </c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R377" s="220" t="s">
        <v>196</v>
      </c>
      <c r="AT377" s="220" t="s">
        <v>192</v>
      </c>
      <c r="AU377" s="220" t="s">
        <v>84</v>
      </c>
      <c r="AY377" s="21" t="s">
        <v>189</v>
      </c>
      <c r="BE377" s="221">
        <f>IF(N377="základní",J377,0)</f>
        <v>0</v>
      </c>
      <c r="BF377" s="221">
        <f>IF(N377="snížená",J377,0)</f>
        <v>0</v>
      </c>
      <c r="BG377" s="221">
        <f>IF(N377="zákl. přenesená",J377,0)</f>
        <v>0</v>
      </c>
      <c r="BH377" s="221">
        <f>IF(N377="sníž. přenesená",J377,0)</f>
        <v>0</v>
      </c>
      <c r="BI377" s="221">
        <f>IF(N377="nulová",J377,0)</f>
        <v>0</v>
      </c>
      <c r="BJ377" s="21" t="s">
        <v>82</v>
      </c>
      <c r="BK377" s="221">
        <f>ROUND(I377*H377,2)</f>
        <v>0</v>
      </c>
      <c r="BL377" s="21" t="s">
        <v>196</v>
      </c>
      <c r="BM377" s="220" t="s">
        <v>1605</v>
      </c>
    </row>
    <row r="378" s="2" customFormat="1">
      <c r="A378" s="42"/>
      <c r="B378" s="43"/>
      <c r="C378" s="44"/>
      <c r="D378" s="222" t="s">
        <v>198</v>
      </c>
      <c r="E378" s="44"/>
      <c r="F378" s="223" t="s">
        <v>1606</v>
      </c>
      <c r="G378" s="44"/>
      <c r="H378" s="44"/>
      <c r="I378" s="224"/>
      <c r="J378" s="44"/>
      <c r="K378" s="44"/>
      <c r="L378" s="48"/>
      <c r="M378" s="225"/>
      <c r="N378" s="226"/>
      <c r="O378" s="88"/>
      <c r="P378" s="88"/>
      <c r="Q378" s="88"/>
      <c r="R378" s="88"/>
      <c r="S378" s="88"/>
      <c r="T378" s="89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T378" s="21" t="s">
        <v>198</v>
      </c>
      <c r="AU378" s="21" t="s">
        <v>84</v>
      </c>
    </row>
    <row r="379" s="15" customFormat="1">
      <c r="A379" s="15"/>
      <c r="B379" s="251"/>
      <c r="C379" s="252"/>
      <c r="D379" s="229" t="s">
        <v>200</v>
      </c>
      <c r="E379" s="253" t="s">
        <v>19</v>
      </c>
      <c r="F379" s="254" t="s">
        <v>1607</v>
      </c>
      <c r="G379" s="252"/>
      <c r="H379" s="253" t="s">
        <v>19</v>
      </c>
      <c r="I379" s="255"/>
      <c r="J379" s="252"/>
      <c r="K379" s="252"/>
      <c r="L379" s="256"/>
      <c r="M379" s="257"/>
      <c r="N379" s="258"/>
      <c r="O379" s="258"/>
      <c r="P379" s="258"/>
      <c r="Q379" s="258"/>
      <c r="R379" s="258"/>
      <c r="S379" s="258"/>
      <c r="T379" s="259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0" t="s">
        <v>200</v>
      </c>
      <c r="AU379" s="260" t="s">
        <v>84</v>
      </c>
      <c r="AV379" s="15" t="s">
        <v>82</v>
      </c>
      <c r="AW379" s="15" t="s">
        <v>35</v>
      </c>
      <c r="AX379" s="15" t="s">
        <v>74</v>
      </c>
      <c r="AY379" s="260" t="s">
        <v>189</v>
      </c>
    </row>
    <row r="380" s="13" customFormat="1">
      <c r="A380" s="13"/>
      <c r="B380" s="227"/>
      <c r="C380" s="228"/>
      <c r="D380" s="229" t="s">
        <v>200</v>
      </c>
      <c r="E380" s="230" t="s">
        <v>19</v>
      </c>
      <c r="F380" s="231" t="s">
        <v>1608</v>
      </c>
      <c r="G380" s="228"/>
      <c r="H380" s="232">
        <v>1116.21</v>
      </c>
      <c r="I380" s="233"/>
      <c r="J380" s="228"/>
      <c r="K380" s="228"/>
      <c r="L380" s="234"/>
      <c r="M380" s="235"/>
      <c r="N380" s="236"/>
      <c r="O380" s="236"/>
      <c r="P380" s="236"/>
      <c r="Q380" s="236"/>
      <c r="R380" s="236"/>
      <c r="S380" s="236"/>
      <c r="T380" s="237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8" t="s">
        <v>200</v>
      </c>
      <c r="AU380" s="238" t="s">
        <v>84</v>
      </c>
      <c r="AV380" s="13" t="s">
        <v>84</v>
      </c>
      <c r="AW380" s="13" t="s">
        <v>35</v>
      </c>
      <c r="AX380" s="13" t="s">
        <v>74</v>
      </c>
      <c r="AY380" s="238" t="s">
        <v>189</v>
      </c>
    </row>
    <row r="381" s="16" customFormat="1">
      <c r="A381" s="16"/>
      <c r="B381" s="271"/>
      <c r="C381" s="272"/>
      <c r="D381" s="229" t="s">
        <v>200</v>
      </c>
      <c r="E381" s="273" t="s">
        <v>1280</v>
      </c>
      <c r="F381" s="274" t="s">
        <v>379</v>
      </c>
      <c r="G381" s="272"/>
      <c r="H381" s="275">
        <v>1116.21</v>
      </c>
      <c r="I381" s="276"/>
      <c r="J381" s="272"/>
      <c r="K381" s="272"/>
      <c r="L381" s="277"/>
      <c r="M381" s="278"/>
      <c r="N381" s="279"/>
      <c r="O381" s="279"/>
      <c r="P381" s="279"/>
      <c r="Q381" s="279"/>
      <c r="R381" s="279"/>
      <c r="S381" s="279"/>
      <c r="T381" s="280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T381" s="281" t="s">
        <v>200</v>
      </c>
      <c r="AU381" s="281" t="s">
        <v>84</v>
      </c>
      <c r="AV381" s="16" t="s">
        <v>190</v>
      </c>
      <c r="AW381" s="16" t="s">
        <v>35</v>
      </c>
      <c r="AX381" s="16" t="s">
        <v>74</v>
      </c>
      <c r="AY381" s="281" t="s">
        <v>189</v>
      </c>
    </row>
    <row r="382" s="14" customFormat="1">
      <c r="A382" s="14"/>
      <c r="B382" s="239"/>
      <c r="C382" s="240"/>
      <c r="D382" s="229" t="s">
        <v>200</v>
      </c>
      <c r="E382" s="241" t="s">
        <v>19</v>
      </c>
      <c r="F382" s="242" t="s">
        <v>203</v>
      </c>
      <c r="G382" s="240"/>
      <c r="H382" s="243">
        <v>1116.21</v>
      </c>
      <c r="I382" s="244"/>
      <c r="J382" s="240"/>
      <c r="K382" s="240"/>
      <c r="L382" s="245"/>
      <c r="M382" s="246"/>
      <c r="N382" s="247"/>
      <c r="O382" s="247"/>
      <c r="P382" s="247"/>
      <c r="Q382" s="247"/>
      <c r="R382" s="247"/>
      <c r="S382" s="247"/>
      <c r="T382" s="248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9" t="s">
        <v>200</v>
      </c>
      <c r="AU382" s="249" t="s">
        <v>84</v>
      </c>
      <c r="AV382" s="14" t="s">
        <v>196</v>
      </c>
      <c r="AW382" s="14" t="s">
        <v>35</v>
      </c>
      <c r="AX382" s="14" t="s">
        <v>82</v>
      </c>
      <c r="AY382" s="249" t="s">
        <v>189</v>
      </c>
    </row>
    <row r="383" s="2" customFormat="1" ht="16.5" customHeight="1">
      <c r="A383" s="42"/>
      <c r="B383" s="43"/>
      <c r="C383" s="261" t="s">
        <v>487</v>
      </c>
      <c r="D383" s="261" t="s">
        <v>254</v>
      </c>
      <c r="E383" s="262" t="s">
        <v>1529</v>
      </c>
      <c r="F383" s="263" t="s">
        <v>1530</v>
      </c>
      <c r="G383" s="264" t="s">
        <v>126</v>
      </c>
      <c r="H383" s="265">
        <v>16.742999999999999</v>
      </c>
      <c r="I383" s="266"/>
      <c r="J383" s="267">
        <f>ROUND(I383*H383,2)</f>
        <v>0</v>
      </c>
      <c r="K383" s="263" t="s">
        <v>195</v>
      </c>
      <c r="L383" s="268"/>
      <c r="M383" s="269" t="s">
        <v>19</v>
      </c>
      <c r="N383" s="270" t="s">
        <v>45</v>
      </c>
      <c r="O383" s="88"/>
      <c r="P383" s="218">
        <f>O383*H383</f>
        <v>0</v>
      </c>
      <c r="Q383" s="218">
        <v>0.001</v>
      </c>
      <c r="R383" s="218">
        <f>Q383*H383</f>
        <v>0.016742999999999997</v>
      </c>
      <c r="S383" s="218">
        <v>0</v>
      </c>
      <c r="T383" s="219">
        <f>S383*H383</f>
        <v>0</v>
      </c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R383" s="220" t="s">
        <v>247</v>
      </c>
      <c r="AT383" s="220" t="s">
        <v>254</v>
      </c>
      <c r="AU383" s="220" t="s">
        <v>84</v>
      </c>
      <c r="AY383" s="21" t="s">
        <v>189</v>
      </c>
      <c r="BE383" s="221">
        <f>IF(N383="základní",J383,0)</f>
        <v>0</v>
      </c>
      <c r="BF383" s="221">
        <f>IF(N383="snížená",J383,0)</f>
        <v>0</v>
      </c>
      <c r="BG383" s="221">
        <f>IF(N383="zákl. přenesená",J383,0)</f>
        <v>0</v>
      </c>
      <c r="BH383" s="221">
        <f>IF(N383="sníž. přenesená",J383,0)</f>
        <v>0</v>
      </c>
      <c r="BI383" s="221">
        <f>IF(N383="nulová",J383,0)</f>
        <v>0</v>
      </c>
      <c r="BJ383" s="21" t="s">
        <v>82</v>
      </c>
      <c r="BK383" s="221">
        <f>ROUND(I383*H383,2)</f>
        <v>0</v>
      </c>
      <c r="BL383" s="21" t="s">
        <v>196</v>
      </c>
      <c r="BM383" s="220" t="s">
        <v>1609</v>
      </c>
    </row>
    <row r="384" s="2" customFormat="1">
      <c r="A384" s="42"/>
      <c r="B384" s="43"/>
      <c r="C384" s="44"/>
      <c r="D384" s="229" t="s">
        <v>217</v>
      </c>
      <c r="E384" s="44"/>
      <c r="F384" s="250" t="s">
        <v>1610</v>
      </c>
      <c r="G384" s="44"/>
      <c r="H384" s="44"/>
      <c r="I384" s="224"/>
      <c r="J384" s="44"/>
      <c r="K384" s="44"/>
      <c r="L384" s="48"/>
      <c r="M384" s="225"/>
      <c r="N384" s="226"/>
      <c r="O384" s="88"/>
      <c r="P384" s="88"/>
      <c r="Q384" s="88"/>
      <c r="R384" s="88"/>
      <c r="S384" s="88"/>
      <c r="T384" s="89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T384" s="21" t="s">
        <v>217</v>
      </c>
      <c r="AU384" s="21" t="s">
        <v>84</v>
      </c>
    </row>
    <row r="385" s="13" customFormat="1">
      <c r="A385" s="13"/>
      <c r="B385" s="227"/>
      <c r="C385" s="228"/>
      <c r="D385" s="229" t="s">
        <v>200</v>
      </c>
      <c r="E385" s="230" t="s">
        <v>19</v>
      </c>
      <c r="F385" s="231" t="s">
        <v>1280</v>
      </c>
      <c r="G385" s="228"/>
      <c r="H385" s="232">
        <v>1116.21</v>
      </c>
      <c r="I385" s="233"/>
      <c r="J385" s="228"/>
      <c r="K385" s="228"/>
      <c r="L385" s="234"/>
      <c r="M385" s="235"/>
      <c r="N385" s="236"/>
      <c r="O385" s="236"/>
      <c r="P385" s="236"/>
      <c r="Q385" s="236"/>
      <c r="R385" s="236"/>
      <c r="S385" s="236"/>
      <c r="T385" s="237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8" t="s">
        <v>200</v>
      </c>
      <c r="AU385" s="238" t="s">
        <v>84</v>
      </c>
      <c r="AV385" s="13" t="s">
        <v>84</v>
      </c>
      <c r="AW385" s="13" t="s">
        <v>35</v>
      </c>
      <c r="AX385" s="13" t="s">
        <v>82</v>
      </c>
      <c r="AY385" s="238" t="s">
        <v>189</v>
      </c>
    </row>
    <row r="386" s="13" customFormat="1">
      <c r="A386" s="13"/>
      <c r="B386" s="227"/>
      <c r="C386" s="228"/>
      <c r="D386" s="229" t="s">
        <v>200</v>
      </c>
      <c r="E386" s="228"/>
      <c r="F386" s="231" t="s">
        <v>1611</v>
      </c>
      <c r="G386" s="228"/>
      <c r="H386" s="232">
        <v>16.742999999999999</v>
      </c>
      <c r="I386" s="233"/>
      <c r="J386" s="228"/>
      <c r="K386" s="228"/>
      <c r="L386" s="234"/>
      <c r="M386" s="235"/>
      <c r="N386" s="236"/>
      <c r="O386" s="236"/>
      <c r="P386" s="236"/>
      <c r="Q386" s="236"/>
      <c r="R386" s="236"/>
      <c r="S386" s="236"/>
      <c r="T386" s="237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8" t="s">
        <v>200</v>
      </c>
      <c r="AU386" s="238" t="s">
        <v>84</v>
      </c>
      <c r="AV386" s="13" t="s">
        <v>84</v>
      </c>
      <c r="AW386" s="13" t="s">
        <v>4</v>
      </c>
      <c r="AX386" s="13" t="s">
        <v>82</v>
      </c>
      <c r="AY386" s="238" t="s">
        <v>189</v>
      </c>
    </row>
    <row r="387" s="2" customFormat="1" ht="24.15" customHeight="1">
      <c r="A387" s="42"/>
      <c r="B387" s="43"/>
      <c r="C387" s="209" t="s">
        <v>501</v>
      </c>
      <c r="D387" s="209" t="s">
        <v>192</v>
      </c>
      <c r="E387" s="210" t="s">
        <v>1612</v>
      </c>
      <c r="F387" s="211" t="s">
        <v>1613</v>
      </c>
      <c r="G387" s="212" t="s">
        <v>93</v>
      </c>
      <c r="H387" s="213">
        <v>132</v>
      </c>
      <c r="I387" s="214"/>
      <c r="J387" s="215">
        <f>ROUND(I387*H387,2)</f>
        <v>0</v>
      </c>
      <c r="K387" s="211" t="s">
        <v>19</v>
      </c>
      <c r="L387" s="48"/>
      <c r="M387" s="216" t="s">
        <v>19</v>
      </c>
      <c r="N387" s="217" t="s">
        <v>45</v>
      </c>
      <c r="O387" s="88"/>
      <c r="P387" s="218">
        <f>O387*H387</f>
        <v>0</v>
      </c>
      <c r="Q387" s="218">
        <v>0</v>
      </c>
      <c r="R387" s="218">
        <f>Q387*H387</f>
        <v>0</v>
      </c>
      <c r="S387" s="218">
        <v>0</v>
      </c>
      <c r="T387" s="219">
        <f>S387*H387</f>
        <v>0</v>
      </c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R387" s="220" t="s">
        <v>196</v>
      </c>
      <c r="AT387" s="220" t="s">
        <v>192</v>
      </c>
      <c r="AU387" s="220" t="s">
        <v>84</v>
      </c>
      <c r="AY387" s="21" t="s">
        <v>189</v>
      </c>
      <c r="BE387" s="221">
        <f>IF(N387="základní",J387,0)</f>
        <v>0</v>
      </c>
      <c r="BF387" s="221">
        <f>IF(N387="snížená",J387,0)</f>
        <v>0</v>
      </c>
      <c r="BG387" s="221">
        <f>IF(N387="zákl. přenesená",J387,0)</f>
        <v>0</v>
      </c>
      <c r="BH387" s="221">
        <f>IF(N387="sníž. přenesená",J387,0)</f>
        <v>0</v>
      </c>
      <c r="BI387" s="221">
        <f>IF(N387="nulová",J387,0)</f>
        <v>0</v>
      </c>
      <c r="BJ387" s="21" t="s">
        <v>82</v>
      </c>
      <c r="BK387" s="221">
        <f>ROUND(I387*H387,2)</f>
        <v>0</v>
      </c>
      <c r="BL387" s="21" t="s">
        <v>196</v>
      </c>
      <c r="BM387" s="220" t="s">
        <v>1614</v>
      </c>
    </row>
    <row r="388" s="13" customFormat="1">
      <c r="A388" s="13"/>
      <c r="B388" s="227"/>
      <c r="C388" s="228"/>
      <c r="D388" s="229" t="s">
        <v>200</v>
      </c>
      <c r="E388" s="230" t="s">
        <v>19</v>
      </c>
      <c r="F388" s="231" t="s">
        <v>1615</v>
      </c>
      <c r="G388" s="228"/>
      <c r="H388" s="232">
        <v>132</v>
      </c>
      <c r="I388" s="233"/>
      <c r="J388" s="228"/>
      <c r="K388" s="228"/>
      <c r="L388" s="234"/>
      <c r="M388" s="235"/>
      <c r="N388" s="236"/>
      <c r="O388" s="236"/>
      <c r="P388" s="236"/>
      <c r="Q388" s="236"/>
      <c r="R388" s="236"/>
      <c r="S388" s="236"/>
      <c r="T388" s="237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8" t="s">
        <v>200</v>
      </c>
      <c r="AU388" s="238" t="s">
        <v>84</v>
      </c>
      <c r="AV388" s="13" t="s">
        <v>84</v>
      </c>
      <c r="AW388" s="13" t="s">
        <v>35</v>
      </c>
      <c r="AX388" s="13" t="s">
        <v>82</v>
      </c>
      <c r="AY388" s="238" t="s">
        <v>189</v>
      </c>
    </row>
    <row r="389" s="2" customFormat="1" ht="24.15" customHeight="1">
      <c r="A389" s="42"/>
      <c r="B389" s="43"/>
      <c r="C389" s="209" t="s">
        <v>508</v>
      </c>
      <c r="D389" s="209" t="s">
        <v>192</v>
      </c>
      <c r="E389" s="210" t="s">
        <v>1616</v>
      </c>
      <c r="F389" s="211" t="s">
        <v>1617</v>
      </c>
      <c r="G389" s="212" t="s">
        <v>250</v>
      </c>
      <c r="H389" s="213">
        <v>1</v>
      </c>
      <c r="I389" s="214"/>
      <c r="J389" s="215">
        <f>ROUND(I389*H389,2)</f>
        <v>0</v>
      </c>
      <c r="K389" s="211" t="s">
        <v>195</v>
      </c>
      <c r="L389" s="48"/>
      <c r="M389" s="216" t="s">
        <v>19</v>
      </c>
      <c r="N389" s="217" t="s">
        <v>45</v>
      </c>
      <c r="O389" s="88"/>
      <c r="P389" s="218">
        <f>O389*H389</f>
        <v>0</v>
      </c>
      <c r="Q389" s="218">
        <v>0.12052</v>
      </c>
      <c r="R389" s="218">
        <f>Q389*H389</f>
        <v>0.12052</v>
      </c>
      <c r="S389" s="218">
        <v>0</v>
      </c>
      <c r="T389" s="219">
        <f>S389*H389</f>
        <v>0</v>
      </c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R389" s="220" t="s">
        <v>196</v>
      </c>
      <c r="AT389" s="220" t="s">
        <v>192</v>
      </c>
      <c r="AU389" s="220" t="s">
        <v>84</v>
      </c>
      <c r="AY389" s="21" t="s">
        <v>189</v>
      </c>
      <c r="BE389" s="221">
        <f>IF(N389="základní",J389,0)</f>
        <v>0</v>
      </c>
      <c r="BF389" s="221">
        <f>IF(N389="snížená",J389,0)</f>
        <v>0</v>
      </c>
      <c r="BG389" s="221">
        <f>IF(N389="zákl. přenesená",J389,0)</f>
        <v>0</v>
      </c>
      <c r="BH389" s="221">
        <f>IF(N389="sníž. přenesená",J389,0)</f>
        <v>0</v>
      </c>
      <c r="BI389" s="221">
        <f>IF(N389="nulová",J389,0)</f>
        <v>0</v>
      </c>
      <c r="BJ389" s="21" t="s">
        <v>82</v>
      </c>
      <c r="BK389" s="221">
        <f>ROUND(I389*H389,2)</f>
        <v>0</v>
      </c>
      <c r="BL389" s="21" t="s">
        <v>196</v>
      </c>
      <c r="BM389" s="220" t="s">
        <v>1618</v>
      </c>
    </row>
    <row r="390" s="2" customFormat="1">
      <c r="A390" s="42"/>
      <c r="B390" s="43"/>
      <c r="C390" s="44"/>
      <c r="D390" s="222" t="s">
        <v>198</v>
      </c>
      <c r="E390" s="44"/>
      <c r="F390" s="223" t="s">
        <v>1619</v>
      </c>
      <c r="G390" s="44"/>
      <c r="H390" s="44"/>
      <c r="I390" s="224"/>
      <c r="J390" s="44"/>
      <c r="K390" s="44"/>
      <c r="L390" s="48"/>
      <c r="M390" s="225"/>
      <c r="N390" s="226"/>
      <c r="O390" s="88"/>
      <c r="P390" s="88"/>
      <c r="Q390" s="88"/>
      <c r="R390" s="88"/>
      <c r="S390" s="88"/>
      <c r="T390" s="89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T390" s="21" t="s">
        <v>198</v>
      </c>
      <c r="AU390" s="21" t="s">
        <v>84</v>
      </c>
    </row>
    <row r="391" s="2" customFormat="1" ht="16.5" customHeight="1">
      <c r="A391" s="42"/>
      <c r="B391" s="43"/>
      <c r="C391" s="261" t="s">
        <v>514</v>
      </c>
      <c r="D391" s="261" t="s">
        <v>254</v>
      </c>
      <c r="E391" s="262" t="s">
        <v>1620</v>
      </c>
      <c r="F391" s="263" t="s">
        <v>1621</v>
      </c>
      <c r="G391" s="264" t="s">
        <v>250</v>
      </c>
      <c r="H391" s="265">
        <v>1</v>
      </c>
      <c r="I391" s="266"/>
      <c r="J391" s="267">
        <f>ROUND(I391*H391,2)</f>
        <v>0</v>
      </c>
      <c r="K391" s="263" t="s">
        <v>19</v>
      </c>
      <c r="L391" s="268"/>
      <c r="M391" s="269" t="s">
        <v>19</v>
      </c>
      <c r="N391" s="270" t="s">
        <v>45</v>
      </c>
      <c r="O391" s="88"/>
      <c r="P391" s="218">
        <f>O391*H391</f>
        <v>0</v>
      </c>
      <c r="Q391" s="218">
        <v>0</v>
      </c>
      <c r="R391" s="218">
        <f>Q391*H391</f>
        <v>0</v>
      </c>
      <c r="S391" s="218">
        <v>0</v>
      </c>
      <c r="T391" s="219">
        <f>S391*H391</f>
        <v>0</v>
      </c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R391" s="220" t="s">
        <v>247</v>
      </c>
      <c r="AT391" s="220" t="s">
        <v>254</v>
      </c>
      <c r="AU391" s="220" t="s">
        <v>84</v>
      </c>
      <c r="AY391" s="21" t="s">
        <v>189</v>
      </c>
      <c r="BE391" s="221">
        <f>IF(N391="základní",J391,0)</f>
        <v>0</v>
      </c>
      <c r="BF391" s="221">
        <f>IF(N391="snížená",J391,0)</f>
        <v>0</v>
      </c>
      <c r="BG391" s="221">
        <f>IF(N391="zákl. přenesená",J391,0)</f>
        <v>0</v>
      </c>
      <c r="BH391" s="221">
        <f>IF(N391="sníž. přenesená",J391,0)</f>
        <v>0</v>
      </c>
      <c r="BI391" s="221">
        <f>IF(N391="nulová",J391,0)</f>
        <v>0</v>
      </c>
      <c r="BJ391" s="21" t="s">
        <v>82</v>
      </c>
      <c r="BK391" s="221">
        <f>ROUND(I391*H391,2)</f>
        <v>0</v>
      </c>
      <c r="BL391" s="21" t="s">
        <v>196</v>
      </c>
      <c r="BM391" s="220" t="s">
        <v>1622</v>
      </c>
    </row>
    <row r="392" s="2" customFormat="1" ht="37.8" customHeight="1">
      <c r="A392" s="42"/>
      <c r="B392" s="43"/>
      <c r="C392" s="209" t="s">
        <v>519</v>
      </c>
      <c r="D392" s="209" t="s">
        <v>192</v>
      </c>
      <c r="E392" s="210" t="s">
        <v>1623</v>
      </c>
      <c r="F392" s="211" t="s">
        <v>1624</v>
      </c>
      <c r="G392" s="212" t="s">
        <v>250</v>
      </c>
      <c r="H392" s="213">
        <v>1</v>
      </c>
      <c r="I392" s="214"/>
      <c r="J392" s="215">
        <f>ROUND(I392*H392,2)</f>
        <v>0</v>
      </c>
      <c r="K392" s="211" t="s">
        <v>195</v>
      </c>
      <c r="L392" s="48"/>
      <c r="M392" s="216" t="s">
        <v>19</v>
      </c>
      <c r="N392" s="217" t="s">
        <v>45</v>
      </c>
      <c r="O392" s="88"/>
      <c r="P392" s="218">
        <f>O392*H392</f>
        <v>0</v>
      </c>
      <c r="Q392" s="218">
        <v>0</v>
      </c>
      <c r="R392" s="218">
        <f>Q392*H392</f>
        <v>0</v>
      </c>
      <c r="S392" s="218">
        <v>0</v>
      </c>
      <c r="T392" s="219">
        <f>S392*H392</f>
        <v>0</v>
      </c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R392" s="220" t="s">
        <v>196</v>
      </c>
      <c r="AT392" s="220" t="s">
        <v>192</v>
      </c>
      <c r="AU392" s="220" t="s">
        <v>84</v>
      </c>
      <c r="AY392" s="21" t="s">
        <v>189</v>
      </c>
      <c r="BE392" s="221">
        <f>IF(N392="základní",J392,0)</f>
        <v>0</v>
      </c>
      <c r="BF392" s="221">
        <f>IF(N392="snížená",J392,0)</f>
        <v>0</v>
      </c>
      <c r="BG392" s="221">
        <f>IF(N392="zákl. přenesená",J392,0)</f>
        <v>0</v>
      </c>
      <c r="BH392" s="221">
        <f>IF(N392="sníž. přenesená",J392,0)</f>
        <v>0</v>
      </c>
      <c r="BI392" s="221">
        <f>IF(N392="nulová",J392,0)</f>
        <v>0</v>
      </c>
      <c r="BJ392" s="21" t="s">
        <v>82</v>
      </c>
      <c r="BK392" s="221">
        <f>ROUND(I392*H392,2)</f>
        <v>0</v>
      </c>
      <c r="BL392" s="21" t="s">
        <v>196</v>
      </c>
      <c r="BM392" s="220" t="s">
        <v>1625</v>
      </c>
    </row>
    <row r="393" s="2" customFormat="1">
      <c r="A393" s="42"/>
      <c r="B393" s="43"/>
      <c r="C393" s="44"/>
      <c r="D393" s="222" t="s">
        <v>198</v>
      </c>
      <c r="E393" s="44"/>
      <c r="F393" s="223" t="s">
        <v>1626</v>
      </c>
      <c r="G393" s="44"/>
      <c r="H393" s="44"/>
      <c r="I393" s="224"/>
      <c r="J393" s="44"/>
      <c r="K393" s="44"/>
      <c r="L393" s="48"/>
      <c r="M393" s="225"/>
      <c r="N393" s="226"/>
      <c r="O393" s="88"/>
      <c r="P393" s="88"/>
      <c r="Q393" s="88"/>
      <c r="R393" s="88"/>
      <c r="S393" s="88"/>
      <c r="T393" s="89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T393" s="21" t="s">
        <v>198</v>
      </c>
      <c r="AU393" s="21" t="s">
        <v>84</v>
      </c>
    </row>
    <row r="394" s="15" customFormat="1">
      <c r="A394" s="15"/>
      <c r="B394" s="251"/>
      <c r="C394" s="252"/>
      <c r="D394" s="229" t="s">
        <v>200</v>
      </c>
      <c r="E394" s="253" t="s">
        <v>19</v>
      </c>
      <c r="F394" s="254" t="s">
        <v>1627</v>
      </c>
      <c r="G394" s="252"/>
      <c r="H394" s="253" t="s">
        <v>19</v>
      </c>
      <c r="I394" s="255"/>
      <c r="J394" s="252"/>
      <c r="K394" s="252"/>
      <c r="L394" s="256"/>
      <c r="M394" s="257"/>
      <c r="N394" s="258"/>
      <c r="O394" s="258"/>
      <c r="P394" s="258"/>
      <c r="Q394" s="258"/>
      <c r="R394" s="258"/>
      <c r="S394" s="258"/>
      <c r="T394" s="259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60" t="s">
        <v>200</v>
      </c>
      <c r="AU394" s="260" t="s">
        <v>84</v>
      </c>
      <c r="AV394" s="15" t="s">
        <v>82</v>
      </c>
      <c r="AW394" s="15" t="s">
        <v>35</v>
      </c>
      <c r="AX394" s="15" t="s">
        <v>74</v>
      </c>
      <c r="AY394" s="260" t="s">
        <v>189</v>
      </c>
    </row>
    <row r="395" s="13" customFormat="1">
      <c r="A395" s="13"/>
      <c r="B395" s="227"/>
      <c r="C395" s="228"/>
      <c r="D395" s="229" t="s">
        <v>200</v>
      </c>
      <c r="E395" s="230" t="s">
        <v>19</v>
      </c>
      <c r="F395" s="231" t="s">
        <v>82</v>
      </c>
      <c r="G395" s="228"/>
      <c r="H395" s="232">
        <v>1</v>
      </c>
      <c r="I395" s="233"/>
      <c r="J395" s="228"/>
      <c r="K395" s="228"/>
      <c r="L395" s="234"/>
      <c r="M395" s="235"/>
      <c r="N395" s="236"/>
      <c r="O395" s="236"/>
      <c r="P395" s="236"/>
      <c r="Q395" s="236"/>
      <c r="R395" s="236"/>
      <c r="S395" s="236"/>
      <c r="T395" s="237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8" t="s">
        <v>200</v>
      </c>
      <c r="AU395" s="238" t="s">
        <v>84</v>
      </c>
      <c r="AV395" s="13" t="s">
        <v>84</v>
      </c>
      <c r="AW395" s="13" t="s">
        <v>35</v>
      </c>
      <c r="AX395" s="13" t="s">
        <v>82</v>
      </c>
      <c r="AY395" s="238" t="s">
        <v>189</v>
      </c>
    </row>
    <row r="396" s="2" customFormat="1" ht="16.5" customHeight="1">
      <c r="A396" s="42"/>
      <c r="B396" s="43"/>
      <c r="C396" s="261" t="s">
        <v>524</v>
      </c>
      <c r="D396" s="261" t="s">
        <v>254</v>
      </c>
      <c r="E396" s="262" t="s">
        <v>1628</v>
      </c>
      <c r="F396" s="263" t="s">
        <v>1629</v>
      </c>
      <c r="G396" s="264" t="s">
        <v>250</v>
      </c>
      <c r="H396" s="265">
        <v>1</v>
      </c>
      <c r="I396" s="266"/>
      <c r="J396" s="267">
        <f>ROUND(I396*H396,2)</f>
        <v>0</v>
      </c>
      <c r="K396" s="263" t="s">
        <v>19</v>
      </c>
      <c r="L396" s="268"/>
      <c r="M396" s="269" t="s">
        <v>19</v>
      </c>
      <c r="N396" s="270" t="s">
        <v>45</v>
      </c>
      <c r="O396" s="88"/>
      <c r="P396" s="218">
        <f>O396*H396</f>
        <v>0</v>
      </c>
      <c r="Q396" s="218">
        <v>0.029999999999999999</v>
      </c>
      <c r="R396" s="218">
        <f>Q396*H396</f>
        <v>0.029999999999999999</v>
      </c>
      <c r="S396" s="218">
        <v>0</v>
      </c>
      <c r="T396" s="219">
        <f>S396*H396</f>
        <v>0</v>
      </c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R396" s="220" t="s">
        <v>247</v>
      </c>
      <c r="AT396" s="220" t="s">
        <v>254</v>
      </c>
      <c r="AU396" s="220" t="s">
        <v>84</v>
      </c>
      <c r="AY396" s="21" t="s">
        <v>189</v>
      </c>
      <c r="BE396" s="221">
        <f>IF(N396="základní",J396,0)</f>
        <v>0</v>
      </c>
      <c r="BF396" s="221">
        <f>IF(N396="snížená",J396,0)</f>
        <v>0</v>
      </c>
      <c r="BG396" s="221">
        <f>IF(N396="zákl. přenesená",J396,0)</f>
        <v>0</v>
      </c>
      <c r="BH396" s="221">
        <f>IF(N396="sníž. přenesená",J396,0)</f>
        <v>0</v>
      </c>
      <c r="BI396" s="221">
        <f>IF(N396="nulová",J396,0)</f>
        <v>0</v>
      </c>
      <c r="BJ396" s="21" t="s">
        <v>82</v>
      </c>
      <c r="BK396" s="221">
        <f>ROUND(I396*H396,2)</f>
        <v>0</v>
      </c>
      <c r="BL396" s="21" t="s">
        <v>196</v>
      </c>
      <c r="BM396" s="220" t="s">
        <v>1630</v>
      </c>
    </row>
    <row r="397" s="2" customFormat="1" ht="37.8" customHeight="1">
      <c r="A397" s="42"/>
      <c r="B397" s="43"/>
      <c r="C397" s="209" t="s">
        <v>531</v>
      </c>
      <c r="D397" s="209" t="s">
        <v>192</v>
      </c>
      <c r="E397" s="210" t="s">
        <v>1631</v>
      </c>
      <c r="F397" s="211" t="s">
        <v>1632</v>
      </c>
      <c r="G397" s="212" t="s">
        <v>250</v>
      </c>
      <c r="H397" s="213">
        <v>6</v>
      </c>
      <c r="I397" s="214"/>
      <c r="J397" s="215">
        <f>ROUND(I397*H397,2)</f>
        <v>0</v>
      </c>
      <c r="K397" s="211" t="s">
        <v>195</v>
      </c>
      <c r="L397" s="48"/>
      <c r="M397" s="216" t="s">
        <v>19</v>
      </c>
      <c r="N397" s="217" t="s">
        <v>45</v>
      </c>
      <c r="O397" s="88"/>
      <c r="P397" s="218">
        <f>O397*H397</f>
        <v>0</v>
      </c>
      <c r="Q397" s="218">
        <v>0</v>
      </c>
      <c r="R397" s="218">
        <f>Q397*H397</f>
        <v>0</v>
      </c>
      <c r="S397" s="218">
        <v>0</v>
      </c>
      <c r="T397" s="219">
        <f>S397*H397</f>
        <v>0</v>
      </c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R397" s="220" t="s">
        <v>196</v>
      </c>
      <c r="AT397" s="220" t="s">
        <v>192</v>
      </c>
      <c r="AU397" s="220" t="s">
        <v>84</v>
      </c>
      <c r="AY397" s="21" t="s">
        <v>189</v>
      </c>
      <c r="BE397" s="221">
        <f>IF(N397="základní",J397,0)</f>
        <v>0</v>
      </c>
      <c r="BF397" s="221">
        <f>IF(N397="snížená",J397,0)</f>
        <v>0</v>
      </c>
      <c r="BG397" s="221">
        <f>IF(N397="zákl. přenesená",J397,0)</f>
        <v>0</v>
      </c>
      <c r="BH397" s="221">
        <f>IF(N397="sníž. přenesená",J397,0)</f>
        <v>0</v>
      </c>
      <c r="BI397" s="221">
        <f>IF(N397="nulová",J397,0)</f>
        <v>0</v>
      </c>
      <c r="BJ397" s="21" t="s">
        <v>82</v>
      </c>
      <c r="BK397" s="221">
        <f>ROUND(I397*H397,2)</f>
        <v>0</v>
      </c>
      <c r="BL397" s="21" t="s">
        <v>196</v>
      </c>
      <c r="BM397" s="220" t="s">
        <v>1633</v>
      </c>
    </row>
    <row r="398" s="2" customFormat="1">
      <c r="A398" s="42"/>
      <c r="B398" s="43"/>
      <c r="C398" s="44"/>
      <c r="D398" s="222" t="s">
        <v>198</v>
      </c>
      <c r="E398" s="44"/>
      <c r="F398" s="223" t="s">
        <v>1634</v>
      </c>
      <c r="G398" s="44"/>
      <c r="H398" s="44"/>
      <c r="I398" s="224"/>
      <c r="J398" s="44"/>
      <c r="K398" s="44"/>
      <c r="L398" s="48"/>
      <c r="M398" s="225"/>
      <c r="N398" s="226"/>
      <c r="O398" s="88"/>
      <c r="P398" s="88"/>
      <c r="Q398" s="88"/>
      <c r="R398" s="88"/>
      <c r="S398" s="88"/>
      <c r="T398" s="89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T398" s="21" t="s">
        <v>198</v>
      </c>
      <c r="AU398" s="21" t="s">
        <v>84</v>
      </c>
    </row>
    <row r="399" s="2" customFormat="1" ht="16.5" customHeight="1">
      <c r="A399" s="42"/>
      <c r="B399" s="43"/>
      <c r="C399" s="261" t="s">
        <v>537</v>
      </c>
      <c r="D399" s="261" t="s">
        <v>254</v>
      </c>
      <c r="E399" s="262" t="s">
        <v>1635</v>
      </c>
      <c r="F399" s="263" t="s">
        <v>1636</v>
      </c>
      <c r="G399" s="264" t="s">
        <v>250</v>
      </c>
      <c r="H399" s="265">
        <v>1</v>
      </c>
      <c r="I399" s="266"/>
      <c r="J399" s="267">
        <f>ROUND(I399*H399,2)</f>
        <v>0</v>
      </c>
      <c r="K399" s="263" t="s">
        <v>19</v>
      </c>
      <c r="L399" s="268"/>
      <c r="M399" s="269" t="s">
        <v>19</v>
      </c>
      <c r="N399" s="270" t="s">
        <v>45</v>
      </c>
      <c r="O399" s="88"/>
      <c r="P399" s="218">
        <f>O399*H399</f>
        <v>0</v>
      </c>
      <c r="Q399" s="218">
        <v>0.040000000000000001</v>
      </c>
      <c r="R399" s="218">
        <f>Q399*H399</f>
        <v>0.040000000000000001</v>
      </c>
      <c r="S399" s="218">
        <v>0</v>
      </c>
      <c r="T399" s="219">
        <f>S399*H399</f>
        <v>0</v>
      </c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R399" s="220" t="s">
        <v>247</v>
      </c>
      <c r="AT399" s="220" t="s">
        <v>254</v>
      </c>
      <c r="AU399" s="220" t="s">
        <v>84</v>
      </c>
      <c r="AY399" s="21" t="s">
        <v>189</v>
      </c>
      <c r="BE399" s="221">
        <f>IF(N399="základní",J399,0)</f>
        <v>0</v>
      </c>
      <c r="BF399" s="221">
        <f>IF(N399="snížená",J399,0)</f>
        <v>0</v>
      </c>
      <c r="BG399" s="221">
        <f>IF(N399="zákl. přenesená",J399,0)</f>
        <v>0</v>
      </c>
      <c r="BH399" s="221">
        <f>IF(N399="sníž. přenesená",J399,0)</f>
        <v>0</v>
      </c>
      <c r="BI399" s="221">
        <f>IF(N399="nulová",J399,0)</f>
        <v>0</v>
      </c>
      <c r="BJ399" s="21" t="s">
        <v>82</v>
      </c>
      <c r="BK399" s="221">
        <f>ROUND(I399*H399,2)</f>
        <v>0</v>
      </c>
      <c r="BL399" s="21" t="s">
        <v>196</v>
      </c>
      <c r="BM399" s="220" t="s">
        <v>1637</v>
      </c>
    </row>
    <row r="400" s="2" customFormat="1">
      <c r="A400" s="42"/>
      <c r="B400" s="43"/>
      <c r="C400" s="44"/>
      <c r="D400" s="229" t="s">
        <v>217</v>
      </c>
      <c r="E400" s="44"/>
      <c r="F400" s="250" t="s">
        <v>1638</v>
      </c>
      <c r="G400" s="44"/>
      <c r="H400" s="44"/>
      <c r="I400" s="224"/>
      <c r="J400" s="44"/>
      <c r="K400" s="44"/>
      <c r="L400" s="48"/>
      <c r="M400" s="225"/>
      <c r="N400" s="226"/>
      <c r="O400" s="88"/>
      <c r="P400" s="88"/>
      <c r="Q400" s="88"/>
      <c r="R400" s="88"/>
      <c r="S400" s="88"/>
      <c r="T400" s="89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T400" s="21" t="s">
        <v>217</v>
      </c>
      <c r="AU400" s="21" t="s">
        <v>84</v>
      </c>
    </row>
    <row r="401" s="2" customFormat="1" ht="16.5" customHeight="1">
      <c r="A401" s="42"/>
      <c r="B401" s="43"/>
      <c r="C401" s="261" t="s">
        <v>542</v>
      </c>
      <c r="D401" s="261" t="s">
        <v>254</v>
      </c>
      <c r="E401" s="262" t="s">
        <v>1639</v>
      </c>
      <c r="F401" s="263" t="s">
        <v>1640</v>
      </c>
      <c r="G401" s="264" t="s">
        <v>250</v>
      </c>
      <c r="H401" s="265">
        <v>1</v>
      </c>
      <c r="I401" s="266"/>
      <c r="J401" s="267">
        <f>ROUND(I401*H401,2)</f>
        <v>0</v>
      </c>
      <c r="K401" s="263" t="s">
        <v>19</v>
      </c>
      <c r="L401" s="268"/>
      <c r="M401" s="269" t="s">
        <v>19</v>
      </c>
      <c r="N401" s="270" t="s">
        <v>45</v>
      </c>
      <c r="O401" s="88"/>
      <c r="P401" s="218">
        <f>O401*H401</f>
        <v>0</v>
      </c>
      <c r="Q401" s="218">
        <v>0.040000000000000001</v>
      </c>
      <c r="R401" s="218">
        <f>Q401*H401</f>
        <v>0.040000000000000001</v>
      </c>
      <c r="S401" s="218">
        <v>0</v>
      </c>
      <c r="T401" s="219">
        <f>S401*H401</f>
        <v>0</v>
      </c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R401" s="220" t="s">
        <v>247</v>
      </c>
      <c r="AT401" s="220" t="s">
        <v>254</v>
      </c>
      <c r="AU401" s="220" t="s">
        <v>84</v>
      </c>
      <c r="AY401" s="21" t="s">
        <v>189</v>
      </c>
      <c r="BE401" s="221">
        <f>IF(N401="základní",J401,0)</f>
        <v>0</v>
      </c>
      <c r="BF401" s="221">
        <f>IF(N401="snížená",J401,0)</f>
        <v>0</v>
      </c>
      <c r="BG401" s="221">
        <f>IF(N401="zákl. přenesená",J401,0)</f>
        <v>0</v>
      </c>
      <c r="BH401" s="221">
        <f>IF(N401="sníž. přenesená",J401,0)</f>
        <v>0</v>
      </c>
      <c r="BI401" s="221">
        <f>IF(N401="nulová",J401,0)</f>
        <v>0</v>
      </c>
      <c r="BJ401" s="21" t="s">
        <v>82</v>
      </c>
      <c r="BK401" s="221">
        <f>ROUND(I401*H401,2)</f>
        <v>0</v>
      </c>
      <c r="BL401" s="21" t="s">
        <v>196</v>
      </c>
      <c r="BM401" s="220" t="s">
        <v>1641</v>
      </c>
    </row>
    <row r="402" s="2" customFormat="1">
      <c r="A402" s="42"/>
      <c r="B402" s="43"/>
      <c r="C402" s="44"/>
      <c r="D402" s="229" t="s">
        <v>217</v>
      </c>
      <c r="E402" s="44"/>
      <c r="F402" s="250" t="s">
        <v>1638</v>
      </c>
      <c r="G402" s="44"/>
      <c r="H402" s="44"/>
      <c r="I402" s="224"/>
      <c r="J402" s="44"/>
      <c r="K402" s="44"/>
      <c r="L402" s="48"/>
      <c r="M402" s="225"/>
      <c r="N402" s="226"/>
      <c r="O402" s="88"/>
      <c r="P402" s="88"/>
      <c r="Q402" s="88"/>
      <c r="R402" s="88"/>
      <c r="S402" s="88"/>
      <c r="T402" s="89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T402" s="21" t="s">
        <v>217</v>
      </c>
      <c r="AU402" s="21" t="s">
        <v>84</v>
      </c>
    </row>
    <row r="403" s="2" customFormat="1" ht="16.5" customHeight="1">
      <c r="A403" s="42"/>
      <c r="B403" s="43"/>
      <c r="C403" s="261" t="s">
        <v>547</v>
      </c>
      <c r="D403" s="261" t="s">
        <v>254</v>
      </c>
      <c r="E403" s="262" t="s">
        <v>1642</v>
      </c>
      <c r="F403" s="263" t="s">
        <v>1643</v>
      </c>
      <c r="G403" s="264" t="s">
        <v>250</v>
      </c>
      <c r="H403" s="265">
        <v>1</v>
      </c>
      <c r="I403" s="266"/>
      <c r="J403" s="267">
        <f>ROUND(I403*H403,2)</f>
        <v>0</v>
      </c>
      <c r="K403" s="263" t="s">
        <v>19</v>
      </c>
      <c r="L403" s="268"/>
      <c r="M403" s="269" t="s">
        <v>19</v>
      </c>
      <c r="N403" s="270" t="s">
        <v>45</v>
      </c>
      <c r="O403" s="88"/>
      <c r="P403" s="218">
        <f>O403*H403</f>
        <v>0</v>
      </c>
      <c r="Q403" s="218">
        <v>0.040000000000000001</v>
      </c>
      <c r="R403" s="218">
        <f>Q403*H403</f>
        <v>0.040000000000000001</v>
      </c>
      <c r="S403" s="218">
        <v>0</v>
      </c>
      <c r="T403" s="219">
        <f>S403*H403</f>
        <v>0</v>
      </c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R403" s="220" t="s">
        <v>247</v>
      </c>
      <c r="AT403" s="220" t="s">
        <v>254</v>
      </c>
      <c r="AU403" s="220" t="s">
        <v>84</v>
      </c>
      <c r="AY403" s="21" t="s">
        <v>189</v>
      </c>
      <c r="BE403" s="221">
        <f>IF(N403="základní",J403,0)</f>
        <v>0</v>
      </c>
      <c r="BF403" s="221">
        <f>IF(N403="snížená",J403,0)</f>
        <v>0</v>
      </c>
      <c r="BG403" s="221">
        <f>IF(N403="zákl. přenesená",J403,0)</f>
        <v>0</v>
      </c>
      <c r="BH403" s="221">
        <f>IF(N403="sníž. přenesená",J403,0)</f>
        <v>0</v>
      </c>
      <c r="BI403" s="221">
        <f>IF(N403="nulová",J403,0)</f>
        <v>0</v>
      </c>
      <c r="BJ403" s="21" t="s">
        <v>82</v>
      </c>
      <c r="BK403" s="221">
        <f>ROUND(I403*H403,2)</f>
        <v>0</v>
      </c>
      <c r="BL403" s="21" t="s">
        <v>196</v>
      </c>
      <c r="BM403" s="220" t="s">
        <v>1644</v>
      </c>
    </row>
    <row r="404" s="2" customFormat="1">
      <c r="A404" s="42"/>
      <c r="B404" s="43"/>
      <c r="C404" s="44"/>
      <c r="D404" s="229" t="s">
        <v>217</v>
      </c>
      <c r="E404" s="44"/>
      <c r="F404" s="250" t="s">
        <v>1638</v>
      </c>
      <c r="G404" s="44"/>
      <c r="H404" s="44"/>
      <c r="I404" s="224"/>
      <c r="J404" s="44"/>
      <c r="K404" s="44"/>
      <c r="L404" s="48"/>
      <c r="M404" s="225"/>
      <c r="N404" s="226"/>
      <c r="O404" s="88"/>
      <c r="P404" s="88"/>
      <c r="Q404" s="88"/>
      <c r="R404" s="88"/>
      <c r="S404" s="88"/>
      <c r="T404" s="89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T404" s="21" t="s">
        <v>217</v>
      </c>
      <c r="AU404" s="21" t="s">
        <v>84</v>
      </c>
    </row>
    <row r="405" s="2" customFormat="1" ht="16.5" customHeight="1">
      <c r="A405" s="42"/>
      <c r="B405" s="43"/>
      <c r="C405" s="261" t="s">
        <v>552</v>
      </c>
      <c r="D405" s="261" t="s">
        <v>254</v>
      </c>
      <c r="E405" s="262" t="s">
        <v>1645</v>
      </c>
      <c r="F405" s="263" t="s">
        <v>1646</v>
      </c>
      <c r="G405" s="264" t="s">
        <v>250</v>
      </c>
      <c r="H405" s="265">
        <v>1</v>
      </c>
      <c r="I405" s="266"/>
      <c r="J405" s="267">
        <f>ROUND(I405*H405,2)</f>
        <v>0</v>
      </c>
      <c r="K405" s="263" t="s">
        <v>19</v>
      </c>
      <c r="L405" s="268"/>
      <c r="M405" s="269" t="s">
        <v>19</v>
      </c>
      <c r="N405" s="270" t="s">
        <v>45</v>
      </c>
      <c r="O405" s="88"/>
      <c r="P405" s="218">
        <f>O405*H405</f>
        <v>0</v>
      </c>
      <c r="Q405" s="218">
        <v>0.040000000000000001</v>
      </c>
      <c r="R405" s="218">
        <f>Q405*H405</f>
        <v>0.040000000000000001</v>
      </c>
      <c r="S405" s="218">
        <v>0</v>
      </c>
      <c r="T405" s="219">
        <f>S405*H405</f>
        <v>0</v>
      </c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R405" s="220" t="s">
        <v>247</v>
      </c>
      <c r="AT405" s="220" t="s">
        <v>254</v>
      </c>
      <c r="AU405" s="220" t="s">
        <v>84</v>
      </c>
      <c r="AY405" s="21" t="s">
        <v>189</v>
      </c>
      <c r="BE405" s="221">
        <f>IF(N405="základní",J405,0)</f>
        <v>0</v>
      </c>
      <c r="BF405" s="221">
        <f>IF(N405="snížená",J405,0)</f>
        <v>0</v>
      </c>
      <c r="BG405" s="221">
        <f>IF(N405="zákl. přenesená",J405,0)</f>
        <v>0</v>
      </c>
      <c r="BH405" s="221">
        <f>IF(N405="sníž. přenesená",J405,0)</f>
        <v>0</v>
      </c>
      <c r="BI405" s="221">
        <f>IF(N405="nulová",J405,0)</f>
        <v>0</v>
      </c>
      <c r="BJ405" s="21" t="s">
        <v>82</v>
      </c>
      <c r="BK405" s="221">
        <f>ROUND(I405*H405,2)</f>
        <v>0</v>
      </c>
      <c r="BL405" s="21" t="s">
        <v>196</v>
      </c>
      <c r="BM405" s="220" t="s">
        <v>1647</v>
      </c>
    </row>
    <row r="406" s="2" customFormat="1">
      <c r="A406" s="42"/>
      <c r="B406" s="43"/>
      <c r="C406" s="44"/>
      <c r="D406" s="229" t="s">
        <v>217</v>
      </c>
      <c r="E406" s="44"/>
      <c r="F406" s="250" t="s">
        <v>1638</v>
      </c>
      <c r="G406" s="44"/>
      <c r="H406" s="44"/>
      <c r="I406" s="224"/>
      <c r="J406" s="44"/>
      <c r="K406" s="44"/>
      <c r="L406" s="48"/>
      <c r="M406" s="225"/>
      <c r="N406" s="226"/>
      <c r="O406" s="88"/>
      <c r="P406" s="88"/>
      <c r="Q406" s="88"/>
      <c r="R406" s="88"/>
      <c r="S406" s="88"/>
      <c r="T406" s="89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T406" s="21" t="s">
        <v>217</v>
      </c>
      <c r="AU406" s="21" t="s">
        <v>84</v>
      </c>
    </row>
    <row r="407" s="2" customFormat="1" ht="16.5" customHeight="1">
      <c r="A407" s="42"/>
      <c r="B407" s="43"/>
      <c r="C407" s="261" t="s">
        <v>557</v>
      </c>
      <c r="D407" s="261" t="s">
        <v>254</v>
      </c>
      <c r="E407" s="262" t="s">
        <v>1648</v>
      </c>
      <c r="F407" s="263" t="s">
        <v>1649</v>
      </c>
      <c r="G407" s="264" t="s">
        <v>250</v>
      </c>
      <c r="H407" s="265">
        <v>1</v>
      </c>
      <c r="I407" s="266"/>
      <c r="J407" s="267">
        <f>ROUND(I407*H407,2)</f>
        <v>0</v>
      </c>
      <c r="K407" s="263" t="s">
        <v>19</v>
      </c>
      <c r="L407" s="268"/>
      <c r="M407" s="269" t="s">
        <v>19</v>
      </c>
      <c r="N407" s="270" t="s">
        <v>45</v>
      </c>
      <c r="O407" s="88"/>
      <c r="P407" s="218">
        <f>O407*H407</f>
        <v>0</v>
      </c>
      <c r="Q407" s="218">
        <v>0.040000000000000001</v>
      </c>
      <c r="R407" s="218">
        <f>Q407*H407</f>
        <v>0.040000000000000001</v>
      </c>
      <c r="S407" s="218">
        <v>0</v>
      </c>
      <c r="T407" s="219">
        <f>S407*H407</f>
        <v>0</v>
      </c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R407" s="220" t="s">
        <v>247</v>
      </c>
      <c r="AT407" s="220" t="s">
        <v>254</v>
      </c>
      <c r="AU407" s="220" t="s">
        <v>84</v>
      </c>
      <c r="AY407" s="21" t="s">
        <v>189</v>
      </c>
      <c r="BE407" s="221">
        <f>IF(N407="základní",J407,0)</f>
        <v>0</v>
      </c>
      <c r="BF407" s="221">
        <f>IF(N407="snížená",J407,0)</f>
        <v>0</v>
      </c>
      <c r="BG407" s="221">
        <f>IF(N407="zákl. přenesená",J407,0)</f>
        <v>0</v>
      </c>
      <c r="BH407" s="221">
        <f>IF(N407="sníž. přenesená",J407,0)</f>
        <v>0</v>
      </c>
      <c r="BI407" s="221">
        <f>IF(N407="nulová",J407,0)</f>
        <v>0</v>
      </c>
      <c r="BJ407" s="21" t="s">
        <v>82</v>
      </c>
      <c r="BK407" s="221">
        <f>ROUND(I407*H407,2)</f>
        <v>0</v>
      </c>
      <c r="BL407" s="21" t="s">
        <v>196</v>
      </c>
      <c r="BM407" s="220" t="s">
        <v>1650</v>
      </c>
    </row>
    <row r="408" s="2" customFormat="1">
      <c r="A408" s="42"/>
      <c r="B408" s="43"/>
      <c r="C408" s="44"/>
      <c r="D408" s="229" t="s">
        <v>217</v>
      </c>
      <c r="E408" s="44"/>
      <c r="F408" s="250" t="s">
        <v>1638</v>
      </c>
      <c r="G408" s="44"/>
      <c r="H408" s="44"/>
      <c r="I408" s="224"/>
      <c r="J408" s="44"/>
      <c r="K408" s="44"/>
      <c r="L408" s="48"/>
      <c r="M408" s="225"/>
      <c r="N408" s="226"/>
      <c r="O408" s="88"/>
      <c r="P408" s="88"/>
      <c r="Q408" s="88"/>
      <c r="R408" s="88"/>
      <c r="S408" s="88"/>
      <c r="T408" s="89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T408" s="21" t="s">
        <v>217</v>
      </c>
      <c r="AU408" s="21" t="s">
        <v>84</v>
      </c>
    </row>
    <row r="409" s="2" customFormat="1" ht="16.5" customHeight="1">
      <c r="A409" s="42"/>
      <c r="B409" s="43"/>
      <c r="C409" s="261" t="s">
        <v>562</v>
      </c>
      <c r="D409" s="261" t="s">
        <v>254</v>
      </c>
      <c r="E409" s="262" t="s">
        <v>1651</v>
      </c>
      <c r="F409" s="263" t="s">
        <v>1652</v>
      </c>
      <c r="G409" s="264" t="s">
        <v>250</v>
      </c>
      <c r="H409" s="265">
        <v>1</v>
      </c>
      <c r="I409" s="266"/>
      <c r="J409" s="267">
        <f>ROUND(I409*H409,2)</f>
        <v>0</v>
      </c>
      <c r="K409" s="263" t="s">
        <v>19</v>
      </c>
      <c r="L409" s="268"/>
      <c r="M409" s="269" t="s">
        <v>19</v>
      </c>
      <c r="N409" s="270" t="s">
        <v>45</v>
      </c>
      <c r="O409" s="88"/>
      <c r="P409" s="218">
        <f>O409*H409</f>
        <v>0</v>
      </c>
      <c r="Q409" s="218">
        <v>0.040000000000000001</v>
      </c>
      <c r="R409" s="218">
        <f>Q409*H409</f>
        <v>0.040000000000000001</v>
      </c>
      <c r="S409" s="218">
        <v>0</v>
      </c>
      <c r="T409" s="219">
        <f>S409*H409</f>
        <v>0</v>
      </c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R409" s="220" t="s">
        <v>247</v>
      </c>
      <c r="AT409" s="220" t="s">
        <v>254</v>
      </c>
      <c r="AU409" s="220" t="s">
        <v>84</v>
      </c>
      <c r="AY409" s="21" t="s">
        <v>189</v>
      </c>
      <c r="BE409" s="221">
        <f>IF(N409="základní",J409,0)</f>
        <v>0</v>
      </c>
      <c r="BF409" s="221">
        <f>IF(N409="snížená",J409,0)</f>
        <v>0</v>
      </c>
      <c r="BG409" s="221">
        <f>IF(N409="zákl. přenesená",J409,0)</f>
        <v>0</v>
      </c>
      <c r="BH409" s="221">
        <f>IF(N409="sníž. přenesená",J409,0)</f>
        <v>0</v>
      </c>
      <c r="BI409" s="221">
        <f>IF(N409="nulová",J409,0)</f>
        <v>0</v>
      </c>
      <c r="BJ409" s="21" t="s">
        <v>82</v>
      </c>
      <c r="BK409" s="221">
        <f>ROUND(I409*H409,2)</f>
        <v>0</v>
      </c>
      <c r="BL409" s="21" t="s">
        <v>196</v>
      </c>
      <c r="BM409" s="220" t="s">
        <v>1653</v>
      </c>
    </row>
    <row r="410" s="2" customFormat="1">
      <c r="A410" s="42"/>
      <c r="B410" s="43"/>
      <c r="C410" s="44"/>
      <c r="D410" s="229" t="s">
        <v>217</v>
      </c>
      <c r="E410" s="44"/>
      <c r="F410" s="250" t="s">
        <v>1638</v>
      </c>
      <c r="G410" s="44"/>
      <c r="H410" s="44"/>
      <c r="I410" s="224"/>
      <c r="J410" s="44"/>
      <c r="K410" s="44"/>
      <c r="L410" s="48"/>
      <c r="M410" s="225"/>
      <c r="N410" s="226"/>
      <c r="O410" s="88"/>
      <c r="P410" s="88"/>
      <c r="Q410" s="88"/>
      <c r="R410" s="88"/>
      <c r="S410" s="88"/>
      <c r="T410" s="89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T410" s="21" t="s">
        <v>217</v>
      </c>
      <c r="AU410" s="21" t="s">
        <v>84</v>
      </c>
    </row>
    <row r="411" s="2" customFormat="1" ht="49.05" customHeight="1">
      <c r="A411" s="42"/>
      <c r="B411" s="43"/>
      <c r="C411" s="209" t="s">
        <v>567</v>
      </c>
      <c r="D411" s="209" t="s">
        <v>192</v>
      </c>
      <c r="E411" s="210" t="s">
        <v>1654</v>
      </c>
      <c r="F411" s="211" t="s">
        <v>1655</v>
      </c>
      <c r="G411" s="212" t="s">
        <v>250</v>
      </c>
      <c r="H411" s="213">
        <v>1</v>
      </c>
      <c r="I411" s="214"/>
      <c r="J411" s="215">
        <f>ROUND(I411*H411,2)</f>
        <v>0</v>
      </c>
      <c r="K411" s="211" t="s">
        <v>195</v>
      </c>
      <c r="L411" s="48"/>
      <c r="M411" s="216" t="s">
        <v>19</v>
      </c>
      <c r="N411" s="217" t="s">
        <v>45</v>
      </c>
      <c r="O411" s="88"/>
      <c r="P411" s="218">
        <f>O411*H411</f>
        <v>0</v>
      </c>
      <c r="Q411" s="218">
        <v>0</v>
      </c>
      <c r="R411" s="218">
        <f>Q411*H411</f>
        <v>0</v>
      </c>
      <c r="S411" s="218">
        <v>0</v>
      </c>
      <c r="T411" s="219">
        <f>S411*H411</f>
        <v>0</v>
      </c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R411" s="220" t="s">
        <v>196</v>
      </c>
      <c r="AT411" s="220" t="s">
        <v>192</v>
      </c>
      <c r="AU411" s="220" t="s">
        <v>84</v>
      </c>
      <c r="AY411" s="21" t="s">
        <v>189</v>
      </c>
      <c r="BE411" s="221">
        <f>IF(N411="základní",J411,0)</f>
        <v>0</v>
      </c>
      <c r="BF411" s="221">
        <f>IF(N411="snížená",J411,0)</f>
        <v>0</v>
      </c>
      <c r="BG411" s="221">
        <f>IF(N411="zákl. přenesená",J411,0)</f>
        <v>0</v>
      </c>
      <c r="BH411" s="221">
        <f>IF(N411="sníž. přenesená",J411,0)</f>
        <v>0</v>
      </c>
      <c r="BI411" s="221">
        <f>IF(N411="nulová",J411,0)</f>
        <v>0</v>
      </c>
      <c r="BJ411" s="21" t="s">
        <v>82</v>
      </c>
      <c r="BK411" s="221">
        <f>ROUND(I411*H411,2)</f>
        <v>0</v>
      </c>
      <c r="BL411" s="21" t="s">
        <v>196</v>
      </c>
      <c r="BM411" s="220" t="s">
        <v>1656</v>
      </c>
    </row>
    <row r="412" s="2" customFormat="1">
      <c r="A412" s="42"/>
      <c r="B412" s="43"/>
      <c r="C412" s="44"/>
      <c r="D412" s="222" t="s">
        <v>198</v>
      </c>
      <c r="E412" s="44"/>
      <c r="F412" s="223" t="s">
        <v>1657</v>
      </c>
      <c r="G412" s="44"/>
      <c r="H412" s="44"/>
      <c r="I412" s="224"/>
      <c r="J412" s="44"/>
      <c r="K412" s="44"/>
      <c r="L412" s="48"/>
      <c r="M412" s="225"/>
      <c r="N412" s="226"/>
      <c r="O412" s="88"/>
      <c r="P412" s="88"/>
      <c r="Q412" s="88"/>
      <c r="R412" s="88"/>
      <c r="S412" s="88"/>
      <c r="T412" s="89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T412" s="21" t="s">
        <v>198</v>
      </c>
      <c r="AU412" s="21" t="s">
        <v>84</v>
      </c>
    </row>
    <row r="413" s="2" customFormat="1" ht="24.15" customHeight="1">
      <c r="A413" s="42"/>
      <c r="B413" s="43"/>
      <c r="C413" s="209" t="s">
        <v>573</v>
      </c>
      <c r="D413" s="209" t="s">
        <v>192</v>
      </c>
      <c r="E413" s="210" t="s">
        <v>1658</v>
      </c>
      <c r="F413" s="211" t="s">
        <v>1659</v>
      </c>
      <c r="G413" s="212" t="s">
        <v>250</v>
      </c>
      <c r="H413" s="213">
        <v>6</v>
      </c>
      <c r="I413" s="214"/>
      <c r="J413" s="215">
        <f>ROUND(I413*H413,2)</f>
        <v>0</v>
      </c>
      <c r="K413" s="211" t="s">
        <v>195</v>
      </c>
      <c r="L413" s="48"/>
      <c r="M413" s="216" t="s">
        <v>19</v>
      </c>
      <c r="N413" s="217" t="s">
        <v>45</v>
      </c>
      <c r="O413" s="88"/>
      <c r="P413" s="218">
        <f>O413*H413</f>
        <v>0</v>
      </c>
      <c r="Q413" s="218">
        <v>5.0000000000000002E-05</v>
      </c>
      <c r="R413" s="218">
        <f>Q413*H413</f>
        <v>0.00030000000000000003</v>
      </c>
      <c r="S413" s="218">
        <v>0</v>
      </c>
      <c r="T413" s="219">
        <f>S413*H413</f>
        <v>0</v>
      </c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R413" s="220" t="s">
        <v>196</v>
      </c>
      <c r="AT413" s="220" t="s">
        <v>192</v>
      </c>
      <c r="AU413" s="220" t="s">
        <v>84</v>
      </c>
      <c r="AY413" s="21" t="s">
        <v>189</v>
      </c>
      <c r="BE413" s="221">
        <f>IF(N413="základní",J413,0)</f>
        <v>0</v>
      </c>
      <c r="BF413" s="221">
        <f>IF(N413="snížená",J413,0)</f>
        <v>0</v>
      </c>
      <c r="BG413" s="221">
        <f>IF(N413="zákl. přenesená",J413,0)</f>
        <v>0</v>
      </c>
      <c r="BH413" s="221">
        <f>IF(N413="sníž. přenesená",J413,0)</f>
        <v>0</v>
      </c>
      <c r="BI413" s="221">
        <f>IF(N413="nulová",J413,0)</f>
        <v>0</v>
      </c>
      <c r="BJ413" s="21" t="s">
        <v>82</v>
      </c>
      <c r="BK413" s="221">
        <f>ROUND(I413*H413,2)</f>
        <v>0</v>
      </c>
      <c r="BL413" s="21" t="s">
        <v>196</v>
      </c>
      <c r="BM413" s="220" t="s">
        <v>1660</v>
      </c>
    </row>
    <row r="414" s="2" customFormat="1">
      <c r="A414" s="42"/>
      <c r="B414" s="43"/>
      <c r="C414" s="44"/>
      <c r="D414" s="222" t="s">
        <v>198</v>
      </c>
      <c r="E414" s="44"/>
      <c r="F414" s="223" t="s">
        <v>1661</v>
      </c>
      <c r="G414" s="44"/>
      <c r="H414" s="44"/>
      <c r="I414" s="224"/>
      <c r="J414" s="44"/>
      <c r="K414" s="44"/>
      <c r="L414" s="48"/>
      <c r="M414" s="225"/>
      <c r="N414" s="226"/>
      <c r="O414" s="88"/>
      <c r="P414" s="88"/>
      <c r="Q414" s="88"/>
      <c r="R414" s="88"/>
      <c r="S414" s="88"/>
      <c r="T414" s="89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T414" s="21" t="s">
        <v>198</v>
      </c>
      <c r="AU414" s="21" t="s">
        <v>84</v>
      </c>
    </row>
    <row r="415" s="2" customFormat="1" ht="21.75" customHeight="1">
      <c r="A415" s="42"/>
      <c r="B415" s="43"/>
      <c r="C415" s="261" t="s">
        <v>578</v>
      </c>
      <c r="D415" s="261" t="s">
        <v>254</v>
      </c>
      <c r="E415" s="262" t="s">
        <v>1662</v>
      </c>
      <c r="F415" s="263" t="s">
        <v>1663</v>
      </c>
      <c r="G415" s="264" t="s">
        <v>250</v>
      </c>
      <c r="H415" s="265">
        <v>18</v>
      </c>
      <c r="I415" s="266"/>
      <c r="J415" s="267">
        <f>ROUND(I415*H415,2)</f>
        <v>0</v>
      </c>
      <c r="K415" s="263" t="s">
        <v>195</v>
      </c>
      <c r="L415" s="268"/>
      <c r="M415" s="269" t="s">
        <v>19</v>
      </c>
      <c r="N415" s="270" t="s">
        <v>45</v>
      </c>
      <c r="O415" s="88"/>
      <c r="P415" s="218">
        <f>O415*H415</f>
        <v>0</v>
      </c>
      <c r="Q415" s="218">
        <v>0.0047200000000000002</v>
      </c>
      <c r="R415" s="218">
        <f>Q415*H415</f>
        <v>0.084960000000000008</v>
      </c>
      <c r="S415" s="218">
        <v>0</v>
      </c>
      <c r="T415" s="219">
        <f>S415*H415</f>
        <v>0</v>
      </c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R415" s="220" t="s">
        <v>247</v>
      </c>
      <c r="AT415" s="220" t="s">
        <v>254</v>
      </c>
      <c r="AU415" s="220" t="s">
        <v>84</v>
      </c>
      <c r="AY415" s="21" t="s">
        <v>189</v>
      </c>
      <c r="BE415" s="221">
        <f>IF(N415="základní",J415,0)</f>
        <v>0</v>
      </c>
      <c r="BF415" s="221">
        <f>IF(N415="snížená",J415,0)</f>
        <v>0</v>
      </c>
      <c r="BG415" s="221">
        <f>IF(N415="zákl. přenesená",J415,0)</f>
        <v>0</v>
      </c>
      <c r="BH415" s="221">
        <f>IF(N415="sníž. přenesená",J415,0)</f>
        <v>0</v>
      </c>
      <c r="BI415" s="221">
        <f>IF(N415="nulová",J415,0)</f>
        <v>0</v>
      </c>
      <c r="BJ415" s="21" t="s">
        <v>82</v>
      </c>
      <c r="BK415" s="221">
        <f>ROUND(I415*H415,2)</f>
        <v>0</v>
      </c>
      <c r="BL415" s="21" t="s">
        <v>196</v>
      </c>
      <c r="BM415" s="220" t="s">
        <v>1664</v>
      </c>
    </row>
    <row r="416" s="13" customFormat="1">
      <c r="A416" s="13"/>
      <c r="B416" s="227"/>
      <c r="C416" s="228"/>
      <c r="D416" s="229" t="s">
        <v>200</v>
      </c>
      <c r="E416" s="230" t="s">
        <v>19</v>
      </c>
      <c r="F416" s="231" t="s">
        <v>1665</v>
      </c>
      <c r="G416" s="228"/>
      <c r="H416" s="232">
        <v>18</v>
      </c>
      <c r="I416" s="233"/>
      <c r="J416" s="228"/>
      <c r="K416" s="228"/>
      <c r="L416" s="234"/>
      <c r="M416" s="235"/>
      <c r="N416" s="236"/>
      <c r="O416" s="236"/>
      <c r="P416" s="236"/>
      <c r="Q416" s="236"/>
      <c r="R416" s="236"/>
      <c r="S416" s="236"/>
      <c r="T416" s="237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8" t="s">
        <v>200</v>
      </c>
      <c r="AU416" s="238" t="s">
        <v>84</v>
      </c>
      <c r="AV416" s="13" t="s">
        <v>84</v>
      </c>
      <c r="AW416" s="13" t="s">
        <v>35</v>
      </c>
      <c r="AX416" s="13" t="s">
        <v>82</v>
      </c>
      <c r="AY416" s="238" t="s">
        <v>189</v>
      </c>
    </row>
    <row r="417" s="2" customFormat="1" ht="24.15" customHeight="1">
      <c r="A417" s="42"/>
      <c r="B417" s="43"/>
      <c r="C417" s="209" t="s">
        <v>586</v>
      </c>
      <c r="D417" s="209" t="s">
        <v>192</v>
      </c>
      <c r="E417" s="210" t="s">
        <v>1666</v>
      </c>
      <c r="F417" s="211" t="s">
        <v>1667</v>
      </c>
      <c r="G417" s="212" t="s">
        <v>250</v>
      </c>
      <c r="H417" s="213">
        <v>192</v>
      </c>
      <c r="I417" s="214"/>
      <c r="J417" s="215">
        <f>ROUND(I417*H417,2)</f>
        <v>0</v>
      </c>
      <c r="K417" s="211" t="s">
        <v>195</v>
      </c>
      <c r="L417" s="48"/>
      <c r="M417" s="216" t="s">
        <v>19</v>
      </c>
      <c r="N417" s="217" t="s">
        <v>45</v>
      </c>
      <c r="O417" s="88"/>
      <c r="P417" s="218">
        <f>O417*H417</f>
        <v>0</v>
      </c>
      <c r="Q417" s="218">
        <v>0</v>
      </c>
      <c r="R417" s="218">
        <f>Q417*H417</f>
        <v>0</v>
      </c>
      <c r="S417" s="218">
        <v>0</v>
      </c>
      <c r="T417" s="219">
        <f>S417*H417</f>
        <v>0</v>
      </c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R417" s="220" t="s">
        <v>196</v>
      </c>
      <c r="AT417" s="220" t="s">
        <v>192</v>
      </c>
      <c r="AU417" s="220" t="s">
        <v>84</v>
      </c>
      <c r="AY417" s="21" t="s">
        <v>189</v>
      </c>
      <c r="BE417" s="221">
        <f>IF(N417="základní",J417,0)</f>
        <v>0</v>
      </c>
      <c r="BF417" s="221">
        <f>IF(N417="snížená",J417,0)</f>
        <v>0</v>
      </c>
      <c r="BG417" s="221">
        <f>IF(N417="zákl. přenesená",J417,0)</f>
        <v>0</v>
      </c>
      <c r="BH417" s="221">
        <f>IF(N417="sníž. přenesená",J417,0)</f>
        <v>0</v>
      </c>
      <c r="BI417" s="221">
        <f>IF(N417="nulová",J417,0)</f>
        <v>0</v>
      </c>
      <c r="BJ417" s="21" t="s">
        <v>82</v>
      </c>
      <c r="BK417" s="221">
        <f>ROUND(I417*H417,2)</f>
        <v>0</v>
      </c>
      <c r="BL417" s="21" t="s">
        <v>196</v>
      </c>
      <c r="BM417" s="220" t="s">
        <v>1668</v>
      </c>
    </row>
    <row r="418" s="2" customFormat="1">
      <c r="A418" s="42"/>
      <c r="B418" s="43"/>
      <c r="C418" s="44"/>
      <c r="D418" s="222" t="s">
        <v>198</v>
      </c>
      <c r="E418" s="44"/>
      <c r="F418" s="223" t="s">
        <v>1669</v>
      </c>
      <c r="G418" s="44"/>
      <c r="H418" s="44"/>
      <c r="I418" s="224"/>
      <c r="J418" s="44"/>
      <c r="K418" s="44"/>
      <c r="L418" s="48"/>
      <c r="M418" s="225"/>
      <c r="N418" s="226"/>
      <c r="O418" s="88"/>
      <c r="P418" s="88"/>
      <c r="Q418" s="88"/>
      <c r="R418" s="88"/>
      <c r="S418" s="88"/>
      <c r="T418" s="89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T418" s="21" t="s">
        <v>198</v>
      </c>
      <c r="AU418" s="21" t="s">
        <v>84</v>
      </c>
    </row>
    <row r="419" s="13" customFormat="1">
      <c r="A419" s="13"/>
      <c r="B419" s="227"/>
      <c r="C419" s="228"/>
      <c r="D419" s="229" t="s">
        <v>200</v>
      </c>
      <c r="E419" s="230" t="s">
        <v>19</v>
      </c>
      <c r="F419" s="231" t="s">
        <v>1670</v>
      </c>
      <c r="G419" s="228"/>
      <c r="H419" s="232">
        <v>192</v>
      </c>
      <c r="I419" s="233"/>
      <c r="J419" s="228"/>
      <c r="K419" s="228"/>
      <c r="L419" s="234"/>
      <c r="M419" s="235"/>
      <c r="N419" s="236"/>
      <c r="O419" s="236"/>
      <c r="P419" s="236"/>
      <c r="Q419" s="236"/>
      <c r="R419" s="236"/>
      <c r="S419" s="236"/>
      <c r="T419" s="237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8" t="s">
        <v>200</v>
      </c>
      <c r="AU419" s="238" t="s">
        <v>84</v>
      </c>
      <c r="AV419" s="13" t="s">
        <v>84</v>
      </c>
      <c r="AW419" s="13" t="s">
        <v>35</v>
      </c>
      <c r="AX419" s="13" t="s">
        <v>82</v>
      </c>
      <c r="AY419" s="238" t="s">
        <v>189</v>
      </c>
    </row>
    <row r="420" s="2" customFormat="1" ht="16.5" customHeight="1">
      <c r="A420" s="42"/>
      <c r="B420" s="43"/>
      <c r="C420" s="261" t="s">
        <v>591</v>
      </c>
      <c r="D420" s="261" t="s">
        <v>254</v>
      </c>
      <c r="E420" s="262" t="s">
        <v>1671</v>
      </c>
      <c r="F420" s="263" t="s">
        <v>1672</v>
      </c>
      <c r="G420" s="264" t="s">
        <v>250</v>
      </c>
      <c r="H420" s="265">
        <v>192</v>
      </c>
      <c r="I420" s="266"/>
      <c r="J420" s="267">
        <f>ROUND(I420*H420,2)</f>
        <v>0</v>
      </c>
      <c r="K420" s="263" t="s">
        <v>19</v>
      </c>
      <c r="L420" s="268"/>
      <c r="M420" s="269" t="s">
        <v>19</v>
      </c>
      <c r="N420" s="270" t="s">
        <v>45</v>
      </c>
      <c r="O420" s="88"/>
      <c r="P420" s="218">
        <f>O420*H420</f>
        <v>0</v>
      </c>
      <c r="Q420" s="218">
        <v>0.0030000000000000001</v>
      </c>
      <c r="R420" s="218">
        <f>Q420*H420</f>
        <v>0.57600000000000007</v>
      </c>
      <c r="S420" s="218">
        <v>0</v>
      </c>
      <c r="T420" s="219">
        <f>S420*H420</f>
        <v>0</v>
      </c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R420" s="220" t="s">
        <v>247</v>
      </c>
      <c r="AT420" s="220" t="s">
        <v>254</v>
      </c>
      <c r="AU420" s="220" t="s">
        <v>84</v>
      </c>
      <c r="AY420" s="21" t="s">
        <v>189</v>
      </c>
      <c r="BE420" s="221">
        <f>IF(N420="základní",J420,0)</f>
        <v>0</v>
      </c>
      <c r="BF420" s="221">
        <f>IF(N420="snížená",J420,0)</f>
        <v>0</v>
      </c>
      <c r="BG420" s="221">
        <f>IF(N420="zákl. přenesená",J420,0)</f>
        <v>0</v>
      </c>
      <c r="BH420" s="221">
        <f>IF(N420="sníž. přenesená",J420,0)</f>
        <v>0</v>
      </c>
      <c r="BI420" s="221">
        <f>IF(N420="nulová",J420,0)</f>
        <v>0</v>
      </c>
      <c r="BJ420" s="21" t="s">
        <v>82</v>
      </c>
      <c r="BK420" s="221">
        <f>ROUND(I420*H420,2)</f>
        <v>0</v>
      </c>
      <c r="BL420" s="21" t="s">
        <v>196</v>
      </c>
      <c r="BM420" s="220" t="s">
        <v>1673</v>
      </c>
    </row>
    <row r="421" s="2" customFormat="1" ht="24.15" customHeight="1">
      <c r="A421" s="42"/>
      <c r="B421" s="43"/>
      <c r="C421" s="209" t="s">
        <v>600</v>
      </c>
      <c r="D421" s="209" t="s">
        <v>192</v>
      </c>
      <c r="E421" s="210" t="s">
        <v>1674</v>
      </c>
      <c r="F421" s="211" t="s">
        <v>1675</v>
      </c>
      <c r="G421" s="212" t="s">
        <v>250</v>
      </c>
      <c r="H421" s="213">
        <v>3</v>
      </c>
      <c r="I421" s="214"/>
      <c r="J421" s="215">
        <f>ROUND(I421*H421,2)</f>
        <v>0</v>
      </c>
      <c r="K421" s="211" t="s">
        <v>19</v>
      </c>
      <c r="L421" s="48"/>
      <c r="M421" s="216" t="s">
        <v>19</v>
      </c>
      <c r="N421" s="217" t="s">
        <v>45</v>
      </c>
      <c r="O421" s="88"/>
      <c r="P421" s="218">
        <f>O421*H421</f>
        <v>0</v>
      </c>
      <c r="Q421" s="218">
        <v>0</v>
      </c>
      <c r="R421" s="218">
        <f>Q421*H421</f>
        <v>0</v>
      </c>
      <c r="S421" s="218">
        <v>0</v>
      </c>
      <c r="T421" s="219">
        <f>S421*H421</f>
        <v>0</v>
      </c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R421" s="220" t="s">
        <v>196</v>
      </c>
      <c r="AT421" s="220" t="s">
        <v>192</v>
      </c>
      <c r="AU421" s="220" t="s">
        <v>84</v>
      </c>
      <c r="AY421" s="21" t="s">
        <v>189</v>
      </c>
      <c r="BE421" s="221">
        <f>IF(N421="základní",J421,0)</f>
        <v>0</v>
      </c>
      <c r="BF421" s="221">
        <f>IF(N421="snížená",J421,0)</f>
        <v>0</v>
      </c>
      <c r="BG421" s="221">
        <f>IF(N421="zákl. přenesená",J421,0)</f>
        <v>0</v>
      </c>
      <c r="BH421" s="221">
        <f>IF(N421="sníž. přenesená",J421,0)</f>
        <v>0</v>
      </c>
      <c r="BI421" s="221">
        <f>IF(N421="nulová",J421,0)</f>
        <v>0</v>
      </c>
      <c r="BJ421" s="21" t="s">
        <v>82</v>
      </c>
      <c r="BK421" s="221">
        <f>ROUND(I421*H421,2)</f>
        <v>0</v>
      </c>
      <c r="BL421" s="21" t="s">
        <v>196</v>
      </c>
      <c r="BM421" s="220" t="s">
        <v>1676</v>
      </c>
    </row>
    <row r="422" s="2" customFormat="1" ht="16.5" customHeight="1">
      <c r="A422" s="42"/>
      <c r="B422" s="43"/>
      <c r="C422" s="209" t="s">
        <v>606</v>
      </c>
      <c r="D422" s="209" t="s">
        <v>192</v>
      </c>
      <c r="E422" s="210" t="s">
        <v>1677</v>
      </c>
      <c r="F422" s="211" t="s">
        <v>1678</v>
      </c>
      <c r="G422" s="212" t="s">
        <v>1099</v>
      </c>
      <c r="H422" s="213">
        <v>1</v>
      </c>
      <c r="I422" s="214"/>
      <c r="J422" s="215">
        <f>ROUND(I422*H422,2)</f>
        <v>0</v>
      </c>
      <c r="K422" s="211" t="s">
        <v>19</v>
      </c>
      <c r="L422" s="48"/>
      <c r="M422" s="216" t="s">
        <v>19</v>
      </c>
      <c r="N422" s="217" t="s">
        <v>45</v>
      </c>
      <c r="O422" s="88"/>
      <c r="P422" s="218">
        <f>O422*H422</f>
        <v>0</v>
      </c>
      <c r="Q422" s="218">
        <v>0</v>
      </c>
      <c r="R422" s="218">
        <f>Q422*H422</f>
        <v>0</v>
      </c>
      <c r="S422" s="218">
        <v>0</v>
      </c>
      <c r="T422" s="219">
        <f>S422*H422</f>
        <v>0</v>
      </c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R422" s="220" t="s">
        <v>196</v>
      </c>
      <c r="AT422" s="220" t="s">
        <v>192</v>
      </c>
      <c r="AU422" s="220" t="s">
        <v>84</v>
      </c>
      <c r="AY422" s="21" t="s">
        <v>189</v>
      </c>
      <c r="BE422" s="221">
        <f>IF(N422="základní",J422,0)</f>
        <v>0</v>
      </c>
      <c r="BF422" s="221">
        <f>IF(N422="snížená",J422,0)</f>
        <v>0</v>
      </c>
      <c r="BG422" s="221">
        <f>IF(N422="zákl. přenesená",J422,0)</f>
        <v>0</v>
      </c>
      <c r="BH422" s="221">
        <f>IF(N422="sníž. přenesená",J422,0)</f>
        <v>0</v>
      </c>
      <c r="BI422" s="221">
        <f>IF(N422="nulová",J422,0)</f>
        <v>0</v>
      </c>
      <c r="BJ422" s="21" t="s">
        <v>82</v>
      </c>
      <c r="BK422" s="221">
        <f>ROUND(I422*H422,2)</f>
        <v>0</v>
      </c>
      <c r="BL422" s="21" t="s">
        <v>196</v>
      </c>
      <c r="BM422" s="220" t="s">
        <v>1679</v>
      </c>
    </row>
    <row r="423" s="2" customFormat="1" ht="16.5" customHeight="1">
      <c r="A423" s="42"/>
      <c r="B423" s="43"/>
      <c r="C423" s="209" t="s">
        <v>611</v>
      </c>
      <c r="D423" s="209" t="s">
        <v>192</v>
      </c>
      <c r="E423" s="210" t="s">
        <v>1680</v>
      </c>
      <c r="F423" s="211" t="s">
        <v>1681</v>
      </c>
      <c r="G423" s="212" t="s">
        <v>250</v>
      </c>
      <c r="H423" s="213">
        <v>216</v>
      </c>
      <c r="I423" s="214"/>
      <c r="J423" s="215">
        <f>ROUND(I423*H423,2)</f>
        <v>0</v>
      </c>
      <c r="K423" s="211" t="s">
        <v>19</v>
      </c>
      <c r="L423" s="48"/>
      <c r="M423" s="216" t="s">
        <v>19</v>
      </c>
      <c r="N423" s="217" t="s">
        <v>45</v>
      </c>
      <c r="O423" s="88"/>
      <c r="P423" s="218">
        <f>O423*H423</f>
        <v>0</v>
      </c>
      <c r="Q423" s="218">
        <v>0</v>
      </c>
      <c r="R423" s="218">
        <f>Q423*H423</f>
        <v>0</v>
      </c>
      <c r="S423" s="218">
        <v>0</v>
      </c>
      <c r="T423" s="219">
        <f>S423*H423</f>
        <v>0</v>
      </c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R423" s="220" t="s">
        <v>196</v>
      </c>
      <c r="AT423" s="220" t="s">
        <v>192</v>
      </c>
      <c r="AU423" s="220" t="s">
        <v>84</v>
      </c>
      <c r="AY423" s="21" t="s">
        <v>189</v>
      </c>
      <c r="BE423" s="221">
        <f>IF(N423="základní",J423,0)</f>
        <v>0</v>
      </c>
      <c r="BF423" s="221">
        <f>IF(N423="snížená",J423,0)</f>
        <v>0</v>
      </c>
      <c r="BG423" s="221">
        <f>IF(N423="zákl. přenesená",J423,0)</f>
        <v>0</v>
      </c>
      <c r="BH423" s="221">
        <f>IF(N423="sníž. přenesená",J423,0)</f>
        <v>0</v>
      </c>
      <c r="BI423" s="221">
        <f>IF(N423="nulová",J423,0)</f>
        <v>0</v>
      </c>
      <c r="BJ423" s="21" t="s">
        <v>82</v>
      </c>
      <c r="BK423" s="221">
        <f>ROUND(I423*H423,2)</f>
        <v>0</v>
      </c>
      <c r="BL423" s="21" t="s">
        <v>196</v>
      </c>
      <c r="BM423" s="220" t="s">
        <v>1682</v>
      </c>
    </row>
    <row r="424" s="15" customFormat="1">
      <c r="A424" s="15"/>
      <c r="B424" s="251"/>
      <c r="C424" s="252"/>
      <c r="D424" s="229" t="s">
        <v>200</v>
      </c>
      <c r="E424" s="253" t="s">
        <v>19</v>
      </c>
      <c r="F424" s="254" t="s">
        <v>1683</v>
      </c>
      <c r="G424" s="252"/>
      <c r="H424" s="253" t="s">
        <v>19</v>
      </c>
      <c r="I424" s="255"/>
      <c r="J424" s="252"/>
      <c r="K424" s="252"/>
      <c r="L424" s="256"/>
      <c r="M424" s="257"/>
      <c r="N424" s="258"/>
      <c r="O424" s="258"/>
      <c r="P424" s="258"/>
      <c r="Q424" s="258"/>
      <c r="R424" s="258"/>
      <c r="S424" s="258"/>
      <c r="T424" s="259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60" t="s">
        <v>200</v>
      </c>
      <c r="AU424" s="260" t="s">
        <v>84</v>
      </c>
      <c r="AV424" s="15" t="s">
        <v>82</v>
      </c>
      <c r="AW424" s="15" t="s">
        <v>35</v>
      </c>
      <c r="AX424" s="15" t="s">
        <v>74</v>
      </c>
      <c r="AY424" s="260" t="s">
        <v>189</v>
      </c>
    </row>
    <row r="425" s="13" customFormat="1">
      <c r="A425" s="13"/>
      <c r="B425" s="227"/>
      <c r="C425" s="228"/>
      <c r="D425" s="229" t="s">
        <v>200</v>
      </c>
      <c r="E425" s="230" t="s">
        <v>19</v>
      </c>
      <c r="F425" s="231" t="s">
        <v>1684</v>
      </c>
      <c r="G425" s="228"/>
      <c r="H425" s="232">
        <v>24</v>
      </c>
      <c r="I425" s="233"/>
      <c r="J425" s="228"/>
      <c r="K425" s="228"/>
      <c r="L425" s="234"/>
      <c r="M425" s="235"/>
      <c r="N425" s="236"/>
      <c r="O425" s="236"/>
      <c r="P425" s="236"/>
      <c r="Q425" s="236"/>
      <c r="R425" s="236"/>
      <c r="S425" s="236"/>
      <c r="T425" s="237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8" t="s">
        <v>200</v>
      </c>
      <c r="AU425" s="238" t="s">
        <v>84</v>
      </c>
      <c r="AV425" s="13" t="s">
        <v>84</v>
      </c>
      <c r="AW425" s="13" t="s">
        <v>35</v>
      </c>
      <c r="AX425" s="13" t="s">
        <v>74</v>
      </c>
      <c r="AY425" s="238" t="s">
        <v>189</v>
      </c>
    </row>
    <row r="426" s="15" customFormat="1">
      <c r="A426" s="15"/>
      <c r="B426" s="251"/>
      <c r="C426" s="252"/>
      <c r="D426" s="229" t="s">
        <v>200</v>
      </c>
      <c r="E426" s="253" t="s">
        <v>19</v>
      </c>
      <c r="F426" s="254" t="s">
        <v>1586</v>
      </c>
      <c r="G426" s="252"/>
      <c r="H426" s="253" t="s">
        <v>19</v>
      </c>
      <c r="I426" s="255"/>
      <c r="J426" s="252"/>
      <c r="K426" s="252"/>
      <c r="L426" s="256"/>
      <c r="M426" s="257"/>
      <c r="N426" s="258"/>
      <c r="O426" s="258"/>
      <c r="P426" s="258"/>
      <c r="Q426" s="258"/>
      <c r="R426" s="258"/>
      <c r="S426" s="258"/>
      <c r="T426" s="259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0" t="s">
        <v>200</v>
      </c>
      <c r="AU426" s="260" t="s">
        <v>84</v>
      </c>
      <c r="AV426" s="15" t="s">
        <v>82</v>
      </c>
      <c r="AW426" s="15" t="s">
        <v>35</v>
      </c>
      <c r="AX426" s="15" t="s">
        <v>74</v>
      </c>
      <c r="AY426" s="260" t="s">
        <v>189</v>
      </c>
    </row>
    <row r="427" s="13" customFormat="1">
      <c r="A427" s="13"/>
      <c r="B427" s="227"/>
      <c r="C427" s="228"/>
      <c r="D427" s="229" t="s">
        <v>200</v>
      </c>
      <c r="E427" s="230" t="s">
        <v>19</v>
      </c>
      <c r="F427" s="231" t="s">
        <v>1685</v>
      </c>
      <c r="G427" s="228"/>
      <c r="H427" s="232">
        <v>192</v>
      </c>
      <c r="I427" s="233"/>
      <c r="J427" s="228"/>
      <c r="K427" s="228"/>
      <c r="L427" s="234"/>
      <c r="M427" s="235"/>
      <c r="N427" s="236"/>
      <c r="O427" s="236"/>
      <c r="P427" s="236"/>
      <c r="Q427" s="236"/>
      <c r="R427" s="236"/>
      <c r="S427" s="236"/>
      <c r="T427" s="237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8" t="s">
        <v>200</v>
      </c>
      <c r="AU427" s="238" t="s">
        <v>84</v>
      </c>
      <c r="AV427" s="13" t="s">
        <v>84</v>
      </c>
      <c r="AW427" s="13" t="s">
        <v>35</v>
      </c>
      <c r="AX427" s="13" t="s">
        <v>74</v>
      </c>
      <c r="AY427" s="238" t="s">
        <v>189</v>
      </c>
    </row>
    <row r="428" s="14" customFormat="1">
      <c r="A428" s="14"/>
      <c r="B428" s="239"/>
      <c r="C428" s="240"/>
      <c r="D428" s="229" t="s">
        <v>200</v>
      </c>
      <c r="E428" s="241" t="s">
        <v>19</v>
      </c>
      <c r="F428" s="242" t="s">
        <v>203</v>
      </c>
      <c r="G428" s="240"/>
      <c r="H428" s="243">
        <v>216</v>
      </c>
      <c r="I428" s="244"/>
      <c r="J428" s="240"/>
      <c r="K428" s="240"/>
      <c r="L428" s="245"/>
      <c r="M428" s="246"/>
      <c r="N428" s="247"/>
      <c r="O428" s="247"/>
      <c r="P428" s="247"/>
      <c r="Q428" s="247"/>
      <c r="R428" s="247"/>
      <c r="S428" s="247"/>
      <c r="T428" s="248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9" t="s">
        <v>200</v>
      </c>
      <c r="AU428" s="249" t="s">
        <v>84</v>
      </c>
      <c r="AV428" s="14" t="s">
        <v>196</v>
      </c>
      <c r="AW428" s="14" t="s">
        <v>35</v>
      </c>
      <c r="AX428" s="14" t="s">
        <v>82</v>
      </c>
      <c r="AY428" s="249" t="s">
        <v>189</v>
      </c>
    </row>
    <row r="429" s="2" customFormat="1" ht="37.8" customHeight="1">
      <c r="A429" s="42"/>
      <c r="B429" s="43"/>
      <c r="C429" s="261" t="s">
        <v>617</v>
      </c>
      <c r="D429" s="261" t="s">
        <v>254</v>
      </c>
      <c r="E429" s="262" t="s">
        <v>1686</v>
      </c>
      <c r="F429" s="263" t="s">
        <v>1687</v>
      </c>
      <c r="G429" s="264" t="s">
        <v>250</v>
      </c>
      <c r="H429" s="265">
        <v>216</v>
      </c>
      <c r="I429" s="266"/>
      <c r="J429" s="267">
        <f>ROUND(I429*H429,2)</f>
        <v>0</v>
      </c>
      <c r="K429" s="263" t="s">
        <v>19</v>
      </c>
      <c r="L429" s="268"/>
      <c r="M429" s="269" t="s">
        <v>19</v>
      </c>
      <c r="N429" s="270" t="s">
        <v>45</v>
      </c>
      <c r="O429" s="88"/>
      <c r="P429" s="218">
        <f>O429*H429</f>
        <v>0</v>
      </c>
      <c r="Q429" s="218">
        <v>1.0000000000000001E-05</v>
      </c>
      <c r="R429" s="218">
        <f>Q429*H429</f>
        <v>0.00216</v>
      </c>
      <c r="S429" s="218">
        <v>0</v>
      </c>
      <c r="T429" s="219">
        <f>S429*H429</f>
        <v>0</v>
      </c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R429" s="220" t="s">
        <v>247</v>
      </c>
      <c r="AT429" s="220" t="s">
        <v>254</v>
      </c>
      <c r="AU429" s="220" t="s">
        <v>84</v>
      </c>
      <c r="AY429" s="21" t="s">
        <v>189</v>
      </c>
      <c r="BE429" s="221">
        <f>IF(N429="základní",J429,0)</f>
        <v>0</v>
      </c>
      <c r="BF429" s="221">
        <f>IF(N429="snížená",J429,0)</f>
        <v>0</v>
      </c>
      <c r="BG429" s="221">
        <f>IF(N429="zákl. přenesená",J429,0)</f>
        <v>0</v>
      </c>
      <c r="BH429" s="221">
        <f>IF(N429="sníž. přenesená",J429,0)</f>
        <v>0</v>
      </c>
      <c r="BI429" s="221">
        <f>IF(N429="nulová",J429,0)</f>
        <v>0</v>
      </c>
      <c r="BJ429" s="21" t="s">
        <v>82</v>
      </c>
      <c r="BK429" s="221">
        <f>ROUND(I429*H429,2)</f>
        <v>0</v>
      </c>
      <c r="BL429" s="21" t="s">
        <v>196</v>
      </c>
      <c r="BM429" s="220" t="s">
        <v>1688</v>
      </c>
    </row>
    <row r="430" s="13" customFormat="1">
      <c r="A430" s="13"/>
      <c r="B430" s="227"/>
      <c r="C430" s="228"/>
      <c r="D430" s="229" t="s">
        <v>200</v>
      </c>
      <c r="E430" s="228"/>
      <c r="F430" s="231" t="s">
        <v>1689</v>
      </c>
      <c r="G430" s="228"/>
      <c r="H430" s="232">
        <v>216</v>
      </c>
      <c r="I430" s="233"/>
      <c r="J430" s="228"/>
      <c r="K430" s="228"/>
      <c r="L430" s="234"/>
      <c r="M430" s="235"/>
      <c r="N430" s="236"/>
      <c r="O430" s="236"/>
      <c r="P430" s="236"/>
      <c r="Q430" s="236"/>
      <c r="R430" s="236"/>
      <c r="S430" s="236"/>
      <c r="T430" s="237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8" t="s">
        <v>200</v>
      </c>
      <c r="AU430" s="238" t="s">
        <v>84</v>
      </c>
      <c r="AV430" s="13" t="s">
        <v>84</v>
      </c>
      <c r="AW430" s="13" t="s">
        <v>4</v>
      </c>
      <c r="AX430" s="13" t="s">
        <v>82</v>
      </c>
      <c r="AY430" s="238" t="s">
        <v>189</v>
      </c>
    </row>
    <row r="431" s="2" customFormat="1" ht="24.15" customHeight="1">
      <c r="A431" s="42"/>
      <c r="B431" s="43"/>
      <c r="C431" s="209" t="s">
        <v>622</v>
      </c>
      <c r="D431" s="209" t="s">
        <v>192</v>
      </c>
      <c r="E431" s="210" t="s">
        <v>1690</v>
      </c>
      <c r="F431" s="211" t="s">
        <v>1691</v>
      </c>
      <c r="G431" s="212" t="s">
        <v>107</v>
      </c>
      <c r="H431" s="213">
        <v>12.442</v>
      </c>
      <c r="I431" s="214"/>
      <c r="J431" s="215">
        <f>ROUND(I431*H431,2)</f>
        <v>0</v>
      </c>
      <c r="K431" s="211" t="s">
        <v>195</v>
      </c>
      <c r="L431" s="48"/>
      <c r="M431" s="216" t="s">
        <v>19</v>
      </c>
      <c r="N431" s="217" t="s">
        <v>45</v>
      </c>
      <c r="O431" s="88"/>
      <c r="P431" s="218">
        <f>O431*H431</f>
        <v>0</v>
      </c>
      <c r="Q431" s="218">
        <v>0</v>
      </c>
      <c r="R431" s="218">
        <f>Q431*H431</f>
        <v>0</v>
      </c>
      <c r="S431" s="218">
        <v>0</v>
      </c>
      <c r="T431" s="219">
        <f>S431*H431</f>
        <v>0</v>
      </c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R431" s="220" t="s">
        <v>196</v>
      </c>
      <c r="AT431" s="220" t="s">
        <v>192</v>
      </c>
      <c r="AU431" s="220" t="s">
        <v>84</v>
      </c>
      <c r="AY431" s="21" t="s">
        <v>189</v>
      </c>
      <c r="BE431" s="221">
        <f>IF(N431="základní",J431,0)</f>
        <v>0</v>
      </c>
      <c r="BF431" s="221">
        <f>IF(N431="snížená",J431,0)</f>
        <v>0</v>
      </c>
      <c r="BG431" s="221">
        <f>IF(N431="zákl. přenesená",J431,0)</f>
        <v>0</v>
      </c>
      <c r="BH431" s="221">
        <f>IF(N431="sníž. přenesená",J431,0)</f>
        <v>0</v>
      </c>
      <c r="BI431" s="221">
        <f>IF(N431="nulová",J431,0)</f>
        <v>0</v>
      </c>
      <c r="BJ431" s="21" t="s">
        <v>82</v>
      </c>
      <c r="BK431" s="221">
        <f>ROUND(I431*H431,2)</f>
        <v>0</v>
      </c>
      <c r="BL431" s="21" t="s">
        <v>196</v>
      </c>
      <c r="BM431" s="220" t="s">
        <v>1692</v>
      </c>
    </row>
    <row r="432" s="2" customFormat="1">
      <c r="A432" s="42"/>
      <c r="B432" s="43"/>
      <c r="C432" s="44"/>
      <c r="D432" s="222" t="s">
        <v>198</v>
      </c>
      <c r="E432" s="44"/>
      <c r="F432" s="223" t="s">
        <v>1693</v>
      </c>
      <c r="G432" s="44"/>
      <c r="H432" s="44"/>
      <c r="I432" s="224"/>
      <c r="J432" s="44"/>
      <c r="K432" s="44"/>
      <c r="L432" s="48"/>
      <c r="M432" s="225"/>
      <c r="N432" s="226"/>
      <c r="O432" s="88"/>
      <c r="P432" s="88"/>
      <c r="Q432" s="88"/>
      <c r="R432" s="88"/>
      <c r="S432" s="88"/>
      <c r="T432" s="89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T432" s="21" t="s">
        <v>198</v>
      </c>
      <c r="AU432" s="21" t="s">
        <v>84</v>
      </c>
    </row>
    <row r="433" s="2" customFormat="1">
      <c r="A433" s="42"/>
      <c r="B433" s="43"/>
      <c r="C433" s="44"/>
      <c r="D433" s="229" t="s">
        <v>217</v>
      </c>
      <c r="E433" s="44"/>
      <c r="F433" s="250" t="s">
        <v>1694</v>
      </c>
      <c r="G433" s="44"/>
      <c r="H433" s="44"/>
      <c r="I433" s="224"/>
      <c r="J433" s="44"/>
      <c r="K433" s="44"/>
      <c r="L433" s="48"/>
      <c r="M433" s="225"/>
      <c r="N433" s="226"/>
      <c r="O433" s="88"/>
      <c r="P433" s="88"/>
      <c r="Q433" s="88"/>
      <c r="R433" s="88"/>
      <c r="S433" s="88"/>
      <c r="T433" s="89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T433" s="21" t="s">
        <v>217</v>
      </c>
      <c r="AU433" s="21" t="s">
        <v>84</v>
      </c>
    </row>
    <row r="434" s="13" customFormat="1">
      <c r="A434" s="13"/>
      <c r="B434" s="227"/>
      <c r="C434" s="228"/>
      <c r="D434" s="229" t="s">
        <v>200</v>
      </c>
      <c r="E434" s="230" t="s">
        <v>19</v>
      </c>
      <c r="F434" s="231" t="s">
        <v>1695</v>
      </c>
      <c r="G434" s="228"/>
      <c r="H434" s="232">
        <v>12.442</v>
      </c>
      <c r="I434" s="233"/>
      <c r="J434" s="228"/>
      <c r="K434" s="228"/>
      <c r="L434" s="234"/>
      <c r="M434" s="235"/>
      <c r="N434" s="236"/>
      <c r="O434" s="236"/>
      <c r="P434" s="236"/>
      <c r="Q434" s="236"/>
      <c r="R434" s="236"/>
      <c r="S434" s="236"/>
      <c r="T434" s="237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8" t="s">
        <v>200</v>
      </c>
      <c r="AU434" s="238" t="s">
        <v>84</v>
      </c>
      <c r="AV434" s="13" t="s">
        <v>84</v>
      </c>
      <c r="AW434" s="13" t="s">
        <v>35</v>
      </c>
      <c r="AX434" s="13" t="s">
        <v>82</v>
      </c>
      <c r="AY434" s="238" t="s">
        <v>189</v>
      </c>
    </row>
    <row r="435" s="2" customFormat="1" ht="24.15" customHeight="1">
      <c r="A435" s="42"/>
      <c r="B435" s="43"/>
      <c r="C435" s="209" t="s">
        <v>627</v>
      </c>
      <c r="D435" s="209" t="s">
        <v>192</v>
      </c>
      <c r="E435" s="210" t="s">
        <v>1696</v>
      </c>
      <c r="F435" s="211" t="s">
        <v>1697</v>
      </c>
      <c r="G435" s="212" t="s">
        <v>93</v>
      </c>
      <c r="H435" s="213">
        <v>79.189999999999998</v>
      </c>
      <c r="I435" s="214"/>
      <c r="J435" s="215">
        <f>ROUND(I435*H435,2)</f>
        <v>0</v>
      </c>
      <c r="K435" s="211" t="s">
        <v>195</v>
      </c>
      <c r="L435" s="48"/>
      <c r="M435" s="216" t="s">
        <v>19</v>
      </c>
      <c r="N435" s="217" t="s">
        <v>45</v>
      </c>
      <c r="O435" s="88"/>
      <c r="P435" s="218">
        <f>O435*H435</f>
        <v>0</v>
      </c>
      <c r="Q435" s="218">
        <v>0</v>
      </c>
      <c r="R435" s="218">
        <f>Q435*H435</f>
        <v>0</v>
      </c>
      <c r="S435" s="218">
        <v>0</v>
      </c>
      <c r="T435" s="219">
        <f>S435*H435</f>
        <v>0</v>
      </c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R435" s="220" t="s">
        <v>196</v>
      </c>
      <c r="AT435" s="220" t="s">
        <v>192</v>
      </c>
      <c r="AU435" s="220" t="s">
        <v>84</v>
      </c>
      <c r="AY435" s="21" t="s">
        <v>189</v>
      </c>
      <c r="BE435" s="221">
        <f>IF(N435="základní",J435,0)</f>
        <v>0</v>
      </c>
      <c r="BF435" s="221">
        <f>IF(N435="snížená",J435,0)</f>
        <v>0</v>
      </c>
      <c r="BG435" s="221">
        <f>IF(N435="zákl. přenesená",J435,0)</f>
        <v>0</v>
      </c>
      <c r="BH435" s="221">
        <f>IF(N435="sníž. přenesená",J435,0)</f>
        <v>0</v>
      </c>
      <c r="BI435" s="221">
        <f>IF(N435="nulová",J435,0)</f>
        <v>0</v>
      </c>
      <c r="BJ435" s="21" t="s">
        <v>82</v>
      </c>
      <c r="BK435" s="221">
        <f>ROUND(I435*H435,2)</f>
        <v>0</v>
      </c>
      <c r="BL435" s="21" t="s">
        <v>196</v>
      </c>
      <c r="BM435" s="220" t="s">
        <v>1698</v>
      </c>
    </row>
    <row r="436" s="2" customFormat="1">
      <c r="A436" s="42"/>
      <c r="B436" s="43"/>
      <c r="C436" s="44"/>
      <c r="D436" s="222" t="s">
        <v>198</v>
      </c>
      <c r="E436" s="44"/>
      <c r="F436" s="223" t="s">
        <v>1699</v>
      </c>
      <c r="G436" s="44"/>
      <c r="H436" s="44"/>
      <c r="I436" s="224"/>
      <c r="J436" s="44"/>
      <c r="K436" s="44"/>
      <c r="L436" s="48"/>
      <c r="M436" s="225"/>
      <c r="N436" s="226"/>
      <c r="O436" s="88"/>
      <c r="P436" s="88"/>
      <c r="Q436" s="88"/>
      <c r="R436" s="88"/>
      <c r="S436" s="88"/>
      <c r="T436" s="89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T436" s="21" t="s">
        <v>198</v>
      </c>
      <c r="AU436" s="21" t="s">
        <v>84</v>
      </c>
    </row>
    <row r="437" s="15" customFormat="1">
      <c r="A437" s="15"/>
      <c r="B437" s="251"/>
      <c r="C437" s="252"/>
      <c r="D437" s="229" t="s">
        <v>200</v>
      </c>
      <c r="E437" s="253" t="s">
        <v>19</v>
      </c>
      <c r="F437" s="254" t="s">
        <v>1700</v>
      </c>
      <c r="G437" s="252"/>
      <c r="H437" s="253" t="s">
        <v>19</v>
      </c>
      <c r="I437" s="255"/>
      <c r="J437" s="252"/>
      <c r="K437" s="252"/>
      <c r="L437" s="256"/>
      <c r="M437" s="257"/>
      <c r="N437" s="258"/>
      <c r="O437" s="258"/>
      <c r="P437" s="258"/>
      <c r="Q437" s="258"/>
      <c r="R437" s="258"/>
      <c r="S437" s="258"/>
      <c r="T437" s="259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0" t="s">
        <v>200</v>
      </c>
      <c r="AU437" s="260" t="s">
        <v>84</v>
      </c>
      <c r="AV437" s="15" t="s">
        <v>82</v>
      </c>
      <c r="AW437" s="15" t="s">
        <v>35</v>
      </c>
      <c r="AX437" s="15" t="s">
        <v>74</v>
      </c>
      <c r="AY437" s="260" t="s">
        <v>189</v>
      </c>
    </row>
    <row r="438" s="13" customFormat="1">
      <c r="A438" s="13"/>
      <c r="B438" s="227"/>
      <c r="C438" s="228"/>
      <c r="D438" s="229" t="s">
        <v>200</v>
      </c>
      <c r="E438" s="230" t="s">
        <v>19</v>
      </c>
      <c r="F438" s="231" t="s">
        <v>1701</v>
      </c>
      <c r="G438" s="228"/>
      <c r="H438" s="232">
        <v>44.340000000000003</v>
      </c>
      <c r="I438" s="233"/>
      <c r="J438" s="228"/>
      <c r="K438" s="228"/>
      <c r="L438" s="234"/>
      <c r="M438" s="235"/>
      <c r="N438" s="236"/>
      <c r="O438" s="236"/>
      <c r="P438" s="236"/>
      <c r="Q438" s="236"/>
      <c r="R438" s="236"/>
      <c r="S438" s="236"/>
      <c r="T438" s="237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8" t="s">
        <v>200</v>
      </c>
      <c r="AU438" s="238" t="s">
        <v>84</v>
      </c>
      <c r="AV438" s="13" t="s">
        <v>84</v>
      </c>
      <c r="AW438" s="13" t="s">
        <v>35</v>
      </c>
      <c r="AX438" s="13" t="s">
        <v>74</v>
      </c>
      <c r="AY438" s="238" t="s">
        <v>189</v>
      </c>
    </row>
    <row r="439" s="15" customFormat="1">
      <c r="A439" s="15"/>
      <c r="B439" s="251"/>
      <c r="C439" s="252"/>
      <c r="D439" s="229" t="s">
        <v>200</v>
      </c>
      <c r="E439" s="253" t="s">
        <v>19</v>
      </c>
      <c r="F439" s="254" t="s">
        <v>1574</v>
      </c>
      <c r="G439" s="252"/>
      <c r="H439" s="253" t="s">
        <v>19</v>
      </c>
      <c r="I439" s="255"/>
      <c r="J439" s="252"/>
      <c r="K439" s="252"/>
      <c r="L439" s="256"/>
      <c r="M439" s="257"/>
      <c r="N439" s="258"/>
      <c r="O439" s="258"/>
      <c r="P439" s="258"/>
      <c r="Q439" s="258"/>
      <c r="R439" s="258"/>
      <c r="S439" s="258"/>
      <c r="T439" s="259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60" t="s">
        <v>200</v>
      </c>
      <c r="AU439" s="260" t="s">
        <v>84</v>
      </c>
      <c r="AV439" s="15" t="s">
        <v>82</v>
      </c>
      <c r="AW439" s="15" t="s">
        <v>35</v>
      </c>
      <c r="AX439" s="15" t="s">
        <v>74</v>
      </c>
      <c r="AY439" s="260" t="s">
        <v>189</v>
      </c>
    </row>
    <row r="440" s="13" customFormat="1">
      <c r="A440" s="13"/>
      <c r="B440" s="227"/>
      <c r="C440" s="228"/>
      <c r="D440" s="229" t="s">
        <v>200</v>
      </c>
      <c r="E440" s="230" t="s">
        <v>19</v>
      </c>
      <c r="F440" s="231" t="s">
        <v>1180</v>
      </c>
      <c r="G440" s="228"/>
      <c r="H440" s="232">
        <v>16</v>
      </c>
      <c r="I440" s="233"/>
      <c r="J440" s="228"/>
      <c r="K440" s="228"/>
      <c r="L440" s="234"/>
      <c r="M440" s="235"/>
      <c r="N440" s="236"/>
      <c r="O440" s="236"/>
      <c r="P440" s="236"/>
      <c r="Q440" s="236"/>
      <c r="R440" s="236"/>
      <c r="S440" s="236"/>
      <c r="T440" s="237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8" t="s">
        <v>200</v>
      </c>
      <c r="AU440" s="238" t="s">
        <v>84</v>
      </c>
      <c r="AV440" s="13" t="s">
        <v>84</v>
      </c>
      <c r="AW440" s="13" t="s">
        <v>35</v>
      </c>
      <c r="AX440" s="13" t="s">
        <v>74</v>
      </c>
      <c r="AY440" s="238" t="s">
        <v>189</v>
      </c>
    </row>
    <row r="441" s="15" customFormat="1">
      <c r="A441" s="15"/>
      <c r="B441" s="251"/>
      <c r="C441" s="252"/>
      <c r="D441" s="229" t="s">
        <v>200</v>
      </c>
      <c r="E441" s="253" t="s">
        <v>19</v>
      </c>
      <c r="F441" s="254" t="s">
        <v>1683</v>
      </c>
      <c r="G441" s="252"/>
      <c r="H441" s="253" t="s">
        <v>19</v>
      </c>
      <c r="I441" s="255"/>
      <c r="J441" s="252"/>
      <c r="K441" s="252"/>
      <c r="L441" s="256"/>
      <c r="M441" s="257"/>
      <c r="N441" s="258"/>
      <c r="O441" s="258"/>
      <c r="P441" s="258"/>
      <c r="Q441" s="258"/>
      <c r="R441" s="258"/>
      <c r="S441" s="258"/>
      <c r="T441" s="259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0" t="s">
        <v>200</v>
      </c>
      <c r="AU441" s="260" t="s">
        <v>84</v>
      </c>
      <c r="AV441" s="15" t="s">
        <v>82</v>
      </c>
      <c r="AW441" s="15" t="s">
        <v>35</v>
      </c>
      <c r="AX441" s="15" t="s">
        <v>74</v>
      </c>
      <c r="AY441" s="260" t="s">
        <v>189</v>
      </c>
    </row>
    <row r="442" s="13" customFormat="1">
      <c r="A442" s="13"/>
      <c r="B442" s="227"/>
      <c r="C442" s="228"/>
      <c r="D442" s="229" t="s">
        <v>200</v>
      </c>
      <c r="E442" s="230" t="s">
        <v>19</v>
      </c>
      <c r="F442" s="231" t="s">
        <v>1702</v>
      </c>
      <c r="G442" s="228"/>
      <c r="H442" s="232">
        <v>18.850000000000001</v>
      </c>
      <c r="I442" s="233"/>
      <c r="J442" s="228"/>
      <c r="K442" s="228"/>
      <c r="L442" s="234"/>
      <c r="M442" s="235"/>
      <c r="N442" s="236"/>
      <c r="O442" s="236"/>
      <c r="P442" s="236"/>
      <c r="Q442" s="236"/>
      <c r="R442" s="236"/>
      <c r="S442" s="236"/>
      <c r="T442" s="237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8" t="s">
        <v>200</v>
      </c>
      <c r="AU442" s="238" t="s">
        <v>84</v>
      </c>
      <c r="AV442" s="13" t="s">
        <v>84</v>
      </c>
      <c r="AW442" s="13" t="s">
        <v>35</v>
      </c>
      <c r="AX442" s="13" t="s">
        <v>74</v>
      </c>
      <c r="AY442" s="238" t="s">
        <v>189</v>
      </c>
    </row>
    <row r="443" s="14" customFormat="1">
      <c r="A443" s="14"/>
      <c r="B443" s="239"/>
      <c r="C443" s="240"/>
      <c r="D443" s="229" t="s">
        <v>200</v>
      </c>
      <c r="E443" s="241" t="s">
        <v>254</v>
      </c>
      <c r="F443" s="242" t="s">
        <v>203</v>
      </c>
      <c r="G443" s="240"/>
      <c r="H443" s="243">
        <v>79.189999999999998</v>
      </c>
      <c r="I443" s="244"/>
      <c r="J443" s="240"/>
      <c r="K443" s="240"/>
      <c r="L443" s="245"/>
      <c r="M443" s="246"/>
      <c r="N443" s="247"/>
      <c r="O443" s="247"/>
      <c r="P443" s="247"/>
      <c r="Q443" s="247"/>
      <c r="R443" s="247"/>
      <c r="S443" s="247"/>
      <c r="T443" s="248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9" t="s">
        <v>200</v>
      </c>
      <c r="AU443" s="249" t="s">
        <v>84</v>
      </c>
      <c r="AV443" s="14" t="s">
        <v>196</v>
      </c>
      <c r="AW443" s="14" t="s">
        <v>35</v>
      </c>
      <c r="AX443" s="14" t="s">
        <v>82</v>
      </c>
      <c r="AY443" s="249" t="s">
        <v>189</v>
      </c>
    </row>
    <row r="444" s="2" customFormat="1" ht="16.5" customHeight="1">
      <c r="A444" s="42"/>
      <c r="B444" s="43"/>
      <c r="C444" s="261" t="s">
        <v>633</v>
      </c>
      <c r="D444" s="261" t="s">
        <v>254</v>
      </c>
      <c r="E444" s="262" t="s">
        <v>1703</v>
      </c>
      <c r="F444" s="263" t="s">
        <v>1704</v>
      </c>
      <c r="G444" s="264" t="s">
        <v>107</v>
      </c>
      <c r="H444" s="265">
        <v>3.1680000000000001</v>
      </c>
      <c r="I444" s="266"/>
      <c r="J444" s="267">
        <f>ROUND(I444*H444,2)</f>
        <v>0</v>
      </c>
      <c r="K444" s="263" t="s">
        <v>195</v>
      </c>
      <c r="L444" s="268"/>
      <c r="M444" s="269" t="s">
        <v>19</v>
      </c>
      <c r="N444" s="270" t="s">
        <v>45</v>
      </c>
      <c r="O444" s="88"/>
      <c r="P444" s="218">
        <f>O444*H444</f>
        <v>0</v>
      </c>
      <c r="Q444" s="218">
        <v>0.20000000000000001</v>
      </c>
      <c r="R444" s="218">
        <f>Q444*H444</f>
        <v>0.63360000000000005</v>
      </c>
      <c r="S444" s="218">
        <v>0</v>
      </c>
      <c r="T444" s="219">
        <f>S444*H444</f>
        <v>0</v>
      </c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R444" s="220" t="s">
        <v>247</v>
      </c>
      <c r="AT444" s="220" t="s">
        <v>254</v>
      </c>
      <c r="AU444" s="220" t="s">
        <v>84</v>
      </c>
      <c r="AY444" s="21" t="s">
        <v>189</v>
      </c>
      <c r="BE444" s="221">
        <f>IF(N444="základní",J444,0)</f>
        <v>0</v>
      </c>
      <c r="BF444" s="221">
        <f>IF(N444="snížená",J444,0)</f>
        <v>0</v>
      </c>
      <c r="BG444" s="221">
        <f>IF(N444="zákl. přenesená",J444,0)</f>
        <v>0</v>
      </c>
      <c r="BH444" s="221">
        <f>IF(N444="sníž. přenesená",J444,0)</f>
        <v>0</v>
      </c>
      <c r="BI444" s="221">
        <f>IF(N444="nulová",J444,0)</f>
        <v>0</v>
      </c>
      <c r="BJ444" s="21" t="s">
        <v>82</v>
      </c>
      <c r="BK444" s="221">
        <f>ROUND(I444*H444,2)</f>
        <v>0</v>
      </c>
      <c r="BL444" s="21" t="s">
        <v>196</v>
      </c>
      <c r="BM444" s="220" t="s">
        <v>1705</v>
      </c>
    </row>
    <row r="445" s="13" customFormat="1">
      <c r="A445" s="13"/>
      <c r="B445" s="227"/>
      <c r="C445" s="228"/>
      <c r="D445" s="229" t="s">
        <v>200</v>
      </c>
      <c r="E445" s="230" t="s">
        <v>19</v>
      </c>
      <c r="F445" s="231" t="s">
        <v>254</v>
      </c>
      <c r="G445" s="228"/>
      <c r="H445" s="232">
        <v>79.189999999999998</v>
      </c>
      <c r="I445" s="233"/>
      <c r="J445" s="228"/>
      <c r="K445" s="228"/>
      <c r="L445" s="234"/>
      <c r="M445" s="235"/>
      <c r="N445" s="236"/>
      <c r="O445" s="236"/>
      <c r="P445" s="236"/>
      <c r="Q445" s="236"/>
      <c r="R445" s="236"/>
      <c r="S445" s="236"/>
      <c r="T445" s="237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8" t="s">
        <v>200</v>
      </c>
      <c r="AU445" s="238" t="s">
        <v>84</v>
      </c>
      <c r="AV445" s="13" t="s">
        <v>84</v>
      </c>
      <c r="AW445" s="13" t="s">
        <v>35</v>
      </c>
      <c r="AX445" s="13" t="s">
        <v>82</v>
      </c>
      <c r="AY445" s="238" t="s">
        <v>189</v>
      </c>
    </row>
    <row r="446" s="13" customFormat="1">
      <c r="A446" s="13"/>
      <c r="B446" s="227"/>
      <c r="C446" s="228"/>
      <c r="D446" s="229" t="s">
        <v>200</v>
      </c>
      <c r="E446" s="228"/>
      <c r="F446" s="231" t="s">
        <v>1706</v>
      </c>
      <c r="G446" s="228"/>
      <c r="H446" s="232">
        <v>3.1680000000000001</v>
      </c>
      <c r="I446" s="233"/>
      <c r="J446" s="228"/>
      <c r="K446" s="228"/>
      <c r="L446" s="234"/>
      <c r="M446" s="235"/>
      <c r="N446" s="236"/>
      <c r="O446" s="236"/>
      <c r="P446" s="236"/>
      <c r="Q446" s="236"/>
      <c r="R446" s="236"/>
      <c r="S446" s="236"/>
      <c r="T446" s="237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8" t="s">
        <v>200</v>
      </c>
      <c r="AU446" s="238" t="s">
        <v>84</v>
      </c>
      <c r="AV446" s="13" t="s">
        <v>84</v>
      </c>
      <c r="AW446" s="13" t="s">
        <v>4</v>
      </c>
      <c r="AX446" s="13" t="s">
        <v>82</v>
      </c>
      <c r="AY446" s="238" t="s">
        <v>189</v>
      </c>
    </row>
    <row r="447" s="2" customFormat="1" ht="24.15" customHeight="1">
      <c r="A447" s="42"/>
      <c r="B447" s="43"/>
      <c r="C447" s="209" t="s">
        <v>644</v>
      </c>
      <c r="D447" s="209" t="s">
        <v>192</v>
      </c>
      <c r="E447" s="210" t="s">
        <v>1707</v>
      </c>
      <c r="F447" s="211" t="s">
        <v>1708</v>
      </c>
      <c r="G447" s="212" t="s">
        <v>93</v>
      </c>
      <c r="H447" s="213">
        <v>1244.21</v>
      </c>
      <c r="I447" s="214"/>
      <c r="J447" s="215">
        <f>ROUND(I447*H447,2)</f>
        <v>0</v>
      </c>
      <c r="K447" s="211" t="s">
        <v>195</v>
      </c>
      <c r="L447" s="48"/>
      <c r="M447" s="216" t="s">
        <v>19</v>
      </c>
      <c r="N447" s="217" t="s">
        <v>45</v>
      </c>
      <c r="O447" s="88"/>
      <c r="P447" s="218">
        <f>O447*H447</f>
        <v>0</v>
      </c>
      <c r="Q447" s="218">
        <v>0</v>
      </c>
      <c r="R447" s="218">
        <f>Q447*H447</f>
        <v>0</v>
      </c>
      <c r="S447" s="218">
        <v>0</v>
      </c>
      <c r="T447" s="219">
        <f>S447*H447</f>
        <v>0</v>
      </c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R447" s="220" t="s">
        <v>196</v>
      </c>
      <c r="AT447" s="220" t="s">
        <v>192</v>
      </c>
      <c r="AU447" s="220" t="s">
        <v>84</v>
      </c>
      <c r="AY447" s="21" t="s">
        <v>189</v>
      </c>
      <c r="BE447" s="221">
        <f>IF(N447="základní",J447,0)</f>
        <v>0</v>
      </c>
      <c r="BF447" s="221">
        <f>IF(N447="snížená",J447,0)</f>
        <v>0</v>
      </c>
      <c r="BG447" s="221">
        <f>IF(N447="zákl. přenesená",J447,0)</f>
        <v>0</v>
      </c>
      <c r="BH447" s="221">
        <f>IF(N447="sníž. přenesená",J447,0)</f>
        <v>0</v>
      </c>
      <c r="BI447" s="221">
        <f>IF(N447="nulová",J447,0)</f>
        <v>0</v>
      </c>
      <c r="BJ447" s="21" t="s">
        <v>82</v>
      </c>
      <c r="BK447" s="221">
        <f>ROUND(I447*H447,2)</f>
        <v>0</v>
      </c>
      <c r="BL447" s="21" t="s">
        <v>196</v>
      </c>
      <c r="BM447" s="220" t="s">
        <v>1709</v>
      </c>
    </row>
    <row r="448" s="2" customFormat="1">
      <c r="A448" s="42"/>
      <c r="B448" s="43"/>
      <c r="C448" s="44"/>
      <c r="D448" s="222" t="s">
        <v>198</v>
      </c>
      <c r="E448" s="44"/>
      <c r="F448" s="223" t="s">
        <v>1710</v>
      </c>
      <c r="G448" s="44"/>
      <c r="H448" s="44"/>
      <c r="I448" s="224"/>
      <c r="J448" s="44"/>
      <c r="K448" s="44"/>
      <c r="L448" s="48"/>
      <c r="M448" s="225"/>
      <c r="N448" s="226"/>
      <c r="O448" s="88"/>
      <c r="P448" s="88"/>
      <c r="Q448" s="88"/>
      <c r="R448" s="88"/>
      <c r="S448" s="88"/>
      <c r="T448" s="89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T448" s="21" t="s">
        <v>198</v>
      </c>
      <c r="AU448" s="21" t="s">
        <v>84</v>
      </c>
    </row>
    <row r="449" s="13" customFormat="1">
      <c r="A449" s="13"/>
      <c r="B449" s="227"/>
      <c r="C449" s="228"/>
      <c r="D449" s="229" t="s">
        <v>200</v>
      </c>
      <c r="E449" s="230" t="s">
        <v>19</v>
      </c>
      <c r="F449" s="231" t="s">
        <v>1711</v>
      </c>
      <c r="G449" s="228"/>
      <c r="H449" s="232">
        <v>1244.21</v>
      </c>
      <c r="I449" s="233"/>
      <c r="J449" s="228"/>
      <c r="K449" s="228"/>
      <c r="L449" s="234"/>
      <c r="M449" s="235"/>
      <c r="N449" s="236"/>
      <c r="O449" s="236"/>
      <c r="P449" s="236"/>
      <c r="Q449" s="236"/>
      <c r="R449" s="236"/>
      <c r="S449" s="236"/>
      <c r="T449" s="237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8" t="s">
        <v>200</v>
      </c>
      <c r="AU449" s="238" t="s">
        <v>84</v>
      </c>
      <c r="AV449" s="13" t="s">
        <v>84</v>
      </c>
      <c r="AW449" s="13" t="s">
        <v>35</v>
      </c>
      <c r="AX449" s="13" t="s">
        <v>82</v>
      </c>
      <c r="AY449" s="238" t="s">
        <v>189</v>
      </c>
    </row>
    <row r="450" s="2" customFormat="1" ht="16.5" customHeight="1">
      <c r="A450" s="42"/>
      <c r="B450" s="43"/>
      <c r="C450" s="209" t="s">
        <v>650</v>
      </c>
      <c r="D450" s="209" t="s">
        <v>192</v>
      </c>
      <c r="E450" s="210" t="s">
        <v>1712</v>
      </c>
      <c r="F450" s="211" t="s">
        <v>1713</v>
      </c>
      <c r="G450" s="212" t="s">
        <v>93</v>
      </c>
      <c r="H450" s="213">
        <v>16</v>
      </c>
      <c r="I450" s="214"/>
      <c r="J450" s="215">
        <f>ROUND(I450*H450,2)</f>
        <v>0</v>
      </c>
      <c r="K450" s="211" t="s">
        <v>195</v>
      </c>
      <c r="L450" s="48"/>
      <c r="M450" s="216" t="s">
        <v>19</v>
      </c>
      <c r="N450" s="217" t="s">
        <v>45</v>
      </c>
      <c r="O450" s="88"/>
      <c r="P450" s="218">
        <f>O450*H450</f>
        <v>0</v>
      </c>
      <c r="Q450" s="218">
        <v>0</v>
      </c>
      <c r="R450" s="218">
        <f>Q450*H450</f>
        <v>0</v>
      </c>
      <c r="S450" s="218">
        <v>0</v>
      </c>
      <c r="T450" s="219">
        <f>S450*H450</f>
        <v>0</v>
      </c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R450" s="220" t="s">
        <v>196</v>
      </c>
      <c r="AT450" s="220" t="s">
        <v>192</v>
      </c>
      <c r="AU450" s="220" t="s">
        <v>84</v>
      </c>
      <c r="AY450" s="21" t="s">
        <v>189</v>
      </c>
      <c r="BE450" s="221">
        <f>IF(N450="základní",J450,0)</f>
        <v>0</v>
      </c>
      <c r="BF450" s="221">
        <f>IF(N450="snížená",J450,0)</f>
        <v>0</v>
      </c>
      <c r="BG450" s="221">
        <f>IF(N450="zákl. přenesená",J450,0)</f>
        <v>0</v>
      </c>
      <c r="BH450" s="221">
        <f>IF(N450="sníž. přenesená",J450,0)</f>
        <v>0</v>
      </c>
      <c r="BI450" s="221">
        <f>IF(N450="nulová",J450,0)</f>
        <v>0</v>
      </c>
      <c r="BJ450" s="21" t="s">
        <v>82</v>
      </c>
      <c r="BK450" s="221">
        <f>ROUND(I450*H450,2)</f>
        <v>0</v>
      </c>
      <c r="BL450" s="21" t="s">
        <v>196</v>
      </c>
      <c r="BM450" s="220" t="s">
        <v>1714</v>
      </c>
    </row>
    <row r="451" s="2" customFormat="1">
      <c r="A451" s="42"/>
      <c r="B451" s="43"/>
      <c r="C451" s="44"/>
      <c r="D451" s="222" t="s">
        <v>198</v>
      </c>
      <c r="E451" s="44"/>
      <c r="F451" s="223" t="s">
        <v>1715</v>
      </c>
      <c r="G451" s="44"/>
      <c r="H451" s="44"/>
      <c r="I451" s="224"/>
      <c r="J451" s="44"/>
      <c r="K451" s="44"/>
      <c r="L451" s="48"/>
      <c r="M451" s="225"/>
      <c r="N451" s="226"/>
      <c r="O451" s="88"/>
      <c r="P451" s="88"/>
      <c r="Q451" s="88"/>
      <c r="R451" s="88"/>
      <c r="S451" s="88"/>
      <c r="T451" s="89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T451" s="21" t="s">
        <v>198</v>
      </c>
      <c r="AU451" s="21" t="s">
        <v>84</v>
      </c>
    </row>
    <row r="452" s="13" customFormat="1">
      <c r="A452" s="13"/>
      <c r="B452" s="227"/>
      <c r="C452" s="228"/>
      <c r="D452" s="229" t="s">
        <v>200</v>
      </c>
      <c r="E452" s="230" t="s">
        <v>19</v>
      </c>
      <c r="F452" s="231" t="s">
        <v>1180</v>
      </c>
      <c r="G452" s="228"/>
      <c r="H452" s="232">
        <v>16</v>
      </c>
      <c r="I452" s="233"/>
      <c r="J452" s="228"/>
      <c r="K452" s="228"/>
      <c r="L452" s="234"/>
      <c r="M452" s="235"/>
      <c r="N452" s="236"/>
      <c r="O452" s="236"/>
      <c r="P452" s="236"/>
      <c r="Q452" s="236"/>
      <c r="R452" s="236"/>
      <c r="S452" s="236"/>
      <c r="T452" s="237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8" t="s">
        <v>200</v>
      </c>
      <c r="AU452" s="238" t="s">
        <v>84</v>
      </c>
      <c r="AV452" s="13" t="s">
        <v>84</v>
      </c>
      <c r="AW452" s="13" t="s">
        <v>35</v>
      </c>
      <c r="AX452" s="13" t="s">
        <v>82</v>
      </c>
      <c r="AY452" s="238" t="s">
        <v>189</v>
      </c>
    </row>
    <row r="453" s="2" customFormat="1" ht="21.75" customHeight="1">
      <c r="A453" s="42"/>
      <c r="B453" s="43"/>
      <c r="C453" s="209" t="s">
        <v>661</v>
      </c>
      <c r="D453" s="209" t="s">
        <v>192</v>
      </c>
      <c r="E453" s="210" t="s">
        <v>1716</v>
      </c>
      <c r="F453" s="211" t="s">
        <v>1717</v>
      </c>
      <c r="G453" s="212" t="s">
        <v>107</v>
      </c>
      <c r="H453" s="213">
        <v>12.442</v>
      </c>
      <c r="I453" s="214"/>
      <c r="J453" s="215">
        <f>ROUND(I453*H453,2)</f>
        <v>0</v>
      </c>
      <c r="K453" s="211" t="s">
        <v>195</v>
      </c>
      <c r="L453" s="48"/>
      <c r="M453" s="216" t="s">
        <v>19</v>
      </c>
      <c r="N453" s="217" t="s">
        <v>45</v>
      </c>
      <c r="O453" s="88"/>
      <c r="P453" s="218">
        <f>O453*H453</f>
        <v>0</v>
      </c>
      <c r="Q453" s="218">
        <v>0</v>
      </c>
      <c r="R453" s="218">
        <f>Q453*H453</f>
        <v>0</v>
      </c>
      <c r="S453" s="218">
        <v>0</v>
      </c>
      <c r="T453" s="219">
        <f>S453*H453</f>
        <v>0</v>
      </c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R453" s="220" t="s">
        <v>196</v>
      </c>
      <c r="AT453" s="220" t="s">
        <v>192</v>
      </c>
      <c r="AU453" s="220" t="s">
        <v>84</v>
      </c>
      <c r="AY453" s="21" t="s">
        <v>189</v>
      </c>
      <c r="BE453" s="221">
        <f>IF(N453="základní",J453,0)</f>
        <v>0</v>
      </c>
      <c r="BF453" s="221">
        <f>IF(N453="snížená",J453,0)</f>
        <v>0</v>
      </c>
      <c r="BG453" s="221">
        <f>IF(N453="zákl. přenesená",J453,0)</f>
        <v>0</v>
      </c>
      <c r="BH453" s="221">
        <f>IF(N453="sníž. přenesená",J453,0)</f>
        <v>0</v>
      </c>
      <c r="BI453" s="221">
        <f>IF(N453="nulová",J453,0)</f>
        <v>0</v>
      </c>
      <c r="BJ453" s="21" t="s">
        <v>82</v>
      </c>
      <c r="BK453" s="221">
        <f>ROUND(I453*H453,2)</f>
        <v>0</v>
      </c>
      <c r="BL453" s="21" t="s">
        <v>196</v>
      </c>
      <c r="BM453" s="220" t="s">
        <v>1718</v>
      </c>
    </row>
    <row r="454" s="2" customFormat="1">
      <c r="A454" s="42"/>
      <c r="B454" s="43"/>
      <c r="C454" s="44"/>
      <c r="D454" s="222" t="s">
        <v>198</v>
      </c>
      <c r="E454" s="44"/>
      <c r="F454" s="223" t="s">
        <v>1719</v>
      </c>
      <c r="G454" s="44"/>
      <c r="H454" s="44"/>
      <c r="I454" s="224"/>
      <c r="J454" s="44"/>
      <c r="K454" s="44"/>
      <c r="L454" s="48"/>
      <c r="M454" s="225"/>
      <c r="N454" s="226"/>
      <c r="O454" s="88"/>
      <c r="P454" s="88"/>
      <c r="Q454" s="88"/>
      <c r="R454" s="88"/>
      <c r="S454" s="88"/>
      <c r="T454" s="89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T454" s="21" t="s">
        <v>198</v>
      </c>
      <c r="AU454" s="21" t="s">
        <v>84</v>
      </c>
    </row>
    <row r="455" s="13" customFormat="1">
      <c r="A455" s="13"/>
      <c r="B455" s="227"/>
      <c r="C455" s="228"/>
      <c r="D455" s="229" t="s">
        <v>200</v>
      </c>
      <c r="E455" s="230" t="s">
        <v>19</v>
      </c>
      <c r="F455" s="231" t="s">
        <v>1720</v>
      </c>
      <c r="G455" s="228"/>
      <c r="H455" s="232">
        <v>12.442</v>
      </c>
      <c r="I455" s="233"/>
      <c r="J455" s="228"/>
      <c r="K455" s="228"/>
      <c r="L455" s="234"/>
      <c r="M455" s="235"/>
      <c r="N455" s="236"/>
      <c r="O455" s="236"/>
      <c r="P455" s="236"/>
      <c r="Q455" s="236"/>
      <c r="R455" s="236"/>
      <c r="S455" s="236"/>
      <c r="T455" s="237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8" t="s">
        <v>200</v>
      </c>
      <c r="AU455" s="238" t="s">
        <v>84</v>
      </c>
      <c r="AV455" s="13" t="s">
        <v>84</v>
      </c>
      <c r="AW455" s="13" t="s">
        <v>35</v>
      </c>
      <c r="AX455" s="13" t="s">
        <v>82</v>
      </c>
      <c r="AY455" s="238" t="s">
        <v>189</v>
      </c>
    </row>
    <row r="456" s="2" customFormat="1" ht="21.75" customHeight="1">
      <c r="A456" s="42"/>
      <c r="B456" s="43"/>
      <c r="C456" s="209" t="s">
        <v>667</v>
      </c>
      <c r="D456" s="209" t="s">
        <v>192</v>
      </c>
      <c r="E456" s="210" t="s">
        <v>1721</v>
      </c>
      <c r="F456" s="211" t="s">
        <v>1722</v>
      </c>
      <c r="G456" s="212" t="s">
        <v>107</v>
      </c>
      <c r="H456" s="213">
        <v>12.442</v>
      </c>
      <c r="I456" s="214"/>
      <c r="J456" s="215">
        <f>ROUND(I456*H456,2)</f>
        <v>0</v>
      </c>
      <c r="K456" s="211" t="s">
        <v>195</v>
      </c>
      <c r="L456" s="48"/>
      <c r="M456" s="216" t="s">
        <v>19</v>
      </c>
      <c r="N456" s="217" t="s">
        <v>45</v>
      </c>
      <c r="O456" s="88"/>
      <c r="P456" s="218">
        <f>O456*H456</f>
        <v>0</v>
      </c>
      <c r="Q456" s="218">
        <v>0</v>
      </c>
      <c r="R456" s="218">
        <f>Q456*H456</f>
        <v>0</v>
      </c>
      <c r="S456" s="218">
        <v>0</v>
      </c>
      <c r="T456" s="219">
        <f>S456*H456</f>
        <v>0</v>
      </c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R456" s="220" t="s">
        <v>196</v>
      </c>
      <c r="AT456" s="220" t="s">
        <v>192</v>
      </c>
      <c r="AU456" s="220" t="s">
        <v>84</v>
      </c>
      <c r="AY456" s="21" t="s">
        <v>189</v>
      </c>
      <c r="BE456" s="221">
        <f>IF(N456="základní",J456,0)</f>
        <v>0</v>
      </c>
      <c r="BF456" s="221">
        <f>IF(N456="snížená",J456,0)</f>
        <v>0</v>
      </c>
      <c r="BG456" s="221">
        <f>IF(N456="zákl. přenesená",J456,0)</f>
        <v>0</v>
      </c>
      <c r="BH456" s="221">
        <f>IF(N456="sníž. přenesená",J456,0)</f>
        <v>0</v>
      </c>
      <c r="BI456" s="221">
        <f>IF(N456="nulová",J456,0)</f>
        <v>0</v>
      </c>
      <c r="BJ456" s="21" t="s">
        <v>82</v>
      </c>
      <c r="BK456" s="221">
        <f>ROUND(I456*H456,2)</f>
        <v>0</v>
      </c>
      <c r="BL456" s="21" t="s">
        <v>196</v>
      </c>
      <c r="BM456" s="220" t="s">
        <v>1723</v>
      </c>
    </row>
    <row r="457" s="2" customFormat="1">
      <c r="A457" s="42"/>
      <c r="B457" s="43"/>
      <c r="C457" s="44"/>
      <c r="D457" s="222" t="s">
        <v>198</v>
      </c>
      <c r="E457" s="44"/>
      <c r="F457" s="223" t="s">
        <v>1724</v>
      </c>
      <c r="G457" s="44"/>
      <c r="H457" s="44"/>
      <c r="I457" s="224"/>
      <c r="J457" s="44"/>
      <c r="K457" s="44"/>
      <c r="L457" s="48"/>
      <c r="M457" s="225"/>
      <c r="N457" s="226"/>
      <c r="O457" s="88"/>
      <c r="P457" s="88"/>
      <c r="Q457" s="88"/>
      <c r="R457" s="88"/>
      <c r="S457" s="88"/>
      <c r="T457" s="89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T457" s="21" t="s">
        <v>198</v>
      </c>
      <c r="AU457" s="21" t="s">
        <v>84</v>
      </c>
    </row>
    <row r="458" s="13" customFormat="1">
      <c r="A458" s="13"/>
      <c r="B458" s="227"/>
      <c r="C458" s="228"/>
      <c r="D458" s="229" t="s">
        <v>200</v>
      </c>
      <c r="E458" s="230" t="s">
        <v>19</v>
      </c>
      <c r="F458" s="231" t="s">
        <v>1720</v>
      </c>
      <c r="G458" s="228"/>
      <c r="H458" s="232">
        <v>12.442</v>
      </c>
      <c r="I458" s="233"/>
      <c r="J458" s="228"/>
      <c r="K458" s="228"/>
      <c r="L458" s="234"/>
      <c r="M458" s="235"/>
      <c r="N458" s="236"/>
      <c r="O458" s="236"/>
      <c r="P458" s="236"/>
      <c r="Q458" s="236"/>
      <c r="R458" s="236"/>
      <c r="S458" s="236"/>
      <c r="T458" s="237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8" t="s">
        <v>200</v>
      </c>
      <c r="AU458" s="238" t="s">
        <v>84</v>
      </c>
      <c r="AV458" s="13" t="s">
        <v>84</v>
      </c>
      <c r="AW458" s="13" t="s">
        <v>35</v>
      </c>
      <c r="AX458" s="13" t="s">
        <v>82</v>
      </c>
      <c r="AY458" s="238" t="s">
        <v>189</v>
      </c>
    </row>
    <row r="459" s="12" customFormat="1" ht="22.8" customHeight="1">
      <c r="A459" s="12"/>
      <c r="B459" s="193"/>
      <c r="C459" s="194"/>
      <c r="D459" s="195" t="s">
        <v>73</v>
      </c>
      <c r="E459" s="207" t="s">
        <v>84</v>
      </c>
      <c r="F459" s="207" t="s">
        <v>1725</v>
      </c>
      <c r="G459" s="194"/>
      <c r="H459" s="194"/>
      <c r="I459" s="197"/>
      <c r="J459" s="208">
        <f>BK459</f>
        <v>0</v>
      </c>
      <c r="K459" s="194"/>
      <c r="L459" s="199"/>
      <c r="M459" s="200"/>
      <c r="N459" s="201"/>
      <c r="O459" s="201"/>
      <c r="P459" s="202">
        <f>SUM(P460:P550)</f>
        <v>0</v>
      </c>
      <c r="Q459" s="201"/>
      <c r="R459" s="202">
        <f>SUM(R460:R550)</f>
        <v>81.327270089999985</v>
      </c>
      <c r="S459" s="201"/>
      <c r="T459" s="203">
        <f>SUM(T460:T550)</f>
        <v>0</v>
      </c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R459" s="204" t="s">
        <v>82</v>
      </c>
      <c r="AT459" s="205" t="s">
        <v>73</v>
      </c>
      <c r="AU459" s="205" t="s">
        <v>82</v>
      </c>
      <c r="AY459" s="204" t="s">
        <v>189</v>
      </c>
      <c r="BK459" s="206">
        <f>SUM(BK460:BK550)</f>
        <v>0</v>
      </c>
    </row>
    <row r="460" s="2" customFormat="1" ht="55.5" customHeight="1">
      <c r="A460" s="42"/>
      <c r="B460" s="43"/>
      <c r="C460" s="209" t="s">
        <v>673</v>
      </c>
      <c r="D460" s="209" t="s">
        <v>192</v>
      </c>
      <c r="E460" s="210" t="s">
        <v>1726</v>
      </c>
      <c r="F460" s="211" t="s">
        <v>1727</v>
      </c>
      <c r="G460" s="212" t="s">
        <v>93</v>
      </c>
      <c r="H460" s="213">
        <v>406.09500000000003</v>
      </c>
      <c r="I460" s="214"/>
      <c r="J460" s="215">
        <f>ROUND(I460*H460,2)</f>
        <v>0</v>
      </c>
      <c r="K460" s="211" t="s">
        <v>195</v>
      </c>
      <c r="L460" s="48"/>
      <c r="M460" s="216" t="s">
        <v>19</v>
      </c>
      <c r="N460" s="217" t="s">
        <v>45</v>
      </c>
      <c r="O460" s="88"/>
      <c r="P460" s="218">
        <f>O460*H460</f>
        <v>0</v>
      </c>
      <c r="Q460" s="218">
        <v>0.00031</v>
      </c>
      <c r="R460" s="218">
        <f>Q460*H460</f>
        <v>0.12588945000000001</v>
      </c>
      <c r="S460" s="218">
        <v>0</v>
      </c>
      <c r="T460" s="219">
        <f>S460*H460</f>
        <v>0</v>
      </c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R460" s="220" t="s">
        <v>196</v>
      </c>
      <c r="AT460" s="220" t="s">
        <v>192</v>
      </c>
      <c r="AU460" s="220" t="s">
        <v>84</v>
      </c>
      <c r="AY460" s="21" t="s">
        <v>189</v>
      </c>
      <c r="BE460" s="221">
        <f>IF(N460="základní",J460,0)</f>
        <v>0</v>
      </c>
      <c r="BF460" s="221">
        <f>IF(N460="snížená",J460,0)</f>
        <v>0</v>
      </c>
      <c r="BG460" s="221">
        <f>IF(N460="zákl. přenesená",J460,0)</f>
        <v>0</v>
      </c>
      <c r="BH460" s="221">
        <f>IF(N460="sníž. přenesená",J460,0)</f>
        <v>0</v>
      </c>
      <c r="BI460" s="221">
        <f>IF(N460="nulová",J460,0)</f>
        <v>0</v>
      </c>
      <c r="BJ460" s="21" t="s">
        <v>82</v>
      </c>
      <c r="BK460" s="221">
        <f>ROUND(I460*H460,2)</f>
        <v>0</v>
      </c>
      <c r="BL460" s="21" t="s">
        <v>196</v>
      </c>
      <c r="BM460" s="220" t="s">
        <v>1728</v>
      </c>
    </row>
    <row r="461" s="2" customFormat="1">
      <c r="A461" s="42"/>
      <c r="B461" s="43"/>
      <c r="C461" s="44"/>
      <c r="D461" s="222" t="s">
        <v>198</v>
      </c>
      <c r="E461" s="44"/>
      <c r="F461" s="223" t="s">
        <v>1729</v>
      </c>
      <c r="G461" s="44"/>
      <c r="H461" s="44"/>
      <c r="I461" s="224"/>
      <c r="J461" s="44"/>
      <c r="K461" s="44"/>
      <c r="L461" s="48"/>
      <c r="M461" s="225"/>
      <c r="N461" s="226"/>
      <c r="O461" s="88"/>
      <c r="P461" s="88"/>
      <c r="Q461" s="88"/>
      <c r="R461" s="88"/>
      <c r="S461" s="88"/>
      <c r="T461" s="89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T461" s="21" t="s">
        <v>198</v>
      </c>
      <c r="AU461" s="21" t="s">
        <v>84</v>
      </c>
    </row>
    <row r="462" s="15" customFormat="1">
      <c r="A462" s="15"/>
      <c r="B462" s="251"/>
      <c r="C462" s="252"/>
      <c r="D462" s="229" t="s">
        <v>200</v>
      </c>
      <c r="E462" s="253" t="s">
        <v>19</v>
      </c>
      <c r="F462" s="254" t="s">
        <v>1730</v>
      </c>
      <c r="G462" s="252"/>
      <c r="H462" s="253" t="s">
        <v>19</v>
      </c>
      <c r="I462" s="255"/>
      <c r="J462" s="252"/>
      <c r="K462" s="252"/>
      <c r="L462" s="256"/>
      <c r="M462" s="257"/>
      <c r="N462" s="258"/>
      <c r="O462" s="258"/>
      <c r="P462" s="258"/>
      <c r="Q462" s="258"/>
      <c r="R462" s="258"/>
      <c r="S462" s="258"/>
      <c r="T462" s="259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60" t="s">
        <v>200</v>
      </c>
      <c r="AU462" s="260" t="s">
        <v>84</v>
      </c>
      <c r="AV462" s="15" t="s">
        <v>82</v>
      </c>
      <c r="AW462" s="15" t="s">
        <v>35</v>
      </c>
      <c r="AX462" s="15" t="s">
        <v>74</v>
      </c>
      <c r="AY462" s="260" t="s">
        <v>189</v>
      </c>
    </row>
    <row r="463" s="13" customFormat="1">
      <c r="A463" s="13"/>
      <c r="B463" s="227"/>
      <c r="C463" s="228"/>
      <c r="D463" s="229" t="s">
        <v>200</v>
      </c>
      <c r="E463" s="230" t="s">
        <v>19</v>
      </c>
      <c r="F463" s="231" t="s">
        <v>1731</v>
      </c>
      <c r="G463" s="228"/>
      <c r="H463" s="232">
        <v>381</v>
      </c>
      <c r="I463" s="233"/>
      <c r="J463" s="228"/>
      <c r="K463" s="228"/>
      <c r="L463" s="234"/>
      <c r="M463" s="235"/>
      <c r="N463" s="236"/>
      <c r="O463" s="236"/>
      <c r="P463" s="236"/>
      <c r="Q463" s="236"/>
      <c r="R463" s="236"/>
      <c r="S463" s="236"/>
      <c r="T463" s="237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8" t="s">
        <v>200</v>
      </c>
      <c r="AU463" s="238" t="s">
        <v>84</v>
      </c>
      <c r="AV463" s="13" t="s">
        <v>84</v>
      </c>
      <c r="AW463" s="13" t="s">
        <v>35</v>
      </c>
      <c r="AX463" s="13" t="s">
        <v>74</v>
      </c>
      <c r="AY463" s="238" t="s">
        <v>189</v>
      </c>
    </row>
    <row r="464" s="15" customFormat="1">
      <c r="A464" s="15"/>
      <c r="B464" s="251"/>
      <c r="C464" s="252"/>
      <c r="D464" s="229" t="s">
        <v>200</v>
      </c>
      <c r="E464" s="253" t="s">
        <v>19</v>
      </c>
      <c r="F464" s="254" t="s">
        <v>1732</v>
      </c>
      <c r="G464" s="252"/>
      <c r="H464" s="253" t="s">
        <v>19</v>
      </c>
      <c r="I464" s="255"/>
      <c r="J464" s="252"/>
      <c r="K464" s="252"/>
      <c r="L464" s="256"/>
      <c r="M464" s="257"/>
      <c r="N464" s="258"/>
      <c r="O464" s="258"/>
      <c r="P464" s="258"/>
      <c r="Q464" s="258"/>
      <c r="R464" s="258"/>
      <c r="S464" s="258"/>
      <c r="T464" s="259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0" t="s">
        <v>200</v>
      </c>
      <c r="AU464" s="260" t="s">
        <v>84</v>
      </c>
      <c r="AV464" s="15" t="s">
        <v>82</v>
      </c>
      <c r="AW464" s="15" t="s">
        <v>35</v>
      </c>
      <c r="AX464" s="15" t="s">
        <v>74</v>
      </c>
      <c r="AY464" s="260" t="s">
        <v>189</v>
      </c>
    </row>
    <row r="465" s="13" customFormat="1">
      <c r="A465" s="13"/>
      <c r="B465" s="227"/>
      <c r="C465" s="228"/>
      <c r="D465" s="229" t="s">
        <v>200</v>
      </c>
      <c r="E465" s="230" t="s">
        <v>19</v>
      </c>
      <c r="F465" s="231" t="s">
        <v>1733</v>
      </c>
      <c r="G465" s="228"/>
      <c r="H465" s="232">
        <v>25.094999999999999</v>
      </c>
      <c r="I465" s="233"/>
      <c r="J465" s="228"/>
      <c r="K465" s="228"/>
      <c r="L465" s="234"/>
      <c r="M465" s="235"/>
      <c r="N465" s="236"/>
      <c r="O465" s="236"/>
      <c r="P465" s="236"/>
      <c r="Q465" s="236"/>
      <c r="R465" s="236"/>
      <c r="S465" s="236"/>
      <c r="T465" s="237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8" t="s">
        <v>200</v>
      </c>
      <c r="AU465" s="238" t="s">
        <v>84</v>
      </c>
      <c r="AV465" s="13" t="s">
        <v>84</v>
      </c>
      <c r="AW465" s="13" t="s">
        <v>35</v>
      </c>
      <c r="AX465" s="13" t="s">
        <v>74</v>
      </c>
      <c r="AY465" s="238" t="s">
        <v>189</v>
      </c>
    </row>
    <row r="466" s="14" customFormat="1">
      <c r="A466" s="14"/>
      <c r="B466" s="239"/>
      <c r="C466" s="240"/>
      <c r="D466" s="229" t="s">
        <v>200</v>
      </c>
      <c r="E466" s="241" t="s">
        <v>1158</v>
      </c>
      <c r="F466" s="242" t="s">
        <v>203</v>
      </c>
      <c r="G466" s="240"/>
      <c r="H466" s="243">
        <v>406.09500000000003</v>
      </c>
      <c r="I466" s="244"/>
      <c r="J466" s="240"/>
      <c r="K466" s="240"/>
      <c r="L466" s="245"/>
      <c r="M466" s="246"/>
      <c r="N466" s="247"/>
      <c r="O466" s="247"/>
      <c r="P466" s="247"/>
      <c r="Q466" s="247"/>
      <c r="R466" s="247"/>
      <c r="S466" s="247"/>
      <c r="T466" s="248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9" t="s">
        <v>200</v>
      </c>
      <c r="AU466" s="249" t="s">
        <v>84</v>
      </c>
      <c r="AV466" s="14" t="s">
        <v>196</v>
      </c>
      <c r="AW466" s="14" t="s">
        <v>35</v>
      </c>
      <c r="AX466" s="14" t="s">
        <v>82</v>
      </c>
      <c r="AY466" s="249" t="s">
        <v>189</v>
      </c>
    </row>
    <row r="467" s="2" customFormat="1" ht="24.15" customHeight="1">
      <c r="A467" s="42"/>
      <c r="B467" s="43"/>
      <c r="C467" s="261" t="s">
        <v>677</v>
      </c>
      <c r="D467" s="261" t="s">
        <v>254</v>
      </c>
      <c r="E467" s="262" t="s">
        <v>1734</v>
      </c>
      <c r="F467" s="263" t="s">
        <v>1735</v>
      </c>
      <c r="G467" s="264" t="s">
        <v>93</v>
      </c>
      <c r="H467" s="265">
        <v>481.01999999999998</v>
      </c>
      <c r="I467" s="266"/>
      <c r="J467" s="267">
        <f>ROUND(I467*H467,2)</f>
        <v>0</v>
      </c>
      <c r="K467" s="263" t="s">
        <v>195</v>
      </c>
      <c r="L467" s="268"/>
      <c r="M467" s="269" t="s">
        <v>19</v>
      </c>
      <c r="N467" s="270" t="s">
        <v>45</v>
      </c>
      <c r="O467" s="88"/>
      <c r="P467" s="218">
        <f>O467*H467</f>
        <v>0</v>
      </c>
      <c r="Q467" s="218">
        <v>0.00029999999999999997</v>
      </c>
      <c r="R467" s="218">
        <f>Q467*H467</f>
        <v>0.14430599999999999</v>
      </c>
      <c r="S467" s="218">
        <v>0</v>
      </c>
      <c r="T467" s="219">
        <f>S467*H467</f>
        <v>0</v>
      </c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R467" s="220" t="s">
        <v>247</v>
      </c>
      <c r="AT467" s="220" t="s">
        <v>254</v>
      </c>
      <c r="AU467" s="220" t="s">
        <v>84</v>
      </c>
      <c r="AY467" s="21" t="s">
        <v>189</v>
      </c>
      <c r="BE467" s="221">
        <f>IF(N467="základní",J467,0)</f>
        <v>0</v>
      </c>
      <c r="BF467" s="221">
        <f>IF(N467="snížená",J467,0)</f>
        <v>0</v>
      </c>
      <c r="BG467" s="221">
        <f>IF(N467="zákl. přenesená",J467,0)</f>
        <v>0</v>
      </c>
      <c r="BH467" s="221">
        <f>IF(N467="sníž. přenesená",J467,0)</f>
        <v>0</v>
      </c>
      <c r="BI467" s="221">
        <f>IF(N467="nulová",J467,0)</f>
        <v>0</v>
      </c>
      <c r="BJ467" s="21" t="s">
        <v>82</v>
      </c>
      <c r="BK467" s="221">
        <f>ROUND(I467*H467,2)</f>
        <v>0</v>
      </c>
      <c r="BL467" s="21" t="s">
        <v>196</v>
      </c>
      <c r="BM467" s="220" t="s">
        <v>1736</v>
      </c>
    </row>
    <row r="468" s="13" customFormat="1">
      <c r="A468" s="13"/>
      <c r="B468" s="227"/>
      <c r="C468" s="228"/>
      <c r="D468" s="229" t="s">
        <v>200</v>
      </c>
      <c r="E468" s="230" t="s">
        <v>19</v>
      </c>
      <c r="F468" s="231" t="s">
        <v>1158</v>
      </c>
      <c r="G468" s="228"/>
      <c r="H468" s="232">
        <v>406.09500000000003</v>
      </c>
      <c r="I468" s="233"/>
      <c r="J468" s="228"/>
      <c r="K468" s="228"/>
      <c r="L468" s="234"/>
      <c r="M468" s="235"/>
      <c r="N468" s="236"/>
      <c r="O468" s="236"/>
      <c r="P468" s="236"/>
      <c r="Q468" s="236"/>
      <c r="R468" s="236"/>
      <c r="S468" s="236"/>
      <c r="T468" s="237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8" t="s">
        <v>200</v>
      </c>
      <c r="AU468" s="238" t="s">
        <v>84</v>
      </c>
      <c r="AV468" s="13" t="s">
        <v>84</v>
      </c>
      <c r="AW468" s="13" t="s">
        <v>35</v>
      </c>
      <c r="AX468" s="13" t="s">
        <v>82</v>
      </c>
      <c r="AY468" s="238" t="s">
        <v>189</v>
      </c>
    </row>
    <row r="469" s="13" customFormat="1">
      <c r="A469" s="13"/>
      <c r="B469" s="227"/>
      <c r="C469" s="228"/>
      <c r="D469" s="229" t="s">
        <v>200</v>
      </c>
      <c r="E469" s="228"/>
      <c r="F469" s="231" t="s">
        <v>1737</v>
      </c>
      <c r="G469" s="228"/>
      <c r="H469" s="232">
        <v>481.01999999999998</v>
      </c>
      <c r="I469" s="233"/>
      <c r="J469" s="228"/>
      <c r="K469" s="228"/>
      <c r="L469" s="234"/>
      <c r="M469" s="235"/>
      <c r="N469" s="236"/>
      <c r="O469" s="236"/>
      <c r="P469" s="236"/>
      <c r="Q469" s="236"/>
      <c r="R469" s="236"/>
      <c r="S469" s="236"/>
      <c r="T469" s="237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8" t="s">
        <v>200</v>
      </c>
      <c r="AU469" s="238" t="s">
        <v>84</v>
      </c>
      <c r="AV469" s="13" t="s">
        <v>84</v>
      </c>
      <c r="AW469" s="13" t="s">
        <v>4</v>
      </c>
      <c r="AX469" s="13" t="s">
        <v>82</v>
      </c>
      <c r="AY469" s="238" t="s">
        <v>189</v>
      </c>
    </row>
    <row r="470" s="2" customFormat="1" ht="16.5" customHeight="1">
      <c r="A470" s="42"/>
      <c r="B470" s="43"/>
      <c r="C470" s="209" t="s">
        <v>683</v>
      </c>
      <c r="D470" s="209" t="s">
        <v>192</v>
      </c>
      <c r="E470" s="210" t="s">
        <v>1738</v>
      </c>
      <c r="F470" s="211" t="s">
        <v>1739</v>
      </c>
      <c r="G470" s="212" t="s">
        <v>107</v>
      </c>
      <c r="H470" s="213">
        <v>11.43</v>
      </c>
      <c r="I470" s="214"/>
      <c r="J470" s="215">
        <f>ROUND(I470*H470,2)</f>
        <v>0</v>
      </c>
      <c r="K470" s="211" t="s">
        <v>195</v>
      </c>
      <c r="L470" s="48"/>
      <c r="M470" s="216" t="s">
        <v>19</v>
      </c>
      <c r="N470" s="217" t="s">
        <v>45</v>
      </c>
      <c r="O470" s="88"/>
      <c r="P470" s="218">
        <f>O470*H470</f>
        <v>0</v>
      </c>
      <c r="Q470" s="218">
        <v>1.9199999999999999</v>
      </c>
      <c r="R470" s="218">
        <f>Q470*H470</f>
        <v>21.945599999999999</v>
      </c>
      <c r="S470" s="218">
        <v>0</v>
      </c>
      <c r="T470" s="219">
        <f>S470*H470</f>
        <v>0</v>
      </c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R470" s="220" t="s">
        <v>196</v>
      </c>
      <c r="AT470" s="220" t="s">
        <v>192</v>
      </c>
      <c r="AU470" s="220" t="s">
        <v>84</v>
      </c>
      <c r="AY470" s="21" t="s">
        <v>189</v>
      </c>
      <c r="BE470" s="221">
        <f>IF(N470="základní",J470,0)</f>
        <v>0</v>
      </c>
      <c r="BF470" s="221">
        <f>IF(N470="snížená",J470,0)</f>
        <v>0</v>
      </c>
      <c r="BG470" s="221">
        <f>IF(N470="zákl. přenesená",J470,0)</f>
        <v>0</v>
      </c>
      <c r="BH470" s="221">
        <f>IF(N470="sníž. přenesená",J470,0)</f>
        <v>0</v>
      </c>
      <c r="BI470" s="221">
        <f>IF(N470="nulová",J470,0)</f>
        <v>0</v>
      </c>
      <c r="BJ470" s="21" t="s">
        <v>82</v>
      </c>
      <c r="BK470" s="221">
        <f>ROUND(I470*H470,2)</f>
        <v>0</v>
      </c>
      <c r="BL470" s="21" t="s">
        <v>196</v>
      </c>
      <c r="BM470" s="220" t="s">
        <v>1740</v>
      </c>
    </row>
    <row r="471" s="2" customFormat="1">
      <c r="A471" s="42"/>
      <c r="B471" s="43"/>
      <c r="C471" s="44"/>
      <c r="D471" s="222" t="s">
        <v>198</v>
      </c>
      <c r="E471" s="44"/>
      <c r="F471" s="223" t="s">
        <v>1741</v>
      </c>
      <c r="G471" s="44"/>
      <c r="H471" s="44"/>
      <c r="I471" s="224"/>
      <c r="J471" s="44"/>
      <c r="K471" s="44"/>
      <c r="L471" s="48"/>
      <c r="M471" s="225"/>
      <c r="N471" s="226"/>
      <c r="O471" s="88"/>
      <c r="P471" s="88"/>
      <c r="Q471" s="88"/>
      <c r="R471" s="88"/>
      <c r="S471" s="88"/>
      <c r="T471" s="89"/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T471" s="21" t="s">
        <v>198</v>
      </c>
      <c r="AU471" s="21" t="s">
        <v>84</v>
      </c>
    </row>
    <row r="472" s="15" customFormat="1">
      <c r="A472" s="15"/>
      <c r="B472" s="251"/>
      <c r="C472" s="252"/>
      <c r="D472" s="229" t="s">
        <v>200</v>
      </c>
      <c r="E472" s="253" t="s">
        <v>19</v>
      </c>
      <c r="F472" s="254" t="s">
        <v>1428</v>
      </c>
      <c r="G472" s="252"/>
      <c r="H472" s="253" t="s">
        <v>19</v>
      </c>
      <c r="I472" s="255"/>
      <c r="J472" s="252"/>
      <c r="K472" s="252"/>
      <c r="L472" s="256"/>
      <c r="M472" s="257"/>
      <c r="N472" s="258"/>
      <c r="O472" s="258"/>
      <c r="P472" s="258"/>
      <c r="Q472" s="258"/>
      <c r="R472" s="258"/>
      <c r="S472" s="258"/>
      <c r="T472" s="259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60" t="s">
        <v>200</v>
      </c>
      <c r="AU472" s="260" t="s">
        <v>84</v>
      </c>
      <c r="AV472" s="15" t="s">
        <v>82</v>
      </c>
      <c r="AW472" s="15" t="s">
        <v>35</v>
      </c>
      <c r="AX472" s="15" t="s">
        <v>74</v>
      </c>
      <c r="AY472" s="260" t="s">
        <v>189</v>
      </c>
    </row>
    <row r="473" s="13" customFormat="1">
      <c r="A473" s="13"/>
      <c r="B473" s="227"/>
      <c r="C473" s="228"/>
      <c r="D473" s="229" t="s">
        <v>200</v>
      </c>
      <c r="E473" s="230" t="s">
        <v>19</v>
      </c>
      <c r="F473" s="231" t="s">
        <v>1742</v>
      </c>
      <c r="G473" s="228"/>
      <c r="H473" s="232">
        <v>11.43</v>
      </c>
      <c r="I473" s="233"/>
      <c r="J473" s="228"/>
      <c r="K473" s="228"/>
      <c r="L473" s="234"/>
      <c r="M473" s="235"/>
      <c r="N473" s="236"/>
      <c r="O473" s="236"/>
      <c r="P473" s="236"/>
      <c r="Q473" s="236"/>
      <c r="R473" s="236"/>
      <c r="S473" s="236"/>
      <c r="T473" s="237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8" t="s">
        <v>200</v>
      </c>
      <c r="AU473" s="238" t="s">
        <v>84</v>
      </c>
      <c r="AV473" s="13" t="s">
        <v>84</v>
      </c>
      <c r="AW473" s="13" t="s">
        <v>35</v>
      </c>
      <c r="AX473" s="13" t="s">
        <v>82</v>
      </c>
      <c r="AY473" s="238" t="s">
        <v>189</v>
      </c>
    </row>
    <row r="474" s="2" customFormat="1" ht="66.75" customHeight="1">
      <c r="A474" s="42"/>
      <c r="B474" s="43"/>
      <c r="C474" s="209" t="s">
        <v>689</v>
      </c>
      <c r="D474" s="209" t="s">
        <v>192</v>
      </c>
      <c r="E474" s="210" t="s">
        <v>1743</v>
      </c>
      <c r="F474" s="211" t="s">
        <v>1744</v>
      </c>
      <c r="G474" s="212" t="s">
        <v>115</v>
      </c>
      <c r="H474" s="213">
        <v>23.899999999999999</v>
      </c>
      <c r="I474" s="214"/>
      <c r="J474" s="215">
        <f>ROUND(I474*H474,2)</f>
        <v>0</v>
      </c>
      <c r="K474" s="211" t="s">
        <v>195</v>
      </c>
      <c r="L474" s="48"/>
      <c r="M474" s="216" t="s">
        <v>19</v>
      </c>
      <c r="N474" s="217" t="s">
        <v>45</v>
      </c>
      <c r="O474" s="88"/>
      <c r="P474" s="218">
        <f>O474*H474</f>
        <v>0</v>
      </c>
      <c r="Q474" s="218">
        <v>0.20449000000000001</v>
      </c>
      <c r="R474" s="218">
        <f>Q474*H474</f>
        <v>4.8873109999999995</v>
      </c>
      <c r="S474" s="218">
        <v>0</v>
      </c>
      <c r="T474" s="219">
        <f>S474*H474</f>
        <v>0</v>
      </c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R474" s="220" t="s">
        <v>196</v>
      </c>
      <c r="AT474" s="220" t="s">
        <v>192</v>
      </c>
      <c r="AU474" s="220" t="s">
        <v>84</v>
      </c>
      <c r="AY474" s="21" t="s">
        <v>189</v>
      </c>
      <c r="BE474" s="221">
        <f>IF(N474="základní",J474,0)</f>
        <v>0</v>
      </c>
      <c r="BF474" s="221">
        <f>IF(N474="snížená",J474,0)</f>
        <v>0</v>
      </c>
      <c r="BG474" s="221">
        <f>IF(N474="zákl. přenesená",J474,0)</f>
        <v>0</v>
      </c>
      <c r="BH474" s="221">
        <f>IF(N474="sníž. přenesená",J474,0)</f>
        <v>0</v>
      </c>
      <c r="BI474" s="221">
        <f>IF(N474="nulová",J474,0)</f>
        <v>0</v>
      </c>
      <c r="BJ474" s="21" t="s">
        <v>82</v>
      </c>
      <c r="BK474" s="221">
        <f>ROUND(I474*H474,2)</f>
        <v>0</v>
      </c>
      <c r="BL474" s="21" t="s">
        <v>196</v>
      </c>
      <c r="BM474" s="220" t="s">
        <v>1745</v>
      </c>
    </row>
    <row r="475" s="2" customFormat="1">
      <c r="A475" s="42"/>
      <c r="B475" s="43"/>
      <c r="C475" s="44"/>
      <c r="D475" s="222" t="s">
        <v>198</v>
      </c>
      <c r="E475" s="44"/>
      <c r="F475" s="223" t="s">
        <v>1746</v>
      </c>
      <c r="G475" s="44"/>
      <c r="H475" s="44"/>
      <c r="I475" s="224"/>
      <c r="J475" s="44"/>
      <c r="K475" s="44"/>
      <c r="L475" s="48"/>
      <c r="M475" s="225"/>
      <c r="N475" s="226"/>
      <c r="O475" s="88"/>
      <c r="P475" s="88"/>
      <c r="Q475" s="88"/>
      <c r="R475" s="88"/>
      <c r="S475" s="88"/>
      <c r="T475" s="89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T475" s="21" t="s">
        <v>198</v>
      </c>
      <c r="AU475" s="21" t="s">
        <v>84</v>
      </c>
    </row>
    <row r="476" s="15" customFormat="1">
      <c r="A476" s="15"/>
      <c r="B476" s="251"/>
      <c r="C476" s="252"/>
      <c r="D476" s="229" t="s">
        <v>200</v>
      </c>
      <c r="E476" s="253" t="s">
        <v>19</v>
      </c>
      <c r="F476" s="254" t="s">
        <v>1747</v>
      </c>
      <c r="G476" s="252"/>
      <c r="H476" s="253" t="s">
        <v>19</v>
      </c>
      <c r="I476" s="255"/>
      <c r="J476" s="252"/>
      <c r="K476" s="252"/>
      <c r="L476" s="256"/>
      <c r="M476" s="257"/>
      <c r="N476" s="258"/>
      <c r="O476" s="258"/>
      <c r="P476" s="258"/>
      <c r="Q476" s="258"/>
      <c r="R476" s="258"/>
      <c r="S476" s="258"/>
      <c r="T476" s="259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60" t="s">
        <v>200</v>
      </c>
      <c r="AU476" s="260" t="s">
        <v>84</v>
      </c>
      <c r="AV476" s="15" t="s">
        <v>82</v>
      </c>
      <c r="AW476" s="15" t="s">
        <v>35</v>
      </c>
      <c r="AX476" s="15" t="s">
        <v>74</v>
      </c>
      <c r="AY476" s="260" t="s">
        <v>189</v>
      </c>
    </row>
    <row r="477" s="13" customFormat="1">
      <c r="A477" s="13"/>
      <c r="B477" s="227"/>
      <c r="C477" s="228"/>
      <c r="D477" s="229" t="s">
        <v>200</v>
      </c>
      <c r="E477" s="230" t="s">
        <v>19</v>
      </c>
      <c r="F477" s="231" t="s">
        <v>1748</v>
      </c>
      <c r="G477" s="228"/>
      <c r="H477" s="232">
        <v>23.899999999999999</v>
      </c>
      <c r="I477" s="233"/>
      <c r="J477" s="228"/>
      <c r="K477" s="228"/>
      <c r="L477" s="234"/>
      <c r="M477" s="235"/>
      <c r="N477" s="236"/>
      <c r="O477" s="236"/>
      <c r="P477" s="236"/>
      <c r="Q477" s="236"/>
      <c r="R477" s="236"/>
      <c r="S477" s="236"/>
      <c r="T477" s="237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8" t="s">
        <v>200</v>
      </c>
      <c r="AU477" s="238" t="s">
        <v>84</v>
      </c>
      <c r="AV477" s="13" t="s">
        <v>84</v>
      </c>
      <c r="AW477" s="13" t="s">
        <v>35</v>
      </c>
      <c r="AX477" s="13" t="s">
        <v>74</v>
      </c>
      <c r="AY477" s="238" t="s">
        <v>189</v>
      </c>
    </row>
    <row r="478" s="14" customFormat="1">
      <c r="A478" s="14"/>
      <c r="B478" s="239"/>
      <c r="C478" s="240"/>
      <c r="D478" s="229" t="s">
        <v>200</v>
      </c>
      <c r="E478" s="241" t="s">
        <v>1155</v>
      </c>
      <c r="F478" s="242" t="s">
        <v>203</v>
      </c>
      <c r="G478" s="240"/>
      <c r="H478" s="243">
        <v>23.899999999999999</v>
      </c>
      <c r="I478" s="244"/>
      <c r="J478" s="240"/>
      <c r="K478" s="240"/>
      <c r="L478" s="245"/>
      <c r="M478" s="246"/>
      <c r="N478" s="247"/>
      <c r="O478" s="247"/>
      <c r="P478" s="247"/>
      <c r="Q478" s="247"/>
      <c r="R478" s="247"/>
      <c r="S478" s="247"/>
      <c r="T478" s="248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9" t="s">
        <v>200</v>
      </c>
      <c r="AU478" s="249" t="s">
        <v>84</v>
      </c>
      <c r="AV478" s="14" t="s">
        <v>196</v>
      </c>
      <c r="AW478" s="14" t="s">
        <v>35</v>
      </c>
      <c r="AX478" s="14" t="s">
        <v>82</v>
      </c>
      <c r="AY478" s="249" t="s">
        <v>189</v>
      </c>
    </row>
    <row r="479" s="2" customFormat="1" ht="37.8" customHeight="1">
      <c r="A479" s="42"/>
      <c r="B479" s="43"/>
      <c r="C479" s="209" t="s">
        <v>694</v>
      </c>
      <c r="D479" s="209" t="s">
        <v>192</v>
      </c>
      <c r="E479" s="210" t="s">
        <v>1749</v>
      </c>
      <c r="F479" s="211" t="s">
        <v>1750</v>
      </c>
      <c r="G479" s="212" t="s">
        <v>107</v>
      </c>
      <c r="H479" s="213">
        <v>16.568999999999999</v>
      </c>
      <c r="I479" s="214"/>
      <c r="J479" s="215">
        <f>ROUND(I479*H479,2)</f>
        <v>0</v>
      </c>
      <c r="K479" s="211" t="s">
        <v>195</v>
      </c>
      <c r="L479" s="48"/>
      <c r="M479" s="216" t="s">
        <v>19</v>
      </c>
      <c r="N479" s="217" t="s">
        <v>45</v>
      </c>
      <c r="O479" s="88"/>
      <c r="P479" s="218">
        <f>O479*H479</f>
        <v>0</v>
      </c>
      <c r="Q479" s="218">
        <v>2.1600000000000001</v>
      </c>
      <c r="R479" s="218">
        <f>Q479*H479</f>
        <v>35.78904</v>
      </c>
      <c r="S479" s="218">
        <v>0</v>
      </c>
      <c r="T479" s="219">
        <f>S479*H479</f>
        <v>0</v>
      </c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R479" s="220" t="s">
        <v>196</v>
      </c>
      <c r="AT479" s="220" t="s">
        <v>192</v>
      </c>
      <c r="AU479" s="220" t="s">
        <v>84</v>
      </c>
      <c r="AY479" s="21" t="s">
        <v>189</v>
      </c>
      <c r="BE479" s="221">
        <f>IF(N479="základní",J479,0)</f>
        <v>0</v>
      </c>
      <c r="BF479" s="221">
        <f>IF(N479="snížená",J479,0)</f>
        <v>0</v>
      </c>
      <c r="BG479" s="221">
        <f>IF(N479="zákl. přenesená",J479,0)</f>
        <v>0</v>
      </c>
      <c r="BH479" s="221">
        <f>IF(N479="sníž. přenesená",J479,0)</f>
        <v>0</v>
      </c>
      <c r="BI479" s="221">
        <f>IF(N479="nulová",J479,0)</f>
        <v>0</v>
      </c>
      <c r="BJ479" s="21" t="s">
        <v>82</v>
      </c>
      <c r="BK479" s="221">
        <f>ROUND(I479*H479,2)</f>
        <v>0</v>
      </c>
      <c r="BL479" s="21" t="s">
        <v>196</v>
      </c>
      <c r="BM479" s="220" t="s">
        <v>1751</v>
      </c>
    </row>
    <row r="480" s="2" customFormat="1">
      <c r="A480" s="42"/>
      <c r="B480" s="43"/>
      <c r="C480" s="44"/>
      <c r="D480" s="222" t="s">
        <v>198</v>
      </c>
      <c r="E480" s="44"/>
      <c r="F480" s="223" t="s">
        <v>1752</v>
      </c>
      <c r="G480" s="44"/>
      <c r="H480" s="44"/>
      <c r="I480" s="224"/>
      <c r="J480" s="44"/>
      <c r="K480" s="44"/>
      <c r="L480" s="48"/>
      <c r="M480" s="225"/>
      <c r="N480" s="226"/>
      <c r="O480" s="88"/>
      <c r="P480" s="88"/>
      <c r="Q480" s="88"/>
      <c r="R480" s="88"/>
      <c r="S480" s="88"/>
      <c r="T480" s="89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T480" s="21" t="s">
        <v>198</v>
      </c>
      <c r="AU480" s="21" t="s">
        <v>84</v>
      </c>
    </row>
    <row r="481" s="15" customFormat="1">
      <c r="A481" s="15"/>
      <c r="B481" s="251"/>
      <c r="C481" s="252"/>
      <c r="D481" s="229" t="s">
        <v>200</v>
      </c>
      <c r="E481" s="253" t="s">
        <v>19</v>
      </c>
      <c r="F481" s="254" t="s">
        <v>1753</v>
      </c>
      <c r="G481" s="252"/>
      <c r="H481" s="253" t="s">
        <v>19</v>
      </c>
      <c r="I481" s="255"/>
      <c r="J481" s="252"/>
      <c r="K481" s="252"/>
      <c r="L481" s="256"/>
      <c r="M481" s="257"/>
      <c r="N481" s="258"/>
      <c r="O481" s="258"/>
      <c r="P481" s="258"/>
      <c r="Q481" s="258"/>
      <c r="R481" s="258"/>
      <c r="S481" s="258"/>
      <c r="T481" s="259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60" t="s">
        <v>200</v>
      </c>
      <c r="AU481" s="260" t="s">
        <v>84</v>
      </c>
      <c r="AV481" s="15" t="s">
        <v>82</v>
      </c>
      <c r="AW481" s="15" t="s">
        <v>35</v>
      </c>
      <c r="AX481" s="15" t="s">
        <v>74</v>
      </c>
      <c r="AY481" s="260" t="s">
        <v>189</v>
      </c>
    </row>
    <row r="482" s="13" customFormat="1">
      <c r="A482" s="13"/>
      <c r="B482" s="227"/>
      <c r="C482" s="228"/>
      <c r="D482" s="229" t="s">
        <v>200</v>
      </c>
      <c r="E482" s="230" t="s">
        <v>19</v>
      </c>
      <c r="F482" s="231" t="s">
        <v>1754</v>
      </c>
      <c r="G482" s="228"/>
      <c r="H482" s="232">
        <v>0.20499999999999999</v>
      </c>
      <c r="I482" s="233"/>
      <c r="J482" s="228"/>
      <c r="K482" s="228"/>
      <c r="L482" s="234"/>
      <c r="M482" s="235"/>
      <c r="N482" s="236"/>
      <c r="O482" s="236"/>
      <c r="P482" s="236"/>
      <c r="Q482" s="236"/>
      <c r="R482" s="236"/>
      <c r="S482" s="236"/>
      <c r="T482" s="237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8" t="s">
        <v>200</v>
      </c>
      <c r="AU482" s="238" t="s">
        <v>84</v>
      </c>
      <c r="AV482" s="13" t="s">
        <v>84</v>
      </c>
      <c r="AW482" s="13" t="s">
        <v>35</v>
      </c>
      <c r="AX482" s="13" t="s">
        <v>74</v>
      </c>
      <c r="AY482" s="238" t="s">
        <v>189</v>
      </c>
    </row>
    <row r="483" s="13" customFormat="1">
      <c r="A483" s="13"/>
      <c r="B483" s="227"/>
      <c r="C483" s="228"/>
      <c r="D483" s="229" t="s">
        <v>200</v>
      </c>
      <c r="E483" s="230" t="s">
        <v>19</v>
      </c>
      <c r="F483" s="231" t="s">
        <v>1755</v>
      </c>
      <c r="G483" s="228"/>
      <c r="H483" s="232">
        <v>0.23699999999999999</v>
      </c>
      <c r="I483" s="233"/>
      <c r="J483" s="228"/>
      <c r="K483" s="228"/>
      <c r="L483" s="234"/>
      <c r="M483" s="235"/>
      <c r="N483" s="236"/>
      <c r="O483" s="236"/>
      <c r="P483" s="236"/>
      <c r="Q483" s="236"/>
      <c r="R483" s="236"/>
      <c r="S483" s="236"/>
      <c r="T483" s="237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8" t="s">
        <v>200</v>
      </c>
      <c r="AU483" s="238" t="s">
        <v>84</v>
      </c>
      <c r="AV483" s="13" t="s">
        <v>84</v>
      </c>
      <c r="AW483" s="13" t="s">
        <v>35</v>
      </c>
      <c r="AX483" s="13" t="s">
        <v>74</v>
      </c>
      <c r="AY483" s="238" t="s">
        <v>189</v>
      </c>
    </row>
    <row r="484" s="13" customFormat="1">
      <c r="A484" s="13"/>
      <c r="B484" s="227"/>
      <c r="C484" s="228"/>
      <c r="D484" s="229" t="s">
        <v>200</v>
      </c>
      <c r="E484" s="230" t="s">
        <v>19</v>
      </c>
      <c r="F484" s="231" t="s">
        <v>1756</v>
      </c>
      <c r="G484" s="228"/>
      <c r="H484" s="232">
        <v>0.19800000000000001</v>
      </c>
      <c r="I484" s="233"/>
      <c r="J484" s="228"/>
      <c r="K484" s="228"/>
      <c r="L484" s="234"/>
      <c r="M484" s="235"/>
      <c r="N484" s="236"/>
      <c r="O484" s="236"/>
      <c r="P484" s="236"/>
      <c r="Q484" s="236"/>
      <c r="R484" s="236"/>
      <c r="S484" s="236"/>
      <c r="T484" s="237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8" t="s">
        <v>200</v>
      </c>
      <c r="AU484" s="238" t="s">
        <v>84</v>
      </c>
      <c r="AV484" s="13" t="s">
        <v>84</v>
      </c>
      <c r="AW484" s="13" t="s">
        <v>35</v>
      </c>
      <c r="AX484" s="13" t="s">
        <v>74</v>
      </c>
      <c r="AY484" s="238" t="s">
        <v>189</v>
      </c>
    </row>
    <row r="485" s="13" customFormat="1">
      <c r="A485" s="13"/>
      <c r="B485" s="227"/>
      <c r="C485" s="228"/>
      <c r="D485" s="229" t="s">
        <v>200</v>
      </c>
      <c r="E485" s="230" t="s">
        <v>19</v>
      </c>
      <c r="F485" s="231" t="s">
        <v>1757</v>
      </c>
      <c r="G485" s="228"/>
      <c r="H485" s="232">
        <v>0.23899999999999999</v>
      </c>
      <c r="I485" s="233"/>
      <c r="J485" s="228"/>
      <c r="K485" s="228"/>
      <c r="L485" s="234"/>
      <c r="M485" s="235"/>
      <c r="N485" s="236"/>
      <c r="O485" s="236"/>
      <c r="P485" s="236"/>
      <c r="Q485" s="236"/>
      <c r="R485" s="236"/>
      <c r="S485" s="236"/>
      <c r="T485" s="237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8" t="s">
        <v>200</v>
      </c>
      <c r="AU485" s="238" t="s">
        <v>84</v>
      </c>
      <c r="AV485" s="13" t="s">
        <v>84</v>
      </c>
      <c r="AW485" s="13" t="s">
        <v>35</v>
      </c>
      <c r="AX485" s="13" t="s">
        <v>74</v>
      </c>
      <c r="AY485" s="238" t="s">
        <v>189</v>
      </c>
    </row>
    <row r="486" s="15" customFormat="1">
      <c r="A486" s="15"/>
      <c r="B486" s="251"/>
      <c r="C486" s="252"/>
      <c r="D486" s="229" t="s">
        <v>200</v>
      </c>
      <c r="E486" s="253" t="s">
        <v>19</v>
      </c>
      <c r="F486" s="254" t="s">
        <v>1758</v>
      </c>
      <c r="G486" s="252"/>
      <c r="H486" s="253" t="s">
        <v>19</v>
      </c>
      <c r="I486" s="255"/>
      <c r="J486" s="252"/>
      <c r="K486" s="252"/>
      <c r="L486" s="256"/>
      <c r="M486" s="257"/>
      <c r="N486" s="258"/>
      <c r="O486" s="258"/>
      <c r="P486" s="258"/>
      <c r="Q486" s="258"/>
      <c r="R486" s="258"/>
      <c r="S486" s="258"/>
      <c r="T486" s="259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60" t="s">
        <v>200</v>
      </c>
      <c r="AU486" s="260" t="s">
        <v>84</v>
      </c>
      <c r="AV486" s="15" t="s">
        <v>82</v>
      </c>
      <c r="AW486" s="15" t="s">
        <v>35</v>
      </c>
      <c r="AX486" s="15" t="s">
        <v>74</v>
      </c>
      <c r="AY486" s="260" t="s">
        <v>189</v>
      </c>
    </row>
    <row r="487" s="13" customFormat="1">
      <c r="A487" s="13"/>
      <c r="B487" s="227"/>
      <c r="C487" s="228"/>
      <c r="D487" s="229" t="s">
        <v>200</v>
      </c>
      <c r="E487" s="230" t="s">
        <v>19</v>
      </c>
      <c r="F487" s="231" t="s">
        <v>1759</v>
      </c>
      <c r="G487" s="228"/>
      <c r="H487" s="232">
        <v>2.028</v>
      </c>
      <c r="I487" s="233"/>
      <c r="J487" s="228"/>
      <c r="K487" s="228"/>
      <c r="L487" s="234"/>
      <c r="M487" s="235"/>
      <c r="N487" s="236"/>
      <c r="O487" s="236"/>
      <c r="P487" s="236"/>
      <c r="Q487" s="236"/>
      <c r="R487" s="236"/>
      <c r="S487" s="236"/>
      <c r="T487" s="237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8" t="s">
        <v>200</v>
      </c>
      <c r="AU487" s="238" t="s">
        <v>84</v>
      </c>
      <c r="AV487" s="13" t="s">
        <v>84</v>
      </c>
      <c r="AW487" s="13" t="s">
        <v>35</v>
      </c>
      <c r="AX487" s="13" t="s">
        <v>74</v>
      </c>
      <c r="AY487" s="238" t="s">
        <v>189</v>
      </c>
    </row>
    <row r="488" s="16" customFormat="1">
      <c r="A488" s="16"/>
      <c r="B488" s="271"/>
      <c r="C488" s="272"/>
      <c r="D488" s="229" t="s">
        <v>200</v>
      </c>
      <c r="E488" s="273" t="s">
        <v>19</v>
      </c>
      <c r="F488" s="274" t="s">
        <v>379</v>
      </c>
      <c r="G488" s="272"/>
      <c r="H488" s="275">
        <v>2.907</v>
      </c>
      <c r="I488" s="276"/>
      <c r="J488" s="272"/>
      <c r="K488" s="272"/>
      <c r="L488" s="277"/>
      <c r="M488" s="278"/>
      <c r="N488" s="279"/>
      <c r="O488" s="279"/>
      <c r="P488" s="279"/>
      <c r="Q488" s="279"/>
      <c r="R488" s="279"/>
      <c r="S488" s="279"/>
      <c r="T488" s="280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T488" s="281" t="s">
        <v>200</v>
      </c>
      <c r="AU488" s="281" t="s">
        <v>84</v>
      </c>
      <c r="AV488" s="16" t="s">
        <v>190</v>
      </c>
      <c r="AW488" s="16" t="s">
        <v>35</v>
      </c>
      <c r="AX488" s="16" t="s">
        <v>74</v>
      </c>
      <c r="AY488" s="281" t="s">
        <v>189</v>
      </c>
    </row>
    <row r="489" s="15" customFormat="1">
      <c r="A489" s="15"/>
      <c r="B489" s="251"/>
      <c r="C489" s="252"/>
      <c r="D489" s="229" t="s">
        <v>200</v>
      </c>
      <c r="E489" s="253" t="s">
        <v>19</v>
      </c>
      <c r="F489" s="254" t="s">
        <v>1760</v>
      </c>
      <c r="G489" s="252"/>
      <c r="H489" s="253" t="s">
        <v>19</v>
      </c>
      <c r="I489" s="255"/>
      <c r="J489" s="252"/>
      <c r="K489" s="252"/>
      <c r="L489" s="256"/>
      <c r="M489" s="257"/>
      <c r="N489" s="258"/>
      <c r="O489" s="258"/>
      <c r="P489" s="258"/>
      <c r="Q489" s="258"/>
      <c r="R489" s="258"/>
      <c r="S489" s="258"/>
      <c r="T489" s="259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0" t="s">
        <v>200</v>
      </c>
      <c r="AU489" s="260" t="s">
        <v>84</v>
      </c>
      <c r="AV489" s="15" t="s">
        <v>82</v>
      </c>
      <c r="AW489" s="15" t="s">
        <v>35</v>
      </c>
      <c r="AX489" s="15" t="s">
        <v>74</v>
      </c>
      <c r="AY489" s="260" t="s">
        <v>189</v>
      </c>
    </row>
    <row r="490" s="13" customFormat="1">
      <c r="A490" s="13"/>
      <c r="B490" s="227"/>
      <c r="C490" s="228"/>
      <c r="D490" s="229" t="s">
        <v>200</v>
      </c>
      <c r="E490" s="230" t="s">
        <v>19</v>
      </c>
      <c r="F490" s="231" t="s">
        <v>1761</v>
      </c>
      <c r="G490" s="228"/>
      <c r="H490" s="232">
        <v>0.30299999999999999</v>
      </c>
      <c r="I490" s="233"/>
      <c r="J490" s="228"/>
      <c r="K490" s="228"/>
      <c r="L490" s="234"/>
      <c r="M490" s="235"/>
      <c r="N490" s="236"/>
      <c r="O490" s="236"/>
      <c r="P490" s="236"/>
      <c r="Q490" s="236"/>
      <c r="R490" s="236"/>
      <c r="S490" s="236"/>
      <c r="T490" s="237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8" t="s">
        <v>200</v>
      </c>
      <c r="AU490" s="238" t="s">
        <v>84</v>
      </c>
      <c r="AV490" s="13" t="s">
        <v>84</v>
      </c>
      <c r="AW490" s="13" t="s">
        <v>35</v>
      </c>
      <c r="AX490" s="13" t="s">
        <v>74</v>
      </c>
      <c r="AY490" s="238" t="s">
        <v>189</v>
      </c>
    </row>
    <row r="491" s="13" customFormat="1">
      <c r="A491" s="13"/>
      <c r="B491" s="227"/>
      <c r="C491" s="228"/>
      <c r="D491" s="229" t="s">
        <v>200</v>
      </c>
      <c r="E491" s="230" t="s">
        <v>19</v>
      </c>
      <c r="F491" s="231" t="s">
        <v>1762</v>
      </c>
      <c r="G491" s="228"/>
      <c r="H491" s="232">
        <v>0.33600000000000002</v>
      </c>
      <c r="I491" s="233"/>
      <c r="J491" s="228"/>
      <c r="K491" s="228"/>
      <c r="L491" s="234"/>
      <c r="M491" s="235"/>
      <c r="N491" s="236"/>
      <c r="O491" s="236"/>
      <c r="P491" s="236"/>
      <c r="Q491" s="236"/>
      <c r="R491" s="236"/>
      <c r="S491" s="236"/>
      <c r="T491" s="237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8" t="s">
        <v>200</v>
      </c>
      <c r="AU491" s="238" t="s">
        <v>84</v>
      </c>
      <c r="AV491" s="13" t="s">
        <v>84</v>
      </c>
      <c r="AW491" s="13" t="s">
        <v>35</v>
      </c>
      <c r="AX491" s="13" t="s">
        <v>74</v>
      </c>
      <c r="AY491" s="238" t="s">
        <v>189</v>
      </c>
    </row>
    <row r="492" s="15" customFormat="1">
      <c r="A492" s="15"/>
      <c r="B492" s="251"/>
      <c r="C492" s="252"/>
      <c r="D492" s="229" t="s">
        <v>200</v>
      </c>
      <c r="E492" s="253" t="s">
        <v>19</v>
      </c>
      <c r="F492" s="254" t="s">
        <v>1758</v>
      </c>
      <c r="G492" s="252"/>
      <c r="H492" s="253" t="s">
        <v>19</v>
      </c>
      <c r="I492" s="255"/>
      <c r="J492" s="252"/>
      <c r="K492" s="252"/>
      <c r="L492" s="256"/>
      <c r="M492" s="257"/>
      <c r="N492" s="258"/>
      <c r="O492" s="258"/>
      <c r="P492" s="258"/>
      <c r="Q492" s="258"/>
      <c r="R492" s="258"/>
      <c r="S492" s="258"/>
      <c r="T492" s="259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60" t="s">
        <v>200</v>
      </c>
      <c r="AU492" s="260" t="s">
        <v>84</v>
      </c>
      <c r="AV492" s="15" t="s">
        <v>82</v>
      </c>
      <c r="AW492" s="15" t="s">
        <v>35</v>
      </c>
      <c r="AX492" s="15" t="s">
        <v>74</v>
      </c>
      <c r="AY492" s="260" t="s">
        <v>189</v>
      </c>
    </row>
    <row r="493" s="13" customFormat="1">
      <c r="A493" s="13"/>
      <c r="B493" s="227"/>
      <c r="C493" s="228"/>
      <c r="D493" s="229" t="s">
        <v>200</v>
      </c>
      <c r="E493" s="230" t="s">
        <v>19</v>
      </c>
      <c r="F493" s="231" t="s">
        <v>1763</v>
      </c>
      <c r="G493" s="228"/>
      <c r="H493" s="232">
        <v>7.4710000000000001</v>
      </c>
      <c r="I493" s="233"/>
      <c r="J493" s="228"/>
      <c r="K493" s="228"/>
      <c r="L493" s="234"/>
      <c r="M493" s="235"/>
      <c r="N493" s="236"/>
      <c r="O493" s="236"/>
      <c r="P493" s="236"/>
      <c r="Q493" s="236"/>
      <c r="R493" s="236"/>
      <c r="S493" s="236"/>
      <c r="T493" s="237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8" t="s">
        <v>200</v>
      </c>
      <c r="AU493" s="238" t="s">
        <v>84</v>
      </c>
      <c r="AV493" s="13" t="s">
        <v>84</v>
      </c>
      <c r="AW493" s="13" t="s">
        <v>35</v>
      </c>
      <c r="AX493" s="13" t="s">
        <v>74</v>
      </c>
      <c r="AY493" s="238" t="s">
        <v>189</v>
      </c>
    </row>
    <row r="494" s="16" customFormat="1">
      <c r="A494" s="16"/>
      <c r="B494" s="271"/>
      <c r="C494" s="272"/>
      <c r="D494" s="229" t="s">
        <v>200</v>
      </c>
      <c r="E494" s="273" t="s">
        <v>19</v>
      </c>
      <c r="F494" s="274" t="s">
        <v>379</v>
      </c>
      <c r="G494" s="272"/>
      <c r="H494" s="275">
        <v>8.1099999999999994</v>
      </c>
      <c r="I494" s="276"/>
      <c r="J494" s="272"/>
      <c r="K494" s="272"/>
      <c r="L494" s="277"/>
      <c r="M494" s="278"/>
      <c r="N494" s="279"/>
      <c r="O494" s="279"/>
      <c r="P494" s="279"/>
      <c r="Q494" s="279"/>
      <c r="R494" s="279"/>
      <c r="S494" s="279"/>
      <c r="T494" s="280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T494" s="281" t="s">
        <v>200</v>
      </c>
      <c r="AU494" s="281" t="s">
        <v>84</v>
      </c>
      <c r="AV494" s="16" t="s">
        <v>190</v>
      </c>
      <c r="AW494" s="16" t="s">
        <v>35</v>
      </c>
      <c r="AX494" s="16" t="s">
        <v>74</v>
      </c>
      <c r="AY494" s="281" t="s">
        <v>189</v>
      </c>
    </row>
    <row r="495" s="15" customFormat="1">
      <c r="A495" s="15"/>
      <c r="B495" s="251"/>
      <c r="C495" s="252"/>
      <c r="D495" s="229" t="s">
        <v>200</v>
      </c>
      <c r="E495" s="253" t="s">
        <v>19</v>
      </c>
      <c r="F495" s="254" t="s">
        <v>1764</v>
      </c>
      <c r="G495" s="252"/>
      <c r="H495" s="253" t="s">
        <v>19</v>
      </c>
      <c r="I495" s="255"/>
      <c r="J495" s="252"/>
      <c r="K495" s="252"/>
      <c r="L495" s="256"/>
      <c r="M495" s="257"/>
      <c r="N495" s="258"/>
      <c r="O495" s="258"/>
      <c r="P495" s="258"/>
      <c r="Q495" s="258"/>
      <c r="R495" s="258"/>
      <c r="S495" s="258"/>
      <c r="T495" s="259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60" t="s">
        <v>200</v>
      </c>
      <c r="AU495" s="260" t="s">
        <v>84</v>
      </c>
      <c r="AV495" s="15" t="s">
        <v>82</v>
      </c>
      <c r="AW495" s="15" t="s">
        <v>35</v>
      </c>
      <c r="AX495" s="15" t="s">
        <v>74</v>
      </c>
      <c r="AY495" s="260" t="s">
        <v>189</v>
      </c>
    </row>
    <row r="496" s="13" customFormat="1">
      <c r="A496" s="13"/>
      <c r="B496" s="227"/>
      <c r="C496" s="228"/>
      <c r="D496" s="229" t="s">
        <v>200</v>
      </c>
      <c r="E496" s="230" t="s">
        <v>19</v>
      </c>
      <c r="F496" s="231" t="s">
        <v>1765</v>
      </c>
      <c r="G496" s="228"/>
      <c r="H496" s="232">
        <v>0.20200000000000001</v>
      </c>
      <c r="I496" s="233"/>
      <c r="J496" s="228"/>
      <c r="K496" s="228"/>
      <c r="L496" s="234"/>
      <c r="M496" s="235"/>
      <c r="N496" s="236"/>
      <c r="O496" s="236"/>
      <c r="P496" s="236"/>
      <c r="Q496" s="236"/>
      <c r="R496" s="236"/>
      <c r="S496" s="236"/>
      <c r="T496" s="237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8" t="s">
        <v>200</v>
      </c>
      <c r="AU496" s="238" t="s">
        <v>84</v>
      </c>
      <c r="AV496" s="13" t="s">
        <v>84</v>
      </c>
      <c r="AW496" s="13" t="s">
        <v>35</v>
      </c>
      <c r="AX496" s="13" t="s">
        <v>74</v>
      </c>
      <c r="AY496" s="238" t="s">
        <v>189</v>
      </c>
    </row>
    <row r="497" s="13" customFormat="1">
      <c r="A497" s="13"/>
      <c r="B497" s="227"/>
      <c r="C497" s="228"/>
      <c r="D497" s="229" t="s">
        <v>200</v>
      </c>
      <c r="E497" s="230" t="s">
        <v>19</v>
      </c>
      <c r="F497" s="231" t="s">
        <v>1766</v>
      </c>
      <c r="G497" s="228"/>
      <c r="H497" s="232">
        <v>0.20200000000000001</v>
      </c>
      <c r="I497" s="233"/>
      <c r="J497" s="228"/>
      <c r="K497" s="228"/>
      <c r="L497" s="234"/>
      <c r="M497" s="235"/>
      <c r="N497" s="236"/>
      <c r="O497" s="236"/>
      <c r="P497" s="236"/>
      <c r="Q497" s="236"/>
      <c r="R497" s="236"/>
      <c r="S497" s="236"/>
      <c r="T497" s="237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8" t="s">
        <v>200</v>
      </c>
      <c r="AU497" s="238" t="s">
        <v>84</v>
      </c>
      <c r="AV497" s="13" t="s">
        <v>84</v>
      </c>
      <c r="AW497" s="13" t="s">
        <v>35</v>
      </c>
      <c r="AX497" s="13" t="s">
        <v>74</v>
      </c>
      <c r="AY497" s="238" t="s">
        <v>189</v>
      </c>
    </row>
    <row r="498" s="13" customFormat="1">
      <c r="A498" s="13"/>
      <c r="B498" s="227"/>
      <c r="C498" s="228"/>
      <c r="D498" s="229" t="s">
        <v>200</v>
      </c>
      <c r="E498" s="230" t="s">
        <v>19</v>
      </c>
      <c r="F498" s="231" t="s">
        <v>1767</v>
      </c>
      <c r="G498" s="228"/>
      <c r="H498" s="232">
        <v>0.20599999999999999</v>
      </c>
      <c r="I498" s="233"/>
      <c r="J498" s="228"/>
      <c r="K498" s="228"/>
      <c r="L498" s="234"/>
      <c r="M498" s="235"/>
      <c r="N498" s="236"/>
      <c r="O498" s="236"/>
      <c r="P498" s="236"/>
      <c r="Q498" s="236"/>
      <c r="R498" s="236"/>
      <c r="S498" s="236"/>
      <c r="T498" s="237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8" t="s">
        <v>200</v>
      </c>
      <c r="AU498" s="238" t="s">
        <v>84</v>
      </c>
      <c r="AV498" s="13" t="s">
        <v>84</v>
      </c>
      <c r="AW498" s="13" t="s">
        <v>35</v>
      </c>
      <c r="AX498" s="13" t="s">
        <v>74</v>
      </c>
      <c r="AY498" s="238" t="s">
        <v>189</v>
      </c>
    </row>
    <row r="499" s="15" customFormat="1">
      <c r="A499" s="15"/>
      <c r="B499" s="251"/>
      <c r="C499" s="252"/>
      <c r="D499" s="229" t="s">
        <v>200</v>
      </c>
      <c r="E499" s="253" t="s">
        <v>19</v>
      </c>
      <c r="F499" s="254" t="s">
        <v>1758</v>
      </c>
      <c r="G499" s="252"/>
      <c r="H499" s="253" t="s">
        <v>19</v>
      </c>
      <c r="I499" s="255"/>
      <c r="J499" s="252"/>
      <c r="K499" s="252"/>
      <c r="L499" s="256"/>
      <c r="M499" s="257"/>
      <c r="N499" s="258"/>
      <c r="O499" s="258"/>
      <c r="P499" s="258"/>
      <c r="Q499" s="258"/>
      <c r="R499" s="258"/>
      <c r="S499" s="258"/>
      <c r="T499" s="259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60" t="s">
        <v>200</v>
      </c>
      <c r="AU499" s="260" t="s">
        <v>84</v>
      </c>
      <c r="AV499" s="15" t="s">
        <v>82</v>
      </c>
      <c r="AW499" s="15" t="s">
        <v>35</v>
      </c>
      <c r="AX499" s="15" t="s">
        <v>74</v>
      </c>
      <c r="AY499" s="260" t="s">
        <v>189</v>
      </c>
    </row>
    <row r="500" s="13" customFormat="1">
      <c r="A500" s="13"/>
      <c r="B500" s="227"/>
      <c r="C500" s="228"/>
      <c r="D500" s="229" t="s">
        <v>200</v>
      </c>
      <c r="E500" s="230" t="s">
        <v>19</v>
      </c>
      <c r="F500" s="231" t="s">
        <v>1768</v>
      </c>
      <c r="G500" s="228"/>
      <c r="H500" s="232">
        <v>0.36599999999999999</v>
      </c>
      <c r="I500" s="233"/>
      <c r="J500" s="228"/>
      <c r="K500" s="228"/>
      <c r="L500" s="234"/>
      <c r="M500" s="235"/>
      <c r="N500" s="236"/>
      <c r="O500" s="236"/>
      <c r="P500" s="236"/>
      <c r="Q500" s="236"/>
      <c r="R500" s="236"/>
      <c r="S500" s="236"/>
      <c r="T500" s="237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8" t="s">
        <v>200</v>
      </c>
      <c r="AU500" s="238" t="s">
        <v>84</v>
      </c>
      <c r="AV500" s="13" t="s">
        <v>84</v>
      </c>
      <c r="AW500" s="13" t="s">
        <v>35</v>
      </c>
      <c r="AX500" s="13" t="s">
        <v>74</v>
      </c>
      <c r="AY500" s="238" t="s">
        <v>189</v>
      </c>
    </row>
    <row r="501" s="13" customFormat="1">
      <c r="A501" s="13"/>
      <c r="B501" s="227"/>
      <c r="C501" s="228"/>
      <c r="D501" s="229" t="s">
        <v>200</v>
      </c>
      <c r="E501" s="230" t="s">
        <v>19</v>
      </c>
      <c r="F501" s="231" t="s">
        <v>1769</v>
      </c>
      <c r="G501" s="228"/>
      <c r="H501" s="232">
        <v>0.55400000000000005</v>
      </c>
      <c r="I501" s="233"/>
      <c r="J501" s="228"/>
      <c r="K501" s="228"/>
      <c r="L501" s="234"/>
      <c r="M501" s="235"/>
      <c r="N501" s="236"/>
      <c r="O501" s="236"/>
      <c r="P501" s="236"/>
      <c r="Q501" s="236"/>
      <c r="R501" s="236"/>
      <c r="S501" s="236"/>
      <c r="T501" s="237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8" t="s">
        <v>200</v>
      </c>
      <c r="AU501" s="238" t="s">
        <v>84</v>
      </c>
      <c r="AV501" s="13" t="s">
        <v>84</v>
      </c>
      <c r="AW501" s="13" t="s">
        <v>35</v>
      </c>
      <c r="AX501" s="13" t="s">
        <v>74</v>
      </c>
      <c r="AY501" s="238" t="s">
        <v>189</v>
      </c>
    </row>
    <row r="502" s="13" customFormat="1">
      <c r="A502" s="13"/>
      <c r="B502" s="227"/>
      <c r="C502" s="228"/>
      <c r="D502" s="229" t="s">
        <v>200</v>
      </c>
      <c r="E502" s="230" t="s">
        <v>19</v>
      </c>
      <c r="F502" s="231" t="s">
        <v>1770</v>
      </c>
      <c r="G502" s="228"/>
      <c r="H502" s="232">
        <v>0.56100000000000005</v>
      </c>
      <c r="I502" s="233"/>
      <c r="J502" s="228"/>
      <c r="K502" s="228"/>
      <c r="L502" s="234"/>
      <c r="M502" s="235"/>
      <c r="N502" s="236"/>
      <c r="O502" s="236"/>
      <c r="P502" s="236"/>
      <c r="Q502" s="236"/>
      <c r="R502" s="236"/>
      <c r="S502" s="236"/>
      <c r="T502" s="237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8" t="s">
        <v>200</v>
      </c>
      <c r="AU502" s="238" t="s">
        <v>84</v>
      </c>
      <c r="AV502" s="13" t="s">
        <v>84</v>
      </c>
      <c r="AW502" s="13" t="s">
        <v>35</v>
      </c>
      <c r="AX502" s="13" t="s">
        <v>74</v>
      </c>
      <c r="AY502" s="238" t="s">
        <v>189</v>
      </c>
    </row>
    <row r="503" s="16" customFormat="1">
      <c r="A503" s="16"/>
      <c r="B503" s="271"/>
      <c r="C503" s="272"/>
      <c r="D503" s="229" t="s">
        <v>200</v>
      </c>
      <c r="E503" s="273" t="s">
        <v>19</v>
      </c>
      <c r="F503" s="274" t="s">
        <v>379</v>
      </c>
      <c r="G503" s="272"/>
      <c r="H503" s="275">
        <v>2.0910000000000002</v>
      </c>
      <c r="I503" s="276"/>
      <c r="J503" s="272"/>
      <c r="K503" s="272"/>
      <c r="L503" s="277"/>
      <c r="M503" s="278"/>
      <c r="N503" s="279"/>
      <c r="O503" s="279"/>
      <c r="P503" s="279"/>
      <c r="Q503" s="279"/>
      <c r="R503" s="279"/>
      <c r="S503" s="279"/>
      <c r="T503" s="280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T503" s="281" t="s">
        <v>200</v>
      </c>
      <c r="AU503" s="281" t="s">
        <v>84</v>
      </c>
      <c r="AV503" s="16" t="s">
        <v>190</v>
      </c>
      <c r="AW503" s="16" t="s">
        <v>35</v>
      </c>
      <c r="AX503" s="16" t="s">
        <v>74</v>
      </c>
      <c r="AY503" s="281" t="s">
        <v>189</v>
      </c>
    </row>
    <row r="504" s="15" customFormat="1">
      <c r="A504" s="15"/>
      <c r="B504" s="251"/>
      <c r="C504" s="252"/>
      <c r="D504" s="229" t="s">
        <v>200</v>
      </c>
      <c r="E504" s="253" t="s">
        <v>19</v>
      </c>
      <c r="F504" s="254" t="s">
        <v>1771</v>
      </c>
      <c r="G504" s="252"/>
      <c r="H504" s="253" t="s">
        <v>19</v>
      </c>
      <c r="I504" s="255"/>
      <c r="J504" s="252"/>
      <c r="K504" s="252"/>
      <c r="L504" s="256"/>
      <c r="M504" s="257"/>
      <c r="N504" s="258"/>
      <c r="O504" s="258"/>
      <c r="P504" s="258"/>
      <c r="Q504" s="258"/>
      <c r="R504" s="258"/>
      <c r="S504" s="258"/>
      <c r="T504" s="259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60" t="s">
        <v>200</v>
      </c>
      <c r="AU504" s="260" t="s">
        <v>84</v>
      </c>
      <c r="AV504" s="15" t="s">
        <v>82</v>
      </c>
      <c r="AW504" s="15" t="s">
        <v>35</v>
      </c>
      <c r="AX504" s="15" t="s">
        <v>74</v>
      </c>
      <c r="AY504" s="260" t="s">
        <v>189</v>
      </c>
    </row>
    <row r="505" s="15" customFormat="1">
      <c r="A505" s="15"/>
      <c r="B505" s="251"/>
      <c r="C505" s="252"/>
      <c r="D505" s="229" t="s">
        <v>200</v>
      </c>
      <c r="E505" s="253" t="s">
        <v>19</v>
      </c>
      <c r="F505" s="254" t="s">
        <v>1772</v>
      </c>
      <c r="G505" s="252"/>
      <c r="H505" s="253" t="s">
        <v>19</v>
      </c>
      <c r="I505" s="255"/>
      <c r="J505" s="252"/>
      <c r="K505" s="252"/>
      <c r="L505" s="256"/>
      <c r="M505" s="257"/>
      <c r="N505" s="258"/>
      <c r="O505" s="258"/>
      <c r="P505" s="258"/>
      <c r="Q505" s="258"/>
      <c r="R505" s="258"/>
      <c r="S505" s="258"/>
      <c r="T505" s="259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60" t="s">
        <v>200</v>
      </c>
      <c r="AU505" s="260" t="s">
        <v>84</v>
      </c>
      <c r="AV505" s="15" t="s">
        <v>82</v>
      </c>
      <c r="AW505" s="15" t="s">
        <v>35</v>
      </c>
      <c r="AX505" s="15" t="s">
        <v>74</v>
      </c>
      <c r="AY505" s="260" t="s">
        <v>189</v>
      </c>
    </row>
    <row r="506" s="13" customFormat="1">
      <c r="A506" s="13"/>
      <c r="B506" s="227"/>
      <c r="C506" s="228"/>
      <c r="D506" s="229" t="s">
        <v>200</v>
      </c>
      <c r="E506" s="230" t="s">
        <v>19</v>
      </c>
      <c r="F506" s="231" t="s">
        <v>1773</v>
      </c>
      <c r="G506" s="228"/>
      <c r="H506" s="232">
        <v>3.4609999999999999</v>
      </c>
      <c r="I506" s="233"/>
      <c r="J506" s="228"/>
      <c r="K506" s="228"/>
      <c r="L506" s="234"/>
      <c r="M506" s="235"/>
      <c r="N506" s="236"/>
      <c r="O506" s="236"/>
      <c r="P506" s="236"/>
      <c r="Q506" s="236"/>
      <c r="R506" s="236"/>
      <c r="S506" s="236"/>
      <c r="T506" s="237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8" t="s">
        <v>200</v>
      </c>
      <c r="AU506" s="238" t="s">
        <v>84</v>
      </c>
      <c r="AV506" s="13" t="s">
        <v>84</v>
      </c>
      <c r="AW506" s="13" t="s">
        <v>35</v>
      </c>
      <c r="AX506" s="13" t="s">
        <v>74</v>
      </c>
      <c r="AY506" s="238" t="s">
        <v>189</v>
      </c>
    </row>
    <row r="507" s="16" customFormat="1">
      <c r="A507" s="16"/>
      <c r="B507" s="271"/>
      <c r="C507" s="272"/>
      <c r="D507" s="229" t="s">
        <v>200</v>
      </c>
      <c r="E507" s="273" t="s">
        <v>19</v>
      </c>
      <c r="F507" s="274" t="s">
        <v>379</v>
      </c>
      <c r="G507" s="272"/>
      <c r="H507" s="275">
        <v>3.4609999999999999</v>
      </c>
      <c r="I507" s="276"/>
      <c r="J507" s="272"/>
      <c r="K507" s="272"/>
      <c r="L507" s="277"/>
      <c r="M507" s="278"/>
      <c r="N507" s="279"/>
      <c r="O507" s="279"/>
      <c r="P507" s="279"/>
      <c r="Q507" s="279"/>
      <c r="R507" s="279"/>
      <c r="S507" s="279"/>
      <c r="T507" s="280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T507" s="281" t="s">
        <v>200</v>
      </c>
      <c r="AU507" s="281" t="s">
        <v>84</v>
      </c>
      <c r="AV507" s="16" t="s">
        <v>190</v>
      </c>
      <c r="AW507" s="16" t="s">
        <v>35</v>
      </c>
      <c r="AX507" s="16" t="s">
        <v>74</v>
      </c>
      <c r="AY507" s="281" t="s">
        <v>189</v>
      </c>
    </row>
    <row r="508" s="14" customFormat="1">
      <c r="A508" s="14"/>
      <c r="B508" s="239"/>
      <c r="C508" s="240"/>
      <c r="D508" s="229" t="s">
        <v>200</v>
      </c>
      <c r="E508" s="241" t="s">
        <v>19</v>
      </c>
      <c r="F508" s="242" t="s">
        <v>203</v>
      </c>
      <c r="G508" s="240"/>
      <c r="H508" s="243">
        <v>16.568999999999999</v>
      </c>
      <c r="I508" s="244"/>
      <c r="J508" s="240"/>
      <c r="K508" s="240"/>
      <c r="L508" s="245"/>
      <c r="M508" s="246"/>
      <c r="N508" s="247"/>
      <c r="O508" s="247"/>
      <c r="P508" s="247"/>
      <c r="Q508" s="247"/>
      <c r="R508" s="247"/>
      <c r="S508" s="247"/>
      <c r="T508" s="248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9" t="s">
        <v>200</v>
      </c>
      <c r="AU508" s="249" t="s">
        <v>84</v>
      </c>
      <c r="AV508" s="14" t="s">
        <v>196</v>
      </c>
      <c r="AW508" s="14" t="s">
        <v>35</v>
      </c>
      <c r="AX508" s="14" t="s">
        <v>82</v>
      </c>
      <c r="AY508" s="249" t="s">
        <v>189</v>
      </c>
    </row>
    <row r="509" s="2" customFormat="1" ht="24.15" customHeight="1">
      <c r="A509" s="42"/>
      <c r="B509" s="43"/>
      <c r="C509" s="209" t="s">
        <v>699</v>
      </c>
      <c r="D509" s="209" t="s">
        <v>192</v>
      </c>
      <c r="E509" s="210" t="s">
        <v>1774</v>
      </c>
      <c r="F509" s="211" t="s">
        <v>1775</v>
      </c>
      <c r="G509" s="212" t="s">
        <v>107</v>
      </c>
      <c r="H509" s="213">
        <v>6.7590000000000003</v>
      </c>
      <c r="I509" s="214"/>
      <c r="J509" s="215">
        <f>ROUND(I509*H509,2)</f>
        <v>0</v>
      </c>
      <c r="K509" s="211" t="s">
        <v>195</v>
      </c>
      <c r="L509" s="48"/>
      <c r="M509" s="216" t="s">
        <v>19</v>
      </c>
      <c r="N509" s="217" t="s">
        <v>45</v>
      </c>
      <c r="O509" s="88"/>
      <c r="P509" s="218">
        <f>O509*H509</f>
        <v>0</v>
      </c>
      <c r="Q509" s="218">
        <v>2.5018699999999998</v>
      </c>
      <c r="R509" s="218">
        <f>Q509*H509</f>
        <v>16.91013933</v>
      </c>
      <c r="S509" s="218">
        <v>0</v>
      </c>
      <c r="T509" s="219">
        <f>S509*H509</f>
        <v>0</v>
      </c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R509" s="220" t="s">
        <v>196</v>
      </c>
      <c r="AT509" s="220" t="s">
        <v>192</v>
      </c>
      <c r="AU509" s="220" t="s">
        <v>84</v>
      </c>
      <c r="AY509" s="21" t="s">
        <v>189</v>
      </c>
      <c r="BE509" s="221">
        <f>IF(N509="základní",J509,0)</f>
        <v>0</v>
      </c>
      <c r="BF509" s="221">
        <f>IF(N509="snížená",J509,0)</f>
        <v>0</v>
      </c>
      <c r="BG509" s="221">
        <f>IF(N509="zákl. přenesená",J509,0)</f>
        <v>0</v>
      </c>
      <c r="BH509" s="221">
        <f>IF(N509="sníž. přenesená",J509,0)</f>
        <v>0</v>
      </c>
      <c r="BI509" s="221">
        <f>IF(N509="nulová",J509,0)</f>
        <v>0</v>
      </c>
      <c r="BJ509" s="21" t="s">
        <v>82</v>
      </c>
      <c r="BK509" s="221">
        <f>ROUND(I509*H509,2)</f>
        <v>0</v>
      </c>
      <c r="BL509" s="21" t="s">
        <v>196</v>
      </c>
      <c r="BM509" s="220" t="s">
        <v>1776</v>
      </c>
    </row>
    <row r="510" s="2" customFormat="1">
      <c r="A510" s="42"/>
      <c r="B510" s="43"/>
      <c r="C510" s="44"/>
      <c r="D510" s="222" t="s">
        <v>198</v>
      </c>
      <c r="E510" s="44"/>
      <c r="F510" s="223" t="s">
        <v>1777</v>
      </c>
      <c r="G510" s="44"/>
      <c r="H510" s="44"/>
      <c r="I510" s="224"/>
      <c r="J510" s="44"/>
      <c r="K510" s="44"/>
      <c r="L510" s="48"/>
      <c r="M510" s="225"/>
      <c r="N510" s="226"/>
      <c r="O510" s="88"/>
      <c r="P510" s="88"/>
      <c r="Q510" s="88"/>
      <c r="R510" s="88"/>
      <c r="S510" s="88"/>
      <c r="T510" s="89"/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T510" s="21" t="s">
        <v>198</v>
      </c>
      <c r="AU510" s="21" t="s">
        <v>84</v>
      </c>
    </row>
    <row r="511" s="15" customFormat="1">
      <c r="A511" s="15"/>
      <c r="B511" s="251"/>
      <c r="C511" s="252"/>
      <c r="D511" s="229" t="s">
        <v>200</v>
      </c>
      <c r="E511" s="253" t="s">
        <v>19</v>
      </c>
      <c r="F511" s="254" t="s">
        <v>1753</v>
      </c>
      <c r="G511" s="252"/>
      <c r="H511" s="253" t="s">
        <v>19</v>
      </c>
      <c r="I511" s="255"/>
      <c r="J511" s="252"/>
      <c r="K511" s="252"/>
      <c r="L511" s="256"/>
      <c r="M511" s="257"/>
      <c r="N511" s="258"/>
      <c r="O511" s="258"/>
      <c r="P511" s="258"/>
      <c r="Q511" s="258"/>
      <c r="R511" s="258"/>
      <c r="S511" s="258"/>
      <c r="T511" s="259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60" t="s">
        <v>200</v>
      </c>
      <c r="AU511" s="260" t="s">
        <v>84</v>
      </c>
      <c r="AV511" s="15" t="s">
        <v>82</v>
      </c>
      <c r="AW511" s="15" t="s">
        <v>35</v>
      </c>
      <c r="AX511" s="15" t="s">
        <v>74</v>
      </c>
      <c r="AY511" s="260" t="s">
        <v>189</v>
      </c>
    </row>
    <row r="512" s="13" customFormat="1">
      <c r="A512" s="13"/>
      <c r="B512" s="227"/>
      <c r="C512" s="228"/>
      <c r="D512" s="229" t="s">
        <v>200</v>
      </c>
      <c r="E512" s="230" t="s">
        <v>19</v>
      </c>
      <c r="F512" s="231" t="s">
        <v>1778</v>
      </c>
      <c r="G512" s="228"/>
      <c r="H512" s="232">
        <v>0.625</v>
      </c>
      <c r="I512" s="233"/>
      <c r="J512" s="228"/>
      <c r="K512" s="228"/>
      <c r="L512" s="234"/>
      <c r="M512" s="235"/>
      <c r="N512" s="236"/>
      <c r="O512" s="236"/>
      <c r="P512" s="236"/>
      <c r="Q512" s="236"/>
      <c r="R512" s="236"/>
      <c r="S512" s="236"/>
      <c r="T512" s="237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8" t="s">
        <v>200</v>
      </c>
      <c r="AU512" s="238" t="s">
        <v>84</v>
      </c>
      <c r="AV512" s="13" t="s">
        <v>84</v>
      </c>
      <c r="AW512" s="13" t="s">
        <v>35</v>
      </c>
      <c r="AX512" s="13" t="s">
        <v>74</v>
      </c>
      <c r="AY512" s="238" t="s">
        <v>189</v>
      </c>
    </row>
    <row r="513" s="13" customFormat="1">
      <c r="A513" s="13"/>
      <c r="B513" s="227"/>
      <c r="C513" s="228"/>
      <c r="D513" s="229" t="s">
        <v>200</v>
      </c>
      <c r="E513" s="230" t="s">
        <v>19</v>
      </c>
      <c r="F513" s="231" t="s">
        <v>1779</v>
      </c>
      <c r="G513" s="228"/>
      <c r="H513" s="232">
        <v>0.85299999999999998</v>
      </c>
      <c r="I513" s="233"/>
      <c r="J513" s="228"/>
      <c r="K513" s="228"/>
      <c r="L513" s="234"/>
      <c r="M513" s="235"/>
      <c r="N513" s="236"/>
      <c r="O513" s="236"/>
      <c r="P513" s="236"/>
      <c r="Q513" s="236"/>
      <c r="R513" s="236"/>
      <c r="S513" s="236"/>
      <c r="T513" s="237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8" t="s">
        <v>200</v>
      </c>
      <c r="AU513" s="238" t="s">
        <v>84</v>
      </c>
      <c r="AV513" s="13" t="s">
        <v>84</v>
      </c>
      <c r="AW513" s="13" t="s">
        <v>35</v>
      </c>
      <c r="AX513" s="13" t="s">
        <v>74</v>
      </c>
      <c r="AY513" s="238" t="s">
        <v>189</v>
      </c>
    </row>
    <row r="514" s="13" customFormat="1">
      <c r="A514" s="13"/>
      <c r="B514" s="227"/>
      <c r="C514" s="228"/>
      <c r="D514" s="229" t="s">
        <v>200</v>
      </c>
      <c r="E514" s="230" t="s">
        <v>19</v>
      </c>
      <c r="F514" s="231" t="s">
        <v>1780</v>
      </c>
      <c r="G514" s="228"/>
      <c r="H514" s="232">
        <v>0.60199999999999998</v>
      </c>
      <c r="I514" s="233"/>
      <c r="J514" s="228"/>
      <c r="K514" s="228"/>
      <c r="L514" s="234"/>
      <c r="M514" s="235"/>
      <c r="N514" s="236"/>
      <c r="O514" s="236"/>
      <c r="P514" s="236"/>
      <c r="Q514" s="236"/>
      <c r="R514" s="236"/>
      <c r="S514" s="236"/>
      <c r="T514" s="237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8" t="s">
        <v>200</v>
      </c>
      <c r="AU514" s="238" t="s">
        <v>84</v>
      </c>
      <c r="AV514" s="13" t="s">
        <v>84</v>
      </c>
      <c r="AW514" s="13" t="s">
        <v>35</v>
      </c>
      <c r="AX514" s="13" t="s">
        <v>74</v>
      </c>
      <c r="AY514" s="238" t="s">
        <v>189</v>
      </c>
    </row>
    <row r="515" s="13" customFormat="1">
      <c r="A515" s="13"/>
      <c r="B515" s="227"/>
      <c r="C515" s="228"/>
      <c r="D515" s="229" t="s">
        <v>200</v>
      </c>
      <c r="E515" s="230" t="s">
        <v>19</v>
      </c>
      <c r="F515" s="231" t="s">
        <v>1781</v>
      </c>
      <c r="G515" s="228"/>
      <c r="H515" s="232">
        <v>0.92800000000000005</v>
      </c>
      <c r="I515" s="233"/>
      <c r="J515" s="228"/>
      <c r="K515" s="228"/>
      <c r="L515" s="234"/>
      <c r="M515" s="235"/>
      <c r="N515" s="236"/>
      <c r="O515" s="236"/>
      <c r="P515" s="236"/>
      <c r="Q515" s="236"/>
      <c r="R515" s="236"/>
      <c r="S515" s="236"/>
      <c r="T515" s="237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8" t="s">
        <v>200</v>
      </c>
      <c r="AU515" s="238" t="s">
        <v>84</v>
      </c>
      <c r="AV515" s="13" t="s">
        <v>84</v>
      </c>
      <c r="AW515" s="13" t="s">
        <v>35</v>
      </c>
      <c r="AX515" s="13" t="s">
        <v>74</v>
      </c>
      <c r="AY515" s="238" t="s">
        <v>189</v>
      </c>
    </row>
    <row r="516" s="16" customFormat="1">
      <c r="A516" s="16"/>
      <c r="B516" s="271"/>
      <c r="C516" s="272"/>
      <c r="D516" s="229" t="s">
        <v>200</v>
      </c>
      <c r="E516" s="273" t="s">
        <v>19</v>
      </c>
      <c r="F516" s="274" t="s">
        <v>379</v>
      </c>
      <c r="G516" s="272"/>
      <c r="H516" s="275">
        <v>3.008</v>
      </c>
      <c r="I516" s="276"/>
      <c r="J516" s="272"/>
      <c r="K516" s="272"/>
      <c r="L516" s="277"/>
      <c r="M516" s="278"/>
      <c r="N516" s="279"/>
      <c r="O516" s="279"/>
      <c r="P516" s="279"/>
      <c r="Q516" s="279"/>
      <c r="R516" s="279"/>
      <c r="S516" s="279"/>
      <c r="T516" s="280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T516" s="281" t="s">
        <v>200</v>
      </c>
      <c r="AU516" s="281" t="s">
        <v>84</v>
      </c>
      <c r="AV516" s="16" t="s">
        <v>190</v>
      </c>
      <c r="AW516" s="16" t="s">
        <v>35</v>
      </c>
      <c r="AX516" s="16" t="s">
        <v>74</v>
      </c>
      <c r="AY516" s="281" t="s">
        <v>189</v>
      </c>
    </row>
    <row r="517" s="15" customFormat="1">
      <c r="A517" s="15"/>
      <c r="B517" s="251"/>
      <c r="C517" s="252"/>
      <c r="D517" s="229" t="s">
        <v>200</v>
      </c>
      <c r="E517" s="253" t="s">
        <v>19</v>
      </c>
      <c r="F517" s="254" t="s">
        <v>1760</v>
      </c>
      <c r="G517" s="252"/>
      <c r="H517" s="253" t="s">
        <v>19</v>
      </c>
      <c r="I517" s="255"/>
      <c r="J517" s="252"/>
      <c r="K517" s="252"/>
      <c r="L517" s="256"/>
      <c r="M517" s="257"/>
      <c r="N517" s="258"/>
      <c r="O517" s="258"/>
      <c r="P517" s="258"/>
      <c r="Q517" s="258"/>
      <c r="R517" s="258"/>
      <c r="S517" s="258"/>
      <c r="T517" s="259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60" t="s">
        <v>200</v>
      </c>
      <c r="AU517" s="260" t="s">
        <v>84</v>
      </c>
      <c r="AV517" s="15" t="s">
        <v>82</v>
      </c>
      <c r="AW517" s="15" t="s">
        <v>35</v>
      </c>
      <c r="AX517" s="15" t="s">
        <v>74</v>
      </c>
      <c r="AY517" s="260" t="s">
        <v>189</v>
      </c>
    </row>
    <row r="518" s="13" customFormat="1">
      <c r="A518" s="13"/>
      <c r="B518" s="227"/>
      <c r="C518" s="228"/>
      <c r="D518" s="229" t="s">
        <v>200</v>
      </c>
      <c r="E518" s="230" t="s">
        <v>19</v>
      </c>
      <c r="F518" s="231" t="s">
        <v>1782</v>
      </c>
      <c r="G518" s="228"/>
      <c r="H518" s="232">
        <v>0.75700000000000001</v>
      </c>
      <c r="I518" s="233"/>
      <c r="J518" s="228"/>
      <c r="K518" s="228"/>
      <c r="L518" s="234"/>
      <c r="M518" s="235"/>
      <c r="N518" s="236"/>
      <c r="O518" s="236"/>
      <c r="P518" s="236"/>
      <c r="Q518" s="236"/>
      <c r="R518" s="236"/>
      <c r="S518" s="236"/>
      <c r="T518" s="237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8" t="s">
        <v>200</v>
      </c>
      <c r="AU518" s="238" t="s">
        <v>84</v>
      </c>
      <c r="AV518" s="13" t="s">
        <v>84</v>
      </c>
      <c r="AW518" s="13" t="s">
        <v>35</v>
      </c>
      <c r="AX518" s="13" t="s">
        <v>74</v>
      </c>
      <c r="AY518" s="238" t="s">
        <v>189</v>
      </c>
    </row>
    <row r="519" s="13" customFormat="1">
      <c r="A519" s="13"/>
      <c r="B519" s="227"/>
      <c r="C519" s="228"/>
      <c r="D519" s="229" t="s">
        <v>200</v>
      </c>
      <c r="E519" s="230" t="s">
        <v>19</v>
      </c>
      <c r="F519" s="231" t="s">
        <v>1783</v>
      </c>
      <c r="G519" s="228"/>
      <c r="H519" s="232">
        <v>1.3020000000000001</v>
      </c>
      <c r="I519" s="233"/>
      <c r="J519" s="228"/>
      <c r="K519" s="228"/>
      <c r="L519" s="234"/>
      <c r="M519" s="235"/>
      <c r="N519" s="236"/>
      <c r="O519" s="236"/>
      <c r="P519" s="236"/>
      <c r="Q519" s="236"/>
      <c r="R519" s="236"/>
      <c r="S519" s="236"/>
      <c r="T519" s="237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8" t="s">
        <v>200</v>
      </c>
      <c r="AU519" s="238" t="s">
        <v>84</v>
      </c>
      <c r="AV519" s="13" t="s">
        <v>84</v>
      </c>
      <c r="AW519" s="13" t="s">
        <v>35</v>
      </c>
      <c r="AX519" s="13" t="s">
        <v>74</v>
      </c>
      <c r="AY519" s="238" t="s">
        <v>189</v>
      </c>
    </row>
    <row r="520" s="16" customFormat="1">
      <c r="A520" s="16"/>
      <c r="B520" s="271"/>
      <c r="C520" s="272"/>
      <c r="D520" s="229" t="s">
        <v>200</v>
      </c>
      <c r="E520" s="273" t="s">
        <v>19</v>
      </c>
      <c r="F520" s="274" t="s">
        <v>379</v>
      </c>
      <c r="G520" s="272"/>
      <c r="H520" s="275">
        <v>2.0590000000000002</v>
      </c>
      <c r="I520" s="276"/>
      <c r="J520" s="272"/>
      <c r="K520" s="272"/>
      <c r="L520" s="277"/>
      <c r="M520" s="278"/>
      <c r="N520" s="279"/>
      <c r="O520" s="279"/>
      <c r="P520" s="279"/>
      <c r="Q520" s="279"/>
      <c r="R520" s="279"/>
      <c r="S520" s="279"/>
      <c r="T520" s="280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T520" s="281" t="s">
        <v>200</v>
      </c>
      <c r="AU520" s="281" t="s">
        <v>84</v>
      </c>
      <c r="AV520" s="16" t="s">
        <v>190</v>
      </c>
      <c r="AW520" s="16" t="s">
        <v>35</v>
      </c>
      <c r="AX520" s="16" t="s">
        <v>74</v>
      </c>
      <c r="AY520" s="281" t="s">
        <v>189</v>
      </c>
    </row>
    <row r="521" s="15" customFormat="1">
      <c r="A521" s="15"/>
      <c r="B521" s="251"/>
      <c r="C521" s="252"/>
      <c r="D521" s="229" t="s">
        <v>200</v>
      </c>
      <c r="E521" s="253" t="s">
        <v>19</v>
      </c>
      <c r="F521" s="254" t="s">
        <v>1784</v>
      </c>
      <c r="G521" s="252"/>
      <c r="H521" s="253" t="s">
        <v>19</v>
      </c>
      <c r="I521" s="255"/>
      <c r="J521" s="252"/>
      <c r="K521" s="252"/>
      <c r="L521" s="256"/>
      <c r="M521" s="257"/>
      <c r="N521" s="258"/>
      <c r="O521" s="258"/>
      <c r="P521" s="258"/>
      <c r="Q521" s="258"/>
      <c r="R521" s="258"/>
      <c r="S521" s="258"/>
      <c r="T521" s="259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60" t="s">
        <v>200</v>
      </c>
      <c r="AU521" s="260" t="s">
        <v>84</v>
      </c>
      <c r="AV521" s="15" t="s">
        <v>82</v>
      </c>
      <c r="AW521" s="15" t="s">
        <v>35</v>
      </c>
      <c r="AX521" s="15" t="s">
        <v>74</v>
      </c>
      <c r="AY521" s="260" t="s">
        <v>189</v>
      </c>
    </row>
    <row r="522" s="13" customFormat="1">
      <c r="A522" s="13"/>
      <c r="B522" s="227"/>
      <c r="C522" s="228"/>
      <c r="D522" s="229" t="s">
        <v>200</v>
      </c>
      <c r="E522" s="230" t="s">
        <v>19</v>
      </c>
      <c r="F522" s="231" t="s">
        <v>1785</v>
      </c>
      <c r="G522" s="228"/>
      <c r="H522" s="232">
        <v>0.55900000000000005</v>
      </c>
      <c r="I522" s="233"/>
      <c r="J522" s="228"/>
      <c r="K522" s="228"/>
      <c r="L522" s="234"/>
      <c r="M522" s="235"/>
      <c r="N522" s="236"/>
      <c r="O522" s="236"/>
      <c r="P522" s="236"/>
      <c r="Q522" s="236"/>
      <c r="R522" s="236"/>
      <c r="S522" s="236"/>
      <c r="T522" s="237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8" t="s">
        <v>200</v>
      </c>
      <c r="AU522" s="238" t="s">
        <v>84</v>
      </c>
      <c r="AV522" s="13" t="s">
        <v>84</v>
      </c>
      <c r="AW522" s="13" t="s">
        <v>35</v>
      </c>
      <c r="AX522" s="13" t="s">
        <v>74</v>
      </c>
      <c r="AY522" s="238" t="s">
        <v>189</v>
      </c>
    </row>
    <row r="523" s="13" customFormat="1">
      <c r="A523" s="13"/>
      <c r="B523" s="227"/>
      <c r="C523" s="228"/>
      <c r="D523" s="229" t="s">
        <v>200</v>
      </c>
      <c r="E523" s="230" t="s">
        <v>19</v>
      </c>
      <c r="F523" s="231" t="s">
        <v>1786</v>
      </c>
      <c r="G523" s="228"/>
      <c r="H523" s="232">
        <v>0.56100000000000005</v>
      </c>
      <c r="I523" s="233"/>
      <c r="J523" s="228"/>
      <c r="K523" s="228"/>
      <c r="L523" s="234"/>
      <c r="M523" s="235"/>
      <c r="N523" s="236"/>
      <c r="O523" s="236"/>
      <c r="P523" s="236"/>
      <c r="Q523" s="236"/>
      <c r="R523" s="236"/>
      <c r="S523" s="236"/>
      <c r="T523" s="237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8" t="s">
        <v>200</v>
      </c>
      <c r="AU523" s="238" t="s">
        <v>84</v>
      </c>
      <c r="AV523" s="13" t="s">
        <v>84</v>
      </c>
      <c r="AW523" s="13" t="s">
        <v>35</v>
      </c>
      <c r="AX523" s="13" t="s">
        <v>74</v>
      </c>
      <c r="AY523" s="238" t="s">
        <v>189</v>
      </c>
    </row>
    <row r="524" s="13" customFormat="1">
      <c r="A524" s="13"/>
      <c r="B524" s="227"/>
      <c r="C524" s="228"/>
      <c r="D524" s="229" t="s">
        <v>200</v>
      </c>
      <c r="E524" s="230" t="s">
        <v>19</v>
      </c>
      <c r="F524" s="231" t="s">
        <v>1787</v>
      </c>
      <c r="G524" s="228"/>
      <c r="H524" s="232">
        <v>0.57199999999999995</v>
      </c>
      <c r="I524" s="233"/>
      <c r="J524" s="228"/>
      <c r="K524" s="228"/>
      <c r="L524" s="234"/>
      <c r="M524" s="235"/>
      <c r="N524" s="236"/>
      <c r="O524" s="236"/>
      <c r="P524" s="236"/>
      <c r="Q524" s="236"/>
      <c r="R524" s="236"/>
      <c r="S524" s="236"/>
      <c r="T524" s="237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8" t="s">
        <v>200</v>
      </c>
      <c r="AU524" s="238" t="s">
        <v>84</v>
      </c>
      <c r="AV524" s="13" t="s">
        <v>84</v>
      </c>
      <c r="AW524" s="13" t="s">
        <v>35</v>
      </c>
      <c r="AX524" s="13" t="s">
        <v>74</v>
      </c>
      <c r="AY524" s="238" t="s">
        <v>189</v>
      </c>
    </row>
    <row r="525" s="16" customFormat="1">
      <c r="A525" s="16"/>
      <c r="B525" s="271"/>
      <c r="C525" s="272"/>
      <c r="D525" s="229" t="s">
        <v>200</v>
      </c>
      <c r="E525" s="273" t="s">
        <v>19</v>
      </c>
      <c r="F525" s="274" t="s">
        <v>379</v>
      </c>
      <c r="G525" s="272"/>
      <c r="H525" s="275">
        <v>1.692</v>
      </c>
      <c r="I525" s="276"/>
      <c r="J525" s="272"/>
      <c r="K525" s="272"/>
      <c r="L525" s="277"/>
      <c r="M525" s="278"/>
      <c r="N525" s="279"/>
      <c r="O525" s="279"/>
      <c r="P525" s="279"/>
      <c r="Q525" s="279"/>
      <c r="R525" s="279"/>
      <c r="S525" s="279"/>
      <c r="T525" s="280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T525" s="281" t="s">
        <v>200</v>
      </c>
      <c r="AU525" s="281" t="s">
        <v>84</v>
      </c>
      <c r="AV525" s="16" t="s">
        <v>190</v>
      </c>
      <c r="AW525" s="16" t="s">
        <v>35</v>
      </c>
      <c r="AX525" s="16" t="s">
        <v>74</v>
      </c>
      <c r="AY525" s="281" t="s">
        <v>189</v>
      </c>
    </row>
    <row r="526" s="14" customFormat="1">
      <c r="A526" s="14"/>
      <c r="B526" s="239"/>
      <c r="C526" s="240"/>
      <c r="D526" s="229" t="s">
        <v>200</v>
      </c>
      <c r="E526" s="241" t="s">
        <v>19</v>
      </c>
      <c r="F526" s="242" t="s">
        <v>203</v>
      </c>
      <c r="G526" s="240"/>
      <c r="H526" s="243">
        <v>6.7590000000000003</v>
      </c>
      <c r="I526" s="244"/>
      <c r="J526" s="240"/>
      <c r="K526" s="240"/>
      <c r="L526" s="245"/>
      <c r="M526" s="246"/>
      <c r="N526" s="247"/>
      <c r="O526" s="247"/>
      <c r="P526" s="247"/>
      <c r="Q526" s="247"/>
      <c r="R526" s="247"/>
      <c r="S526" s="247"/>
      <c r="T526" s="248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9" t="s">
        <v>200</v>
      </c>
      <c r="AU526" s="249" t="s">
        <v>84</v>
      </c>
      <c r="AV526" s="14" t="s">
        <v>196</v>
      </c>
      <c r="AW526" s="14" t="s">
        <v>35</v>
      </c>
      <c r="AX526" s="14" t="s">
        <v>82</v>
      </c>
      <c r="AY526" s="249" t="s">
        <v>189</v>
      </c>
    </row>
    <row r="527" s="2" customFormat="1" ht="16.5" customHeight="1">
      <c r="A527" s="42"/>
      <c r="B527" s="43"/>
      <c r="C527" s="209" t="s">
        <v>704</v>
      </c>
      <c r="D527" s="209" t="s">
        <v>192</v>
      </c>
      <c r="E527" s="210" t="s">
        <v>1788</v>
      </c>
      <c r="F527" s="211" t="s">
        <v>1789</v>
      </c>
      <c r="G527" s="212" t="s">
        <v>93</v>
      </c>
      <c r="H527" s="213">
        <v>12.590999999999999</v>
      </c>
      <c r="I527" s="214"/>
      <c r="J527" s="215">
        <f>ROUND(I527*H527,2)</f>
        <v>0</v>
      </c>
      <c r="K527" s="211" t="s">
        <v>195</v>
      </c>
      <c r="L527" s="48"/>
      <c r="M527" s="216" t="s">
        <v>19</v>
      </c>
      <c r="N527" s="217" t="s">
        <v>45</v>
      </c>
      <c r="O527" s="88"/>
      <c r="P527" s="218">
        <f>O527*H527</f>
        <v>0</v>
      </c>
      <c r="Q527" s="218">
        <v>0.0026900000000000001</v>
      </c>
      <c r="R527" s="218">
        <f>Q527*H527</f>
        <v>0.033869789999999997</v>
      </c>
      <c r="S527" s="218">
        <v>0</v>
      </c>
      <c r="T527" s="219">
        <f>S527*H527</f>
        <v>0</v>
      </c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R527" s="220" t="s">
        <v>196</v>
      </c>
      <c r="AT527" s="220" t="s">
        <v>192</v>
      </c>
      <c r="AU527" s="220" t="s">
        <v>84</v>
      </c>
      <c r="AY527" s="21" t="s">
        <v>189</v>
      </c>
      <c r="BE527" s="221">
        <f>IF(N527="základní",J527,0)</f>
        <v>0</v>
      </c>
      <c r="BF527" s="221">
        <f>IF(N527="snížená",J527,0)</f>
        <v>0</v>
      </c>
      <c r="BG527" s="221">
        <f>IF(N527="zákl. přenesená",J527,0)</f>
        <v>0</v>
      </c>
      <c r="BH527" s="221">
        <f>IF(N527="sníž. přenesená",J527,0)</f>
        <v>0</v>
      </c>
      <c r="BI527" s="221">
        <f>IF(N527="nulová",J527,0)</f>
        <v>0</v>
      </c>
      <c r="BJ527" s="21" t="s">
        <v>82</v>
      </c>
      <c r="BK527" s="221">
        <f>ROUND(I527*H527,2)</f>
        <v>0</v>
      </c>
      <c r="BL527" s="21" t="s">
        <v>196</v>
      </c>
      <c r="BM527" s="220" t="s">
        <v>1790</v>
      </c>
    </row>
    <row r="528" s="2" customFormat="1">
      <c r="A528" s="42"/>
      <c r="B528" s="43"/>
      <c r="C528" s="44"/>
      <c r="D528" s="222" t="s">
        <v>198</v>
      </c>
      <c r="E528" s="44"/>
      <c r="F528" s="223" t="s">
        <v>1791</v>
      </c>
      <c r="G528" s="44"/>
      <c r="H528" s="44"/>
      <c r="I528" s="224"/>
      <c r="J528" s="44"/>
      <c r="K528" s="44"/>
      <c r="L528" s="48"/>
      <c r="M528" s="225"/>
      <c r="N528" s="226"/>
      <c r="O528" s="88"/>
      <c r="P528" s="88"/>
      <c r="Q528" s="88"/>
      <c r="R528" s="88"/>
      <c r="S528" s="88"/>
      <c r="T528" s="89"/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T528" s="21" t="s">
        <v>198</v>
      </c>
      <c r="AU528" s="21" t="s">
        <v>84</v>
      </c>
    </row>
    <row r="529" s="15" customFormat="1">
      <c r="A529" s="15"/>
      <c r="B529" s="251"/>
      <c r="C529" s="252"/>
      <c r="D529" s="229" t="s">
        <v>200</v>
      </c>
      <c r="E529" s="253" t="s">
        <v>19</v>
      </c>
      <c r="F529" s="254" t="s">
        <v>1753</v>
      </c>
      <c r="G529" s="252"/>
      <c r="H529" s="253" t="s">
        <v>19</v>
      </c>
      <c r="I529" s="255"/>
      <c r="J529" s="252"/>
      <c r="K529" s="252"/>
      <c r="L529" s="256"/>
      <c r="M529" s="257"/>
      <c r="N529" s="258"/>
      <c r="O529" s="258"/>
      <c r="P529" s="258"/>
      <c r="Q529" s="258"/>
      <c r="R529" s="258"/>
      <c r="S529" s="258"/>
      <c r="T529" s="259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60" t="s">
        <v>200</v>
      </c>
      <c r="AU529" s="260" t="s">
        <v>84</v>
      </c>
      <c r="AV529" s="15" t="s">
        <v>82</v>
      </c>
      <c r="AW529" s="15" t="s">
        <v>35</v>
      </c>
      <c r="AX529" s="15" t="s">
        <v>74</v>
      </c>
      <c r="AY529" s="260" t="s">
        <v>189</v>
      </c>
    </row>
    <row r="530" s="15" customFormat="1">
      <c r="A530" s="15"/>
      <c r="B530" s="251"/>
      <c r="C530" s="252"/>
      <c r="D530" s="229" t="s">
        <v>200</v>
      </c>
      <c r="E530" s="253" t="s">
        <v>19</v>
      </c>
      <c r="F530" s="254" t="s">
        <v>1784</v>
      </c>
      <c r="G530" s="252"/>
      <c r="H530" s="253" t="s">
        <v>19</v>
      </c>
      <c r="I530" s="255"/>
      <c r="J530" s="252"/>
      <c r="K530" s="252"/>
      <c r="L530" s="256"/>
      <c r="M530" s="257"/>
      <c r="N530" s="258"/>
      <c r="O530" s="258"/>
      <c r="P530" s="258"/>
      <c r="Q530" s="258"/>
      <c r="R530" s="258"/>
      <c r="S530" s="258"/>
      <c r="T530" s="259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60" t="s">
        <v>200</v>
      </c>
      <c r="AU530" s="260" t="s">
        <v>84</v>
      </c>
      <c r="AV530" s="15" t="s">
        <v>82</v>
      </c>
      <c r="AW530" s="15" t="s">
        <v>35</v>
      </c>
      <c r="AX530" s="15" t="s">
        <v>74</v>
      </c>
      <c r="AY530" s="260" t="s">
        <v>189</v>
      </c>
    </row>
    <row r="531" s="13" customFormat="1">
      <c r="A531" s="13"/>
      <c r="B531" s="227"/>
      <c r="C531" s="228"/>
      <c r="D531" s="229" t="s">
        <v>200</v>
      </c>
      <c r="E531" s="230" t="s">
        <v>19</v>
      </c>
      <c r="F531" s="231" t="s">
        <v>1785</v>
      </c>
      <c r="G531" s="228"/>
      <c r="H531" s="232">
        <v>0.55900000000000005</v>
      </c>
      <c r="I531" s="233"/>
      <c r="J531" s="228"/>
      <c r="K531" s="228"/>
      <c r="L531" s="234"/>
      <c r="M531" s="235"/>
      <c r="N531" s="236"/>
      <c r="O531" s="236"/>
      <c r="P531" s="236"/>
      <c r="Q531" s="236"/>
      <c r="R531" s="236"/>
      <c r="S531" s="236"/>
      <c r="T531" s="237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8" t="s">
        <v>200</v>
      </c>
      <c r="AU531" s="238" t="s">
        <v>84</v>
      </c>
      <c r="AV531" s="13" t="s">
        <v>84</v>
      </c>
      <c r="AW531" s="13" t="s">
        <v>35</v>
      </c>
      <c r="AX531" s="13" t="s">
        <v>74</v>
      </c>
      <c r="AY531" s="238" t="s">
        <v>189</v>
      </c>
    </row>
    <row r="532" s="13" customFormat="1">
      <c r="A532" s="13"/>
      <c r="B532" s="227"/>
      <c r="C532" s="228"/>
      <c r="D532" s="229" t="s">
        <v>200</v>
      </c>
      <c r="E532" s="230" t="s">
        <v>19</v>
      </c>
      <c r="F532" s="231" t="s">
        <v>1786</v>
      </c>
      <c r="G532" s="228"/>
      <c r="H532" s="232">
        <v>0.56100000000000005</v>
      </c>
      <c r="I532" s="233"/>
      <c r="J532" s="228"/>
      <c r="K532" s="228"/>
      <c r="L532" s="234"/>
      <c r="M532" s="235"/>
      <c r="N532" s="236"/>
      <c r="O532" s="236"/>
      <c r="P532" s="236"/>
      <c r="Q532" s="236"/>
      <c r="R532" s="236"/>
      <c r="S532" s="236"/>
      <c r="T532" s="237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8" t="s">
        <v>200</v>
      </c>
      <c r="AU532" s="238" t="s">
        <v>84</v>
      </c>
      <c r="AV532" s="13" t="s">
        <v>84</v>
      </c>
      <c r="AW532" s="13" t="s">
        <v>35</v>
      </c>
      <c r="AX532" s="13" t="s">
        <v>74</v>
      </c>
      <c r="AY532" s="238" t="s">
        <v>189</v>
      </c>
    </row>
    <row r="533" s="13" customFormat="1">
      <c r="A533" s="13"/>
      <c r="B533" s="227"/>
      <c r="C533" s="228"/>
      <c r="D533" s="229" t="s">
        <v>200</v>
      </c>
      <c r="E533" s="230" t="s">
        <v>19</v>
      </c>
      <c r="F533" s="231" t="s">
        <v>1787</v>
      </c>
      <c r="G533" s="228"/>
      <c r="H533" s="232">
        <v>0.57199999999999995</v>
      </c>
      <c r="I533" s="233"/>
      <c r="J533" s="228"/>
      <c r="K533" s="228"/>
      <c r="L533" s="234"/>
      <c r="M533" s="235"/>
      <c r="N533" s="236"/>
      <c r="O533" s="236"/>
      <c r="P533" s="236"/>
      <c r="Q533" s="236"/>
      <c r="R533" s="236"/>
      <c r="S533" s="236"/>
      <c r="T533" s="237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8" t="s">
        <v>200</v>
      </c>
      <c r="AU533" s="238" t="s">
        <v>84</v>
      </c>
      <c r="AV533" s="13" t="s">
        <v>84</v>
      </c>
      <c r="AW533" s="13" t="s">
        <v>35</v>
      </c>
      <c r="AX533" s="13" t="s">
        <v>74</v>
      </c>
      <c r="AY533" s="238" t="s">
        <v>189</v>
      </c>
    </row>
    <row r="534" s="13" customFormat="1">
      <c r="A534" s="13"/>
      <c r="B534" s="227"/>
      <c r="C534" s="228"/>
      <c r="D534" s="229" t="s">
        <v>200</v>
      </c>
      <c r="E534" s="230" t="s">
        <v>19</v>
      </c>
      <c r="F534" s="231" t="s">
        <v>1792</v>
      </c>
      <c r="G534" s="228"/>
      <c r="H534" s="232">
        <v>1.0860000000000001</v>
      </c>
      <c r="I534" s="233"/>
      <c r="J534" s="228"/>
      <c r="K534" s="228"/>
      <c r="L534" s="234"/>
      <c r="M534" s="235"/>
      <c r="N534" s="236"/>
      <c r="O534" s="236"/>
      <c r="P534" s="236"/>
      <c r="Q534" s="236"/>
      <c r="R534" s="236"/>
      <c r="S534" s="236"/>
      <c r="T534" s="237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8" t="s">
        <v>200</v>
      </c>
      <c r="AU534" s="238" t="s">
        <v>84</v>
      </c>
      <c r="AV534" s="13" t="s">
        <v>84</v>
      </c>
      <c r="AW534" s="13" t="s">
        <v>35</v>
      </c>
      <c r="AX534" s="13" t="s">
        <v>74</v>
      </c>
      <c r="AY534" s="238" t="s">
        <v>189</v>
      </c>
    </row>
    <row r="535" s="13" customFormat="1">
      <c r="A535" s="13"/>
      <c r="B535" s="227"/>
      <c r="C535" s="228"/>
      <c r="D535" s="229" t="s">
        <v>200</v>
      </c>
      <c r="E535" s="230" t="s">
        <v>19</v>
      </c>
      <c r="F535" s="231" t="s">
        <v>1793</v>
      </c>
      <c r="G535" s="228"/>
      <c r="H535" s="232">
        <v>1.4850000000000001</v>
      </c>
      <c r="I535" s="233"/>
      <c r="J535" s="228"/>
      <c r="K535" s="228"/>
      <c r="L535" s="234"/>
      <c r="M535" s="235"/>
      <c r="N535" s="236"/>
      <c r="O535" s="236"/>
      <c r="P535" s="236"/>
      <c r="Q535" s="236"/>
      <c r="R535" s="236"/>
      <c r="S535" s="236"/>
      <c r="T535" s="237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8" t="s">
        <v>200</v>
      </c>
      <c r="AU535" s="238" t="s">
        <v>84</v>
      </c>
      <c r="AV535" s="13" t="s">
        <v>84</v>
      </c>
      <c r="AW535" s="13" t="s">
        <v>35</v>
      </c>
      <c r="AX535" s="13" t="s">
        <v>74</v>
      </c>
      <c r="AY535" s="238" t="s">
        <v>189</v>
      </c>
    </row>
    <row r="536" s="13" customFormat="1">
      <c r="A536" s="13"/>
      <c r="B536" s="227"/>
      <c r="C536" s="228"/>
      <c r="D536" s="229" t="s">
        <v>200</v>
      </c>
      <c r="E536" s="230" t="s">
        <v>19</v>
      </c>
      <c r="F536" s="231" t="s">
        <v>1794</v>
      </c>
      <c r="G536" s="228"/>
      <c r="H536" s="232">
        <v>1.44</v>
      </c>
      <c r="I536" s="233"/>
      <c r="J536" s="228"/>
      <c r="K536" s="228"/>
      <c r="L536" s="234"/>
      <c r="M536" s="235"/>
      <c r="N536" s="236"/>
      <c r="O536" s="236"/>
      <c r="P536" s="236"/>
      <c r="Q536" s="236"/>
      <c r="R536" s="236"/>
      <c r="S536" s="236"/>
      <c r="T536" s="237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8" t="s">
        <v>200</v>
      </c>
      <c r="AU536" s="238" t="s">
        <v>84</v>
      </c>
      <c r="AV536" s="13" t="s">
        <v>84</v>
      </c>
      <c r="AW536" s="13" t="s">
        <v>35</v>
      </c>
      <c r="AX536" s="13" t="s">
        <v>74</v>
      </c>
      <c r="AY536" s="238" t="s">
        <v>189</v>
      </c>
    </row>
    <row r="537" s="13" customFormat="1">
      <c r="A537" s="13"/>
      <c r="B537" s="227"/>
      <c r="C537" s="228"/>
      <c r="D537" s="229" t="s">
        <v>200</v>
      </c>
      <c r="E537" s="230" t="s">
        <v>19</v>
      </c>
      <c r="F537" s="231" t="s">
        <v>1795</v>
      </c>
      <c r="G537" s="228"/>
      <c r="H537" s="232">
        <v>1.2390000000000001</v>
      </c>
      <c r="I537" s="233"/>
      <c r="J537" s="228"/>
      <c r="K537" s="228"/>
      <c r="L537" s="234"/>
      <c r="M537" s="235"/>
      <c r="N537" s="236"/>
      <c r="O537" s="236"/>
      <c r="P537" s="236"/>
      <c r="Q537" s="236"/>
      <c r="R537" s="236"/>
      <c r="S537" s="236"/>
      <c r="T537" s="237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8" t="s">
        <v>200</v>
      </c>
      <c r="AU537" s="238" t="s">
        <v>84</v>
      </c>
      <c r="AV537" s="13" t="s">
        <v>84</v>
      </c>
      <c r="AW537" s="13" t="s">
        <v>35</v>
      </c>
      <c r="AX537" s="13" t="s">
        <v>74</v>
      </c>
      <c r="AY537" s="238" t="s">
        <v>189</v>
      </c>
    </row>
    <row r="538" s="15" customFormat="1">
      <c r="A538" s="15"/>
      <c r="B538" s="251"/>
      <c r="C538" s="252"/>
      <c r="D538" s="229" t="s">
        <v>200</v>
      </c>
      <c r="E538" s="253" t="s">
        <v>19</v>
      </c>
      <c r="F538" s="254" t="s">
        <v>1760</v>
      </c>
      <c r="G538" s="252"/>
      <c r="H538" s="253" t="s">
        <v>19</v>
      </c>
      <c r="I538" s="255"/>
      <c r="J538" s="252"/>
      <c r="K538" s="252"/>
      <c r="L538" s="256"/>
      <c r="M538" s="257"/>
      <c r="N538" s="258"/>
      <c r="O538" s="258"/>
      <c r="P538" s="258"/>
      <c r="Q538" s="258"/>
      <c r="R538" s="258"/>
      <c r="S538" s="258"/>
      <c r="T538" s="259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60" t="s">
        <v>200</v>
      </c>
      <c r="AU538" s="260" t="s">
        <v>84</v>
      </c>
      <c r="AV538" s="15" t="s">
        <v>82</v>
      </c>
      <c r="AW538" s="15" t="s">
        <v>35</v>
      </c>
      <c r="AX538" s="15" t="s">
        <v>74</v>
      </c>
      <c r="AY538" s="260" t="s">
        <v>189</v>
      </c>
    </row>
    <row r="539" s="13" customFormat="1">
      <c r="A539" s="13"/>
      <c r="B539" s="227"/>
      <c r="C539" s="228"/>
      <c r="D539" s="229" t="s">
        <v>200</v>
      </c>
      <c r="E539" s="230" t="s">
        <v>19</v>
      </c>
      <c r="F539" s="231" t="s">
        <v>1796</v>
      </c>
      <c r="G539" s="228"/>
      <c r="H539" s="232">
        <v>1.948</v>
      </c>
      <c r="I539" s="233"/>
      <c r="J539" s="228"/>
      <c r="K539" s="228"/>
      <c r="L539" s="234"/>
      <c r="M539" s="235"/>
      <c r="N539" s="236"/>
      <c r="O539" s="236"/>
      <c r="P539" s="236"/>
      <c r="Q539" s="236"/>
      <c r="R539" s="236"/>
      <c r="S539" s="236"/>
      <c r="T539" s="237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8" t="s">
        <v>200</v>
      </c>
      <c r="AU539" s="238" t="s">
        <v>84</v>
      </c>
      <c r="AV539" s="13" t="s">
        <v>84</v>
      </c>
      <c r="AW539" s="13" t="s">
        <v>35</v>
      </c>
      <c r="AX539" s="13" t="s">
        <v>74</v>
      </c>
      <c r="AY539" s="238" t="s">
        <v>189</v>
      </c>
    </row>
    <row r="540" s="13" customFormat="1">
      <c r="A540" s="13"/>
      <c r="B540" s="227"/>
      <c r="C540" s="228"/>
      <c r="D540" s="229" t="s">
        <v>200</v>
      </c>
      <c r="E540" s="230" t="s">
        <v>19</v>
      </c>
      <c r="F540" s="231" t="s">
        <v>1797</v>
      </c>
      <c r="G540" s="228"/>
      <c r="H540" s="232">
        <v>2.1259999999999999</v>
      </c>
      <c r="I540" s="233"/>
      <c r="J540" s="228"/>
      <c r="K540" s="228"/>
      <c r="L540" s="234"/>
      <c r="M540" s="235"/>
      <c r="N540" s="236"/>
      <c r="O540" s="236"/>
      <c r="P540" s="236"/>
      <c r="Q540" s="236"/>
      <c r="R540" s="236"/>
      <c r="S540" s="236"/>
      <c r="T540" s="237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8" t="s">
        <v>200</v>
      </c>
      <c r="AU540" s="238" t="s">
        <v>84</v>
      </c>
      <c r="AV540" s="13" t="s">
        <v>84</v>
      </c>
      <c r="AW540" s="13" t="s">
        <v>35</v>
      </c>
      <c r="AX540" s="13" t="s">
        <v>74</v>
      </c>
      <c r="AY540" s="238" t="s">
        <v>189</v>
      </c>
    </row>
    <row r="541" s="13" customFormat="1">
      <c r="A541" s="13"/>
      <c r="B541" s="227"/>
      <c r="C541" s="228"/>
      <c r="D541" s="229" t="s">
        <v>200</v>
      </c>
      <c r="E541" s="230" t="s">
        <v>19</v>
      </c>
      <c r="F541" s="231" t="s">
        <v>1798</v>
      </c>
      <c r="G541" s="228"/>
      <c r="H541" s="232">
        <v>1.575</v>
      </c>
      <c r="I541" s="233"/>
      <c r="J541" s="228"/>
      <c r="K541" s="228"/>
      <c r="L541" s="234"/>
      <c r="M541" s="235"/>
      <c r="N541" s="236"/>
      <c r="O541" s="236"/>
      <c r="P541" s="236"/>
      <c r="Q541" s="236"/>
      <c r="R541" s="236"/>
      <c r="S541" s="236"/>
      <c r="T541" s="237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8" t="s">
        <v>200</v>
      </c>
      <c r="AU541" s="238" t="s">
        <v>84</v>
      </c>
      <c r="AV541" s="13" t="s">
        <v>84</v>
      </c>
      <c r="AW541" s="13" t="s">
        <v>35</v>
      </c>
      <c r="AX541" s="13" t="s">
        <v>74</v>
      </c>
      <c r="AY541" s="238" t="s">
        <v>189</v>
      </c>
    </row>
    <row r="542" s="16" customFormat="1">
      <c r="A542" s="16"/>
      <c r="B542" s="271"/>
      <c r="C542" s="272"/>
      <c r="D542" s="229" t="s">
        <v>200</v>
      </c>
      <c r="E542" s="273" t="s">
        <v>1144</v>
      </c>
      <c r="F542" s="274" t="s">
        <v>379</v>
      </c>
      <c r="G542" s="272"/>
      <c r="H542" s="275">
        <v>12.590999999999999</v>
      </c>
      <c r="I542" s="276"/>
      <c r="J542" s="272"/>
      <c r="K542" s="272"/>
      <c r="L542" s="277"/>
      <c r="M542" s="278"/>
      <c r="N542" s="279"/>
      <c r="O542" s="279"/>
      <c r="P542" s="279"/>
      <c r="Q542" s="279"/>
      <c r="R542" s="279"/>
      <c r="S542" s="279"/>
      <c r="T542" s="280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T542" s="281" t="s">
        <v>200</v>
      </c>
      <c r="AU542" s="281" t="s">
        <v>84</v>
      </c>
      <c r="AV542" s="16" t="s">
        <v>190</v>
      </c>
      <c r="AW542" s="16" t="s">
        <v>35</v>
      </c>
      <c r="AX542" s="16" t="s">
        <v>74</v>
      </c>
      <c r="AY542" s="281" t="s">
        <v>189</v>
      </c>
    </row>
    <row r="543" s="14" customFormat="1">
      <c r="A543" s="14"/>
      <c r="B543" s="239"/>
      <c r="C543" s="240"/>
      <c r="D543" s="229" t="s">
        <v>200</v>
      </c>
      <c r="E543" s="241" t="s">
        <v>19</v>
      </c>
      <c r="F543" s="242" t="s">
        <v>203</v>
      </c>
      <c r="G543" s="240"/>
      <c r="H543" s="243">
        <v>12.590999999999999</v>
      </c>
      <c r="I543" s="244"/>
      <c r="J543" s="240"/>
      <c r="K543" s="240"/>
      <c r="L543" s="245"/>
      <c r="M543" s="246"/>
      <c r="N543" s="247"/>
      <c r="O543" s="247"/>
      <c r="P543" s="247"/>
      <c r="Q543" s="247"/>
      <c r="R543" s="247"/>
      <c r="S543" s="247"/>
      <c r="T543" s="248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9" t="s">
        <v>200</v>
      </c>
      <c r="AU543" s="249" t="s">
        <v>84</v>
      </c>
      <c r="AV543" s="14" t="s">
        <v>196</v>
      </c>
      <c r="AW543" s="14" t="s">
        <v>35</v>
      </c>
      <c r="AX543" s="14" t="s">
        <v>82</v>
      </c>
      <c r="AY543" s="249" t="s">
        <v>189</v>
      </c>
    </row>
    <row r="544" s="2" customFormat="1" ht="16.5" customHeight="1">
      <c r="A544" s="42"/>
      <c r="B544" s="43"/>
      <c r="C544" s="209" t="s">
        <v>709</v>
      </c>
      <c r="D544" s="209" t="s">
        <v>192</v>
      </c>
      <c r="E544" s="210" t="s">
        <v>1799</v>
      </c>
      <c r="F544" s="211" t="s">
        <v>1800</v>
      </c>
      <c r="G544" s="212" t="s">
        <v>93</v>
      </c>
      <c r="H544" s="213">
        <v>12.590999999999999</v>
      </c>
      <c r="I544" s="214"/>
      <c r="J544" s="215">
        <f>ROUND(I544*H544,2)</f>
        <v>0</v>
      </c>
      <c r="K544" s="211" t="s">
        <v>195</v>
      </c>
      <c r="L544" s="48"/>
      <c r="M544" s="216" t="s">
        <v>19</v>
      </c>
      <c r="N544" s="217" t="s">
        <v>45</v>
      </c>
      <c r="O544" s="88"/>
      <c r="P544" s="218">
        <f>O544*H544</f>
        <v>0</v>
      </c>
      <c r="Q544" s="218">
        <v>0</v>
      </c>
      <c r="R544" s="218">
        <f>Q544*H544</f>
        <v>0</v>
      </c>
      <c r="S544" s="218">
        <v>0</v>
      </c>
      <c r="T544" s="219">
        <f>S544*H544</f>
        <v>0</v>
      </c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R544" s="220" t="s">
        <v>196</v>
      </c>
      <c r="AT544" s="220" t="s">
        <v>192</v>
      </c>
      <c r="AU544" s="220" t="s">
        <v>84</v>
      </c>
      <c r="AY544" s="21" t="s">
        <v>189</v>
      </c>
      <c r="BE544" s="221">
        <f>IF(N544="základní",J544,0)</f>
        <v>0</v>
      </c>
      <c r="BF544" s="221">
        <f>IF(N544="snížená",J544,0)</f>
        <v>0</v>
      </c>
      <c r="BG544" s="221">
        <f>IF(N544="zákl. přenesená",J544,0)</f>
        <v>0</v>
      </c>
      <c r="BH544" s="221">
        <f>IF(N544="sníž. přenesená",J544,0)</f>
        <v>0</v>
      </c>
      <c r="BI544" s="221">
        <f>IF(N544="nulová",J544,0)</f>
        <v>0</v>
      </c>
      <c r="BJ544" s="21" t="s">
        <v>82</v>
      </c>
      <c r="BK544" s="221">
        <f>ROUND(I544*H544,2)</f>
        <v>0</v>
      </c>
      <c r="BL544" s="21" t="s">
        <v>196</v>
      </c>
      <c r="BM544" s="220" t="s">
        <v>1801</v>
      </c>
    </row>
    <row r="545" s="2" customFormat="1">
      <c r="A545" s="42"/>
      <c r="B545" s="43"/>
      <c r="C545" s="44"/>
      <c r="D545" s="222" t="s">
        <v>198</v>
      </c>
      <c r="E545" s="44"/>
      <c r="F545" s="223" t="s">
        <v>1802</v>
      </c>
      <c r="G545" s="44"/>
      <c r="H545" s="44"/>
      <c r="I545" s="224"/>
      <c r="J545" s="44"/>
      <c r="K545" s="44"/>
      <c r="L545" s="48"/>
      <c r="M545" s="225"/>
      <c r="N545" s="226"/>
      <c r="O545" s="88"/>
      <c r="P545" s="88"/>
      <c r="Q545" s="88"/>
      <c r="R545" s="88"/>
      <c r="S545" s="88"/>
      <c r="T545" s="89"/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T545" s="21" t="s">
        <v>198</v>
      </c>
      <c r="AU545" s="21" t="s">
        <v>84</v>
      </c>
    </row>
    <row r="546" s="13" customFormat="1">
      <c r="A546" s="13"/>
      <c r="B546" s="227"/>
      <c r="C546" s="228"/>
      <c r="D546" s="229" t="s">
        <v>200</v>
      </c>
      <c r="E546" s="230" t="s">
        <v>19</v>
      </c>
      <c r="F546" s="231" t="s">
        <v>1144</v>
      </c>
      <c r="G546" s="228"/>
      <c r="H546" s="232">
        <v>12.590999999999999</v>
      </c>
      <c r="I546" s="233"/>
      <c r="J546" s="228"/>
      <c r="K546" s="228"/>
      <c r="L546" s="234"/>
      <c r="M546" s="235"/>
      <c r="N546" s="236"/>
      <c r="O546" s="236"/>
      <c r="P546" s="236"/>
      <c r="Q546" s="236"/>
      <c r="R546" s="236"/>
      <c r="S546" s="236"/>
      <c r="T546" s="237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8" t="s">
        <v>200</v>
      </c>
      <c r="AU546" s="238" t="s">
        <v>84</v>
      </c>
      <c r="AV546" s="13" t="s">
        <v>84</v>
      </c>
      <c r="AW546" s="13" t="s">
        <v>35</v>
      </c>
      <c r="AX546" s="13" t="s">
        <v>82</v>
      </c>
      <c r="AY546" s="238" t="s">
        <v>189</v>
      </c>
    </row>
    <row r="547" s="2" customFormat="1" ht="24.15" customHeight="1">
      <c r="A547" s="42"/>
      <c r="B547" s="43"/>
      <c r="C547" s="209" t="s">
        <v>716</v>
      </c>
      <c r="D547" s="209" t="s">
        <v>192</v>
      </c>
      <c r="E547" s="210" t="s">
        <v>1803</v>
      </c>
      <c r="F547" s="211" t="s">
        <v>1804</v>
      </c>
      <c r="G547" s="212" t="s">
        <v>107</v>
      </c>
      <c r="H547" s="213">
        <v>0.59599999999999997</v>
      </c>
      <c r="I547" s="214"/>
      <c r="J547" s="215">
        <f>ROUND(I547*H547,2)</f>
        <v>0</v>
      </c>
      <c r="K547" s="211" t="s">
        <v>195</v>
      </c>
      <c r="L547" s="48"/>
      <c r="M547" s="216" t="s">
        <v>19</v>
      </c>
      <c r="N547" s="217" t="s">
        <v>45</v>
      </c>
      <c r="O547" s="88"/>
      <c r="P547" s="218">
        <f>O547*H547</f>
        <v>0</v>
      </c>
      <c r="Q547" s="218">
        <v>2.5018699999999998</v>
      </c>
      <c r="R547" s="218">
        <f>Q547*H547</f>
        <v>1.4911145199999998</v>
      </c>
      <c r="S547" s="218">
        <v>0</v>
      </c>
      <c r="T547" s="219">
        <f>S547*H547</f>
        <v>0</v>
      </c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R547" s="220" t="s">
        <v>196</v>
      </c>
      <c r="AT547" s="220" t="s">
        <v>192</v>
      </c>
      <c r="AU547" s="220" t="s">
        <v>84</v>
      </c>
      <c r="AY547" s="21" t="s">
        <v>189</v>
      </c>
      <c r="BE547" s="221">
        <f>IF(N547="základní",J547,0)</f>
        <v>0</v>
      </c>
      <c r="BF547" s="221">
        <f>IF(N547="snížená",J547,0)</f>
        <v>0</v>
      </c>
      <c r="BG547" s="221">
        <f>IF(N547="zákl. přenesená",J547,0)</f>
        <v>0</v>
      </c>
      <c r="BH547" s="221">
        <f>IF(N547="sníž. přenesená",J547,0)</f>
        <v>0</v>
      </c>
      <c r="BI547" s="221">
        <f>IF(N547="nulová",J547,0)</f>
        <v>0</v>
      </c>
      <c r="BJ547" s="21" t="s">
        <v>82</v>
      </c>
      <c r="BK547" s="221">
        <f>ROUND(I547*H547,2)</f>
        <v>0</v>
      </c>
      <c r="BL547" s="21" t="s">
        <v>196</v>
      </c>
      <c r="BM547" s="220" t="s">
        <v>1805</v>
      </c>
    </row>
    <row r="548" s="2" customFormat="1">
      <c r="A548" s="42"/>
      <c r="B548" s="43"/>
      <c r="C548" s="44"/>
      <c r="D548" s="222" t="s">
        <v>198</v>
      </c>
      <c r="E548" s="44"/>
      <c r="F548" s="223" t="s">
        <v>1806</v>
      </c>
      <c r="G548" s="44"/>
      <c r="H548" s="44"/>
      <c r="I548" s="224"/>
      <c r="J548" s="44"/>
      <c r="K548" s="44"/>
      <c r="L548" s="48"/>
      <c r="M548" s="225"/>
      <c r="N548" s="226"/>
      <c r="O548" s="88"/>
      <c r="P548" s="88"/>
      <c r="Q548" s="88"/>
      <c r="R548" s="88"/>
      <c r="S548" s="88"/>
      <c r="T548" s="89"/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T548" s="21" t="s">
        <v>198</v>
      </c>
      <c r="AU548" s="21" t="s">
        <v>84</v>
      </c>
    </row>
    <row r="549" s="15" customFormat="1">
      <c r="A549" s="15"/>
      <c r="B549" s="251"/>
      <c r="C549" s="252"/>
      <c r="D549" s="229" t="s">
        <v>200</v>
      </c>
      <c r="E549" s="253" t="s">
        <v>19</v>
      </c>
      <c r="F549" s="254" t="s">
        <v>1807</v>
      </c>
      <c r="G549" s="252"/>
      <c r="H549" s="253" t="s">
        <v>19</v>
      </c>
      <c r="I549" s="255"/>
      <c r="J549" s="252"/>
      <c r="K549" s="252"/>
      <c r="L549" s="256"/>
      <c r="M549" s="257"/>
      <c r="N549" s="258"/>
      <c r="O549" s="258"/>
      <c r="P549" s="258"/>
      <c r="Q549" s="258"/>
      <c r="R549" s="258"/>
      <c r="S549" s="258"/>
      <c r="T549" s="259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60" t="s">
        <v>200</v>
      </c>
      <c r="AU549" s="260" t="s">
        <v>84</v>
      </c>
      <c r="AV549" s="15" t="s">
        <v>82</v>
      </c>
      <c r="AW549" s="15" t="s">
        <v>35</v>
      </c>
      <c r="AX549" s="15" t="s">
        <v>74</v>
      </c>
      <c r="AY549" s="260" t="s">
        <v>189</v>
      </c>
    </row>
    <row r="550" s="13" customFormat="1">
      <c r="A550" s="13"/>
      <c r="B550" s="227"/>
      <c r="C550" s="228"/>
      <c r="D550" s="229" t="s">
        <v>200</v>
      </c>
      <c r="E550" s="230" t="s">
        <v>19</v>
      </c>
      <c r="F550" s="231" t="s">
        <v>1808</v>
      </c>
      <c r="G550" s="228"/>
      <c r="H550" s="232">
        <v>0.59599999999999997</v>
      </c>
      <c r="I550" s="233"/>
      <c r="J550" s="228"/>
      <c r="K550" s="228"/>
      <c r="L550" s="234"/>
      <c r="M550" s="235"/>
      <c r="N550" s="236"/>
      <c r="O550" s="236"/>
      <c r="P550" s="236"/>
      <c r="Q550" s="236"/>
      <c r="R550" s="236"/>
      <c r="S550" s="236"/>
      <c r="T550" s="237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8" t="s">
        <v>200</v>
      </c>
      <c r="AU550" s="238" t="s">
        <v>84</v>
      </c>
      <c r="AV550" s="13" t="s">
        <v>84</v>
      </c>
      <c r="AW550" s="13" t="s">
        <v>35</v>
      </c>
      <c r="AX550" s="13" t="s">
        <v>82</v>
      </c>
      <c r="AY550" s="238" t="s">
        <v>189</v>
      </c>
    </row>
    <row r="551" s="12" customFormat="1" ht="22.8" customHeight="1">
      <c r="A551" s="12"/>
      <c r="B551" s="193"/>
      <c r="C551" s="194"/>
      <c r="D551" s="195" t="s">
        <v>73</v>
      </c>
      <c r="E551" s="207" t="s">
        <v>190</v>
      </c>
      <c r="F551" s="207" t="s">
        <v>191</v>
      </c>
      <c r="G551" s="194"/>
      <c r="H551" s="194"/>
      <c r="I551" s="197"/>
      <c r="J551" s="208">
        <f>BK551</f>
        <v>0</v>
      </c>
      <c r="K551" s="194"/>
      <c r="L551" s="199"/>
      <c r="M551" s="200"/>
      <c r="N551" s="201"/>
      <c r="O551" s="201"/>
      <c r="P551" s="202">
        <f>SUM(P552:P617)</f>
        <v>0</v>
      </c>
      <c r="Q551" s="201"/>
      <c r="R551" s="202">
        <f>SUM(R552:R617)</f>
        <v>82.314653589999992</v>
      </c>
      <c r="S551" s="201"/>
      <c r="T551" s="203">
        <f>SUM(T552:T617)</f>
        <v>0</v>
      </c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R551" s="204" t="s">
        <v>82</v>
      </c>
      <c r="AT551" s="205" t="s">
        <v>73</v>
      </c>
      <c r="AU551" s="205" t="s">
        <v>82</v>
      </c>
      <c r="AY551" s="204" t="s">
        <v>189</v>
      </c>
      <c r="BK551" s="206">
        <f>SUM(BK552:BK617)</f>
        <v>0</v>
      </c>
    </row>
    <row r="552" s="2" customFormat="1" ht="37.8" customHeight="1">
      <c r="A552" s="42"/>
      <c r="B552" s="43"/>
      <c r="C552" s="209" t="s">
        <v>721</v>
      </c>
      <c r="D552" s="209" t="s">
        <v>192</v>
      </c>
      <c r="E552" s="210" t="s">
        <v>1809</v>
      </c>
      <c r="F552" s="211" t="s">
        <v>1810</v>
      </c>
      <c r="G552" s="212" t="s">
        <v>93</v>
      </c>
      <c r="H552" s="213">
        <v>28.488</v>
      </c>
      <c r="I552" s="214"/>
      <c r="J552" s="215">
        <f>ROUND(I552*H552,2)</f>
        <v>0</v>
      </c>
      <c r="K552" s="211" t="s">
        <v>195</v>
      </c>
      <c r="L552" s="48"/>
      <c r="M552" s="216" t="s">
        <v>19</v>
      </c>
      <c r="N552" s="217" t="s">
        <v>45</v>
      </c>
      <c r="O552" s="88"/>
      <c r="P552" s="218">
        <f>O552*H552</f>
        <v>0</v>
      </c>
      <c r="Q552" s="218">
        <v>0.73558000000000001</v>
      </c>
      <c r="R552" s="218">
        <f>Q552*H552</f>
        <v>20.955203040000001</v>
      </c>
      <c r="S552" s="218">
        <v>0</v>
      </c>
      <c r="T552" s="219">
        <f>S552*H552</f>
        <v>0</v>
      </c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R552" s="220" t="s">
        <v>196</v>
      </c>
      <c r="AT552" s="220" t="s">
        <v>192</v>
      </c>
      <c r="AU552" s="220" t="s">
        <v>84</v>
      </c>
      <c r="AY552" s="21" t="s">
        <v>189</v>
      </c>
      <c r="BE552" s="221">
        <f>IF(N552="základní",J552,0)</f>
        <v>0</v>
      </c>
      <c r="BF552" s="221">
        <f>IF(N552="snížená",J552,0)</f>
        <v>0</v>
      </c>
      <c r="BG552" s="221">
        <f>IF(N552="zákl. přenesená",J552,0)</f>
        <v>0</v>
      </c>
      <c r="BH552" s="221">
        <f>IF(N552="sníž. přenesená",J552,0)</f>
        <v>0</v>
      </c>
      <c r="BI552" s="221">
        <f>IF(N552="nulová",J552,0)</f>
        <v>0</v>
      </c>
      <c r="BJ552" s="21" t="s">
        <v>82</v>
      </c>
      <c r="BK552" s="221">
        <f>ROUND(I552*H552,2)</f>
        <v>0</v>
      </c>
      <c r="BL552" s="21" t="s">
        <v>196</v>
      </c>
      <c r="BM552" s="220" t="s">
        <v>1811</v>
      </c>
    </row>
    <row r="553" s="2" customFormat="1">
      <c r="A553" s="42"/>
      <c r="B553" s="43"/>
      <c r="C553" s="44"/>
      <c r="D553" s="222" t="s">
        <v>198</v>
      </c>
      <c r="E553" s="44"/>
      <c r="F553" s="223" t="s">
        <v>1812</v>
      </c>
      <c r="G553" s="44"/>
      <c r="H553" s="44"/>
      <c r="I553" s="224"/>
      <c r="J553" s="44"/>
      <c r="K553" s="44"/>
      <c r="L553" s="48"/>
      <c r="M553" s="225"/>
      <c r="N553" s="226"/>
      <c r="O553" s="88"/>
      <c r="P553" s="88"/>
      <c r="Q553" s="88"/>
      <c r="R553" s="88"/>
      <c r="S553" s="88"/>
      <c r="T553" s="89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T553" s="21" t="s">
        <v>198</v>
      </c>
      <c r="AU553" s="21" t="s">
        <v>84</v>
      </c>
    </row>
    <row r="554" s="15" customFormat="1">
      <c r="A554" s="15"/>
      <c r="B554" s="251"/>
      <c r="C554" s="252"/>
      <c r="D554" s="229" t="s">
        <v>200</v>
      </c>
      <c r="E554" s="253" t="s">
        <v>19</v>
      </c>
      <c r="F554" s="254" t="s">
        <v>1813</v>
      </c>
      <c r="G554" s="252"/>
      <c r="H554" s="253" t="s">
        <v>19</v>
      </c>
      <c r="I554" s="255"/>
      <c r="J554" s="252"/>
      <c r="K554" s="252"/>
      <c r="L554" s="256"/>
      <c r="M554" s="257"/>
      <c r="N554" s="258"/>
      <c r="O554" s="258"/>
      <c r="P554" s="258"/>
      <c r="Q554" s="258"/>
      <c r="R554" s="258"/>
      <c r="S554" s="258"/>
      <c r="T554" s="259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60" t="s">
        <v>200</v>
      </c>
      <c r="AU554" s="260" t="s">
        <v>84</v>
      </c>
      <c r="AV554" s="15" t="s">
        <v>82</v>
      </c>
      <c r="AW554" s="15" t="s">
        <v>35</v>
      </c>
      <c r="AX554" s="15" t="s">
        <v>74</v>
      </c>
      <c r="AY554" s="260" t="s">
        <v>189</v>
      </c>
    </row>
    <row r="555" s="13" customFormat="1">
      <c r="A555" s="13"/>
      <c r="B555" s="227"/>
      <c r="C555" s="228"/>
      <c r="D555" s="229" t="s">
        <v>200</v>
      </c>
      <c r="E555" s="230" t="s">
        <v>19</v>
      </c>
      <c r="F555" s="231" t="s">
        <v>1814</v>
      </c>
      <c r="G555" s="228"/>
      <c r="H555" s="232">
        <v>28.488</v>
      </c>
      <c r="I555" s="233"/>
      <c r="J555" s="228"/>
      <c r="K555" s="228"/>
      <c r="L555" s="234"/>
      <c r="M555" s="235"/>
      <c r="N555" s="236"/>
      <c r="O555" s="236"/>
      <c r="P555" s="236"/>
      <c r="Q555" s="236"/>
      <c r="R555" s="236"/>
      <c r="S555" s="236"/>
      <c r="T555" s="237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8" t="s">
        <v>200</v>
      </c>
      <c r="AU555" s="238" t="s">
        <v>84</v>
      </c>
      <c r="AV555" s="13" t="s">
        <v>84</v>
      </c>
      <c r="AW555" s="13" t="s">
        <v>35</v>
      </c>
      <c r="AX555" s="13" t="s">
        <v>74</v>
      </c>
      <c r="AY555" s="238" t="s">
        <v>189</v>
      </c>
    </row>
    <row r="556" s="16" customFormat="1">
      <c r="A556" s="16"/>
      <c r="B556" s="271"/>
      <c r="C556" s="272"/>
      <c r="D556" s="229" t="s">
        <v>200</v>
      </c>
      <c r="E556" s="273" t="s">
        <v>1204</v>
      </c>
      <c r="F556" s="274" t="s">
        <v>379</v>
      </c>
      <c r="G556" s="272"/>
      <c r="H556" s="275">
        <v>28.488</v>
      </c>
      <c r="I556" s="276"/>
      <c r="J556" s="272"/>
      <c r="K556" s="272"/>
      <c r="L556" s="277"/>
      <c r="M556" s="278"/>
      <c r="N556" s="279"/>
      <c r="O556" s="279"/>
      <c r="P556" s="279"/>
      <c r="Q556" s="279"/>
      <c r="R556" s="279"/>
      <c r="S556" s="279"/>
      <c r="T556" s="280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T556" s="281" t="s">
        <v>200</v>
      </c>
      <c r="AU556" s="281" t="s">
        <v>84</v>
      </c>
      <c r="AV556" s="16" t="s">
        <v>190</v>
      </c>
      <c r="AW556" s="16" t="s">
        <v>35</v>
      </c>
      <c r="AX556" s="16" t="s">
        <v>74</v>
      </c>
      <c r="AY556" s="281" t="s">
        <v>189</v>
      </c>
    </row>
    <row r="557" s="14" customFormat="1">
      <c r="A557" s="14"/>
      <c r="B557" s="239"/>
      <c r="C557" s="240"/>
      <c r="D557" s="229" t="s">
        <v>200</v>
      </c>
      <c r="E557" s="241" t="s">
        <v>19</v>
      </c>
      <c r="F557" s="242" t="s">
        <v>203</v>
      </c>
      <c r="G557" s="240"/>
      <c r="H557" s="243">
        <v>28.488</v>
      </c>
      <c r="I557" s="244"/>
      <c r="J557" s="240"/>
      <c r="K557" s="240"/>
      <c r="L557" s="245"/>
      <c r="M557" s="246"/>
      <c r="N557" s="247"/>
      <c r="O557" s="247"/>
      <c r="P557" s="247"/>
      <c r="Q557" s="247"/>
      <c r="R557" s="247"/>
      <c r="S557" s="247"/>
      <c r="T557" s="248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49" t="s">
        <v>200</v>
      </c>
      <c r="AU557" s="249" t="s">
        <v>84</v>
      </c>
      <c r="AV557" s="14" t="s">
        <v>196</v>
      </c>
      <c r="AW557" s="14" t="s">
        <v>35</v>
      </c>
      <c r="AX557" s="14" t="s">
        <v>82</v>
      </c>
      <c r="AY557" s="249" t="s">
        <v>189</v>
      </c>
    </row>
    <row r="558" s="2" customFormat="1" ht="37.8" customHeight="1">
      <c r="A558" s="42"/>
      <c r="B558" s="43"/>
      <c r="C558" s="209" t="s">
        <v>726</v>
      </c>
      <c r="D558" s="209" t="s">
        <v>192</v>
      </c>
      <c r="E558" s="210" t="s">
        <v>1815</v>
      </c>
      <c r="F558" s="211" t="s">
        <v>1816</v>
      </c>
      <c r="G558" s="212" t="s">
        <v>222</v>
      </c>
      <c r="H558" s="213">
        <v>0.66000000000000003</v>
      </c>
      <c r="I558" s="214"/>
      <c r="J558" s="215">
        <f>ROUND(I558*H558,2)</f>
        <v>0</v>
      </c>
      <c r="K558" s="211" t="s">
        <v>195</v>
      </c>
      <c r="L558" s="48"/>
      <c r="M558" s="216" t="s">
        <v>19</v>
      </c>
      <c r="N558" s="217" t="s">
        <v>45</v>
      </c>
      <c r="O558" s="88"/>
      <c r="P558" s="218">
        <f>O558*H558</f>
        <v>0</v>
      </c>
      <c r="Q558" s="218">
        <v>1.04922</v>
      </c>
      <c r="R558" s="218">
        <f>Q558*H558</f>
        <v>0.69248520000000002</v>
      </c>
      <c r="S558" s="218">
        <v>0</v>
      </c>
      <c r="T558" s="219">
        <f>S558*H558</f>
        <v>0</v>
      </c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R558" s="220" t="s">
        <v>196</v>
      </c>
      <c r="AT558" s="220" t="s">
        <v>192</v>
      </c>
      <c r="AU558" s="220" t="s">
        <v>84</v>
      </c>
      <c r="AY558" s="21" t="s">
        <v>189</v>
      </c>
      <c r="BE558" s="221">
        <f>IF(N558="základní",J558,0)</f>
        <v>0</v>
      </c>
      <c r="BF558" s="221">
        <f>IF(N558="snížená",J558,0)</f>
        <v>0</v>
      </c>
      <c r="BG558" s="221">
        <f>IF(N558="zákl. přenesená",J558,0)</f>
        <v>0</v>
      </c>
      <c r="BH558" s="221">
        <f>IF(N558="sníž. přenesená",J558,0)</f>
        <v>0</v>
      </c>
      <c r="BI558" s="221">
        <f>IF(N558="nulová",J558,0)</f>
        <v>0</v>
      </c>
      <c r="BJ558" s="21" t="s">
        <v>82</v>
      </c>
      <c r="BK558" s="221">
        <f>ROUND(I558*H558,2)</f>
        <v>0</v>
      </c>
      <c r="BL558" s="21" t="s">
        <v>196</v>
      </c>
      <c r="BM558" s="220" t="s">
        <v>1817</v>
      </c>
    </row>
    <row r="559" s="2" customFormat="1">
      <c r="A559" s="42"/>
      <c r="B559" s="43"/>
      <c r="C559" s="44"/>
      <c r="D559" s="222" t="s">
        <v>198</v>
      </c>
      <c r="E559" s="44"/>
      <c r="F559" s="223" t="s">
        <v>1818</v>
      </c>
      <c r="G559" s="44"/>
      <c r="H559" s="44"/>
      <c r="I559" s="224"/>
      <c r="J559" s="44"/>
      <c r="K559" s="44"/>
      <c r="L559" s="48"/>
      <c r="M559" s="225"/>
      <c r="N559" s="226"/>
      <c r="O559" s="88"/>
      <c r="P559" s="88"/>
      <c r="Q559" s="88"/>
      <c r="R559" s="88"/>
      <c r="S559" s="88"/>
      <c r="T559" s="89"/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T559" s="21" t="s">
        <v>198</v>
      </c>
      <c r="AU559" s="21" t="s">
        <v>84</v>
      </c>
    </row>
    <row r="560" s="15" customFormat="1">
      <c r="A560" s="15"/>
      <c r="B560" s="251"/>
      <c r="C560" s="252"/>
      <c r="D560" s="229" t="s">
        <v>200</v>
      </c>
      <c r="E560" s="253" t="s">
        <v>19</v>
      </c>
      <c r="F560" s="254" t="s">
        <v>1819</v>
      </c>
      <c r="G560" s="252"/>
      <c r="H560" s="253" t="s">
        <v>19</v>
      </c>
      <c r="I560" s="255"/>
      <c r="J560" s="252"/>
      <c r="K560" s="252"/>
      <c r="L560" s="256"/>
      <c r="M560" s="257"/>
      <c r="N560" s="258"/>
      <c r="O560" s="258"/>
      <c r="P560" s="258"/>
      <c r="Q560" s="258"/>
      <c r="R560" s="258"/>
      <c r="S560" s="258"/>
      <c r="T560" s="259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60" t="s">
        <v>200</v>
      </c>
      <c r="AU560" s="260" t="s">
        <v>84</v>
      </c>
      <c r="AV560" s="15" t="s">
        <v>82</v>
      </c>
      <c r="AW560" s="15" t="s">
        <v>35</v>
      </c>
      <c r="AX560" s="15" t="s">
        <v>74</v>
      </c>
      <c r="AY560" s="260" t="s">
        <v>189</v>
      </c>
    </row>
    <row r="561" s="13" customFormat="1">
      <c r="A561" s="13"/>
      <c r="B561" s="227"/>
      <c r="C561" s="228"/>
      <c r="D561" s="229" t="s">
        <v>200</v>
      </c>
      <c r="E561" s="230" t="s">
        <v>19</v>
      </c>
      <c r="F561" s="231" t="s">
        <v>1820</v>
      </c>
      <c r="G561" s="228"/>
      <c r="H561" s="232">
        <v>1.117</v>
      </c>
      <c r="I561" s="233"/>
      <c r="J561" s="228"/>
      <c r="K561" s="228"/>
      <c r="L561" s="234"/>
      <c r="M561" s="235"/>
      <c r="N561" s="236"/>
      <c r="O561" s="236"/>
      <c r="P561" s="236"/>
      <c r="Q561" s="236"/>
      <c r="R561" s="236"/>
      <c r="S561" s="236"/>
      <c r="T561" s="237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8" t="s">
        <v>200</v>
      </c>
      <c r="AU561" s="238" t="s">
        <v>84</v>
      </c>
      <c r="AV561" s="13" t="s">
        <v>84</v>
      </c>
      <c r="AW561" s="13" t="s">
        <v>35</v>
      </c>
      <c r="AX561" s="13" t="s">
        <v>74</v>
      </c>
      <c r="AY561" s="238" t="s">
        <v>189</v>
      </c>
    </row>
    <row r="562" s="15" customFormat="1">
      <c r="A562" s="15"/>
      <c r="B562" s="251"/>
      <c r="C562" s="252"/>
      <c r="D562" s="229" t="s">
        <v>200</v>
      </c>
      <c r="E562" s="253" t="s">
        <v>19</v>
      </c>
      <c r="F562" s="254" t="s">
        <v>1821</v>
      </c>
      <c r="G562" s="252"/>
      <c r="H562" s="253" t="s">
        <v>19</v>
      </c>
      <c r="I562" s="255"/>
      <c r="J562" s="252"/>
      <c r="K562" s="252"/>
      <c r="L562" s="256"/>
      <c r="M562" s="257"/>
      <c r="N562" s="258"/>
      <c r="O562" s="258"/>
      <c r="P562" s="258"/>
      <c r="Q562" s="258"/>
      <c r="R562" s="258"/>
      <c r="S562" s="258"/>
      <c r="T562" s="259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60" t="s">
        <v>200</v>
      </c>
      <c r="AU562" s="260" t="s">
        <v>84</v>
      </c>
      <c r="AV562" s="15" t="s">
        <v>82</v>
      </c>
      <c r="AW562" s="15" t="s">
        <v>35</v>
      </c>
      <c r="AX562" s="15" t="s">
        <v>74</v>
      </c>
      <c r="AY562" s="260" t="s">
        <v>189</v>
      </c>
    </row>
    <row r="563" s="13" customFormat="1">
      <c r="A563" s="13"/>
      <c r="B563" s="227"/>
      <c r="C563" s="228"/>
      <c r="D563" s="229" t="s">
        <v>200</v>
      </c>
      <c r="E563" s="230" t="s">
        <v>19</v>
      </c>
      <c r="F563" s="231" t="s">
        <v>1822</v>
      </c>
      <c r="G563" s="228"/>
      <c r="H563" s="232">
        <v>-0.45700000000000002</v>
      </c>
      <c r="I563" s="233"/>
      <c r="J563" s="228"/>
      <c r="K563" s="228"/>
      <c r="L563" s="234"/>
      <c r="M563" s="235"/>
      <c r="N563" s="236"/>
      <c r="O563" s="236"/>
      <c r="P563" s="236"/>
      <c r="Q563" s="236"/>
      <c r="R563" s="236"/>
      <c r="S563" s="236"/>
      <c r="T563" s="237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8" t="s">
        <v>200</v>
      </c>
      <c r="AU563" s="238" t="s">
        <v>84</v>
      </c>
      <c r="AV563" s="13" t="s">
        <v>84</v>
      </c>
      <c r="AW563" s="13" t="s">
        <v>35</v>
      </c>
      <c r="AX563" s="13" t="s">
        <v>74</v>
      </c>
      <c r="AY563" s="238" t="s">
        <v>189</v>
      </c>
    </row>
    <row r="564" s="14" customFormat="1">
      <c r="A564" s="14"/>
      <c r="B564" s="239"/>
      <c r="C564" s="240"/>
      <c r="D564" s="229" t="s">
        <v>200</v>
      </c>
      <c r="E564" s="241" t="s">
        <v>19</v>
      </c>
      <c r="F564" s="242" t="s">
        <v>203</v>
      </c>
      <c r="G564" s="240"/>
      <c r="H564" s="243">
        <v>0.66000000000000003</v>
      </c>
      <c r="I564" s="244"/>
      <c r="J564" s="240"/>
      <c r="K564" s="240"/>
      <c r="L564" s="245"/>
      <c r="M564" s="246"/>
      <c r="N564" s="247"/>
      <c r="O564" s="247"/>
      <c r="P564" s="247"/>
      <c r="Q564" s="247"/>
      <c r="R564" s="247"/>
      <c r="S564" s="247"/>
      <c r="T564" s="248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49" t="s">
        <v>200</v>
      </c>
      <c r="AU564" s="249" t="s">
        <v>84</v>
      </c>
      <c r="AV564" s="14" t="s">
        <v>196</v>
      </c>
      <c r="AW564" s="14" t="s">
        <v>35</v>
      </c>
      <c r="AX564" s="14" t="s">
        <v>82</v>
      </c>
      <c r="AY564" s="249" t="s">
        <v>189</v>
      </c>
    </row>
    <row r="565" s="2" customFormat="1" ht="37.8" customHeight="1">
      <c r="A565" s="42"/>
      <c r="B565" s="43"/>
      <c r="C565" s="209" t="s">
        <v>732</v>
      </c>
      <c r="D565" s="209" t="s">
        <v>192</v>
      </c>
      <c r="E565" s="210" t="s">
        <v>1823</v>
      </c>
      <c r="F565" s="211" t="s">
        <v>1824</v>
      </c>
      <c r="G565" s="212" t="s">
        <v>93</v>
      </c>
      <c r="H565" s="213">
        <v>68.956999999999994</v>
      </c>
      <c r="I565" s="214"/>
      <c r="J565" s="215">
        <f>ROUND(I565*H565,2)</f>
        <v>0</v>
      </c>
      <c r="K565" s="211" t="s">
        <v>195</v>
      </c>
      <c r="L565" s="48"/>
      <c r="M565" s="216" t="s">
        <v>19</v>
      </c>
      <c r="N565" s="217" t="s">
        <v>45</v>
      </c>
      <c r="O565" s="88"/>
      <c r="P565" s="218">
        <f>O565*H565</f>
        <v>0</v>
      </c>
      <c r="Q565" s="218">
        <v>0.028570000000000002</v>
      </c>
      <c r="R565" s="218">
        <f>Q565*H565</f>
        <v>1.97010149</v>
      </c>
      <c r="S565" s="218">
        <v>0</v>
      </c>
      <c r="T565" s="219">
        <f>S565*H565</f>
        <v>0</v>
      </c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R565" s="220" t="s">
        <v>196</v>
      </c>
      <c r="AT565" s="220" t="s">
        <v>192</v>
      </c>
      <c r="AU565" s="220" t="s">
        <v>84</v>
      </c>
      <c r="AY565" s="21" t="s">
        <v>189</v>
      </c>
      <c r="BE565" s="221">
        <f>IF(N565="základní",J565,0)</f>
        <v>0</v>
      </c>
      <c r="BF565" s="221">
        <f>IF(N565="snížená",J565,0)</f>
        <v>0</v>
      </c>
      <c r="BG565" s="221">
        <f>IF(N565="zákl. přenesená",J565,0)</f>
        <v>0</v>
      </c>
      <c r="BH565" s="221">
        <f>IF(N565="sníž. přenesená",J565,0)</f>
        <v>0</v>
      </c>
      <c r="BI565" s="221">
        <f>IF(N565="nulová",J565,0)</f>
        <v>0</v>
      </c>
      <c r="BJ565" s="21" t="s">
        <v>82</v>
      </c>
      <c r="BK565" s="221">
        <f>ROUND(I565*H565,2)</f>
        <v>0</v>
      </c>
      <c r="BL565" s="21" t="s">
        <v>196</v>
      </c>
      <c r="BM565" s="220" t="s">
        <v>1825</v>
      </c>
    </row>
    <row r="566" s="2" customFormat="1">
      <c r="A566" s="42"/>
      <c r="B566" s="43"/>
      <c r="C566" s="44"/>
      <c r="D566" s="222" t="s">
        <v>198</v>
      </c>
      <c r="E566" s="44"/>
      <c r="F566" s="223" t="s">
        <v>1826</v>
      </c>
      <c r="G566" s="44"/>
      <c r="H566" s="44"/>
      <c r="I566" s="224"/>
      <c r="J566" s="44"/>
      <c r="K566" s="44"/>
      <c r="L566" s="48"/>
      <c r="M566" s="225"/>
      <c r="N566" s="226"/>
      <c r="O566" s="88"/>
      <c r="P566" s="88"/>
      <c r="Q566" s="88"/>
      <c r="R566" s="88"/>
      <c r="S566" s="88"/>
      <c r="T566" s="89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T566" s="21" t="s">
        <v>198</v>
      </c>
      <c r="AU566" s="21" t="s">
        <v>84</v>
      </c>
    </row>
    <row r="567" s="15" customFormat="1">
      <c r="A567" s="15"/>
      <c r="B567" s="251"/>
      <c r="C567" s="252"/>
      <c r="D567" s="229" t="s">
        <v>200</v>
      </c>
      <c r="E567" s="253" t="s">
        <v>19</v>
      </c>
      <c r="F567" s="254" t="s">
        <v>1827</v>
      </c>
      <c r="G567" s="252"/>
      <c r="H567" s="253" t="s">
        <v>19</v>
      </c>
      <c r="I567" s="255"/>
      <c r="J567" s="252"/>
      <c r="K567" s="252"/>
      <c r="L567" s="256"/>
      <c r="M567" s="257"/>
      <c r="N567" s="258"/>
      <c r="O567" s="258"/>
      <c r="P567" s="258"/>
      <c r="Q567" s="258"/>
      <c r="R567" s="258"/>
      <c r="S567" s="258"/>
      <c r="T567" s="259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60" t="s">
        <v>200</v>
      </c>
      <c r="AU567" s="260" t="s">
        <v>84</v>
      </c>
      <c r="AV567" s="15" t="s">
        <v>82</v>
      </c>
      <c r="AW567" s="15" t="s">
        <v>35</v>
      </c>
      <c r="AX567" s="15" t="s">
        <v>74</v>
      </c>
      <c r="AY567" s="260" t="s">
        <v>189</v>
      </c>
    </row>
    <row r="568" s="13" customFormat="1">
      <c r="A568" s="13"/>
      <c r="B568" s="227"/>
      <c r="C568" s="228"/>
      <c r="D568" s="229" t="s">
        <v>200</v>
      </c>
      <c r="E568" s="230" t="s">
        <v>19</v>
      </c>
      <c r="F568" s="231" t="s">
        <v>1828</v>
      </c>
      <c r="G568" s="228"/>
      <c r="H568" s="232">
        <v>68.956999999999994</v>
      </c>
      <c r="I568" s="233"/>
      <c r="J568" s="228"/>
      <c r="K568" s="228"/>
      <c r="L568" s="234"/>
      <c r="M568" s="235"/>
      <c r="N568" s="236"/>
      <c r="O568" s="236"/>
      <c r="P568" s="236"/>
      <c r="Q568" s="236"/>
      <c r="R568" s="236"/>
      <c r="S568" s="236"/>
      <c r="T568" s="237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8" t="s">
        <v>200</v>
      </c>
      <c r="AU568" s="238" t="s">
        <v>84</v>
      </c>
      <c r="AV568" s="13" t="s">
        <v>84</v>
      </c>
      <c r="AW568" s="13" t="s">
        <v>35</v>
      </c>
      <c r="AX568" s="13" t="s">
        <v>82</v>
      </c>
      <c r="AY568" s="238" t="s">
        <v>189</v>
      </c>
    </row>
    <row r="569" s="2" customFormat="1" ht="24.15" customHeight="1">
      <c r="A569" s="42"/>
      <c r="B569" s="43"/>
      <c r="C569" s="209" t="s">
        <v>738</v>
      </c>
      <c r="D569" s="209" t="s">
        <v>192</v>
      </c>
      <c r="E569" s="210" t="s">
        <v>1829</v>
      </c>
      <c r="F569" s="211" t="s">
        <v>1830</v>
      </c>
      <c r="G569" s="212" t="s">
        <v>93</v>
      </c>
      <c r="H569" s="213">
        <v>29.553000000000001</v>
      </c>
      <c r="I569" s="214"/>
      <c r="J569" s="215">
        <f>ROUND(I569*H569,2)</f>
        <v>0</v>
      </c>
      <c r="K569" s="211" t="s">
        <v>195</v>
      </c>
      <c r="L569" s="48"/>
      <c r="M569" s="216" t="s">
        <v>19</v>
      </c>
      <c r="N569" s="217" t="s">
        <v>45</v>
      </c>
      <c r="O569" s="88"/>
      <c r="P569" s="218">
        <f>O569*H569</f>
        <v>0</v>
      </c>
      <c r="Q569" s="218">
        <v>0.04795</v>
      </c>
      <c r="R569" s="218">
        <f>Q569*H569</f>
        <v>1.41706635</v>
      </c>
      <c r="S569" s="218">
        <v>0</v>
      </c>
      <c r="T569" s="219">
        <f>S569*H569</f>
        <v>0</v>
      </c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R569" s="220" t="s">
        <v>196</v>
      </c>
      <c r="AT569" s="220" t="s">
        <v>192</v>
      </c>
      <c r="AU569" s="220" t="s">
        <v>84</v>
      </c>
      <c r="AY569" s="21" t="s">
        <v>189</v>
      </c>
      <c r="BE569" s="221">
        <f>IF(N569="základní",J569,0)</f>
        <v>0</v>
      </c>
      <c r="BF569" s="221">
        <f>IF(N569="snížená",J569,0)</f>
        <v>0</v>
      </c>
      <c r="BG569" s="221">
        <f>IF(N569="zákl. přenesená",J569,0)</f>
        <v>0</v>
      </c>
      <c r="BH569" s="221">
        <f>IF(N569="sníž. přenesená",J569,0)</f>
        <v>0</v>
      </c>
      <c r="BI569" s="221">
        <f>IF(N569="nulová",J569,0)</f>
        <v>0</v>
      </c>
      <c r="BJ569" s="21" t="s">
        <v>82</v>
      </c>
      <c r="BK569" s="221">
        <f>ROUND(I569*H569,2)</f>
        <v>0</v>
      </c>
      <c r="BL569" s="21" t="s">
        <v>196</v>
      </c>
      <c r="BM569" s="220" t="s">
        <v>1831</v>
      </c>
    </row>
    <row r="570" s="2" customFormat="1">
      <c r="A570" s="42"/>
      <c r="B570" s="43"/>
      <c r="C570" s="44"/>
      <c r="D570" s="222" t="s">
        <v>198</v>
      </c>
      <c r="E570" s="44"/>
      <c r="F570" s="223" t="s">
        <v>1832</v>
      </c>
      <c r="G570" s="44"/>
      <c r="H570" s="44"/>
      <c r="I570" s="224"/>
      <c r="J570" s="44"/>
      <c r="K570" s="44"/>
      <c r="L570" s="48"/>
      <c r="M570" s="225"/>
      <c r="N570" s="226"/>
      <c r="O570" s="88"/>
      <c r="P570" s="88"/>
      <c r="Q570" s="88"/>
      <c r="R570" s="88"/>
      <c r="S570" s="88"/>
      <c r="T570" s="89"/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T570" s="21" t="s">
        <v>198</v>
      </c>
      <c r="AU570" s="21" t="s">
        <v>84</v>
      </c>
    </row>
    <row r="571" s="15" customFormat="1">
      <c r="A571" s="15"/>
      <c r="B571" s="251"/>
      <c r="C571" s="252"/>
      <c r="D571" s="229" t="s">
        <v>200</v>
      </c>
      <c r="E571" s="253" t="s">
        <v>19</v>
      </c>
      <c r="F571" s="254" t="s">
        <v>1833</v>
      </c>
      <c r="G571" s="252"/>
      <c r="H571" s="253" t="s">
        <v>19</v>
      </c>
      <c r="I571" s="255"/>
      <c r="J571" s="252"/>
      <c r="K571" s="252"/>
      <c r="L571" s="256"/>
      <c r="M571" s="257"/>
      <c r="N571" s="258"/>
      <c r="O571" s="258"/>
      <c r="P571" s="258"/>
      <c r="Q571" s="258"/>
      <c r="R571" s="258"/>
      <c r="S571" s="258"/>
      <c r="T571" s="259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60" t="s">
        <v>200</v>
      </c>
      <c r="AU571" s="260" t="s">
        <v>84</v>
      </c>
      <c r="AV571" s="15" t="s">
        <v>82</v>
      </c>
      <c r="AW571" s="15" t="s">
        <v>35</v>
      </c>
      <c r="AX571" s="15" t="s">
        <v>74</v>
      </c>
      <c r="AY571" s="260" t="s">
        <v>189</v>
      </c>
    </row>
    <row r="572" s="13" customFormat="1">
      <c r="A572" s="13"/>
      <c r="B572" s="227"/>
      <c r="C572" s="228"/>
      <c r="D572" s="229" t="s">
        <v>200</v>
      </c>
      <c r="E572" s="230" t="s">
        <v>19</v>
      </c>
      <c r="F572" s="231" t="s">
        <v>1834</v>
      </c>
      <c r="G572" s="228"/>
      <c r="H572" s="232">
        <v>29.553000000000001</v>
      </c>
      <c r="I572" s="233"/>
      <c r="J572" s="228"/>
      <c r="K572" s="228"/>
      <c r="L572" s="234"/>
      <c r="M572" s="235"/>
      <c r="N572" s="236"/>
      <c r="O572" s="236"/>
      <c r="P572" s="236"/>
      <c r="Q572" s="236"/>
      <c r="R572" s="236"/>
      <c r="S572" s="236"/>
      <c r="T572" s="237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8" t="s">
        <v>200</v>
      </c>
      <c r="AU572" s="238" t="s">
        <v>84</v>
      </c>
      <c r="AV572" s="13" t="s">
        <v>84</v>
      </c>
      <c r="AW572" s="13" t="s">
        <v>35</v>
      </c>
      <c r="AX572" s="13" t="s">
        <v>82</v>
      </c>
      <c r="AY572" s="238" t="s">
        <v>189</v>
      </c>
    </row>
    <row r="573" s="2" customFormat="1" ht="24.15" customHeight="1">
      <c r="A573" s="42"/>
      <c r="B573" s="43"/>
      <c r="C573" s="209" t="s">
        <v>744</v>
      </c>
      <c r="D573" s="209" t="s">
        <v>192</v>
      </c>
      <c r="E573" s="210" t="s">
        <v>1835</v>
      </c>
      <c r="F573" s="211" t="s">
        <v>1836</v>
      </c>
      <c r="G573" s="212" t="s">
        <v>93</v>
      </c>
      <c r="H573" s="213">
        <v>29.553000000000001</v>
      </c>
      <c r="I573" s="214"/>
      <c r="J573" s="215">
        <f>ROUND(I573*H573,2)</f>
        <v>0</v>
      </c>
      <c r="K573" s="211" t="s">
        <v>195</v>
      </c>
      <c r="L573" s="48"/>
      <c r="M573" s="216" t="s">
        <v>19</v>
      </c>
      <c r="N573" s="217" t="s">
        <v>45</v>
      </c>
      <c r="O573" s="88"/>
      <c r="P573" s="218">
        <f>O573*H573</f>
        <v>0</v>
      </c>
      <c r="Q573" s="218">
        <v>0.11576</v>
      </c>
      <c r="R573" s="218">
        <f>Q573*H573</f>
        <v>3.42105528</v>
      </c>
      <c r="S573" s="218">
        <v>0</v>
      </c>
      <c r="T573" s="219">
        <f>S573*H573</f>
        <v>0</v>
      </c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R573" s="220" t="s">
        <v>196</v>
      </c>
      <c r="AT573" s="220" t="s">
        <v>192</v>
      </c>
      <c r="AU573" s="220" t="s">
        <v>84</v>
      </c>
      <c r="AY573" s="21" t="s">
        <v>189</v>
      </c>
      <c r="BE573" s="221">
        <f>IF(N573="základní",J573,0)</f>
        <v>0</v>
      </c>
      <c r="BF573" s="221">
        <f>IF(N573="snížená",J573,0)</f>
        <v>0</v>
      </c>
      <c r="BG573" s="221">
        <f>IF(N573="zákl. přenesená",J573,0)</f>
        <v>0</v>
      </c>
      <c r="BH573" s="221">
        <f>IF(N573="sníž. přenesená",J573,0)</f>
        <v>0</v>
      </c>
      <c r="BI573" s="221">
        <f>IF(N573="nulová",J573,0)</f>
        <v>0</v>
      </c>
      <c r="BJ573" s="21" t="s">
        <v>82</v>
      </c>
      <c r="BK573" s="221">
        <f>ROUND(I573*H573,2)</f>
        <v>0</v>
      </c>
      <c r="BL573" s="21" t="s">
        <v>196</v>
      </c>
      <c r="BM573" s="220" t="s">
        <v>1837</v>
      </c>
    </row>
    <row r="574" s="2" customFormat="1">
      <c r="A574" s="42"/>
      <c r="B574" s="43"/>
      <c r="C574" s="44"/>
      <c r="D574" s="222" t="s">
        <v>198</v>
      </c>
      <c r="E574" s="44"/>
      <c r="F574" s="223" t="s">
        <v>1838</v>
      </c>
      <c r="G574" s="44"/>
      <c r="H574" s="44"/>
      <c r="I574" s="224"/>
      <c r="J574" s="44"/>
      <c r="K574" s="44"/>
      <c r="L574" s="48"/>
      <c r="M574" s="225"/>
      <c r="N574" s="226"/>
      <c r="O574" s="88"/>
      <c r="P574" s="88"/>
      <c r="Q574" s="88"/>
      <c r="R574" s="88"/>
      <c r="S574" s="88"/>
      <c r="T574" s="89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T574" s="21" t="s">
        <v>198</v>
      </c>
      <c r="AU574" s="21" t="s">
        <v>84</v>
      </c>
    </row>
    <row r="575" s="15" customFormat="1">
      <c r="A575" s="15"/>
      <c r="B575" s="251"/>
      <c r="C575" s="252"/>
      <c r="D575" s="229" t="s">
        <v>200</v>
      </c>
      <c r="E575" s="253" t="s">
        <v>19</v>
      </c>
      <c r="F575" s="254" t="s">
        <v>1833</v>
      </c>
      <c r="G575" s="252"/>
      <c r="H575" s="253" t="s">
        <v>19</v>
      </c>
      <c r="I575" s="255"/>
      <c r="J575" s="252"/>
      <c r="K575" s="252"/>
      <c r="L575" s="256"/>
      <c r="M575" s="257"/>
      <c r="N575" s="258"/>
      <c r="O575" s="258"/>
      <c r="P575" s="258"/>
      <c r="Q575" s="258"/>
      <c r="R575" s="258"/>
      <c r="S575" s="258"/>
      <c r="T575" s="259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60" t="s">
        <v>200</v>
      </c>
      <c r="AU575" s="260" t="s">
        <v>84</v>
      </c>
      <c r="AV575" s="15" t="s">
        <v>82</v>
      </c>
      <c r="AW575" s="15" t="s">
        <v>35</v>
      </c>
      <c r="AX575" s="15" t="s">
        <v>74</v>
      </c>
      <c r="AY575" s="260" t="s">
        <v>189</v>
      </c>
    </row>
    <row r="576" s="13" customFormat="1">
      <c r="A576" s="13"/>
      <c r="B576" s="227"/>
      <c r="C576" s="228"/>
      <c r="D576" s="229" t="s">
        <v>200</v>
      </c>
      <c r="E576" s="230" t="s">
        <v>19</v>
      </c>
      <c r="F576" s="231" t="s">
        <v>1834</v>
      </c>
      <c r="G576" s="228"/>
      <c r="H576" s="232">
        <v>29.553000000000001</v>
      </c>
      <c r="I576" s="233"/>
      <c r="J576" s="228"/>
      <c r="K576" s="228"/>
      <c r="L576" s="234"/>
      <c r="M576" s="235"/>
      <c r="N576" s="236"/>
      <c r="O576" s="236"/>
      <c r="P576" s="236"/>
      <c r="Q576" s="236"/>
      <c r="R576" s="236"/>
      <c r="S576" s="236"/>
      <c r="T576" s="237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8" t="s">
        <v>200</v>
      </c>
      <c r="AU576" s="238" t="s">
        <v>84</v>
      </c>
      <c r="AV576" s="13" t="s">
        <v>84</v>
      </c>
      <c r="AW576" s="13" t="s">
        <v>35</v>
      </c>
      <c r="AX576" s="13" t="s">
        <v>82</v>
      </c>
      <c r="AY576" s="238" t="s">
        <v>189</v>
      </c>
    </row>
    <row r="577" s="2" customFormat="1" ht="55.5" customHeight="1">
      <c r="A577" s="42"/>
      <c r="B577" s="43"/>
      <c r="C577" s="209" t="s">
        <v>750</v>
      </c>
      <c r="D577" s="209" t="s">
        <v>192</v>
      </c>
      <c r="E577" s="210" t="s">
        <v>1839</v>
      </c>
      <c r="F577" s="211" t="s">
        <v>1840</v>
      </c>
      <c r="G577" s="212" t="s">
        <v>107</v>
      </c>
      <c r="H577" s="213">
        <v>3.0659999999999998</v>
      </c>
      <c r="I577" s="214"/>
      <c r="J577" s="215">
        <f>ROUND(I577*H577,2)</f>
        <v>0</v>
      </c>
      <c r="K577" s="211" t="s">
        <v>195</v>
      </c>
      <c r="L577" s="48"/>
      <c r="M577" s="216" t="s">
        <v>19</v>
      </c>
      <c r="N577" s="217" t="s">
        <v>45</v>
      </c>
      <c r="O577" s="88"/>
      <c r="P577" s="218">
        <f>O577*H577</f>
        <v>0</v>
      </c>
      <c r="Q577" s="218">
        <v>0.74880000000000002</v>
      </c>
      <c r="R577" s="218">
        <f>Q577*H577</f>
        <v>2.2958208</v>
      </c>
      <c r="S577" s="218">
        <v>0</v>
      </c>
      <c r="T577" s="219">
        <f>S577*H577</f>
        <v>0</v>
      </c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R577" s="220" t="s">
        <v>196</v>
      </c>
      <c r="AT577" s="220" t="s">
        <v>192</v>
      </c>
      <c r="AU577" s="220" t="s">
        <v>84</v>
      </c>
      <c r="AY577" s="21" t="s">
        <v>189</v>
      </c>
      <c r="BE577" s="221">
        <f>IF(N577="základní",J577,0)</f>
        <v>0</v>
      </c>
      <c r="BF577" s="221">
        <f>IF(N577="snížená",J577,0)</f>
        <v>0</v>
      </c>
      <c r="BG577" s="221">
        <f>IF(N577="zákl. přenesená",J577,0)</f>
        <v>0</v>
      </c>
      <c r="BH577" s="221">
        <f>IF(N577="sníž. přenesená",J577,0)</f>
        <v>0</v>
      </c>
      <c r="BI577" s="221">
        <f>IF(N577="nulová",J577,0)</f>
        <v>0</v>
      </c>
      <c r="BJ577" s="21" t="s">
        <v>82</v>
      </c>
      <c r="BK577" s="221">
        <f>ROUND(I577*H577,2)</f>
        <v>0</v>
      </c>
      <c r="BL577" s="21" t="s">
        <v>196</v>
      </c>
      <c r="BM577" s="220" t="s">
        <v>1841</v>
      </c>
    </row>
    <row r="578" s="2" customFormat="1">
      <c r="A578" s="42"/>
      <c r="B578" s="43"/>
      <c r="C578" s="44"/>
      <c r="D578" s="222" t="s">
        <v>198</v>
      </c>
      <c r="E578" s="44"/>
      <c r="F578" s="223" t="s">
        <v>1842</v>
      </c>
      <c r="G578" s="44"/>
      <c r="H578" s="44"/>
      <c r="I578" s="224"/>
      <c r="J578" s="44"/>
      <c r="K578" s="44"/>
      <c r="L578" s="48"/>
      <c r="M578" s="225"/>
      <c r="N578" s="226"/>
      <c r="O578" s="88"/>
      <c r="P578" s="88"/>
      <c r="Q578" s="88"/>
      <c r="R578" s="88"/>
      <c r="S578" s="88"/>
      <c r="T578" s="89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T578" s="21" t="s">
        <v>198</v>
      </c>
      <c r="AU578" s="21" t="s">
        <v>84</v>
      </c>
    </row>
    <row r="579" s="15" customFormat="1">
      <c r="A579" s="15"/>
      <c r="B579" s="251"/>
      <c r="C579" s="252"/>
      <c r="D579" s="229" t="s">
        <v>200</v>
      </c>
      <c r="E579" s="253" t="s">
        <v>19</v>
      </c>
      <c r="F579" s="254" t="s">
        <v>1843</v>
      </c>
      <c r="G579" s="252"/>
      <c r="H579" s="253" t="s">
        <v>19</v>
      </c>
      <c r="I579" s="255"/>
      <c r="J579" s="252"/>
      <c r="K579" s="252"/>
      <c r="L579" s="256"/>
      <c r="M579" s="257"/>
      <c r="N579" s="258"/>
      <c r="O579" s="258"/>
      <c r="P579" s="258"/>
      <c r="Q579" s="258"/>
      <c r="R579" s="258"/>
      <c r="S579" s="258"/>
      <c r="T579" s="259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60" t="s">
        <v>200</v>
      </c>
      <c r="AU579" s="260" t="s">
        <v>84</v>
      </c>
      <c r="AV579" s="15" t="s">
        <v>82</v>
      </c>
      <c r="AW579" s="15" t="s">
        <v>35</v>
      </c>
      <c r="AX579" s="15" t="s">
        <v>74</v>
      </c>
      <c r="AY579" s="260" t="s">
        <v>189</v>
      </c>
    </row>
    <row r="580" s="15" customFormat="1">
      <c r="A580" s="15"/>
      <c r="B580" s="251"/>
      <c r="C580" s="252"/>
      <c r="D580" s="229" t="s">
        <v>200</v>
      </c>
      <c r="E580" s="253" t="s">
        <v>19</v>
      </c>
      <c r="F580" s="254" t="s">
        <v>1844</v>
      </c>
      <c r="G580" s="252"/>
      <c r="H580" s="253" t="s">
        <v>19</v>
      </c>
      <c r="I580" s="255"/>
      <c r="J580" s="252"/>
      <c r="K580" s="252"/>
      <c r="L580" s="256"/>
      <c r="M580" s="257"/>
      <c r="N580" s="258"/>
      <c r="O580" s="258"/>
      <c r="P580" s="258"/>
      <c r="Q580" s="258"/>
      <c r="R580" s="258"/>
      <c r="S580" s="258"/>
      <c r="T580" s="259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60" t="s">
        <v>200</v>
      </c>
      <c r="AU580" s="260" t="s">
        <v>84</v>
      </c>
      <c r="AV580" s="15" t="s">
        <v>82</v>
      </c>
      <c r="AW580" s="15" t="s">
        <v>35</v>
      </c>
      <c r="AX580" s="15" t="s">
        <v>74</v>
      </c>
      <c r="AY580" s="260" t="s">
        <v>189</v>
      </c>
    </row>
    <row r="581" s="13" customFormat="1">
      <c r="A581" s="13"/>
      <c r="B581" s="227"/>
      <c r="C581" s="228"/>
      <c r="D581" s="229" t="s">
        <v>200</v>
      </c>
      <c r="E581" s="230" t="s">
        <v>19</v>
      </c>
      <c r="F581" s="231" t="s">
        <v>1845</v>
      </c>
      <c r="G581" s="228"/>
      <c r="H581" s="232">
        <v>1.25</v>
      </c>
      <c r="I581" s="233"/>
      <c r="J581" s="228"/>
      <c r="K581" s="228"/>
      <c r="L581" s="234"/>
      <c r="M581" s="235"/>
      <c r="N581" s="236"/>
      <c r="O581" s="236"/>
      <c r="P581" s="236"/>
      <c r="Q581" s="236"/>
      <c r="R581" s="236"/>
      <c r="S581" s="236"/>
      <c r="T581" s="237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38" t="s">
        <v>200</v>
      </c>
      <c r="AU581" s="238" t="s">
        <v>84</v>
      </c>
      <c r="AV581" s="13" t="s">
        <v>84</v>
      </c>
      <c r="AW581" s="13" t="s">
        <v>35</v>
      </c>
      <c r="AX581" s="13" t="s">
        <v>74</v>
      </c>
      <c r="AY581" s="238" t="s">
        <v>189</v>
      </c>
    </row>
    <row r="582" s="15" customFormat="1">
      <c r="A582" s="15"/>
      <c r="B582" s="251"/>
      <c r="C582" s="252"/>
      <c r="D582" s="229" t="s">
        <v>200</v>
      </c>
      <c r="E582" s="253" t="s">
        <v>19</v>
      </c>
      <c r="F582" s="254" t="s">
        <v>1846</v>
      </c>
      <c r="G582" s="252"/>
      <c r="H582" s="253" t="s">
        <v>19</v>
      </c>
      <c r="I582" s="255"/>
      <c r="J582" s="252"/>
      <c r="K582" s="252"/>
      <c r="L582" s="256"/>
      <c r="M582" s="257"/>
      <c r="N582" s="258"/>
      <c r="O582" s="258"/>
      <c r="P582" s="258"/>
      <c r="Q582" s="258"/>
      <c r="R582" s="258"/>
      <c r="S582" s="258"/>
      <c r="T582" s="259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60" t="s">
        <v>200</v>
      </c>
      <c r="AU582" s="260" t="s">
        <v>84</v>
      </c>
      <c r="AV582" s="15" t="s">
        <v>82</v>
      </c>
      <c r="AW582" s="15" t="s">
        <v>35</v>
      </c>
      <c r="AX582" s="15" t="s">
        <v>74</v>
      </c>
      <c r="AY582" s="260" t="s">
        <v>189</v>
      </c>
    </row>
    <row r="583" s="13" customFormat="1">
      <c r="A583" s="13"/>
      <c r="B583" s="227"/>
      <c r="C583" s="228"/>
      <c r="D583" s="229" t="s">
        <v>200</v>
      </c>
      <c r="E583" s="230" t="s">
        <v>19</v>
      </c>
      <c r="F583" s="231" t="s">
        <v>1847</v>
      </c>
      <c r="G583" s="228"/>
      <c r="H583" s="232">
        <v>0.33800000000000002</v>
      </c>
      <c r="I583" s="233"/>
      <c r="J583" s="228"/>
      <c r="K583" s="228"/>
      <c r="L583" s="234"/>
      <c r="M583" s="235"/>
      <c r="N583" s="236"/>
      <c r="O583" s="236"/>
      <c r="P583" s="236"/>
      <c r="Q583" s="236"/>
      <c r="R583" s="236"/>
      <c r="S583" s="236"/>
      <c r="T583" s="237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8" t="s">
        <v>200</v>
      </c>
      <c r="AU583" s="238" t="s">
        <v>84</v>
      </c>
      <c r="AV583" s="13" t="s">
        <v>84</v>
      </c>
      <c r="AW583" s="13" t="s">
        <v>35</v>
      </c>
      <c r="AX583" s="13" t="s">
        <v>74</v>
      </c>
      <c r="AY583" s="238" t="s">
        <v>189</v>
      </c>
    </row>
    <row r="584" s="13" customFormat="1">
      <c r="A584" s="13"/>
      <c r="B584" s="227"/>
      <c r="C584" s="228"/>
      <c r="D584" s="229" t="s">
        <v>200</v>
      </c>
      <c r="E584" s="230" t="s">
        <v>19</v>
      </c>
      <c r="F584" s="231" t="s">
        <v>1848</v>
      </c>
      <c r="G584" s="228"/>
      <c r="H584" s="232">
        <v>1.4650000000000001</v>
      </c>
      <c r="I584" s="233"/>
      <c r="J584" s="228"/>
      <c r="K584" s="228"/>
      <c r="L584" s="234"/>
      <c r="M584" s="235"/>
      <c r="N584" s="236"/>
      <c r="O584" s="236"/>
      <c r="P584" s="236"/>
      <c r="Q584" s="236"/>
      <c r="R584" s="236"/>
      <c r="S584" s="236"/>
      <c r="T584" s="237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8" t="s">
        <v>200</v>
      </c>
      <c r="AU584" s="238" t="s">
        <v>84</v>
      </c>
      <c r="AV584" s="13" t="s">
        <v>84</v>
      </c>
      <c r="AW584" s="13" t="s">
        <v>35</v>
      </c>
      <c r="AX584" s="13" t="s">
        <v>74</v>
      </c>
      <c r="AY584" s="238" t="s">
        <v>189</v>
      </c>
    </row>
    <row r="585" s="13" customFormat="1">
      <c r="A585" s="13"/>
      <c r="B585" s="227"/>
      <c r="C585" s="228"/>
      <c r="D585" s="229" t="s">
        <v>200</v>
      </c>
      <c r="E585" s="230" t="s">
        <v>19</v>
      </c>
      <c r="F585" s="231" t="s">
        <v>1849</v>
      </c>
      <c r="G585" s="228"/>
      <c r="H585" s="232">
        <v>0.012999999999999999</v>
      </c>
      <c r="I585" s="233"/>
      <c r="J585" s="228"/>
      <c r="K585" s="228"/>
      <c r="L585" s="234"/>
      <c r="M585" s="235"/>
      <c r="N585" s="236"/>
      <c r="O585" s="236"/>
      <c r="P585" s="236"/>
      <c r="Q585" s="236"/>
      <c r="R585" s="236"/>
      <c r="S585" s="236"/>
      <c r="T585" s="237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8" t="s">
        <v>200</v>
      </c>
      <c r="AU585" s="238" t="s">
        <v>84</v>
      </c>
      <c r="AV585" s="13" t="s">
        <v>84</v>
      </c>
      <c r="AW585" s="13" t="s">
        <v>35</v>
      </c>
      <c r="AX585" s="13" t="s">
        <v>74</v>
      </c>
      <c r="AY585" s="238" t="s">
        <v>189</v>
      </c>
    </row>
    <row r="586" s="16" customFormat="1">
      <c r="A586" s="16"/>
      <c r="B586" s="271"/>
      <c r="C586" s="272"/>
      <c r="D586" s="229" t="s">
        <v>200</v>
      </c>
      <c r="E586" s="273" t="s">
        <v>1171</v>
      </c>
      <c r="F586" s="274" t="s">
        <v>379</v>
      </c>
      <c r="G586" s="272"/>
      <c r="H586" s="275">
        <v>3.0659999999999998</v>
      </c>
      <c r="I586" s="276"/>
      <c r="J586" s="272"/>
      <c r="K586" s="272"/>
      <c r="L586" s="277"/>
      <c r="M586" s="278"/>
      <c r="N586" s="279"/>
      <c r="O586" s="279"/>
      <c r="P586" s="279"/>
      <c r="Q586" s="279"/>
      <c r="R586" s="279"/>
      <c r="S586" s="279"/>
      <c r="T586" s="280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T586" s="281" t="s">
        <v>200</v>
      </c>
      <c r="AU586" s="281" t="s">
        <v>84</v>
      </c>
      <c r="AV586" s="16" t="s">
        <v>190</v>
      </c>
      <c r="AW586" s="16" t="s">
        <v>35</v>
      </c>
      <c r="AX586" s="16" t="s">
        <v>74</v>
      </c>
      <c r="AY586" s="281" t="s">
        <v>189</v>
      </c>
    </row>
    <row r="587" s="14" customFormat="1">
      <c r="A587" s="14"/>
      <c r="B587" s="239"/>
      <c r="C587" s="240"/>
      <c r="D587" s="229" t="s">
        <v>200</v>
      </c>
      <c r="E587" s="241" t="s">
        <v>19</v>
      </c>
      <c r="F587" s="242" t="s">
        <v>203</v>
      </c>
      <c r="G587" s="240"/>
      <c r="H587" s="243">
        <v>3.0659999999999998</v>
      </c>
      <c r="I587" s="244"/>
      <c r="J587" s="240"/>
      <c r="K587" s="240"/>
      <c r="L587" s="245"/>
      <c r="M587" s="246"/>
      <c r="N587" s="247"/>
      <c r="O587" s="247"/>
      <c r="P587" s="247"/>
      <c r="Q587" s="247"/>
      <c r="R587" s="247"/>
      <c r="S587" s="247"/>
      <c r="T587" s="248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49" t="s">
        <v>200</v>
      </c>
      <c r="AU587" s="249" t="s">
        <v>84</v>
      </c>
      <c r="AV587" s="14" t="s">
        <v>196</v>
      </c>
      <c r="AW587" s="14" t="s">
        <v>35</v>
      </c>
      <c r="AX587" s="14" t="s">
        <v>82</v>
      </c>
      <c r="AY587" s="249" t="s">
        <v>189</v>
      </c>
    </row>
    <row r="588" s="2" customFormat="1" ht="16.5" customHeight="1">
      <c r="A588" s="42"/>
      <c r="B588" s="43"/>
      <c r="C588" s="261" t="s">
        <v>755</v>
      </c>
      <c r="D588" s="261" t="s">
        <v>254</v>
      </c>
      <c r="E588" s="262" t="s">
        <v>1850</v>
      </c>
      <c r="F588" s="263" t="s">
        <v>1851</v>
      </c>
      <c r="G588" s="264" t="s">
        <v>222</v>
      </c>
      <c r="H588" s="265">
        <v>1.7470000000000001</v>
      </c>
      <c r="I588" s="266"/>
      <c r="J588" s="267">
        <f>ROUND(I588*H588,2)</f>
        <v>0</v>
      </c>
      <c r="K588" s="263" t="s">
        <v>19</v>
      </c>
      <c r="L588" s="268"/>
      <c r="M588" s="269" t="s">
        <v>19</v>
      </c>
      <c r="N588" s="270" t="s">
        <v>45</v>
      </c>
      <c r="O588" s="88"/>
      <c r="P588" s="218">
        <f>O588*H588</f>
        <v>0</v>
      </c>
      <c r="Q588" s="218">
        <v>1</v>
      </c>
      <c r="R588" s="218">
        <f>Q588*H588</f>
        <v>1.7470000000000001</v>
      </c>
      <c r="S588" s="218">
        <v>0</v>
      </c>
      <c r="T588" s="219">
        <f>S588*H588</f>
        <v>0</v>
      </c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R588" s="220" t="s">
        <v>247</v>
      </c>
      <c r="AT588" s="220" t="s">
        <v>254</v>
      </c>
      <c r="AU588" s="220" t="s">
        <v>84</v>
      </c>
      <c r="AY588" s="21" t="s">
        <v>189</v>
      </c>
      <c r="BE588" s="221">
        <f>IF(N588="základní",J588,0)</f>
        <v>0</v>
      </c>
      <c r="BF588" s="221">
        <f>IF(N588="snížená",J588,0)</f>
        <v>0</v>
      </c>
      <c r="BG588" s="221">
        <f>IF(N588="zákl. přenesená",J588,0)</f>
        <v>0</v>
      </c>
      <c r="BH588" s="221">
        <f>IF(N588="sníž. přenesená",J588,0)</f>
        <v>0</v>
      </c>
      <c r="BI588" s="221">
        <f>IF(N588="nulová",J588,0)</f>
        <v>0</v>
      </c>
      <c r="BJ588" s="21" t="s">
        <v>82</v>
      </c>
      <c r="BK588" s="221">
        <f>ROUND(I588*H588,2)</f>
        <v>0</v>
      </c>
      <c r="BL588" s="21" t="s">
        <v>196</v>
      </c>
      <c r="BM588" s="220" t="s">
        <v>1852</v>
      </c>
    </row>
    <row r="589" s="15" customFormat="1">
      <c r="A589" s="15"/>
      <c r="B589" s="251"/>
      <c r="C589" s="252"/>
      <c r="D589" s="229" t="s">
        <v>200</v>
      </c>
      <c r="E589" s="253" t="s">
        <v>19</v>
      </c>
      <c r="F589" s="254" t="s">
        <v>1853</v>
      </c>
      <c r="G589" s="252"/>
      <c r="H589" s="253" t="s">
        <v>19</v>
      </c>
      <c r="I589" s="255"/>
      <c r="J589" s="252"/>
      <c r="K589" s="252"/>
      <c r="L589" s="256"/>
      <c r="M589" s="257"/>
      <c r="N589" s="258"/>
      <c r="O589" s="258"/>
      <c r="P589" s="258"/>
      <c r="Q589" s="258"/>
      <c r="R589" s="258"/>
      <c r="S589" s="258"/>
      <c r="T589" s="259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60" t="s">
        <v>200</v>
      </c>
      <c r="AU589" s="260" t="s">
        <v>84</v>
      </c>
      <c r="AV589" s="15" t="s">
        <v>82</v>
      </c>
      <c r="AW589" s="15" t="s">
        <v>35</v>
      </c>
      <c r="AX589" s="15" t="s">
        <v>74</v>
      </c>
      <c r="AY589" s="260" t="s">
        <v>189</v>
      </c>
    </row>
    <row r="590" s="13" customFormat="1">
      <c r="A590" s="13"/>
      <c r="B590" s="227"/>
      <c r="C590" s="228"/>
      <c r="D590" s="229" t="s">
        <v>200</v>
      </c>
      <c r="E590" s="230" t="s">
        <v>19</v>
      </c>
      <c r="F590" s="231" t="s">
        <v>1854</v>
      </c>
      <c r="G590" s="228"/>
      <c r="H590" s="232">
        <v>0.61299999999999999</v>
      </c>
      <c r="I590" s="233"/>
      <c r="J590" s="228"/>
      <c r="K590" s="228"/>
      <c r="L590" s="234"/>
      <c r="M590" s="235"/>
      <c r="N590" s="236"/>
      <c r="O590" s="236"/>
      <c r="P590" s="236"/>
      <c r="Q590" s="236"/>
      <c r="R590" s="236"/>
      <c r="S590" s="236"/>
      <c r="T590" s="237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8" t="s">
        <v>200</v>
      </c>
      <c r="AU590" s="238" t="s">
        <v>84</v>
      </c>
      <c r="AV590" s="13" t="s">
        <v>84</v>
      </c>
      <c r="AW590" s="13" t="s">
        <v>35</v>
      </c>
      <c r="AX590" s="13" t="s">
        <v>82</v>
      </c>
      <c r="AY590" s="238" t="s">
        <v>189</v>
      </c>
    </row>
    <row r="591" s="13" customFormat="1">
      <c r="A591" s="13"/>
      <c r="B591" s="227"/>
      <c r="C591" s="228"/>
      <c r="D591" s="229" t="s">
        <v>200</v>
      </c>
      <c r="E591" s="228"/>
      <c r="F591" s="231" t="s">
        <v>1855</v>
      </c>
      <c r="G591" s="228"/>
      <c r="H591" s="232">
        <v>1.7470000000000001</v>
      </c>
      <c r="I591" s="233"/>
      <c r="J591" s="228"/>
      <c r="K591" s="228"/>
      <c r="L591" s="234"/>
      <c r="M591" s="235"/>
      <c r="N591" s="236"/>
      <c r="O591" s="236"/>
      <c r="P591" s="236"/>
      <c r="Q591" s="236"/>
      <c r="R591" s="236"/>
      <c r="S591" s="236"/>
      <c r="T591" s="237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8" t="s">
        <v>200</v>
      </c>
      <c r="AU591" s="238" t="s">
        <v>84</v>
      </c>
      <c r="AV591" s="13" t="s">
        <v>84</v>
      </c>
      <c r="AW591" s="13" t="s">
        <v>4</v>
      </c>
      <c r="AX591" s="13" t="s">
        <v>82</v>
      </c>
      <c r="AY591" s="238" t="s">
        <v>189</v>
      </c>
    </row>
    <row r="592" s="2" customFormat="1" ht="21.75" customHeight="1">
      <c r="A592" s="42"/>
      <c r="B592" s="43"/>
      <c r="C592" s="209" t="s">
        <v>761</v>
      </c>
      <c r="D592" s="209" t="s">
        <v>192</v>
      </c>
      <c r="E592" s="210" t="s">
        <v>1856</v>
      </c>
      <c r="F592" s="211" t="s">
        <v>1857</v>
      </c>
      <c r="G592" s="212" t="s">
        <v>115</v>
      </c>
      <c r="H592" s="213">
        <v>20.199999999999999</v>
      </c>
      <c r="I592" s="214"/>
      <c r="J592" s="215">
        <f>ROUND(I592*H592,2)</f>
        <v>0</v>
      </c>
      <c r="K592" s="211" t="s">
        <v>19</v>
      </c>
      <c r="L592" s="48"/>
      <c r="M592" s="216" t="s">
        <v>19</v>
      </c>
      <c r="N592" s="217" t="s">
        <v>45</v>
      </c>
      <c r="O592" s="88"/>
      <c r="P592" s="218">
        <f>O592*H592</f>
        <v>0</v>
      </c>
      <c r="Q592" s="218">
        <v>0.0385</v>
      </c>
      <c r="R592" s="218">
        <f>Q592*H592</f>
        <v>0.77769999999999995</v>
      </c>
      <c r="S592" s="218">
        <v>0</v>
      </c>
      <c r="T592" s="219">
        <f>S592*H592</f>
        <v>0</v>
      </c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R592" s="220" t="s">
        <v>196</v>
      </c>
      <c r="AT592" s="220" t="s">
        <v>192</v>
      </c>
      <c r="AU592" s="220" t="s">
        <v>84</v>
      </c>
      <c r="AY592" s="21" t="s">
        <v>189</v>
      </c>
      <c r="BE592" s="221">
        <f>IF(N592="základní",J592,0)</f>
        <v>0</v>
      </c>
      <c r="BF592" s="221">
        <f>IF(N592="snížená",J592,0)</f>
        <v>0</v>
      </c>
      <c r="BG592" s="221">
        <f>IF(N592="zákl. přenesená",J592,0)</f>
        <v>0</v>
      </c>
      <c r="BH592" s="221">
        <f>IF(N592="sníž. přenesená",J592,0)</f>
        <v>0</v>
      </c>
      <c r="BI592" s="221">
        <f>IF(N592="nulová",J592,0)</f>
        <v>0</v>
      </c>
      <c r="BJ592" s="21" t="s">
        <v>82</v>
      </c>
      <c r="BK592" s="221">
        <f>ROUND(I592*H592,2)</f>
        <v>0</v>
      </c>
      <c r="BL592" s="21" t="s">
        <v>196</v>
      </c>
      <c r="BM592" s="220" t="s">
        <v>1858</v>
      </c>
    </row>
    <row r="593" s="13" customFormat="1">
      <c r="A593" s="13"/>
      <c r="B593" s="227"/>
      <c r="C593" s="228"/>
      <c r="D593" s="229" t="s">
        <v>200</v>
      </c>
      <c r="E593" s="230" t="s">
        <v>19</v>
      </c>
      <c r="F593" s="231" t="s">
        <v>1859</v>
      </c>
      <c r="G593" s="228"/>
      <c r="H593" s="232">
        <v>20.199999999999999</v>
      </c>
      <c r="I593" s="233"/>
      <c r="J593" s="228"/>
      <c r="K593" s="228"/>
      <c r="L593" s="234"/>
      <c r="M593" s="235"/>
      <c r="N593" s="236"/>
      <c r="O593" s="236"/>
      <c r="P593" s="236"/>
      <c r="Q593" s="236"/>
      <c r="R593" s="236"/>
      <c r="S593" s="236"/>
      <c r="T593" s="237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8" t="s">
        <v>200</v>
      </c>
      <c r="AU593" s="238" t="s">
        <v>84</v>
      </c>
      <c r="AV593" s="13" t="s">
        <v>84</v>
      </c>
      <c r="AW593" s="13" t="s">
        <v>35</v>
      </c>
      <c r="AX593" s="13" t="s">
        <v>82</v>
      </c>
      <c r="AY593" s="238" t="s">
        <v>189</v>
      </c>
    </row>
    <row r="594" s="2" customFormat="1" ht="16.5" customHeight="1">
      <c r="A594" s="42"/>
      <c r="B594" s="43"/>
      <c r="C594" s="261" t="s">
        <v>767</v>
      </c>
      <c r="D594" s="261" t="s">
        <v>254</v>
      </c>
      <c r="E594" s="262" t="s">
        <v>1860</v>
      </c>
      <c r="F594" s="263" t="s">
        <v>1861</v>
      </c>
      <c r="G594" s="264" t="s">
        <v>250</v>
      </c>
      <c r="H594" s="265">
        <v>21</v>
      </c>
      <c r="I594" s="266"/>
      <c r="J594" s="267">
        <f>ROUND(I594*H594,2)</f>
        <v>0</v>
      </c>
      <c r="K594" s="263" t="s">
        <v>19</v>
      </c>
      <c r="L594" s="268"/>
      <c r="M594" s="269" t="s">
        <v>19</v>
      </c>
      <c r="N594" s="270" t="s">
        <v>45</v>
      </c>
      <c r="O594" s="88"/>
      <c r="P594" s="218">
        <f>O594*H594</f>
        <v>0</v>
      </c>
      <c r="Q594" s="218">
        <v>0.070999999999999994</v>
      </c>
      <c r="R594" s="218">
        <f>Q594*H594</f>
        <v>1.4909999999999999</v>
      </c>
      <c r="S594" s="218">
        <v>0</v>
      </c>
      <c r="T594" s="219">
        <f>S594*H594</f>
        <v>0</v>
      </c>
      <c r="U594" s="42"/>
      <c r="V594" s="42"/>
      <c r="W594" s="42"/>
      <c r="X594" s="42"/>
      <c r="Y594" s="42"/>
      <c r="Z594" s="42"/>
      <c r="AA594" s="42"/>
      <c r="AB594" s="42"/>
      <c r="AC594" s="42"/>
      <c r="AD594" s="42"/>
      <c r="AE594" s="42"/>
      <c r="AR594" s="220" t="s">
        <v>247</v>
      </c>
      <c r="AT594" s="220" t="s">
        <v>254</v>
      </c>
      <c r="AU594" s="220" t="s">
        <v>84</v>
      </c>
      <c r="AY594" s="21" t="s">
        <v>189</v>
      </c>
      <c r="BE594" s="221">
        <f>IF(N594="základní",J594,0)</f>
        <v>0</v>
      </c>
      <c r="BF594" s="221">
        <f>IF(N594="snížená",J594,0)</f>
        <v>0</v>
      </c>
      <c r="BG594" s="221">
        <f>IF(N594="zákl. přenesená",J594,0)</f>
        <v>0</v>
      </c>
      <c r="BH594" s="221">
        <f>IF(N594="sníž. přenesená",J594,0)</f>
        <v>0</v>
      </c>
      <c r="BI594" s="221">
        <f>IF(N594="nulová",J594,0)</f>
        <v>0</v>
      </c>
      <c r="BJ594" s="21" t="s">
        <v>82</v>
      </c>
      <c r="BK594" s="221">
        <f>ROUND(I594*H594,2)</f>
        <v>0</v>
      </c>
      <c r="BL594" s="21" t="s">
        <v>196</v>
      </c>
      <c r="BM594" s="220" t="s">
        <v>1862</v>
      </c>
    </row>
    <row r="595" s="2" customFormat="1" ht="24.15" customHeight="1">
      <c r="A595" s="42"/>
      <c r="B595" s="43"/>
      <c r="C595" s="209" t="s">
        <v>774</v>
      </c>
      <c r="D595" s="209" t="s">
        <v>192</v>
      </c>
      <c r="E595" s="210" t="s">
        <v>1863</v>
      </c>
      <c r="F595" s="211" t="s">
        <v>1864</v>
      </c>
      <c r="G595" s="212" t="s">
        <v>107</v>
      </c>
      <c r="H595" s="213">
        <v>10.303000000000001</v>
      </c>
      <c r="I595" s="214"/>
      <c r="J595" s="215">
        <f>ROUND(I595*H595,2)</f>
        <v>0</v>
      </c>
      <c r="K595" s="211" t="s">
        <v>195</v>
      </c>
      <c r="L595" s="48"/>
      <c r="M595" s="216" t="s">
        <v>19</v>
      </c>
      <c r="N595" s="217" t="s">
        <v>45</v>
      </c>
      <c r="O595" s="88"/>
      <c r="P595" s="218">
        <f>O595*H595</f>
        <v>0</v>
      </c>
      <c r="Q595" s="218">
        <v>0</v>
      </c>
      <c r="R595" s="218">
        <f>Q595*H595</f>
        <v>0</v>
      </c>
      <c r="S595" s="218">
        <v>0</v>
      </c>
      <c r="T595" s="219">
        <f>S595*H595</f>
        <v>0</v>
      </c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R595" s="220" t="s">
        <v>196</v>
      </c>
      <c r="AT595" s="220" t="s">
        <v>192</v>
      </c>
      <c r="AU595" s="220" t="s">
        <v>84</v>
      </c>
      <c r="AY595" s="21" t="s">
        <v>189</v>
      </c>
      <c r="BE595" s="221">
        <f>IF(N595="základní",J595,0)</f>
        <v>0</v>
      </c>
      <c r="BF595" s="221">
        <f>IF(N595="snížená",J595,0)</f>
        <v>0</v>
      </c>
      <c r="BG595" s="221">
        <f>IF(N595="zákl. přenesená",J595,0)</f>
        <v>0</v>
      </c>
      <c r="BH595" s="221">
        <f>IF(N595="sníž. přenesená",J595,0)</f>
        <v>0</v>
      </c>
      <c r="BI595" s="221">
        <f>IF(N595="nulová",J595,0)</f>
        <v>0</v>
      </c>
      <c r="BJ595" s="21" t="s">
        <v>82</v>
      </c>
      <c r="BK595" s="221">
        <f>ROUND(I595*H595,2)</f>
        <v>0</v>
      </c>
      <c r="BL595" s="21" t="s">
        <v>196</v>
      </c>
      <c r="BM595" s="220" t="s">
        <v>1865</v>
      </c>
    </row>
    <row r="596" s="2" customFormat="1">
      <c r="A596" s="42"/>
      <c r="B596" s="43"/>
      <c r="C596" s="44"/>
      <c r="D596" s="222" t="s">
        <v>198</v>
      </c>
      <c r="E596" s="44"/>
      <c r="F596" s="223" t="s">
        <v>1866</v>
      </c>
      <c r="G596" s="44"/>
      <c r="H596" s="44"/>
      <c r="I596" s="224"/>
      <c r="J596" s="44"/>
      <c r="K596" s="44"/>
      <c r="L596" s="48"/>
      <c r="M596" s="225"/>
      <c r="N596" s="226"/>
      <c r="O596" s="88"/>
      <c r="P596" s="88"/>
      <c r="Q596" s="88"/>
      <c r="R596" s="88"/>
      <c r="S596" s="88"/>
      <c r="T596" s="89"/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T596" s="21" t="s">
        <v>198</v>
      </c>
      <c r="AU596" s="21" t="s">
        <v>84</v>
      </c>
    </row>
    <row r="597" s="15" customFormat="1">
      <c r="A597" s="15"/>
      <c r="B597" s="251"/>
      <c r="C597" s="252"/>
      <c r="D597" s="229" t="s">
        <v>200</v>
      </c>
      <c r="E597" s="253" t="s">
        <v>19</v>
      </c>
      <c r="F597" s="254" t="s">
        <v>1867</v>
      </c>
      <c r="G597" s="252"/>
      <c r="H597" s="253" t="s">
        <v>19</v>
      </c>
      <c r="I597" s="255"/>
      <c r="J597" s="252"/>
      <c r="K597" s="252"/>
      <c r="L597" s="256"/>
      <c r="M597" s="257"/>
      <c r="N597" s="258"/>
      <c r="O597" s="258"/>
      <c r="P597" s="258"/>
      <c r="Q597" s="258"/>
      <c r="R597" s="258"/>
      <c r="S597" s="258"/>
      <c r="T597" s="259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60" t="s">
        <v>200</v>
      </c>
      <c r="AU597" s="260" t="s">
        <v>84</v>
      </c>
      <c r="AV597" s="15" t="s">
        <v>82</v>
      </c>
      <c r="AW597" s="15" t="s">
        <v>35</v>
      </c>
      <c r="AX597" s="15" t="s">
        <v>74</v>
      </c>
      <c r="AY597" s="260" t="s">
        <v>189</v>
      </c>
    </row>
    <row r="598" s="13" customFormat="1">
      <c r="A598" s="13"/>
      <c r="B598" s="227"/>
      <c r="C598" s="228"/>
      <c r="D598" s="229" t="s">
        <v>200</v>
      </c>
      <c r="E598" s="230" t="s">
        <v>19</v>
      </c>
      <c r="F598" s="231" t="s">
        <v>1868</v>
      </c>
      <c r="G598" s="228"/>
      <c r="H598" s="232">
        <v>1.3779999999999999</v>
      </c>
      <c r="I598" s="233"/>
      <c r="J598" s="228"/>
      <c r="K598" s="228"/>
      <c r="L598" s="234"/>
      <c r="M598" s="235"/>
      <c r="N598" s="236"/>
      <c r="O598" s="236"/>
      <c r="P598" s="236"/>
      <c r="Q598" s="236"/>
      <c r="R598" s="236"/>
      <c r="S598" s="236"/>
      <c r="T598" s="237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8" t="s">
        <v>200</v>
      </c>
      <c r="AU598" s="238" t="s">
        <v>84</v>
      </c>
      <c r="AV598" s="13" t="s">
        <v>84</v>
      </c>
      <c r="AW598" s="13" t="s">
        <v>35</v>
      </c>
      <c r="AX598" s="13" t="s">
        <v>74</v>
      </c>
      <c r="AY598" s="238" t="s">
        <v>189</v>
      </c>
    </row>
    <row r="599" s="13" customFormat="1">
      <c r="A599" s="13"/>
      <c r="B599" s="227"/>
      <c r="C599" s="228"/>
      <c r="D599" s="229" t="s">
        <v>200</v>
      </c>
      <c r="E599" s="230" t="s">
        <v>19</v>
      </c>
      <c r="F599" s="231" t="s">
        <v>1869</v>
      </c>
      <c r="G599" s="228"/>
      <c r="H599" s="232">
        <v>8.9250000000000007</v>
      </c>
      <c r="I599" s="233"/>
      <c r="J599" s="228"/>
      <c r="K599" s="228"/>
      <c r="L599" s="234"/>
      <c r="M599" s="235"/>
      <c r="N599" s="236"/>
      <c r="O599" s="236"/>
      <c r="P599" s="236"/>
      <c r="Q599" s="236"/>
      <c r="R599" s="236"/>
      <c r="S599" s="236"/>
      <c r="T599" s="237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8" t="s">
        <v>200</v>
      </c>
      <c r="AU599" s="238" t="s">
        <v>84</v>
      </c>
      <c r="AV599" s="13" t="s">
        <v>84</v>
      </c>
      <c r="AW599" s="13" t="s">
        <v>35</v>
      </c>
      <c r="AX599" s="13" t="s">
        <v>74</v>
      </c>
      <c r="AY599" s="238" t="s">
        <v>189</v>
      </c>
    </row>
    <row r="600" s="14" customFormat="1">
      <c r="A600" s="14"/>
      <c r="B600" s="239"/>
      <c r="C600" s="240"/>
      <c r="D600" s="229" t="s">
        <v>200</v>
      </c>
      <c r="E600" s="241" t="s">
        <v>1147</v>
      </c>
      <c r="F600" s="242" t="s">
        <v>203</v>
      </c>
      <c r="G600" s="240"/>
      <c r="H600" s="243">
        <v>10.303000000000001</v>
      </c>
      <c r="I600" s="244"/>
      <c r="J600" s="240"/>
      <c r="K600" s="240"/>
      <c r="L600" s="245"/>
      <c r="M600" s="246"/>
      <c r="N600" s="247"/>
      <c r="O600" s="247"/>
      <c r="P600" s="247"/>
      <c r="Q600" s="247"/>
      <c r="R600" s="247"/>
      <c r="S600" s="247"/>
      <c r="T600" s="248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49" t="s">
        <v>200</v>
      </c>
      <c r="AU600" s="249" t="s">
        <v>84</v>
      </c>
      <c r="AV600" s="14" t="s">
        <v>196</v>
      </c>
      <c r="AW600" s="14" t="s">
        <v>35</v>
      </c>
      <c r="AX600" s="14" t="s">
        <v>82</v>
      </c>
      <c r="AY600" s="249" t="s">
        <v>189</v>
      </c>
    </row>
    <row r="601" s="2" customFormat="1" ht="24.15" customHeight="1">
      <c r="A601" s="42"/>
      <c r="B601" s="43"/>
      <c r="C601" s="209" t="s">
        <v>783</v>
      </c>
      <c r="D601" s="209" t="s">
        <v>192</v>
      </c>
      <c r="E601" s="210" t="s">
        <v>1870</v>
      </c>
      <c r="F601" s="211" t="s">
        <v>1871</v>
      </c>
      <c r="G601" s="212" t="s">
        <v>93</v>
      </c>
      <c r="H601" s="213">
        <v>27.198</v>
      </c>
      <c r="I601" s="214"/>
      <c r="J601" s="215">
        <f>ROUND(I601*H601,2)</f>
        <v>0</v>
      </c>
      <c r="K601" s="211" t="s">
        <v>195</v>
      </c>
      <c r="L601" s="48"/>
      <c r="M601" s="216" t="s">
        <v>19</v>
      </c>
      <c r="N601" s="217" t="s">
        <v>45</v>
      </c>
      <c r="O601" s="88"/>
      <c r="P601" s="218">
        <f>O601*H601</f>
        <v>0</v>
      </c>
      <c r="Q601" s="218">
        <v>0.0033500000000000001</v>
      </c>
      <c r="R601" s="218">
        <f>Q601*H601</f>
        <v>0.091113300000000008</v>
      </c>
      <c r="S601" s="218">
        <v>0</v>
      </c>
      <c r="T601" s="219">
        <f>S601*H601</f>
        <v>0</v>
      </c>
      <c r="U601" s="42"/>
      <c r="V601" s="42"/>
      <c r="W601" s="42"/>
      <c r="X601" s="42"/>
      <c r="Y601" s="42"/>
      <c r="Z601" s="42"/>
      <c r="AA601" s="42"/>
      <c r="AB601" s="42"/>
      <c r="AC601" s="42"/>
      <c r="AD601" s="42"/>
      <c r="AE601" s="42"/>
      <c r="AR601" s="220" t="s">
        <v>196</v>
      </c>
      <c r="AT601" s="220" t="s">
        <v>192</v>
      </c>
      <c r="AU601" s="220" t="s">
        <v>84</v>
      </c>
      <c r="AY601" s="21" t="s">
        <v>189</v>
      </c>
      <c r="BE601" s="221">
        <f>IF(N601="základní",J601,0)</f>
        <v>0</v>
      </c>
      <c r="BF601" s="221">
        <f>IF(N601="snížená",J601,0)</f>
        <v>0</v>
      </c>
      <c r="BG601" s="221">
        <f>IF(N601="zákl. přenesená",J601,0)</f>
        <v>0</v>
      </c>
      <c r="BH601" s="221">
        <f>IF(N601="sníž. přenesená",J601,0)</f>
        <v>0</v>
      </c>
      <c r="BI601" s="221">
        <f>IF(N601="nulová",J601,0)</f>
        <v>0</v>
      </c>
      <c r="BJ601" s="21" t="s">
        <v>82</v>
      </c>
      <c r="BK601" s="221">
        <f>ROUND(I601*H601,2)</f>
        <v>0</v>
      </c>
      <c r="BL601" s="21" t="s">
        <v>196</v>
      </c>
      <c r="BM601" s="220" t="s">
        <v>1872</v>
      </c>
    </row>
    <row r="602" s="2" customFormat="1">
      <c r="A602" s="42"/>
      <c r="B602" s="43"/>
      <c r="C602" s="44"/>
      <c r="D602" s="222" t="s">
        <v>198</v>
      </c>
      <c r="E602" s="44"/>
      <c r="F602" s="223" t="s">
        <v>1873</v>
      </c>
      <c r="G602" s="44"/>
      <c r="H602" s="44"/>
      <c r="I602" s="224"/>
      <c r="J602" s="44"/>
      <c r="K602" s="44"/>
      <c r="L602" s="48"/>
      <c r="M602" s="225"/>
      <c r="N602" s="226"/>
      <c r="O602" s="88"/>
      <c r="P602" s="88"/>
      <c r="Q602" s="88"/>
      <c r="R602" s="88"/>
      <c r="S602" s="88"/>
      <c r="T602" s="89"/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  <c r="AE602" s="42"/>
      <c r="AT602" s="21" t="s">
        <v>198</v>
      </c>
      <c r="AU602" s="21" t="s">
        <v>84</v>
      </c>
    </row>
    <row r="603" s="15" customFormat="1">
      <c r="A603" s="15"/>
      <c r="B603" s="251"/>
      <c r="C603" s="252"/>
      <c r="D603" s="229" t="s">
        <v>200</v>
      </c>
      <c r="E603" s="253" t="s">
        <v>19</v>
      </c>
      <c r="F603" s="254" t="s">
        <v>1867</v>
      </c>
      <c r="G603" s="252"/>
      <c r="H603" s="253" t="s">
        <v>19</v>
      </c>
      <c r="I603" s="255"/>
      <c r="J603" s="252"/>
      <c r="K603" s="252"/>
      <c r="L603" s="256"/>
      <c r="M603" s="257"/>
      <c r="N603" s="258"/>
      <c r="O603" s="258"/>
      <c r="P603" s="258"/>
      <c r="Q603" s="258"/>
      <c r="R603" s="258"/>
      <c r="S603" s="258"/>
      <c r="T603" s="259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60" t="s">
        <v>200</v>
      </c>
      <c r="AU603" s="260" t="s">
        <v>84</v>
      </c>
      <c r="AV603" s="15" t="s">
        <v>82</v>
      </c>
      <c r="AW603" s="15" t="s">
        <v>35</v>
      </c>
      <c r="AX603" s="15" t="s">
        <v>74</v>
      </c>
      <c r="AY603" s="260" t="s">
        <v>189</v>
      </c>
    </row>
    <row r="604" s="13" customFormat="1">
      <c r="A604" s="13"/>
      <c r="B604" s="227"/>
      <c r="C604" s="228"/>
      <c r="D604" s="229" t="s">
        <v>200</v>
      </c>
      <c r="E604" s="230" t="s">
        <v>19</v>
      </c>
      <c r="F604" s="231" t="s">
        <v>1874</v>
      </c>
      <c r="G604" s="228"/>
      <c r="H604" s="232">
        <v>3.9260000000000002</v>
      </c>
      <c r="I604" s="233"/>
      <c r="J604" s="228"/>
      <c r="K604" s="228"/>
      <c r="L604" s="234"/>
      <c r="M604" s="235"/>
      <c r="N604" s="236"/>
      <c r="O604" s="236"/>
      <c r="P604" s="236"/>
      <c r="Q604" s="236"/>
      <c r="R604" s="236"/>
      <c r="S604" s="236"/>
      <c r="T604" s="237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8" t="s">
        <v>200</v>
      </c>
      <c r="AU604" s="238" t="s">
        <v>84</v>
      </c>
      <c r="AV604" s="13" t="s">
        <v>84</v>
      </c>
      <c r="AW604" s="13" t="s">
        <v>35</v>
      </c>
      <c r="AX604" s="13" t="s">
        <v>74</v>
      </c>
      <c r="AY604" s="238" t="s">
        <v>189</v>
      </c>
    </row>
    <row r="605" s="13" customFormat="1">
      <c r="A605" s="13"/>
      <c r="B605" s="227"/>
      <c r="C605" s="228"/>
      <c r="D605" s="229" t="s">
        <v>200</v>
      </c>
      <c r="E605" s="230" t="s">
        <v>19</v>
      </c>
      <c r="F605" s="231" t="s">
        <v>1875</v>
      </c>
      <c r="G605" s="228"/>
      <c r="H605" s="232">
        <v>23.271999999999998</v>
      </c>
      <c r="I605" s="233"/>
      <c r="J605" s="228"/>
      <c r="K605" s="228"/>
      <c r="L605" s="234"/>
      <c r="M605" s="235"/>
      <c r="N605" s="236"/>
      <c r="O605" s="236"/>
      <c r="P605" s="236"/>
      <c r="Q605" s="236"/>
      <c r="R605" s="236"/>
      <c r="S605" s="236"/>
      <c r="T605" s="237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8" t="s">
        <v>200</v>
      </c>
      <c r="AU605" s="238" t="s">
        <v>84</v>
      </c>
      <c r="AV605" s="13" t="s">
        <v>84</v>
      </c>
      <c r="AW605" s="13" t="s">
        <v>35</v>
      </c>
      <c r="AX605" s="13" t="s">
        <v>74</v>
      </c>
      <c r="AY605" s="238" t="s">
        <v>189</v>
      </c>
    </row>
    <row r="606" s="14" customFormat="1">
      <c r="A606" s="14"/>
      <c r="B606" s="239"/>
      <c r="C606" s="240"/>
      <c r="D606" s="229" t="s">
        <v>200</v>
      </c>
      <c r="E606" s="241" t="s">
        <v>1141</v>
      </c>
      <c r="F606" s="242" t="s">
        <v>203</v>
      </c>
      <c r="G606" s="240"/>
      <c r="H606" s="243">
        <v>27.198</v>
      </c>
      <c r="I606" s="244"/>
      <c r="J606" s="240"/>
      <c r="K606" s="240"/>
      <c r="L606" s="245"/>
      <c r="M606" s="246"/>
      <c r="N606" s="247"/>
      <c r="O606" s="247"/>
      <c r="P606" s="247"/>
      <c r="Q606" s="247"/>
      <c r="R606" s="247"/>
      <c r="S606" s="247"/>
      <c r="T606" s="248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49" t="s">
        <v>200</v>
      </c>
      <c r="AU606" s="249" t="s">
        <v>84</v>
      </c>
      <c r="AV606" s="14" t="s">
        <v>196</v>
      </c>
      <c r="AW606" s="14" t="s">
        <v>35</v>
      </c>
      <c r="AX606" s="14" t="s">
        <v>82</v>
      </c>
      <c r="AY606" s="249" t="s">
        <v>189</v>
      </c>
    </row>
    <row r="607" s="2" customFormat="1" ht="24.15" customHeight="1">
      <c r="A607" s="42"/>
      <c r="B607" s="43"/>
      <c r="C607" s="209" t="s">
        <v>788</v>
      </c>
      <c r="D607" s="209" t="s">
        <v>192</v>
      </c>
      <c r="E607" s="210" t="s">
        <v>1876</v>
      </c>
      <c r="F607" s="211" t="s">
        <v>1877</v>
      </c>
      <c r="G607" s="212" t="s">
        <v>93</v>
      </c>
      <c r="H607" s="213">
        <v>27.198</v>
      </c>
      <c r="I607" s="214"/>
      <c r="J607" s="215">
        <f>ROUND(I607*H607,2)</f>
        <v>0</v>
      </c>
      <c r="K607" s="211" t="s">
        <v>195</v>
      </c>
      <c r="L607" s="48"/>
      <c r="M607" s="216" t="s">
        <v>19</v>
      </c>
      <c r="N607" s="217" t="s">
        <v>45</v>
      </c>
      <c r="O607" s="88"/>
      <c r="P607" s="218">
        <f>O607*H607</f>
        <v>0</v>
      </c>
      <c r="Q607" s="218">
        <v>0</v>
      </c>
      <c r="R607" s="218">
        <f>Q607*H607</f>
        <v>0</v>
      </c>
      <c r="S607" s="218">
        <v>0</v>
      </c>
      <c r="T607" s="219">
        <f>S607*H607</f>
        <v>0</v>
      </c>
      <c r="U607" s="42"/>
      <c r="V607" s="42"/>
      <c r="W607" s="42"/>
      <c r="X607" s="42"/>
      <c r="Y607" s="42"/>
      <c r="Z607" s="42"/>
      <c r="AA607" s="42"/>
      <c r="AB607" s="42"/>
      <c r="AC607" s="42"/>
      <c r="AD607" s="42"/>
      <c r="AE607" s="42"/>
      <c r="AR607" s="220" t="s">
        <v>196</v>
      </c>
      <c r="AT607" s="220" t="s">
        <v>192</v>
      </c>
      <c r="AU607" s="220" t="s">
        <v>84</v>
      </c>
      <c r="AY607" s="21" t="s">
        <v>189</v>
      </c>
      <c r="BE607" s="221">
        <f>IF(N607="základní",J607,0)</f>
        <v>0</v>
      </c>
      <c r="BF607" s="221">
        <f>IF(N607="snížená",J607,0)</f>
        <v>0</v>
      </c>
      <c r="BG607" s="221">
        <f>IF(N607="zákl. přenesená",J607,0)</f>
        <v>0</v>
      </c>
      <c r="BH607" s="221">
        <f>IF(N607="sníž. přenesená",J607,0)</f>
        <v>0</v>
      </c>
      <c r="BI607" s="221">
        <f>IF(N607="nulová",J607,0)</f>
        <v>0</v>
      </c>
      <c r="BJ607" s="21" t="s">
        <v>82</v>
      </c>
      <c r="BK607" s="221">
        <f>ROUND(I607*H607,2)</f>
        <v>0</v>
      </c>
      <c r="BL607" s="21" t="s">
        <v>196</v>
      </c>
      <c r="BM607" s="220" t="s">
        <v>1878</v>
      </c>
    </row>
    <row r="608" s="2" customFormat="1">
      <c r="A608" s="42"/>
      <c r="B608" s="43"/>
      <c r="C608" s="44"/>
      <c r="D608" s="222" t="s">
        <v>198</v>
      </c>
      <c r="E608" s="44"/>
      <c r="F608" s="223" t="s">
        <v>1879</v>
      </c>
      <c r="G608" s="44"/>
      <c r="H608" s="44"/>
      <c r="I608" s="224"/>
      <c r="J608" s="44"/>
      <c r="K608" s="44"/>
      <c r="L608" s="48"/>
      <c r="M608" s="225"/>
      <c r="N608" s="226"/>
      <c r="O608" s="88"/>
      <c r="P608" s="88"/>
      <c r="Q608" s="88"/>
      <c r="R608" s="88"/>
      <c r="S608" s="88"/>
      <c r="T608" s="89"/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  <c r="AE608" s="42"/>
      <c r="AT608" s="21" t="s">
        <v>198</v>
      </c>
      <c r="AU608" s="21" t="s">
        <v>84</v>
      </c>
    </row>
    <row r="609" s="13" customFormat="1">
      <c r="A609" s="13"/>
      <c r="B609" s="227"/>
      <c r="C609" s="228"/>
      <c r="D609" s="229" t="s">
        <v>200</v>
      </c>
      <c r="E609" s="230" t="s">
        <v>19</v>
      </c>
      <c r="F609" s="231" t="s">
        <v>1141</v>
      </c>
      <c r="G609" s="228"/>
      <c r="H609" s="232">
        <v>27.198</v>
      </c>
      <c r="I609" s="233"/>
      <c r="J609" s="228"/>
      <c r="K609" s="228"/>
      <c r="L609" s="234"/>
      <c r="M609" s="235"/>
      <c r="N609" s="236"/>
      <c r="O609" s="236"/>
      <c r="P609" s="236"/>
      <c r="Q609" s="236"/>
      <c r="R609" s="236"/>
      <c r="S609" s="236"/>
      <c r="T609" s="237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8" t="s">
        <v>200</v>
      </c>
      <c r="AU609" s="238" t="s">
        <v>84</v>
      </c>
      <c r="AV609" s="13" t="s">
        <v>84</v>
      </c>
      <c r="AW609" s="13" t="s">
        <v>35</v>
      </c>
      <c r="AX609" s="13" t="s">
        <v>82</v>
      </c>
      <c r="AY609" s="238" t="s">
        <v>189</v>
      </c>
    </row>
    <row r="610" s="2" customFormat="1" ht="24.15" customHeight="1">
      <c r="A610" s="42"/>
      <c r="B610" s="43"/>
      <c r="C610" s="209" t="s">
        <v>793</v>
      </c>
      <c r="D610" s="209" t="s">
        <v>192</v>
      </c>
      <c r="E610" s="210" t="s">
        <v>1880</v>
      </c>
      <c r="F610" s="211" t="s">
        <v>1881</v>
      </c>
      <c r="G610" s="212" t="s">
        <v>222</v>
      </c>
      <c r="H610" s="213">
        <v>0.45700000000000002</v>
      </c>
      <c r="I610" s="214"/>
      <c r="J610" s="215">
        <f>ROUND(I610*H610,2)</f>
        <v>0</v>
      </c>
      <c r="K610" s="211" t="s">
        <v>195</v>
      </c>
      <c r="L610" s="48"/>
      <c r="M610" s="216" t="s">
        <v>19</v>
      </c>
      <c r="N610" s="217" t="s">
        <v>45</v>
      </c>
      <c r="O610" s="88"/>
      <c r="P610" s="218">
        <f>O610*H610</f>
        <v>0</v>
      </c>
      <c r="Q610" s="218">
        <v>1.04359</v>
      </c>
      <c r="R610" s="218">
        <f>Q610*H610</f>
        <v>0.47692063000000001</v>
      </c>
      <c r="S610" s="218">
        <v>0</v>
      </c>
      <c r="T610" s="219">
        <f>S610*H610</f>
        <v>0</v>
      </c>
      <c r="U610" s="42"/>
      <c r="V610" s="42"/>
      <c r="W610" s="42"/>
      <c r="X610" s="42"/>
      <c r="Y610" s="42"/>
      <c r="Z610" s="42"/>
      <c r="AA610" s="42"/>
      <c r="AB610" s="42"/>
      <c r="AC610" s="42"/>
      <c r="AD610" s="42"/>
      <c r="AE610" s="42"/>
      <c r="AR610" s="220" t="s">
        <v>196</v>
      </c>
      <c r="AT610" s="220" t="s">
        <v>192</v>
      </c>
      <c r="AU610" s="220" t="s">
        <v>84</v>
      </c>
      <c r="AY610" s="21" t="s">
        <v>189</v>
      </c>
      <c r="BE610" s="221">
        <f>IF(N610="základní",J610,0)</f>
        <v>0</v>
      </c>
      <c r="BF610" s="221">
        <f>IF(N610="snížená",J610,0)</f>
        <v>0</v>
      </c>
      <c r="BG610" s="221">
        <f>IF(N610="zákl. přenesená",J610,0)</f>
        <v>0</v>
      </c>
      <c r="BH610" s="221">
        <f>IF(N610="sníž. přenesená",J610,0)</f>
        <v>0</v>
      </c>
      <c r="BI610" s="221">
        <f>IF(N610="nulová",J610,0)</f>
        <v>0</v>
      </c>
      <c r="BJ610" s="21" t="s">
        <v>82</v>
      </c>
      <c r="BK610" s="221">
        <f>ROUND(I610*H610,2)</f>
        <v>0</v>
      </c>
      <c r="BL610" s="21" t="s">
        <v>196</v>
      </c>
      <c r="BM610" s="220" t="s">
        <v>1882</v>
      </c>
    </row>
    <row r="611" s="2" customFormat="1">
      <c r="A611" s="42"/>
      <c r="B611" s="43"/>
      <c r="C611" s="44"/>
      <c r="D611" s="222" t="s">
        <v>198</v>
      </c>
      <c r="E611" s="44"/>
      <c r="F611" s="223" t="s">
        <v>1883</v>
      </c>
      <c r="G611" s="44"/>
      <c r="H611" s="44"/>
      <c r="I611" s="224"/>
      <c r="J611" s="44"/>
      <c r="K611" s="44"/>
      <c r="L611" s="48"/>
      <c r="M611" s="225"/>
      <c r="N611" s="226"/>
      <c r="O611" s="88"/>
      <c r="P611" s="88"/>
      <c r="Q611" s="88"/>
      <c r="R611" s="88"/>
      <c r="S611" s="88"/>
      <c r="T611" s="89"/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T611" s="21" t="s">
        <v>198</v>
      </c>
      <c r="AU611" s="21" t="s">
        <v>84</v>
      </c>
    </row>
    <row r="612" s="13" customFormat="1">
      <c r="A612" s="13"/>
      <c r="B612" s="227"/>
      <c r="C612" s="228"/>
      <c r="D612" s="229" t="s">
        <v>200</v>
      </c>
      <c r="E612" s="230" t="s">
        <v>19</v>
      </c>
      <c r="F612" s="231" t="s">
        <v>1884</v>
      </c>
      <c r="G612" s="228"/>
      <c r="H612" s="232">
        <v>0.45700000000000002</v>
      </c>
      <c r="I612" s="233"/>
      <c r="J612" s="228"/>
      <c r="K612" s="228"/>
      <c r="L612" s="234"/>
      <c r="M612" s="235"/>
      <c r="N612" s="236"/>
      <c r="O612" s="236"/>
      <c r="P612" s="236"/>
      <c r="Q612" s="236"/>
      <c r="R612" s="236"/>
      <c r="S612" s="236"/>
      <c r="T612" s="237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8" t="s">
        <v>200</v>
      </c>
      <c r="AU612" s="238" t="s">
        <v>84</v>
      </c>
      <c r="AV612" s="13" t="s">
        <v>84</v>
      </c>
      <c r="AW612" s="13" t="s">
        <v>35</v>
      </c>
      <c r="AX612" s="13" t="s">
        <v>74</v>
      </c>
      <c r="AY612" s="238" t="s">
        <v>189</v>
      </c>
    </row>
    <row r="613" s="14" customFormat="1">
      <c r="A613" s="14"/>
      <c r="B613" s="239"/>
      <c r="C613" s="240"/>
      <c r="D613" s="229" t="s">
        <v>200</v>
      </c>
      <c r="E613" s="241" t="s">
        <v>1283</v>
      </c>
      <c r="F613" s="242" t="s">
        <v>203</v>
      </c>
      <c r="G613" s="240"/>
      <c r="H613" s="243">
        <v>0.45700000000000002</v>
      </c>
      <c r="I613" s="244"/>
      <c r="J613" s="240"/>
      <c r="K613" s="240"/>
      <c r="L613" s="245"/>
      <c r="M613" s="246"/>
      <c r="N613" s="247"/>
      <c r="O613" s="247"/>
      <c r="P613" s="247"/>
      <c r="Q613" s="247"/>
      <c r="R613" s="247"/>
      <c r="S613" s="247"/>
      <c r="T613" s="248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49" t="s">
        <v>200</v>
      </c>
      <c r="AU613" s="249" t="s">
        <v>84</v>
      </c>
      <c r="AV613" s="14" t="s">
        <v>196</v>
      </c>
      <c r="AW613" s="14" t="s">
        <v>35</v>
      </c>
      <c r="AX613" s="14" t="s">
        <v>82</v>
      </c>
      <c r="AY613" s="249" t="s">
        <v>189</v>
      </c>
    </row>
    <row r="614" s="2" customFormat="1" ht="24.15" customHeight="1">
      <c r="A614" s="42"/>
      <c r="B614" s="43"/>
      <c r="C614" s="209" t="s">
        <v>798</v>
      </c>
      <c r="D614" s="209" t="s">
        <v>192</v>
      </c>
      <c r="E614" s="210" t="s">
        <v>1885</v>
      </c>
      <c r="F614" s="211" t="s">
        <v>1886</v>
      </c>
      <c r="G614" s="212" t="s">
        <v>107</v>
      </c>
      <c r="H614" s="213">
        <v>22.504999999999999</v>
      </c>
      <c r="I614" s="214"/>
      <c r="J614" s="215">
        <f>ROUND(I614*H614,2)</f>
        <v>0</v>
      </c>
      <c r="K614" s="211" t="s">
        <v>195</v>
      </c>
      <c r="L614" s="48"/>
      <c r="M614" s="216" t="s">
        <v>19</v>
      </c>
      <c r="N614" s="217" t="s">
        <v>45</v>
      </c>
      <c r="O614" s="88"/>
      <c r="P614" s="218">
        <f>O614*H614</f>
        <v>0</v>
      </c>
      <c r="Q614" s="218">
        <v>2.0874999999999999</v>
      </c>
      <c r="R614" s="218">
        <f>Q614*H614</f>
        <v>46.979187499999995</v>
      </c>
      <c r="S614" s="218">
        <v>0</v>
      </c>
      <c r="T614" s="219">
        <f>S614*H614</f>
        <v>0</v>
      </c>
      <c r="U614" s="42"/>
      <c r="V614" s="42"/>
      <c r="W614" s="42"/>
      <c r="X614" s="42"/>
      <c r="Y614" s="42"/>
      <c r="Z614" s="42"/>
      <c r="AA614" s="42"/>
      <c r="AB614" s="42"/>
      <c r="AC614" s="42"/>
      <c r="AD614" s="42"/>
      <c r="AE614" s="42"/>
      <c r="AR614" s="220" t="s">
        <v>196</v>
      </c>
      <c r="AT614" s="220" t="s">
        <v>192</v>
      </c>
      <c r="AU614" s="220" t="s">
        <v>84</v>
      </c>
      <c r="AY614" s="21" t="s">
        <v>189</v>
      </c>
      <c r="BE614" s="221">
        <f>IF(N614="základní",J614,0)</f>
        <v>0</v>
      </c>
      <c r="BF614" s="221">
        <f>IF(N614="snížená",J614,0)</f>
        <v>0</v>
      </c>
      <c r="BG614" s="221">
        <f>IF(N614="zákl. přenesená",J614,0)</f>
        <v>0</v>
      </c>
      <c r="BH614" s="221">
        <f>IF(N614="sníž. přenesená",J614,0)</f>
        <v>0</v>
      </c>
      <c r="BI614" s="221">
        <f>IF(N614="nulová",J614,0)</f>
        <v>0</v>
      </c>
      <c r="BJ614" s="21" t="s">
        <v>82</v>
      </c>
      <c r="BK614" s="221">
        <f>ROUND(I614*H614,2)</f>
        <v>0</v>
      </c>
      <c r="BL614" s="21" t="s">
        <v>196</v>
      </c>
      <c r="BM614" s="220" t="s">
        <v>1887</v>
      </c>
    </row>
    <row r="615" s="2" customFormat="1">
      <c r="A615" s="42"/>
      <c r="B615" s="43"/>
      <c r="C615" s="44"/>
      <c r="D615" s="222" t="s">
        <v>198</v>
      </c>
      <c r="E615" s="44"/>
      <c r="F615" s="223" t="s">
        <v>1888</v>
      </c>
      <c r="G615" s="44"/>
      <c r="H615" s="44"/>
      <c r="I615" s="224"/>
      <c r="J615" s="44"/>
      <c r="K615" s="44"/>
      <c r="L615" s="48"/>
      <c r="M615" s="225"/>
      <c r="N615" s="226"/>
      <c r="O615" s="88"/>
      <c r="P615" s="88"/>
      <c r="Q615" s="88"/>
      <c r="R615" s="88"/>
      <c r="S615" s="88"/>
      <c r="T615" s="89"/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T615" s="21" t="s">
        <v>198</v>
      </c>
      <c r="AU615" s="21" t="s">
        <v>84</v>
      </c>
    </row>
    <row r="616" s="15" customFormat="1">
      <c r="A616" s="15"/>
      <c r="B616" s="251"/>
      <c r="C616" s="252"/>
      <c r="D616" s="229" t="s">
        <v>200</v>
      </c>
      <c r="E616" s="253" t="s">
        <v>19</v>
      </c>
      <c r="F616" s="254" t="s">
        <v>1747</v>
      </c>
      <c r="G616" s="252"/>
      <c r="H616" s="253" t="s">
        <v>19</v>
      </c>
      <c r="I616" s="255"/>
      <c r="J616" s="252"/>
      <c r="K616" s="252"/>
      <c r="L616" s="256"/>
      <c r="M616" s="257"/>
      <c r="N616" s="258"/>
      <c r="O616" s="258"/>
      <c r="P616" s="258"/>
      <c r="Q616" s="258"/>
      <c r="R616" s="258"/>
      <c r="S616" s="258"/>
      <c r="T616" s="259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60" t="s">
        <v>200</v>
      </c>
      <c r="AU616" s="260" t="s">
        <v>84</v>
      </c>
      <c r="AV616" s="15" t="s">
        <v>82</v>
      </c>
      <c r="AW616" s="15" t="s">
        <v>35</v>
      </c>
      <c r="AX616" s="15" t="s">
        <v>74</v>
      </c>
      <c r="AY616" s="260" t="s">
        <v>189</v>
      </c>
    </row>
    <row r="617" s="13" customFormat="1">
      <c r="A617" s="13"/>
      <c r="B617" s="227"/>
      <c r="C617" s="228"/>
      <c r="D617" s="229" t="s">
        <v>200</v>
      </c>
      <c r="E617" s="230" t="s">
        <v>19</v>
      </c>
      <c r="F617" s="231" t="s">
        <v>1889</v>
      </c>
      <c r="G617" s="228"/>
      <c r="H617" s="232">
        <v>22.504999999999999</v>
      </c>
      <c r="I617" s="233"/>
      <c r="J617" s="228"/>
      <c r="K617" s="228"/>
      <c r="L617" s="234"/>
      <c r="M617" s="235"/>
      <c r="N617" s="236"/>
      <c r="O617" s="236"/>
      <c r="P617" s="236"/>
      <c r="Q617" s="236"/>
      <c r="R617" s="236"/>
      <c r="S617" s="236"/>
      <c r="T617" s="237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8" t="s">
        <v>200</v>
      </c>
      <c r="AU617" s="238" t="s">
        <v>84</v>
      </c>
      <c r="AV617" s="13" t="s">
        <v>84</v>
      </c>
      <c r="AW617" s="13" t="s">
        <v>35</v>
      </c>
      <c r="AX617" s="13" t="s">
        <v>82</v>
      </c>
      <c r="AY617" s="238" t="s">
        <v>189</v>
      </c>
    </row>
    <row r="618" s="12" customFormat="1" ht="22.8" customHeight="1">
      <c r="A618" s="12"/>
      <c r="B618" s="193"/>
      <c r="C618" s="194"/>
      <c r="D618" s="195" t="s">
        <v>73</v>
      </c>
      <c r="E618" s="207" t="s">
        <v>196</v>
      </c>
      <c r="F618" s="207" t="s">
        <v>346</v>
      </c>
      <c r="G618" s="194"/>
      <c r="H618" s="194"/>
      <c r="I618" s="197"/>
      <c r="J618" s="208">
        <f>BK618</f>
        <v>0</v>
      </c>
      <c r="K618" s="194"/>
      <c r="L618" s="199"/>
      <c r="M618" s="200"/>
      <c r="N618" s="201"/>
      <c r="O618" s="201"/>
      <c r="P618" s="202">
        <f>SUM(P619:P649)</f>
        <v>0</v>
      </c>
      <c r="Q618" s="201"/>
      <c r="R618" s="202">
        <f>SUM(R619:R649)</f>
        <v>22.281809150000001</v>
      </c>
      <c r="S618" s="201"/>
      <c r="T618" s="203">
        <f>SUM(T619:T649)</f>
        <v>0</v>
      </c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R618" s="204" t="s">
        <v>82</v>
      </c>
      <c r="AT618" s="205" t="s">
        <v>73</v>
      </c>
      <c r="AU618" s="205" t="s">
        <v>82</v>
      </c>
      <c r="AY618" s="204" t="s">
        <v>189</v>
      </c>
      <c r="BK618" s="206">
        <f>SUM(BK619:BK649)</f>
        <v>0</v>
      </c>
    </row>
    <row r="619" s="2" customFormat="1" ht="62.7" customHeight="1">
      <c r="A619" s="42"/>
      <c r="B619" s="43"/>
      <c r="C619" s="209" t="s">
        <v>807</v>
      </c>
      <c r="D619" s="209" t="s">
        <v>192</v>
      </c>
      <c r="E619" s="210" t="s">
        <v>1890</v>
      </c>
      <c r="F619" s="211" t="s">
        <v>1891</v>
      </c>
      <c r="G619" s="212" t="s">
        <v>115</v>
      </c>
      <c r="H619" s="213">
        <v>130.60499999999999</v>
      </c>
      <c r="I619" s="214"/>
      <c r="J619" s="215">
        <f>ROUND(I619*H619,2)</f>
        <v>0</v>
      </c>
      <c r="K619" s="211" t="s">
        <v>19</v>
      </c>
      <c r="L619" s="48"/>
      <c r="M619" s="216" t="s">
        <v>19</v>
      </c>
      <c r="N619" s="217" t="s">
        <v>45</v>
      </c>
      <c r="O619" s="88"/>
      <c r="P619" s="218">
        <f>O619*H619</f>
        <v>0</v>
      </c>
      <c r="Q619" s="218">
        <v>0.038629999999999998</v>
      </c>
      <c r="R619" s="218">
        <f>Q619*H619</f>
        <v>5.0452711499999996</v>
      </c>
      <c r="S619" s="218">
        <v>0</v>
      </c>
      <c r="T619" s="219">
        <f>S619*H619</f>
        <v>0</v>
      </c>
      <c r="U619" s="42"/>
      <c r="V619" s="42"/>
      <c r="W619" s="42"/>
      <c r="X619" s="42"/>
      <c r="Y619" s="42"/>
      <c r="Z619" s="42"/>
      <c r="AA619" s="42"/>
      <c r="AB619" s="42"/>
      <c r="AC619" s="42"/>
      <c r="AD619" s="42"/>
      <c r="AE619" s="42"/>
      <c r="AR619" s="220" t="s">
        <v>196</v>
      </c>
      <c r="AT619" s="220" t="s">
        <v>192</v>
      </c>
      <c r="AU619" s="220" t="s">
        <v>84</v>
      </c>
      <c r="AY619" s="21" t="s">
        <v>189</v>
      </c>
      <c r="BE619" s="221">
        <f>IF(N619="základní",J619,0)</f>
        <v>0</v>
      </c>
      <c r="BF619" s="221">
        <f>IF(N619="snížená",J619,0)</f>
        <v>0</v>
      </c>
      <c r="BG619" s="221">
        <f>IF(N619="zákl. přenesená",J619,0)</f>
        <v>0</v>
      </c>
      <c r="BH619" s="221">
        <f>IF(N619="sníž. přenesená",J619,0)</f>
        <v>0</v>
      </c>
      <c r="BI619" s="221">
        <f>IF(N619="nulová",J619,0)</f>
        <v>0</v>
      </c>
      <c r="BJ619" s="21" t="s">
        <v>82</v>
      </c>
      <c r="BK619" s="221">
        <f>ROUND(I619*H619,2)</f>
        <v>0</v>
      </c>
      <c r="BL619" s="21" t="s">
        <v>196</v>
      </c>
      <c r="BM619" s="220" t="s">
        <v>1892</v>
      </c>
    </row>
    <row r="620" s="15" customFormat="1">
      <c r="A620" s="15"/>
      <c r="B620" s="251"/>
      <c r="C620" s="252"/>
      <c r="D620" s="229" t="s">
        <v>200</v>
      </c>
      <c r="E620" s="253" t="s">
        <v>19</v>
      </c>
      <c r="F620" s="254" t="s">
        <v>1753</v>
      </c>
      <c r="G620" s="252"/>
      <c r="H620" s="253" t="s">
        <v>19</v>
      </c>
      <c r="I620" s="255"/>
      <c r="J620" s="252"/>
      <c r="K620" s="252"/>
      <c r="L620" s="256"/>
      <c r="M620" s="257"/>
      <c r="N620" s="258"/>
      <c r="O620" s="258"/>
      <c r="P620" s="258"/>
      <c r="Q620" s="258"/>
      <c r="R620" s="258"/>
      <c r="S620" s="258"/>
      <c r="T620" s="259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60" t="s">
        <v>200</v>
      </c>
      <c r="AU620" s="260" t="s">
        <v>84</v>
      </c>
      <c r="AV620" s="15" t="s">
        <v>82</v>
      </c>
      <c r="AW620" s="15" t="s">
        <v>35</v>
      </c>
      <c r="AX620" s="15" t="s">
        <v>74</v>
      </c>
      <c r="AY620" s="260" t="s">
        <v>189</v>
      </c>
    </row>
    <row r="621" s="13" customFormat="1">
      <c r="A621" s="13"/>
      <c r="B621" s="227"/>
      <c r="C621" s="228"/>
      <c r="D621" s="229" t="s">
        <v>200</v>
      </c>
      <c r="E621" s="230" t="s">
        <v>19</v>
      </c>
      <c r="F621" s="231" t="s">
        <v>1893</v>
      </c>
      <c r="G621" s="228"/>
      <c r="H621" s="232">
        <v>28.308</v>
      </c>
      <c r="I621" s="233"/>
      <c r="J621" s="228"/>
      <c r="K621" s="228"/>
      <c r="L621" s="234"/>
      <c r="M621" s="235"/>
      <c r="N621" s="236"/>
      <c r="O621" s="236"/>
      <c r="P621" s="236"/>
      <c r="Q621" s="236"/>
      <c r="R621" s="236"/>
      <c r="S621" s="236"/>
      <c r="T621" s="237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8" t="s">
        <v>200</v>
      </c>
      <c r="AU621" s="238" t="s">
        <v>84</v>
      </c>
      <c r="AV621" s="13" t="s">
        <v>84</v>
      </c>
      <c r="AW621" s="13" t="s">
        <v>35</v>
      </c>
      <c r="AX621" s="13" t="s">
        <v>74</v>
      </c>
      <c r="AY621" s="238" t="s">
        <v>189</v>
      </c>
    </row>
    <row r="622" s="15" customFormat="1">
      <c r="A622" s="15"/>
      <c r="B622" s="251"/>
      <c r="C622" s="252"/>
      <c r="D622" s="229" t="s">
        <v>200</v>
      </c>
      <c r="E622" s="253" t="s">
        <v>19</v>
      </c>
      <c r="F622" s="254" t="s">
        <v>1760</v>
      </c>
      <c r="G622" s="252"/>
      <c r="H622" s="253" t="s">
        <v>19</v>
      </c>
      <c r="I622" s="255"/>
      <c r="J622" s="252"/>
      <c r="K622" s="252"/>
      <c r="L622" s="256"/>
      <c r="M622" s="257"/>
      <c r="N622" s="258"/>
      <c r="O622" s="258"/>
      <c r="P622" s="258"/>
      <c r="Q622" s="258"/>
      <c r="R622" s="258"/>
      <c r="S622" s="258"/>
      <c r="T622" s="259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60" t="s">
        <v>200</v>
      </c>
      <c r="AU622" s="260" t="s">
        <v>84</v>
      </c>
      <c r="AV622" s="15" t="s">
        <v>82</v>
      </c>
      <c r="AW622" s="15" t="s">
        <v>35</v>
      </c>
      <c r="AX622" s="15" t="s">
        <v>74</v>
      </c>
      <c r="AY622" s="260" t="s">
        <v>189</v>
      </c>
    </row>
    <row r="623" s="13" customFormat="1">
      <c r="A623" s="13"/>
      <c r="B623" s="227"/>
      <c r="C623" s="228"/>
      <c r="D623" s="229" t="s">
        <v>200</v>
      </c>
      <c r="E623" s="230" t="s">
        <v>19</v>
      </c>
      <c r="F623" s="231" t="s">
        <v>1894</v>
      </c>
      <c r="G623" s="228"/>
      <c r="H623" s="232">
        <v>79.814999999999998</v>
      </c>
      <c r="I623" s="233"/>
      <c r="J623" s="228"/>
      <c r="K623" s="228"/>
      <c r="L623" s="234"/>
      <c r="M623" s="235"/>
      <c r="N623" s="236"/>
      <c r="O623" s="236"/>
      <c r="P623" s="236"/>
      <c r="Q623" s="236"/>
      <c r="R623" s="236"/>
      <c r="S623" s="236"/>
      <c r="T623" s="237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8" t="s">
        <v>200</v>
      </c>
      <c r="AU623" s="238" t="s">
        <v>84</v>
      </c>
      <c r="AV623" s="13" t="s">
        <v>84</v>
      </c>
      <c r="AW623" s="13" t="s">
        <v>35</v>
      </c>
      <c r="AX623" s="13" t="s">
        <v>74</v>
      </c>
      <c r="AY623" s="238" t="s">
        <v>189</v>
      </c>
    </row>
    <row r="624" s="16" customFormat="1">
      <c r="A624" s="16"/>
      <c r="B624" s="271"/>
      <c r="C624" s="272"/>
      <c r="D624" s="229" t="s">
        <v>200</v>
      </c>
      <c r="E624" s="273" t="s">
        <v>1255</v>
      </c>
      <c r="F624" s="274" t="s">
        <v>379</v>
      </c>
      <c r="G624" s="272"/>
      <c r="H624" s="275">
        <v>108.12300000000001</v>
      </c>
      <c r="I624" s="276"/>
      <c r="J624" s="272"/>
      <c r="K624" s="272"/>
      <c r="L624" s="277"/>
      <c r="M624" s="278"/>
      <c r="N624" s="279"/>
      <c r="O624" s="279"/>
      <c r="P624" s="279"/>
      <c r="Q624" s="279"/>
      <c r="R624" s="279"/>
      <c r="S624" s="279"/>
      <c r="T624" s="280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T624" s="281" t="s">
        <v>200</v>
      </c>
      <c r="AU624" s="281" t="s">
        <v>84</v>
      </c>
      <c r="AV624" s="16" t="s">
        <v>190</v>
      </c>
      <c r="AW624" s="16" t="s">
        <v>35</v>
      </c>
      <c r="AX624" s="16" t="s">
        <v>74</v>
      </c>
      <c r="AY624" s="281" t="s">
        <v>189</v>
      </c>
    </row>
    <row r="625" s="15" customFormat="1">
      <c r="A625" s="15"/>
      <c r="B625" s="251"/>
      <c r="C625" s="252"/>
      <c r="D625" s="229" t="s">
        <v>200</v>
      </c>
      <c r="E625" s="253" t="s">
        <v>19</v>
      </c>
      <c r="F625" s="254" t="s">
        <v>1764</v>
      </c>
      <c r="G625" s="252"/>
      <c r="H625" s="253" t="s">
        <v>19</v>
      </c>
      <c r="I625" s="255"/>
      <c r="J625" s="252"/>
      <c r="K625" s="252"/>
      <c r="L625" s="256"/>
      <c r="M625" s="257"/>
      <c r="N625" s="258"/>
      <c r="O625" s="258"/>
      <c r="P625" s="258"/>
      <c r="Q625" s="258"/>
      <c r="R625" s="258"/>
      <c r="S625" s="258"/>
      <c r="T625" s="259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60" t="s">
        <v>200</v>
      </c>
      <c r="AU625" s="260" t="s">
        <v>84</v>
      </c>
      <c r="AV625" s="15" t="s">
        <v>82</v>
      </c>
      <c r="AW625" s="15" t="s">
        <v>35</v>
      </c>
      <c r="AX625" s="15" t="s">
        <v>74</v>
      </c>
      <c r="AY625" s="260" t="s">
        <v>189</v>
      </c>
    </row>
    <row r="626" s="13" customFormat="1">
      <c r="A626" s="13"/>
      <c r="B626" s="227"/>
      <c r="C626" s="228"/>
      <c r="D626" s="229" t="s">
        <v>200</v>
      </c>
      <c r="E626" s="230" t="s">
        <v>19</v>
      </c>
      <c r="F626" s="231" t="s">
        <v>1895</v>
      </c>
      <c r="G626" s="228"/>
      <c r="H626" s="232">
        <v>6.0659999999999998</v>
      </c>
      <c r="I626" s="233"/>
      <c r="J626" s="228"/>
      <c r="K626" s="228"/>
      <c r="L626" s="234"/>
      <c r="M626" s="235"/>
      <c r="N626" s="236"/>
      <c r="O626" s="236"/>
      <c r="P626" s="236"/>
      <c r="Q626" s="236"/>
      <c r="R626" s="236"/>
      <c r="S626" s="236"/>
      <c r="T626" s="237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38" t="s">
        <v>200</v>
      </c>
      <c r="AU626" s="238" t="s">
        <v>84</v>
      </c>
      <c r="AV626" s="13" t="s">
        <v>84</v>
      </c>
      <c r="AW626" s="13" t="s">
        <v>35</v>
      </c>
      <c r="AX626" s="13" t="s">
        <v>74</v>
      </c>
      <c r="AY626" s="238" t="s">
        <v>189</v>
      </c>
    </row>
    <row r="627" s="13" customFormat="1">
      <c r="A627" s="13"/>
      <c r="B627" s="227"/>
      <c r="C627" s="228"/>
      <c r="D627" s="229" t="s">
        <v>200</v>
      </c>
      <c r="E627" s="230" t="s">
        <v>19</v>
      </c>
      <c r="F627" s="231" t="s">
        <v>1896</v>
      </c>
      <c r="G627" s="228"/>
      <c r="H627" s="232">
        <v>8.1600000000000001</v>
      </c>
      <c r="I627" s="233"/>
      <c r="J627" s="228"/>
      <c r="K627" s="228"/>
      <c r="L627" s="234"/>
      <c r="M627" s="235"/>
      <c r="N627" s="236"/>
      <c r="O627" s="236"/>
      <c r="P627" s="236"/>
      <c r="Q627" s="236"/>
      <c r="R627" s="236"/>
      <c r="S627" s="236"/>
      <c r="T627" s="237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38" t="s">
        <v>200</v>
      </c>
      <c r="AU627" s="238" t="s">
        <v>84</v>
      </c>
      <c r="AV627" s="13" t="s">
        <v>84</v>
      </c>
      <c r="AW627" s="13" t="s">
        <v>35</v>
      </c>
      <c r="AX627" s="13" t="s">
        <v>74</v>
      </c>
      <c r="AY627" s="238" t="s">
        <v>189</v>
      </c>
    </row>
    <row r="628" s="13" customFormat="1">
      <c r="A628" s="13"/>
      <c r="B628" s="227"/>
      <c r="C628" s="228"/>
      <c r="D628" s="229" t="s">
        <v>200</v>
      </c>
      <c r="E628" s="230" t="s">
        <v>19</v>
      </c>
      <c r="F628" s="231" t="s">
        <v>1897</v>
      </c>
      <c r="G628" s="228"/>
      <c r="H628" s="232">
        <v>8.2560000000000002</v>
      </c>
      <c r="I628" s="233"/>
      <c r="J628" s="228"/>
      <c r="K628" s="228"/>
      <c r="L628" s="234"/>
      <c r="M628" s="235"/>
      <c r="N628" s="236"/>
      <c r="O628" s="236"/>
      <c r="P628" s="236"/>
      <c r="Q628" s="236"/>
      <c r="R628" s="236"/>
      <c r="S628" s="236"/>
      <c r="T628" s="237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8" t="s">
        <v>200</v>
      </c>
      <c r="AU628" s="238" t="s">
        <v>84</v>
      </c>
      <c r="AV628" s="13" t="s">
        <v>84</v>
      </c>
      <c r="AW628" s="13" t="s">
        <v>35</v>
      </c>
      <c r="AX628" s="13" t="s">
        <v>74</v>
      </c>
      <c r="AY628" s="238" t="s">
        <v>189</v>
      </c>
    </row>
    <row r="629" s="16" customFormat="1">
      <c r="A629" s="16"/>
      <c r="B629" s="271"/>
      <c r="C629" s="272"/>
      <c r="D629" s="229" t="s">
        <v>200</v>
      </c>
      <c r="E629" s="273" t="s">
        <v>1252</v>
      </c>
      <c r="F629" s="274" t="s">
        <v>379</v>
      </c>
      <c r="G629" s="272"/>
      <c r="H629" s="275">
        <v>22.481999999999999</v>
      </c>
      <c r="I629" s="276"/>
      <c r="J629" s="272"/>
      <c r="K629" s="272"/>
      <c r="L629" s="277"/>
      <c r="M629" s="278"/>
      <c r="N629" s="279"/>
      <c r="O629" s="279"/>
      <c r="P629" s="279"/>
      <c r="Q629" s="279"/>
      <c r="R629" s="279"/>
      <c r="S629" s="279"/>
      <c r="T629" s="280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T629" s="281" t="s">
        <v>200</v>
      </c>
      <c r="AU629" s="281" t="s">
        <v>84</v>
      </c>
      <c r="AV629" s="16" t="s">
        <v>190</v>
      </c>
      <c r="AW629" s="16" t="s">
        <v>35</v>
      </c>
      <c r="AX629" s="16" t="s">
        <v>74</v>
      </c>
      <c r="AY629" s="281" t="s">
        <v>189</v>
      </c>
    </row>
    <row r="630" s="14" customFormat="1">
      <c r="A630" s="14"/>
      <c r="B630" s="239"/>
      <c r="C630" s="240"/>
      <c r="D630" s="229" t="s">
        <v>200</v>
      </c>
      <c r="E630" s="241" t="s">
        <v>19</v>
      </c>
      <c r="F630" s="242" t="s">
        <v>203</v>
      </c>
      <c r="G630" s="240"/>
      <c r="H630" s="243">
        <v>130.60499999999999</v>
      </c>
      <c r="I630" s="244"/>
      <c r="J630" s="240"/>
      <c r="K630" s="240"/>
      <c r="L630" s="245"/>
      <c r="M630" s="246"/>
      <c r="N630" s="247"/>
      <c r="O630" s="247"/>
      <c r="P630" s="247"/>
      <c r="Q630" s="247"/>
      <c r="R630" s="247"/>
      <c r="S630" s="247"/>
      <c r="T630" s="248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49" t="s">
        <v>200</v>
      </c>
      <c r="AU630" s="249" t="s">
        <v>84</v>
      </c>
      <c r="AV630" s="14" t="s">
        <v>196</v>
      </c>
      <c r="AW630" s="14" t="s">
        <v>35</v>
      </c>
      <c r="AX630" s="14" t="s">
        <v>82</v>
      </c>
      <c r="AY630" s="249" t="s">
        <v>189</v>
      </c>
    </row>
    <row r="631" s="2" customFormat="1" ht="33" customHeight="1">
      <c r="A631" s="42"/>
      <c r="B631" s="43"/>
      <c r="C631" s="261" t="s">
        <v>814</v>
      </c>
      <c r="D631" s="261" t="s">
        <v>254</v>
      </c>
      <c r="E631" s="262" t="s">
        <v>355</v>
      </c>
      <c r="F631" s="263" t="s">
        <v>1898</v>
      </c>
      <c r="G631" s="264" t="s">
        <v>115</v>
      </c>
      <c r="H631" s="265">
        <v>113.529</v>
      </c>
      <c r="I631" s="266"/>
      <c r="J631" s="267">
        <f>ROUND(I631*H631,2)</f>
        <v>0</v>
      </c>
      <c r="K631" s="263" t="s">
        <v>19</v>
      </c>
      <c r="L631" s="268"/>
      <c r="M631" s="269" t="s">
        <v>19</v>
      </c>
      <c r="N631" s="270" t="s">
        <v>45</v>
      </c>
      <c r="O631" s="88"/>
      <c r="P631" s="218">
        <f>O631*H631</f>
        <v>0</v>
      </c>
      <c r="Q631" s="218">
        <v>0.112</v>
      </c>
      <c r="R631" s="218">
        <f>Q631*H631</f>
        <v>12.715247999999999</v>
      </c>
      <c r="S631" s="218">
        <v>0</v>
      </c>
      <c r="T631" s="219">
        <f>S631*H631</f>
        <v>0</v>
      </c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  <c r="AR631" s="220" t="s">
        <v>247</v>
      </c>
      <c r="AT631" s="220" t="s">
        <v>254</v>
      </c>
      <c r="AU631" s="220" t="s">
        <v>84</v>
      </c>
      <c r="AY631" s="21" t="s">
        <v>189</v>
      </c>
      <c r="BE631" s="221">
        <f>IF(N631="základní",J631,0)</f>
        <v>0</v>
      </c>
      <c r="BF631" s="221">
        <f>IF(N631="snížená",J631,0)</f>
        <v>0</v>
      </c>
      <c r="BG631" s="221">
        <f>IF(N631="zákl. přenesená",J631,0)</f>
        <v>0</v>
      </c>
      <c r="BH631" s="221">
        <f>IF(N631="sníž. přenesená",J631,0)</f>
        <v>0</v>
      </c>
      <c r="BI631" s="221">
        <f>IF(N631="nulová",J631,0)</f>
        <v>0</v>
      </c>
      <c r="BJ631" s="21" t="s">
        <v>82</v>
      </c>
      <c r="BK631" s="221">
        <f>ROUND(I631*H631,2)</f>
        <v>0</v>
      </c>
      <c r="BL631" s="21" t="s">
        <v>196</v>
      </c>
      <c r="BM631" s="220" t="s">
        <v>1899</v>
      </c>
    </row>
    <row r="632" s="13" customFormat="1">
      <c r="A632" s="13"/>
      <c r="B632" s="227"/>
      <c r="C632" s="228"/>
      <c r="D632" s="229" t="s">
        <v>200</v>
      </c>
      <c r="E632" s="230" t="s">
        <v>19</v>
      </c>
      <c r="F632" s="231" t="s">
        <v>1255</v>
      </c>
      <c r="G632" s="228"/>
      <c r="H632" s="232">
        <v>108.12300000000001</v>
      </c>
      <c r="I632" s="233"/>
      <c r="J632" s="228"/>
      <c r="K632" s="228"/>
      <c r="L632" s="234"/>
      <c r="M632" s="235"/>
      <c r="N632" s="236"/>
      <c r="O632" s="236"/>
      <c r="P632" s="236"/>
      <c r="Q632" s="236"/>
      <c r="R632" s="236"/>
      <c r="S632" s="236"/>
      <c r="T632" s="237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38" t="s">
        <v>200</v>
      </c>
      <c r="AU632" s="238" t="s">
        <v>84</v>
      </c>
      <c r="AV632" s="13" t="s">
        <v>84</v>
      </c>
      <c r="AW632" s="13" t="s">
        <v>35</v>
      </c>
      <c r="AX632" s="13" t="s">
        <v>82</v>
      </c>
      <c r="AY632" s="238" t="s">
        <v>189</v>
      </c>
    </row>
    <row r="633" s="13" customFormat="1">
      <c r="A633" s="13"/>
      <c r="B633" s="227"/>
      <c r="C633" s="228"/>
      <c r="D633" s="229" t="s">
        <v>200</v>
      </c>
      <c r="E633" s="228"/>
      <c r="F633" s="231" t="s">
        <v>1900</v>
      </c>
      <c r="G633" s="228"/>
      <c r="H633" s="232">
        <v>113.529</v>
      </c>
      <c r="I633" s="233"/>
      <c r="J633" s="228"/>
      <c r="K633" s="228"/>
      <c r="L633" s="234"/>
      <c r="M633" s="235"/>
      <c r="N633" s="236"/>
      <c r="O633" s="236"/>
      <c r="P633" s="236"/>
      <c r="Q633" s="236"/>
      <c r="R633" s="236"/>
      <c r="S633" s="236"/>
      <c r="T633" s="237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8" t="s">
        <v>200</v>
      </c>
      <c r="AU633" s="238" t="s">
        <v>84</v>
      </c>
      <c r="AV633" s="13" t="s">
        <v>84</v>
      </c>
      <c r="AW633" s="13" t="s">
        <v>4</v>
      </c>
      <c r="AX633" s="13" t="s">
        <v>82</v>
      </c>
      <c r="AY633" s="238" t="s">
        <v>189</v>
      </c>
    </row>
    <row r="634" s="2" customFormat="1" ht="33" customHeight="1">
      <c r="A634" s="42"/>
      <c r="B634" s="43"/>
      <c r="C634" s="261" t="s">
        <v>819</v>
      </c>
      <c r="D634" s="261" t="s">
        <v>254</v>
      </c>
      <c r="E634" s="262" t="s">
        <v>1901</v>
      </c>
      <c r="F634" s="263" t="s">
        <v>1902</v>
      </c>
      <c r="G634" s="264" t="s">
        <v>115</v>
      </c>
      <c r="H634" s="265">
        <v>23.606000000000002</v>
      </c>
      <c r="I634" s="266"/>
      <c r="J634" s="267">
        <f>ROUND(I634*H634,2)</f>
        <v>0</v>
      </c>
      <c r="K634" s="263" t="s">
        <v>19</v>
      </c>
      <c r="L634" s="268"/>
      <c r="M634" s="269" t="s">
        <v>19</v>
      </c>
      <c r="N634" s="270" t="s">
        <v>45</v>
      </c>
      <c r="O634" s="88"/>
      <c r="P634" s="218">
        <f>O634*H634</f>
        <v>0</v>
      </c>
      <c r="Q634" s="218">
        <v>0.112</v>
      </c>
      <c r="R634" s="218">
        <f>Q634*H634</f>
        <v>2.6438720000000004</v>
      </c>
      <c r="S634" s="218">
        <v>0</v>
      </c>
      <c r="T634" s="219">
        <f>S634*H634</f>
        <v>0</v>
      </c>
      <c r="U634" s="42"/>
      <c r="V634" s="42"/>
      <c r="W634" s="42"/>
      <c r="X634" s="42"/>
      <c r="Y634" s="42"/>
      <c r="Z634" s="42"/>
      <c r="AA634" s="42"/>
      <c r="AB634" s="42"/>
      <c r="AC634" s="42"/>
      <c r="AD634" s="42"/>
      <c r="AE634" s="42"/>
      <c r="AR634" s="220" t="s">
        <v>247</v>
      </c>
      <c r="AT634" s="220" t="s">
        <v>254</v>
      </c>
      <c r="AU634" s="220" t="s">
        <v>84</v>
      </c>
      <c r="AY634" s="21" t="s">
        <v>189</v>
      </c>
      <c r="BE634" s="221">
        <f>IF(N634="základní",J634,0)</f>
        <v>0</v>
      </c>
      <c r="BF634" s="221">
        <f>IF(N634="snížená",J634,0)</f>
        <v>0</v>
      </c>
      <c r="BG634" s="221">
        <f>IF(N634="zákl. přenesená",J634,0)</f>
        <v>0</v>
      </c>
      <c r="BH634" s="221">
        <f>IF(N634="sníž. přenesená",J634,0)</f>
        <v>0</v>
      </c>
      <c r="BI634" s="221">
        <f>IF(N634="nulová",J634,0)</f>
        <v>0</v>
      </c>
      <c r="BJ634" s="21" t="s">
        <v>82</v>
      </c>
      <c r="BK634" s="221">
        <f>ROUND(I634*H634,2)</f>
        <v>0</v>
      </c>
      <c r="BL634" s="21" t="s">
        <v>196</v>
      </c>
      <c r="BM634" s="220" t="s">
        <v>1903</v>
      </c>
    </row>
    <row r="635" s="13" customFormat="1">
      <c r="A635" s="13"/>
      <c r="B635" s="227"/>
      <c r="C635" s="228"/>
      <c r="D635" s="229" t="s">
        <v>200</v>
      </c>
      <c r="E635" s="230" t="s">
        <v>19</v>
      </c>
      <c r="F635" s="231" t="s">
        <v>1252</v>
      </c>
      <c r="G635" s="228"/>
      <c r="H635" s="232">
        <v>22.481999999999999</v>
      </c>
      <c r="I635" s="233"/>
      <c r="J635" s="228"/>
      <c r="K635" s="228"/>
      <c r="L635" s="234"/>
      <c r="M635" s="235"/>
      <c r="N635" s="236"/>
      <c r="O635" s="236"/>
      <c r="P635" s="236"/>
      <c r="Q635" s="236"/>
      <c r="R635" s="236"/>
      <c r="S635" s="236"/>
      <c r="T635" s="237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38" t="s">
        <v>200</v>
      </c>
      <c r="AU635" s="238" t="s">
        <v>84</v>
      </c>
      <c r="AV635" s="13" t="s">
        <v>84</v>
      </c>
      <c r="AW635" s="13" t="s">
        <v>35</v>
      </c>
      <c r="AX635" s="13" t="s">
        <v>82</v>
      </c>
      <c r="AY635" s="238" t="s">
        <v>189</v>
      </c>
    </row>
    <row r="636" s="13" customFormat="1">
      <c r="A636" s="13"/>
      <c r="B636" s="227"/>
      <c r="C636" s="228"/>
      <c r="D636" s="229" t="s">
        <v>200</v>
      </c>
      <c r="E636" s="228"/>
      <c r="F636" s="231" t="s">
        <v>1904</v>
      </c>
      <c r="G636" s="228"/>
      <c r="H636" s="232">
        <v>23.606000000000002</v>
      </c>
      <c r="I636" s="233"/>
      <c r="J636" s="228"/>
      <c r="K636" s="228"/>
      <c r="L636" s="234"/>
      <c r="M636" s="235"/>
      <c r="N636" s="236"/>
      <c r="O636" s="236"/>
      <c r="P636" s="236"/>
      <c r="Q636" s="236"/>
      <c r="R636" s="236"/>
      <c r="S636" s="236"/>
      <c r="T636" s="237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8" t="s">
        <v>200</v>
      </c>
      <c r="AU636" s="238" t="s">
        <v>84</v>
      </c>
      <c r="AV636" s="13" t="s">
        <v>84</v>
      </c>
      <c r="AW636" s="13" t="s">
        <v>4</v>
      </c>
      <c r="AX636" s="13" t="s">
        <v>82</v>
      </c>
      <c r="AY636" s="238" t="s">
        <v>189</v>
      </c>
    </row>
    <row r="637" s="2" customFormat="1" ht="49.05" customHeight="1">
      <c r="A637" s="42"/>
      <c r="B637" s="43"/>
      <c r="C637" s="209" t="s">
        <v>825</v>
      </c>
      <c r="D637" s="209" t="s">
        <v>192</v>
      </c>
      <c r="E637" s="210" t="s">
        <v>1905</v>
      </c>
      <c r="F637" s="211" t="s">
        <v>1906</v>
      </c>
      <c r="G637" s="212" t="s">
        <v>115</v>
      </c>
      <c r="H637" s="213">
        <v>48.600000000000001</v>
      </c>
      <c r="I637" s="214"/>
      <c r="J637" s="215">
        <f>ROUND(I637*H637,2)</f>
        <v>0</v>
      </c>
      <c r="K637" s="211" t="s">
        <v>19</v>
      </c>
      <c r="L637" s="48"/>
      <c r="M637" s="216" t="s">
        <v>19</v>
      </c>
      <c r="N637" s="217" t="s">
        <v>45</v>
      </c>
      <c r="O637" s="88"/>
      <c r="P637" s="218">
        <f>O637*H637</f>
        <v>0</v>
      </c>
      <c r="Q637" s="218">
        <v>0.038629999999999998</v>
      </c>
      <c r="R637" s="218">
        <f>Q637*H637</f>
        <v>1.877418</v>
      </c>
      <c r="S637" s="218">
        <v>0</v>
      </c>
      <c r="T637" s="219">
        <f>S637*H637</f>
        <v>0</v>
      </c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R637" s="220" t="s">
        <v>196</v>
      </c>
      <c r="AT637" s="220" t="s">
        <v>192</v>
      </c>
      <c r="AU637" s="220" t="s">
        <v>84</v>
      </c>
      <c r="AY637" s="21" t="s">
        <v>189</v>
      </c>
      <c r="BE637" s="221">
        <f>IF(N637="základní",J637,0)</f>
        <v>0</v>
      </c>
      <c r="BF637" s="221">
        <f>IF(N637="snížená",J637,0)</f>
        <v>0</v>
      </c>
      <c r="BG637" s="221">
        <f>IF(N637="zákl. přenesená",J637,0)</f>
        <v>0</v>
      </c>
      <c r="BH637" s="221">
        <f>IF(N637="sníž. přenesená",J637,0)</f>
        <v>0</v>
      </c>
      <c r="BI637" s="221">
        <f>IF(N637="nulová",J637,0)</f>
        <v>0</v>
      </c>
      <c r="BJ637" s="21" t="s">
        <v>82</v>
      </c>
      <c r="BK637" s="221">
        <f>ROUND(I637*H637,2)</f>
        <v>0</v>
      </c>
      <c r="BL637" s="21" t="s">
        <v>196</v>
      </c>
      <c r="BM637" s="220" t="s">
        <v>1907</v>
      </c>
    </row>
    <row r="638" s="15" customFormat="1">
      <c r="A638" s="15"/>
      <c r="B638" s="251"/>
      <c r="C638" s="252"/>
      <c r="D638" s="229" t="s">
        <v>200</v>
      </c>
      <c r="E638" s="253" t="s">
        <v>19</v>
      </c>
      <c r="F638" s="254" t="s">
        <v>1908</v>
      </c>
      <c r="G638" s="252"/>
      <c r="H638" s="253" t="s">
        <v>19</v>
      </c>
      <c r="I638" s="255"/>
      <c r="J638" s="252"/>
      <c r="K638" s="252"/>
      <c r="L638" s="256"/>
      <c r="M638" s="257"/>
      <c r="N638" s="258"/>
      <c r="O638" s="258"/>
      <c r="P638" s="258"/>
      <c r="Q638" s="258"/>
      <c r="R638" s="258"/>
      <c r="S638" s="258"/>
      <c r="T638" s="259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T638" s="260" t="s">
        <v>200</v>
      </c>
      <c r="AU638" s="260" t="s">
        <v>84</v>
      </c>
      <c r="AV638" s="15" t="s">
        <v>82</v>
      </c>
      <c r="AW638" s="15" t="s">
        <v>35</v>
      </c>
      <c r="AX638" s="15" t="s">
        <v>74</v>
      </c>
      <c r="AY638" s="260" t="s">
        <v>189</v>
      </c>
    </row>
    <row r="639" s="13" customFormat="1">
      <c r="A639" s="13"/>
      <c r="B639" s="227"/>
      <c r="C639" s="228"/>
      <c r="D639" s="229" t="s">
        <v>200</v>
      </c>
      <c r="E639" s="230" t="s">
        <v>19</v>
      </c>
      <c r="F639" s="231" t="s">
        <v>1909</v>
      </c>
      <c r="G639" s="228"/>
      <c r="H639" s="232">
        <v>48.600000000000001</v>
      </c>
      <c r="I639" s="233"/>
      <c r="J639" s="228"/>
      <c r="K639" s="228"/>
      <c r="L639" s="234"/>
      <c r="M639" s="235"/>
      <c r="N639" s="236"/>
      <c r="O639" s="236"/>
      <c r="P639" s="236"/>
      <c r="Q639" s="236"/>
      <c r="R639" s="236"/>
      <c r="S639" s="236"/>
      <c r="T639" s="237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38" t="s">
        <v>200</v>
      </c>
      <c r="AU639" s="238" t="s">
        <v>84</v>
      </c>
      <c r="AV639" s="13" t="s">
        <v>84</v>
      </c>
      <c r="AW639" s="13" t="s">
        <v>35</v>
      </c>
      <c r="AX639" s="13" t="s">
        <v>74</v>
      </c>
      <c r="AY639" s="238" t="s">
        <v>189</v>
      </c>
    </row>
    <row r="640" s="16" customFormat="1">
      <c r="A640" s="16"/>
      <c r="B640" s="271"/>
      <c r="C640" s="272"/>
      <c r="D640" s="229" t="s">
        <v>200</v>
      </c>
      <c r="E640" s="273" t="s">
        <v>1258</v>
      </c>
      <c r="F640" s="274" t="s">
        <v>379</v>
      </c>
      <c r="G640" s="272"/>
      <c r="H640" s="275">
        <v>48.600000000000001</v>
      </c>
      <c r="I640" s="276"/>
      <c r="J640" s="272"/>
      <c r="K640" s="272"/>
      <c r="L640" s="277"/>
      <c r="M640" s="278"/>
      <c r="N640" s="279"/>
      <c r="O640" s="279"/>
      <c r="P640" s="279"/>
      <c r="Q640" s="279"/>
      <c r="R640" s="279"/>
      <c r="S640" s="279"/>
      <c r="T640" s="280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T640" s="281" t="s">
        <v>200</v>
      </c>
      <c r="AU640" s="281" t="s">
        <v>84</v>
      </c>
      <c r="AV640" s="16" t="s">
        <v>190</v>
      </c>
      <c r="AW640" s="16" t="s">
        <v>35</v>
      </c>
      <c r="AX640" s="16" t="s">
        <v>74</v>
      </c>
      <c r="AY640" s="281" t="s">
        <v>189</v>
      </c>
    </row>
    <row r="641" s="14" customFormat="1">
      <c r="A641" s="14"/>
      <c r="B641" s="239"/>
      <c r="C641" s="240"/>
      <c r="D641" s="229" t="s">
        <v>200</v>
      </c>
      <c r="E641" s="241" t="s">
        <v>19</v>
      </c>
      <c r="F641" s="242" t="s">
        <v>203</v>
      </c>
      <c r="G641" s="240"/>
      <c r="H641" s="243">
        <v>48.600000000000001</v>
      </c>
      <c r="I641" s="244"/>
      <c r="J641" s="240"/>
      <c r="K641" s="240"/>
      <c r="L641" s="245"/>
      <c r="M641" s="246"/>
      <c r="N641" s="247"/>
      <c r="O641" s="247"/>
      <c r="P641" s="247"/>
      <c r="Q641" s="247"/>
      <c r="R641" s="247"/>
      <c r="S641" s="247"/>
      <c r="T641" s="248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49" t="s">
        <v>200</v>
      </c>
      <c r="AU641" s="249" t="s">
        <v>84</v>
      </c>
      <c r="AV641" s="14" t="s">
        <v>196</v>
      </c>
      <c r="AW641" s="14" t="s">
        <v>35</v>
      </c>
      <c r="AX641" s="14" t="s">
        <v>82</v>
      </c>
      <c r="AY641" s="249" t="s">
        <v>189</v>
      </c>
    </row>
    <row r="642" s="2" customFormat="1" ht="21.75" customHeight="1">
      <c r="A642" s="42"/>
      <c r="B642" s="43"/>
      <c r="C642" s="209" t="s">
        <v>830</v>
      </c>
      <c r="D642" s="209" t="s">
        <v>192</v>
      </c>
      <c r="E642" s="210" t="s">
        <v>1910</v>
      </c>
      <c r="F642" s="211" t="s">
        <v>1911</v>
      </c>
      <c r="G642" s="212" t="s">
        <v>115</v>
      </c>
      <c r="H642" s="213">
        <v>48.600000000000001</v>
      </c>
      <c r="I642" s="214"/>
      <c r="J642" s="215">
        <f>ROUND(I642*H642,2)</f>
        <v>0</v>
      </c>
      <c r="K642" s="211" t="s">
        <v>19</v>
      </c>
      <c r="L642" s="48"/>
      <c r="M642" s="216" t="s">
        <v>19</v>
      </c>
      <c r="N642" s="217" t="s">
        <v>45</v>
      </c>
      <c r="O642" s="88"/>
      <c r="P642" s="218">
        <f>O642*H642</f>
        <v>0</v>
      </c>
      <c r="Q642" s="218">
        <v>0</v>
      </c>
      <c r="R642" s="218">
        <f>Q642*H642</f>
        <v>0</v>
      </c>
      <c r="S642" s="218">
        <v>0</v>
      </c>
      <c r="T642" s="219">
        <f>S642*H642</f>
        <v>0</v>
      </c>
      <c r="U642" s="42"/>
      <c r="V642" s="42"/>
      <c r="W642" s="42"/>
      <c r="X642" s="42"/>
      <c r="Y642" s="42"/>
      <c r="Z642" s="42"/>
      <c r="AA642" s="42"/>
      <c r="AB642" s="42"/>
      <c r="AC642" s="42"/>
      <c r="AD642" s="42"/>
      <c r="AE642" s="42"/>
      <c r="AR642" s="220" t="s">
        <v>196</v>
      </c>
      <c r="AT642" s="220" t="s">
        <v>192</v>
      </c>
      <c r="AU642" s="220" t="s">
        <v>84</v>
      </c>
      <c r="AY642" s="21" t="s">
        <v>189</v>
      </c>
      <c r="BE642" s="221">
        <f>IF(N642="základní",J642,0)</f>
        <v>0</v>
      </c>
      <c r="BF642" s="221">
        <f>IF(N642="snížená",J642,0)</f>
        <v>0</v>
      </c>
      <c r="BG642" s="221">
        <f>IF(N642="zákl. přenesená",J642,0)</f>
        <v>0</v>
      </c>
      <c r="BH642" s="221">
        <f>IF(N642="sníž. přenesená",J642,0)</f>
        <v>0</v>
      </c>
      <c r="BI642" s="221">
        <f>IF(N642="nulová",J642,0)</f>
        <v>0</v>
      </c>
      <c r="BJ642" s="21" t="s">
        <v>82</v>
      </c>
      <c r="BK642" s="221">
        <f>ROUND(I642*H642,2)</f>
        <v>0</v>
      </c>
      <c r="BL642" s="21" t="s">
        <v>196</v>
      </c>
      <c r="BM642" s="220" t="s">
        <v>1912</v>
      </c>
    </row>
    <row r="643" s="13" customFormat="1">
      <c r="A643" s="13"/>
      <c r="B643" s="227"/>
      <c r="C643" s="228"/>
      <c r="D643" s="229" t="s">
        <v>200</v>
      </c>
      <c r="E643" s="230" t="s">
        <v>19</v>
      </c>
      <c r="F643" s="231" t="s">
        <v>1258</v>
      </c>
      <c r="G643" s="228"/>
      <c r="H643" s="232">
        <v>48.600000000000001</v>
      </c>
      <c r="I643" s="233"/>
      <c r="J643" s="228"/>
      <c r="K643" s="228"/>
      <c r="L643" s="234"/>
      <c r="M643" s="235"/>
      <c r="N643" s="236"/>
      <c r="O643" s="236"/>
      <c r="P643" s="236"/>
      <c r="Q643" s="236"/>
      <c r="R643" s="236"/>
      <c r="S643" s="236"/>
      <c r="T643" s="237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38" t="s">
        <v>200</v>
      </c>
      <c r="AU643" s="238" t="s">
        <v>84</v>
      </c>
      <c r="AV643" s="13" t="s">
        <v>84</v>
      </c>
      <c r="AW643" s="13" t="s">
        <v>35</v>
      </c>
      <c r="AX643" s="13" t="s">
        <v>82</v>
      </c>
      <c r="AY643" s="238" t="s">
        <v>189</v>
      </c>
    </row>
    <row r="644" s="2" customFormat="1" ht="21.75" customHeight="1">
      <c r="A644" s="42"/>
      <c r="B644" s="43"/>
      <c r="C644" s="209" t="s">
        <v>833</v>
      </c>
      <c r="D644" s="209" t="s">
        <v>192</v>
      </c>
      <c r="E644" s="210" t="s">
        <v>1913</v>
      </c>
      <c r="F644" s="211" t="s">
        <v>1914</v>
      </c>
      <c r="G644" s="212" t="s">
        <v>250</v>
      </c>
      <c r="H644" s="213">
        <v>8</v>
      </c>
      <c r="I644" s="214"/>
      <c r="J644" s="215">
        <f>ROUND(I644*H644,2)</f>
        <v>0</v>
      </c>
      <c r="K644" s="211" t="s">
        <v>19</v>
      </c>
      <c r="L644" s="48"/>
      <c r="M644" s="216" t="s">
        <v>19</v>
      </c>
      <c r="N644" s="217" t="s">
        <v>45</v>
      </c>
      <c r="O644" s="88"/>
      <c r="P644" s="218">
        <f>O644*H644</f>
        <v>0</v>
      </c>
      <c r="Q644" s="218">
        <v>0</v>
      </c>
      <c r="R644" s="218">
        <f>Q644*H644</f>
        <v>0</v>
      </c>
      <c r="S644" s="218">
        <v>0</v>
      </c>
      <c r="T644" s="219">
        <f>S644*H644</f>
        <v>0</v>
      </c>
      <c r="U644" s="42"/>
      <c r="V644" s="42"/>
      <c r="W644" s="42"/>
      <c r="X644" s="42"/>
      <c r="Y644" s="42"/>
      <c r="Z644" s="42"/>
      <c r="AA644" s="42"/>
      <c r="AB644" s="42"/>
      <c r="AC644" s="42"/>
      <c r="AD644" s="42"/>
      <c r="AE644" s="42"/>
      <c r="AR644" s="220" t="s">
        <v>196</v>
      </c>
      <c r="AT644" s="220" t="s">
        <v>192</v>
      </c>
      <c r="AU644" s="220" t="s">
        <v>84</v>
      </c>
      <c r="AY644" s="21" t="s">
        <v>189</v>
      </c>
      <c r="BE644" s="221">
        <f>IF(N644="základní",J644,0)</f>
        <v>0</v>
      </c>
      <c r="BF644" s="221">
        <f>IF(N644="snížená",J644,0)</f>
        <v>0</v>
      </c>
      <c r="BG644" s="221">
        <f>IF(N644="zákl. přenesená",J644,0)</f>
        <v>0</v>
      </c>
      <c r="BH644" s="221">
        <f>IF(N644="sníž. přenesená",J644,0)</f>
        <v>0</v>
      </c>
      <c r="BI644" s="221">
        <f>IF(N644="nulová",J644,0)</f>
        <v>0</v>
      </c>
      <c r="BJ644" s="21" t="s">
        <v>82</v>
      </c>
      <c r="BK644" s="221">
        <f>ROUND(I644*H644,2)</f>
        <v>0</v>
      </c>
      <c r="BL644" s="21" t="s">
        <v>196</v>
      </c>
      <c r="BM644" s="220" t="s">
        <v>1915</v>
      </c>
    </row>
    <row r="645" s="2" customFormat="1">
      <c r="A645" s="42"/>
      <c r="B645" s="43"/>
      <c r="C645" s="44"/>
      <c r="D645" s="229" t="s">
        <v>217</v>
      </c>
      <c r="E645" s="44"/>
      <c r="F645" s="250" t="s">
        <v>1916</v>
      </c>
      <c r="G645" s="44"/>
      <c r="H645" s="44"/>
      <c r="I645" s="224"/>
      <c r="J645" s="44"/>
      <c r="K645" s="44"/>
      <c r="L645" s="48"/>
      <c r="M645" s="225"/>
      <c r="N645" s="226"/>
      <c r="O645" s="88"/>
      <c r="P645" s="88"/>
      <c r="Q645" s="88"/>
      <c r="R645" s="88"/>
      <c r="S645" s="88"/>
      <c r="T645" s="89"/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  <c r="AT645" s="21" t="s">
        <v>217</v>
      </c>
      <c r="AU645" s="21" t="s">
        <v>84</v>
      </c>
    </row>
    <row r="646" s="2" customFormat="1" ht="33" customHeight="1">
      <c r="A646" s="42"/>
      <c r="B646" s="43"/>
      <c r="C646" s="209" t="s">
        <v>840</v>
      </c>
      <c r="D646" s="209" t="s">
        <v>192</v>
      </c>
      <c r="E646" s="210" t="s">
        <v>1917</v>
      </c>
      <c r="F646" s="211" t="s">
        <v>1918</v>
      </c>
      <c r="G646" s="212" t="s">
        <v>107</v>
      </c>
      <c r="H646" s="213">
        <v>2.3799999999999999</v>
      </c>
      <c r="I646" s="214"/>
      <c r="J646" s="215">
        <f>ROUND(I646*H646,2)</f>
        <v>0</v>
      </c>
      <c r="K646" s="211" t="s">
        <v>195</v>
      </c>
      <c r="L646" s="48"/>
      <c r="M646" s="216" t="s">
        <v>19</v>
      </c>
      <c r="N646" s="217" t="s">
        <v>45</v>
      </c>
      <c r="O646" s="88"/>
      <c r="P646" s="218">
        <f>O646*H646</f>
        <v>0</v>
      </c>
      <c r="Q646" s="218">
        <v>0</v>
      </c>
      <c r="R646" s="218">
        <f>Q646*H646</f>
        <v>0</v>
      </c>
      <c r="S646" s="218">
        <v>0</v>
      </c>
      <c r="T646" s="219">
        <f>S646*H646</f>
        <v>0</v>
      </c>
      <c r="U646" s="42"/>
      <c r="V646" s="42"/>
      <c r="W646" s="42"/>
      <c r="X646" s="42"/>
      <c r="Y646" s="42"/>
      <c r="Z646" s="42"/>
      <c r="AA646" s="42"/>
      <c r="AB646" s="42"/>
      <c r="AC646" s="42"/>
      <c r="AD646" s="42"/>
      <c r="AE646" s="42"/>
      <c r="AR646" s="220" t="s">
        <v>196</v>
      </c>
      <c r="AT646" s="220" t="s">
        <v>192</v>
      </c>
      <c r="AU646" s="220" t="s">
        <v>84</v>
      </c>
      <c r="AY646" s="21" t="s">
        <v>189</v>
      </c>
      <c r="BE646" s="221">
        <f>IF(N646="základní",J646,0)</f>
        <v>0</v>
      </c>
      <c r="BF646" s="221">
        <f>IF(N646="snížená",J646,0)</f>
        <v>0</v>
      </c>
      <c r="BG646" s="221">
        <f>IF(N646="zákl. přenesená",J646,0)</f>
        <v>0</v>
      </c>
      <c r="BH646" s="221">
        <f>IF(N646="sníž. přenesená",J646,0)</f>
        <v>0</v>
      </c>
      <c r="BI646" s="221">
        <f>IF(N646="nulová",J646,0)</f>
        <v>0</v>
      </c>
      <c r="BJ646" s="21" t="s">
        <v>82</v>
      </c>
      <c r="BK646" s="221">
        <f>ROUND(I646*H646,2)</f>
        <v>0</v>
      </c>
      <c r="BL646" s="21" t="s">
        <v>196</v>
      </c>
      <c r="BM646" s="220" t="s">
        <v>1919</v>
      </c>
    </row>
    <row r="647" s="2" customFormat="1">
      <c r="A647" s="42"/>
      <c r="B647" s="43"/>
      <c r="C647" s="44"/>
      <c r="D647" s="222" t="s">
        <v>198</v>
      </c>
      <c r="E647" s="44"/>
      <c r="F647" s="223" t="s">
        <v>1920</v>
      </c>
      <c r="G647" s="44"/>
      <c r="H647" s="44"/>
      <c r="I647" s="224"/>
      <c r="J647" s="44"/>
      <c r="K647" s="44"/>
      <c r="L647" s="48"/>
      <c r="M647" s="225"/>
      <c r="N647" s="226"/>
      <c r="O647" s="88"/>
      <c r="P647" s="88"/>
      <c r="Q647" s="88"/>
      <c r="R647" s="88"/>
      <c r="S647" s="88"/>
      <c r="T647" s="89"/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  <c r="AE647" s="42"/>
      <c r="AT647" s="21" t="s">
        <v>198</v>
      </c>
      <c r="AU647" s="21" t="s">
        <v>84</v>
      </c>
    </row>
    <row r="648" s="15" customFormat="1">
      <c r="A648" s="15"/>
      <c r="B648" s="251"/>
      <c r="C648" s="252"/>
      <c r="D648" s="229" t="s">
        <v>200</v>
      </c>
      <c r="E648" s="253" t="s">
        <v>19</v>
      </c>
      <c r="F648" s="254" t="s">
        <v>1921</v>
      </c>
      <c r="G648" s="252"/>
      <c r="H648" s="253" t="s">
        <v>19</v>
      </c>
      <c r="I648" s="255"/>
      <c r="J648" s="252"/>
      <c r="K648" s="252"/>
      <c r="L648" s="256"/>
      <c r="M648" s="257"/>
      <c r="N648" s="258"/>
      <c r="O648" s="258"/>
      <c r="P648" s="258"/>
      <c r="Q648" s="258"/>
      <c r="R648" s="258"/>
      <c r="S648" s="258"/>
      <c r="T648" s="259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60" t="s">
        <v>200</v>
      </c>
      <c r="AU648" s="260" t="s">
        <v>84</v>
      </c>
      <c r="AV648" s="15" t="s">
        <v>82</v>
      </c>
      <c r="AW648" s="15" t="s">
        <v>35</v>
      </c>
      <c r="AX648" s="15" t="s">
        <v>74</v>
      </c>
      <c r="AY648" s="260" t="s">
        <v>189</v>
      </c>
    </row>
    <row r="649" s="13" customFormat="1">
      <c r="A649" s="13"/>
      <c r="B649" s="227"/>
      <c r="C649" s="228"/>
      <c r="D649" s="229" t="s">
        <v>200</v>
      </c>
      <c r="E649" s="230" t="s">
        <v>19</v>
      </c>
      <c r="F649" s="231" t="s">
        <v>1922</v>
      </c>
      <c r="G649" s="228"/>
      <c r="H649" s="232">
        <v>2.3799999999999999</v>
      </c>
      <c r="I649" s="233"/>
      <c r="J649" s="228"/>
      <c r="K649" s="228"/>
      <c r="L649" s="234"/>
      <c r="M649" s="235"/>
      <c r="N649" s="236"/>
      <c r="O649" s="236"/>
      <c r="P649" s="236"/>
      <c r="Q649" s="236"/>
      <c r="R649" s="236"/>
      <c r="S649" s="236"/>
      <c r="T649" s="237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8" t="s">
        <v>200</v>
      </c>
      <c r="AU649" s="238" t="s">
        <v>84</v>
      </c>
      <c r="AV649" s="13" t="s">
        <v>84</v>
      </c>
      <c r="AW649" s="13" t="s">
        <v>35</v>
      </c>
      <c r="AX649" s="13" t="s">
        <v>82</v>
      </c>
      <c r="AY649" s="238" t="s">
        <v>189</v>
      </c>
    </row>
    <row r="650" s="12" customFormat="1" ht="22.8" customHeight="1">
      <c r="A650" s="12"/>
      <c r="B650" s="193"/>
      <c r="C650" s="194"/>
      <c r="D650" s="195" t="s">
        <v>73</v>
      </c>
      <c r="E650" s="207" t="s">
        <v>219</v>
      </c>
      <c r="F650" s="207" t="s">
        <v>1923</v>
      </c>
      <c r="G650" s="194"/>
      <c r="H650" s="194"/>
      <c r="I650" s="197"/>
      <c r="J650" s="208">
        <f>BK650</f>
        <v>0</v>
      </c>
      <c r="K650" s="194"/>
      <c r="L650" s="199"/>
      <c r="M650" s="200"/>
      <c r="N650" s="201"/>
      <c r="O650" s="201"/>
      <c r="P650" s="202">
        <f>SUM(P651:P779)</f>
        <v>0</v>
      </c>
      <c r="Q650" s="201"/>
      <c r="R650" s="202">
        <f>SUM(R651:R779)</f>
        <v>195.69184412999999</v>
      </c>
      <c r="S650" s="201"/>
      <c r="T650" s="203">
        <f>SUM(T651:T779)</f>
        <v>0</v>
      </c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R650" s="204" t="s">
        <v>82</v>
      </c>
      <c r="AT650" s="205" t="s">
        <v>73</v>
      </c>
      <c r="AU650" s="205" t="s">
        <v>82</v>
      </c>
      <c r="AY650" s="204" t="s">
        <v>189</v>
      </c>
      <c r="BK650" s="206">
        <f>SUM(BK651:BK779)</f>
        <v>0</v>
      </c>
    </row>
    <row r="651" s="2" customFormat="1" ht="62.7" customHeight="1">
      <c r="A651" s="42"/>
      <c r="B651" s="43"/>
      <c r="C651" s="209" t="s">
        <v>845</v>
      </c>
      <c r="D651" s="209" t="s">
        <v>192</v>
      </c>
      <c r="E651" s="210" t="s">
        <v>1924</v>
      </c>
      <c r="F651" s="211" t="s">
        <v>1925</v>
      </c>
      <c r="G651" s="212" t="s">
        <v>93</v>
      </c>
      <c r="H651" s="213">
        <v>713.38999999999999</v>
      </c>
      <c r="I651" s="214"/>
      <c r="J651" s="215">
        <f>ROUND(I651*H651,2)</f>
        <v>0</v>
      </c>
      <c r="K651" s="211" t="s">
        <v>195</v>
      </c>
      <c r="L651" s="48"/>
      <c r="M651" s="216" t="s">
        <v>19</v>
      </c>
      <c r="N651" s="217" t="s">
        <v>45</v>
      </c>
      <c r="O651" s="88"/>
      <c r="P651" s="218">
        <f>O651*H651</f>
        <v>0</v>
      </c>
      <c r="Q651" s="218">
        <v>0</v>
      </c>
      <c r="R651" s="218">
        <f>Q651*H651</f>
        <v>0</v>
      </c>
      <c r="S651" s="218">
        <v>0</v>
      </c>
      <c r="T651" s="219">
        <f>S651*H651</f>
        <v>0</v>
      </c>
      <c r="U651" s="42"/>
      <c r="V651" s="42"/>
      <c r="W651" s="42"/>
      <c r="X651" s="42"/>
      <c r="Y651" s="42"/>
      <c r="Z651" s="42"/>
      <c r="AA651" s="42"/>
      <c r="AB651" s="42"/>
      <c r="AC651" s="42"/>
      <c r="AD651" s="42"/>
      <c r="AE651" s="42"/>
      <c r="AR651" s="220" t="s">
        <v>196</v>
      </c>
      <c r="AT651" s="220" t="s">
        <v>192</v>
      </c>
      <c r="AU651" s="220" t="s">
        <v>84</v>
      </c>
      <c r="AY651" s="21" t="s">
        <v>189</v>
      </c>
      <c r="BE651" s="221">
        <f>IF(N651="základní",J651,0)</f>
        <v>0</v>
      </c>
      <c r="BF651" s="221">
        <f>IF(N651="snížená",J651,0)</f>
        <v>0</v>
      </c>
      <c r="BG651" s="221">
        <f>IF(N651="zákl. přenesená",J651,0)</f>
        <v>0</v>
      </c>
      <c r="BH651" s="221">
        <f>IF(N651="sníž. přenesená",J651,0)</f>
        <v>0</v>
      </c>
      <c r="BI651" s="221">
        <f>IF(N651="nulová",J651,0)</f>
        <v>0</v>
      </c>
      <c r="BJ651" s="21" t="s">
        <v>82</v>
      </c>
      <c r="BK651" s="221">
        <f>ROUND(I651*H651,2)</f>
        <v>0</v>
      </c>
      <c r="BL651" s="21" t="s">
        <v>196</v>
      </c>
      <c r="BM651" s="220" t="s">
        <v>1926</v>
      </c>
    </row>
    <row r="652" s="2" customFormat="1">
      <c r="A652" s="42"/>
      <c r="B652" s="43"/>
      <c r="C652" s="44"/>
      <c r="D652" s="222" t="s">
        <v>198</v>
      </c>
      <c r="E652" s="44"/>
      <c r="F652" s="223" t="s">
        <v>1927</v>
      </c>
      <c r="G652" s="44"/>
      <c r="H652" s="44"/>
      <c r="I652" s="224"/>
      <c r="J652" s="44"/>
      <c r="K652" s="44"/>
      <c r="L652" s="48"/>
      <c r="M652" s="225"/>
      <c r="N652" s="226"/>
      <c r="O652" s="88"/>
      <c r="P652" s="88"/>
      <c r="Q652" s="88"/>
      <c r="R652" s="88"/>
      <c r="S652" s="88"/>
      <c r="T652" s="89"/>
      <c r="U652" s="42"/>
      <c r="V652" s="42"/>
      <c r="W652" s="42"/>
      <c r="X652" s="42"/>
      <c r="Y652" s="42"/>
      <c r="Z652" s="42"/>
      <c r="AA652" s="42"/>
      <c r="AB652" s="42"/>
      <c r="AC652" s="42"/>
      <c r="AD652" s="42"/>
      <c r="AE652" s="42"/>
      <c r="AT652" s="21" t="s">
        <v>198</v>
      </c>
      <c r="AU652" s="21" t="s">
        <v>84</v>
      </c>
    </row>
    <row r="653" s="15" customFormat="1">
      <c r="A653" s="15"/>
      <c r="B653" s="251"/>
      <c r="C653" s="252"/>
      <c r="D653" s="229" t="s">
        <v>200</v>
      </c>
      <c r="E653" s="253" t="s">
        <v>19</v>
      </c>
      <c r="F653" s="254" t="s">
        <v>1928</v>
      </c>
      <c r="G653" s="252"/>
      <c r="H653" s="253" t="s">
        <v>19</v>
      </c>
      <c r="I653" s="255"/>
      <c r="J653" s="252"/>
      <c r="K653" s="252"/>
      <c r="L653" s="256"/>
      <c r="M653" s="257"/>
      <c r="N653" s="258"/>
      <c r="O653" s="258"/>
      <c r="P653" s="258"/>
      <c r="Q653" s="258"/>
      <c r="R653" s="258"/>
      <c r="S653" s="258"/>
      <c r="T653" s="259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60" t="s">
        <v>200</v>
      </c>
      <c r="AU653" s="260" t="s">
        <v>84</v>
      </c>
      <c r="AV653" s="15" t="s">
        <v>82</v>
      </c>
      <c r="AW653" s="15" t="s">
        <v>35</v>
      </c>
      <c r="AX653" s="15" t="s">
        <v>74</v>
      </c>
      <c r="AY653" s="260" t="s">
        <v>189</v>
      </c>
    </row>
    <row r="654" s="13" customFormat="1">
      <c r="A654" s="13"/>
      <c r="B654" s="227"/>
      <c r="C654" s="228"/>
      <c r="D654" s="229" t="s">
        <v>200</v>
      </c>
      <c r="E654" s="230" t="s">
        <v>19</v>
      </c>
      <c r="F654" s="231" t="s">
        <v>1929</v>
      </c>
      <c r="G654" s="228"/>
      <c r="H654" s="232">
        <v>337.20999999999998</v>
      </c>
      <c r="I654" s="233"/>
      <c r="J654" s="228"/>
      <c r="K654" s="228"/>
      <c r="L654" s="234"/>
      <c r="M654" s="235"/>
      <c r="N654" s="236"/>
      <c r="O654" s="236"/>
      <c r="P654" s="236"/>
      <c r="Q654" s="236"/>
      <c r="R654" s="236"/>
      <c r="S654" s="236"/>
      <c r="T654" s="237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38" t="s">
        <v>200</v>
      </c>
      <c r="AU654" s="238" t="s">
        <v>84</v>
      </c>
      <c r="AV654" s="13" t="s">
        <v>84</v>
      </c>
      <c r="AW654" s="13" t="s">
        <v>35</v>
      </c>
      <c r="AX654" s="13" t="s">
        <v>74</v>
      </c>
      <c r="AY654" s="238" t="s">
        <v>189</v>
      </c>
    </row>
    <row r="655" s="16" customFormat="1">
      <c r="A655" s="16"/>
      <c r="B655" s="271"/>
      <c r="C655" s="272"/>
      <c r="D655" s="229" t="s">
        <v>200</v>
      </c>
      <c r="E655" s="273" t="s">
        <v>1213</v>
      </c>
      <c r="F655" s="274" t="s">
        <v>379</v>
      </c>
      <c r="G655" s="272"/>
      <c r="H655" s="275">
        <v>337.20999999999998</v>
      </c>
      <c r="I655" s="276"/>
      <c r="J655" s="272"/>
      <c r="K655" s="272"/>
      <c r="L655" s="277"/>
      <c r="M655" s="278"/>
      <c r="N655" s="279"/>
      <c r="O655" s="279"/>
      <c r="P655" s="279"/>
      <c r="Q655" s="279"/>
      <c r="R655" s="279"/>
      <c r="S655" s="279"/>
      <c r="T655" s="280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T655" s="281" t="s">
        <v>200</v>
      </c>
      <c r="AU655" s="281" t="s">
        <v>84</v>
      </c>
      <c r="AV655" s="16" t="s">
        <v>190</v>
      </c>
      <c r="AW655" s="16" t="s">
        <v>35</v>
      </c>
      <c r="AX655" s="16" t="s">
        <v>74</v>
      </c>
      <c r="AY655" s="281" t="s">
        <v>189</v>
      </c>
    </row>
    <row r="656" s="13" customFormat="1">
      <c r="A656" s="13"/>
      <c r="B656" s="227"/>
      <c r="C656" s="228"/>
      <c r="D656" s="229" t="s">
        <v>200</v>
      </c>
      <c r="E656" s="230" t="s">
        <v>19</v>
      </c>
      <c r="F656" s="231" t="s">
        <v>1234</v>
      </c>
      <c r="G656" s="228"/>
      <c r="H656" s="232">
        <v>376.18000000000001</v>
      </c>
      <c r="I656" s="233"/>
      <c r="J656" s="228"/>
      <c r="K656" s="228"/>
      <c r="L656" s="234"/>
      <c r="M656" s="235"/>
      <c r="N656" s="236"/>
      <c r="O656" s="236"/>
      <c r="P656" s="236"/>
      <c r="Q656" s="236"/>
      <c r="R656" s="236"/>
      <c r="S656" s="236"/>
      <c r="T656" s="237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38" t="s">
        <v>200</v>
      </c>
      <c r="AU656" s="238" t="s">
        <v>84</v>
      </c>
      <c r="AV656" s="13" t="s">
        <v>84</v>
      </c>
      <c r="AW656" s="13" t="s">
        <v>35</v>
      </c>
      <c r="AX656" s="13" t="s">
        <v>74</v>
      </c>
      <c r="AY656" s="238" t="s">
        <v>189</v>
      </c>
    </row>
    <row r="657" s="16" customFormat="1">
      <c r="A657" s="16"/>
      <c r="B657" s="271"/>
      <c r="C657" s="272"/>
      <c r="D657" s="229" t="s">
        <v>200</v>
      </c>
      <c r="E657" s="273" t="s">
        <v>19</v>
      </c>
      <c r="F657" s="274" t="s">
        <v>379</v>
      </c>
      <c r="G657" s="272"/>
      <c r="H657" s="275">
        <v>376.18000000000001</v>
      </c>
      <c r="I657" s="276"/>
      <c r="J657" s="272"/>
      <c r="K657" s="272"/>
      <c r="L657" s="277"/>
      <c r="M657" s="278"/>
      <c r="N657" s="279"/>
      <c r="O657" s="279"/>
      <c r="P657" s="279"/>
      <c r="Q657" s="279"/>
      <c r="R657" s="279"/>
      <c r="S657" s="279"/>
      <c r="T657" s="280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T657" s="281" t="s">
        <v>200</v>
      </c>
      <c r="AU657" s="281" t="s">
        <v>84</v>
      </c>
      <c r="AV657" s="16" t="s">
        <v>190</v>
      </c>
      <c r="AW657" s="16" t="s">
        <v>35</v>
      </c>
      <c r="AX657" s="16" t="s">
        <v>74</v>
      </c>
      <c r="AY657" s="281" t="s">
        <v>189</v>
      </c>
    </row>
    <row r="658" s="14" customFormat="1">
      <c r="A658" s="14"/>
      <c r="B658" s="239"/>
      <c r="C658" s="240"/>
      <c r="D658" s="229" t="s">
        <v>200</v>
      </c>
      <c r="E658" s="241" t="s">
        <v>19</v>
      </c>
      <c r="F658" s="242" t="s">
        <v>203</v>
      </c>
      <c r="G658" s="240"/>
      <c r="H658" s="243">
        <v>713.38999999999999</v>
      </c>
      <c r="I658" s="244"/>
      <c r="J658" s="240"/>
      <c r="K658" s="240"/>
      <c r="L658" s="245"/>
      <c r="M658" s="246"/>
      <c r="N658" s="247"/>
      <c r="O658" s="247"/>
      <c r="P658" s="247"/>
      <c r="Q658" s="247"/>
      <c r="R658" s="247"/>
      <c r="S658" s="247"/>
      <c r="T658" s="248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49" t="s">
        <v>200</v>
      </c>
      <c r="AU658" s="249" t="s">
        <v>84</v>
      </c>
      <c r="AV658" s="14" t="s">
        <v>196</v>
      </c>
      <c r="AW658" s="14" t="s">
        <v>35</v>
      </c>
      <c r="AX658" s="14" t="s">
        <v>82</v>
      </c>
      <c r="AY658" s="249" t="s">
        <v>189</v>
      </c>
    </row>
    <row r="659" s="2" customFormat="1" ht="21.75" customHeight="1">
      <c r="A659" s="42"/>
      <c r="B659" s="43"/>
      <c r="C659" s="261" t="s">
        <v>850</v>
      </c>
      <c r="D659" s="261" t="s">
        <v>254</v>
      </c>
      <c r="E659" s="262" t="s">
        <v>1930</v>
      </c>
      <c r="F659" s="263" t="s">
        <v>1931</v>
      </c>
      <c r="G659" s="264" t="s">
        <v>222</v>
      </c>
      <c r="H659" s="265">
        <v>11.771000000000001</v>
      </c>
      <c r="I659" s="266"/>
      <c r="J659" s="267">
        <f>ROUND(I659*H659,2)</f>
        <v>0</v>
      </c>
      <c r="K659" s="263" t="s">
        <v>19</v>
      </c>
      <c r="L659" s="268"/>
      <c r="M659" s="269" t="s">
        <v>19</v>
      </c>
      <c r="N659" s="270" t="s">
        <v>45</v>
      </c>
      <c r="O659" s="88"/>
      <c r="P659" s="218">
        <f>O659*H659</f>
        <v>0</v>
      </c>
      <c r="Q659" s="218">
        <v>1</v>
      </c>
      <c r="R659" s="218">
        <f>Q659*H659</f>
        <v>11.771000000000001</v>
      </c>
      <c r="S659" s="218">
        <v>0</v>
      </c>
      <c r="T659" s="219">
        <f>S659*H659</f>
        <v>0</v>
      </c>
      <c r="U659" s="42"/>
      <c r="V659" s="42"/>
      <c r="W659" s="42"/>
      <c r="X659" s="42"/>
      <c r="Y659" s="42"/>
      <c r="Z659" s="42"/>
      <c r="AA659" s="42"/>
      <c r="AB659" s="42"/>
      <c r="AC659" s="42"/>
      <c r="AD659" s="42"/>
      <c r="AE659" s="42"/>
      <c r="AR659" s="220" t="s">
        <v>247</v>
      </c>
      <c r="AT659" s="220" t="s">
        <v>254</v>
      </c>
      <c r="AU659" s="220" t="s">
        <v>84</v>
      </c>
      <c r="AY659" s="21" t="s">
        <v>189</v>
      </c>
      <c r="BE659" s="221">
        <f>IF(N659="základní",J659,0)</f>
        <v>0</v>
      </c>
      <c r="BF659" s="221">
        <f>IF(N659="snížená",J659,0)</f>
        <v>0</v>
      </c>
      <c r="BG659" s="221">
        <f>IF(N659="zákl. přenesená",J659,0)</f>
        <v>0</v>
      </c>
      <c r="BH659" s="221">
        <f>IF(N659="sníž. přenesená",J659,0)</f>
        <v>0</v>
      </c>
      <c r="BI659" s="221">
        <f>IF(N659="nulová",J659,0)</f>
        <v>0</v>
      </c>
      <c r="BJ659" s="21" t="s">
        <v>82</v>
      </c>
      <c r="BK659" s="221">
        <f>ROUND(I659*H659,2)</f>
        <v>0</v>
      </c>
      <c r="BL659" s="21" t="s">
        <v>196</v>
      </c>
      <c r="BM659" s="220" t="s">
        <v>1932</v>
      </c>
    </row>
    <row r="660" s="15" customFormat="1">
      <c r="A660" s="15"/>
      <c r="B660" s="251"/>
      <c r="C660" s="252"/>
      <c r="D660" s="229" t="s">
        <v>200</v>
      </c>
      <c r="E660" s="253" t="s">
        <v>19</v>
      </c>
      <c r="F660" s="254" t="s">
        <v>1933</v>
      </c>
      <c r="G660" s="252"/>
      <c r="H660" s="253" t="s">
        <v>19</v>
      </c>
      <c r="I660" s="255"/>
      <c r="J660" s="252"/>
      <c r="K660" s="252"/>
      <c r="L660" s="256"/>
      <c r="M660" s="257"/>
      <c r="N660" s="258"/>
      <c r="O660" s="258"/>
      <c r="P660" s="258"/>
      <c r="Q660" s="258"/>
      <c r="R660" s="258"/>
      <c r="S660" s="258"/>
      <c r="T660" s="259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T660" s="260" t="s">
        <v>200</v>
      </c>
      <c r="AU660" s="260" t="s">
        <v>84</v>
      </c>
      <c r="AV660" s="15" t="s">
        <v>82</v>
      </c>
      <c r="AW660" s="15" t="s">
        <v>35</v>
      </c>
      <c r="AX660" s="15" t="s">
        <v>74</v>
      </c>
      <c r="AY660" s="260" t="s">
        <v>189</v>
      </c>
    </row>
    <row r="661" s="13" customFormat="1">
      <c r="A661" s="13"/>
      <c r="B661" s="227"/>
      <c r="C661" s="228"/>
      <c r="D661" s="229" t="s">
        <v>200</v>
      </c>
      <c r="E661" s="230" t="s">
        <v>19</v>
      </c>
      <c r="F661" s="231" t="s">
        <v>1934</v>
      </c>
      <c r="G661" s="228"/>
      <c r="H661" s="232">
        <v>7.1340000000000003</v>
      </c>
      <c r="I661" s="233"/>
      <c r="J661" s="228"/>
      <c r="K661" s="228"/>
      <c r="L661" s="234"/>
      <c r="M661" s="235"/>
      <c r="N661" s="236"/>
      <c r="O661" s="236"/>
      <c r="P661" s="236"/>
      <c r="Q661" s="236"/>
      <c r="R661" s="236"/>
      <c r="S661" s="236"/>
      <c r="T661" s="237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8" t="s">
        <v>200</v>
      </c>
      <c r="AU661" s="238" t="s">
        <v>84</v>
      </c>
      <c r="AV661" s="13" t="s">
        <v>84</v>
      </c>
      <c r="AW661" s="13" t="s">
        <v>35</v>
      </c>
      <c r="AX661" s="13" t="s">
        <v>82</v>
      </c>
      <c r="AY661" s="238" t="s">
        <v>189</v>
      </c>
    </row>
    <row r="662" s="13" customFormat="1">
      <c r="A662" s="13"/>
      <c r="B662" s="227"/>
      <c r="C662" s="228"/>
      <c r="D662" s="229" t="s">
        <v>200</v>
      </c>
      <c r="E662" s="228"/>
      <c r="F662" s="231" t="s">
        <v>1935</v>
      </c>
      <c r="G662" s="228"/>
      <c r="H662" s="232">
        <v>11.771000000000001</v>
      </c>
      <c r="I662" s="233"/>
      <c r="J662" s="228"/>
      <c r="K662" s="228"/>
      <c r="L662" s="234"/>
      <c r="M662" s="235"/>
      <c r="N662" s="236"/>
      <c r="O662" s="236"/>
      <c r="P662" s="236"/>
      <c r="Q662" s="236"/>
      <c r="R662" s="236"/>
      <c r="S662" s="236"/>
      <c r="T662" s="237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38" t="s">
        <v>200</v>
      </c>
      <c r="AU662" s="238" t="s">
        <v>84</v>
      </c>
      <c r="AV662" s="13" t="s">
        <v>84</v>
      </c>
      <c r="AW662" s="13" t="s">
        <v>4</v>
      </c>
      <c r="AX662" s="13" t="s">
        <v>82</v>
      </c>
      <c r="AY662" s="238" t="s">
        <v>189</v>
      </c>
    </row>
    <row r="663" s="2" customFormat="1" ht="16.5" customHeight="1">
      <c r="A663" s="42"/>
      <c r="B663" s="43"/>
      <c r="C663" s="261" t="s">
        <v>857</v>
      </c>
      <c r="D663" s="261" t="s">
        <v>254</v>
      </c>
      <c r="E663" s="262" t="s">
        <v>1936</v>
      </c>
      <c r="F663" s="263" t="s">
        <v>1937</v>
      </c>
      <c r="G663" s="264" t="s">
        <v>222</v>
      </c>
      <c r="H663" s="265">
        <v>11.771000000000001</v>
      </c>
      <c r="I663" s="266"/>
      <c r="J663" s="267">
        <f>ROUND(I663*H663,2)</f>
        <v>0</v>
      </c>
      <c r="K663" s="263" t="s">
        <v>19</v>
      </c>
      <c r="L663" s="268"/>
      <c r="M663" s="269" t="s">
        <v>19</v>
      </c>
      <c r="N663" s="270" t="s">
        <v>45</v>
      </c>
      <c r="O663" s="88"/>
      <c r="P663" s="218">
        <f>O663*H663</f>
        <v>0</v>
      </c>
      <c r="Q663" s="218">
        <v>1</v>
      </c>
      <c r="R663" s="218">
        <f>Q663*H663</f>
        <v>11.771000000000001</v>
      </c>
      <c r="S663" s="218">
        <v>0</v>
      </c>
      <c r="T663" s="219">
        <f>S663*H663</f>
        <v>0</v>
      </c>
      <c r="U663" s="42"/>
      <c r="V663" s="42"/>
      <c r="W663" s="42"/>
      <c r="X663" s="42"/>
      <c r="Y663" s="42"/>
      <c r="Z663" s="42"/>
      <c r="AA663" s="42"/>
      <c r="AB663" s="42"/>
      <c r="AC663" s="42"/>
      <c r="AD663" s="42"/>
      <c r="AE663" s="42"/>
      <c r="AR663" s="220" t="s">
        <v>247</v>
      </c>
      <c r="AT663" s="220" t="s">
        <v>254</v>
      </c>
      <c r="AU663" s="220" t="s">
        <v>84</v>
      </c>
      <c r="AY663" s="21" t="s">
        <v>189</v>
      </c>
      <c r="BE663" s="221">
        <f>IF(N663="základní",J663,0)</f>
        <v>0</v>
      </c>
      <c r="BF663" s="221">
        <f>IF(N663="snížená",J663,0)</f>
        <v>0</v>
      </c>
      <c r="BG663" s="221">
        <f>IF(N663="zákl. přenesená",J663,0)</f>
        <v>0</v>
      </c>
      <c r="BH663" s="221">
        <f>IF(N663="sníž. přenesená",J663,0)</f>
        <v>0</v>
      </c>
      <c r="BI663" s="221">
        <f>IF(N663="nulová",J663,0)</f>
        <v>0</v>
      </c>
      <c r="BJ663" s="21" t="s">
        <v>82</v>
      </c>
      <c r="BK663" s="221">
        <f>ROUND(I663*H663,2)</f>
        <v>0</v>
      </c>
      <c r="BL663" s="21" t="s">
        <v>196</v>
      </c>
      <c r="BM663" s="220" t="s">
        <v>1938</v>
      </c>
    </row>
    <row r="664" s="15" customFormat="1">
      <c r="A664" s="15"/>
      <c r="B664" s="251"/>
      <c r="C664" s="252"/>
      <c r="D664" s="229" t="s">
        <v>200</v>
      </c>
      <c r="E664" s="253" t="s">
        <v>19</v>
      </c>
      <c r="F664" s="254" t="s">
        <v>1933</v>
      </c>
      <c r="G664" s="252"/>
      <c r="H664" s="253" t="s">
        <v>19</v>
      </c>
      <c r="I664" s="255"/>
      <c r="J664" s="252"/>
      <c r="K664" s="252"/>
      <c r="L664" s="256"/>
      <c r="M664" s="257"/>
      <c r="N664" s="258"/>
      <c r="O664" s="258"/>
      <c r="P664" s="258"/>
      <c r="Q664" s="258"/>
      <c r="R664" s="258"/>
      <c r="S664" s="258"/>
      <c r="T664" s="259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60" t="s">
        <v>200</v>
      </c>
      <c r="AU664" s="260" t="s">
        <v>84</v>
      </c>
      <c r="AV664" s="15" t="s">
        <v>82</v>
      </c>
      <c r="AW664" s="15" t="s">
        <v>35</v>
      </c>
      <c r="AX664" s="15" t="s">
        <v>74</v>
      </c>
      <c r="AY664" s="260" t="s">
        <v>189</v>
      </c>
    </row>
    <row r="665" s="13" customFormat="1">
      <c r="A665" s="13"/>
      <c r="B665" s="227"/>
      <c r="C665" s="228"/>
      <c r="D665" s="229" t="s">
        <v>200</v>
      </c>
      <c r="E665" s="230" t="s">
        <v>19</v>
      </c>
      <c r="F665" s="231" t="s">
        <v>1934</v>
      </c>
      <c r="G665" s="228"/>
      <c r="H665" s="232">
        <v>7.1340000000000003</v>
      </c>
      <c r="I665" s="233"/>
      <c r="J665" s="228"/>
      <c r="K665" s="228"/>
      <c r="L665" s="234"/>
      <c r="M665" s="235"/>
      <c r="N665" s="236"/>
      <c r="O665" s="236"/>
      <c r="P665" s="236"/>
      <c r="Q665" s="236"/>
      <c r="R665" s="236"/>
      <c r="S665" s="236"/>
      <c r="T665" s="237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38" t="s">
        <v>200</v>
      </c>
      <c r="AU665" s="238" t="s">
        <v>84</v>
      </c>
      <c r="AV665" s="13" t="s">
        <v>84</v>
      </c>
      <c r="AW665" s="13" t="s">
        <v>35</v>
      </c>
      <c r="AX665" s="13" t="s">
        <v>82</v>
      </c>
      <c r="AY665" s="238" t="s">
        <v>189</v>
      </c>
    </row>
    <row r="666" s="13" customFormat="1">
      <c r="A666" s="13"/>
      <c r="B666" s="227"/>
      <c r="C666" s="228"/>
      <c r="D666" s="229" t="s">
        <v>200</v>
      </c>
      <c r="E666" s="228"/>
      <c r="F666" s="231" t="s">
        <v>1935</v>
      </c>
      <c r="G666" s="228"/>
      <c r="H666" s="232">
        <v>11.771000000000001</v>
      </c>
      <c r="I666" s="233"/>
      <c r="J666" s="228"/>
      <c r="K666" s="228"/>
      <c r="L666" s="234"/>
      <c r="M666" s="235"/>
      <c r="N666" s="236"/>
      <c r="O666" s="236"/>
      <c r="P666" s="236"/>
      <c r="Q666" s="236"/>
      <c r="R666" s="236"/>
      <c r="S666" s="236"/>
      <c r="T666" s="237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38" t="s">
        <v>200</v>
      </c>
      <c r="AU666" s="238" t="s">
        <v>84</v>
      </c>
      <c r="AV666" s="13" t="s">
        <v>84</v>
      </c>
      <c r="AW666" s="13" t="s">
        <v>4</v>
      </c>
      <c r="AX666" s="13" t="s">
        <v>82</v>
      </c>
      <c r="AY666" s="238" t="s">
        <v>189</v>
      </c>
    </row>
    <row r="667" s="2" customFormat="1" ht="62.7" customHeight="1">
      <c r="A667" s="42"/>
      <c r="B667" s="43"/>
      <c r="C667" s="209" t="s">
        <v>863</v>
      </c>
      <c r="D667" s="209" t="s">
        <v>192</v>
      </c>
      <c r="E667" s="210" t="s">
        <v>1939</v>
      </c>
      <c r="F667" s="211" t="s">
        <v>1940</v>
      </c>
      <c r="G667" s="212" t="s">
        <v>93</v>
      </c>
      <c r="H667" s="213">
        <v>126.02</v>
      </c>
      <c r="I667" s="214"/>
      <c r="J667" s="215">
        <f>ROUND(I667*H667,2)</f>
        <v>0</v>
      </c>
      <c r="K667" s="211" t="s">
        <v>195</v>
      </c>
      <c r="L667" s="48"/>
      <c r="M667" s="216" t="s">
        <v>19</v>
      </c>
      <c r="N667" s="217" t="s">
        <v>45</v>
      </c>
      <c r="O667" s="88"/>
      <c r="P667" s="218">
        <f>O667*H667</f>
        <v>0</v>
      </c>
      <c r="Q667" s="218">
        <v>0</v>
      </c>
      <c r="R667" s="218">
        <f>Q667*H667</f>
        <v>0</v>
      </c>
      <c r="S667" s="218">
        <v>0</v>
      </c>
      <c r="T667" s="219">
        <f>S667*H667</f>
        <v>0</v>
      </c>
      <c r="U667" s="42"/>
      <c r="V667" s="42"/>
      <c r="W667" s="42"/>
      <c r="X667" s="42"/>
      <c r="Y667" s="42"/>
      <c r="Z667" s="42"/>
      <c r="AA667" s="42"/>
      <c r="AB667" s="42"/>
      <c r="AC667" s="42"/>
      <c r="AD667" s="42"/>
      <c r="AE667" s="42"/>
      <c r="AR667" s="220" t="s">
        <v>196</v>
      </c>
      <c r="AT667" s="220" t="s">
        <v>192</v>
      </c>
      <c r="AU667" s="220" t="s">
        <v>84</v>
      </c>
      <c r="AY667" s="21" t="s">
        <v>189</v>
      </c>
      <c r="BE667" s="221">
        <f>IF(N667="základní",J667,0)</f>
        <v>0</v>
      </c>
      <c r="BF667" s="221">
        <f>IF(N667="snížená",J667,0)</f>
        <v>0</v>
      </c>
      <c r="BG667" s="221">
        <f>IF(N667="zákl. přenesená",J667,0)</f>
        <v>0</v>
      </c>
      <c r="BH667" s="221">
        <f>IF(N667="sníž. přenesená",J667,0)</f>
        <v>0</v>
      </c>
      <c r="BI667" s="221">
        <f>IF(N667="nulová",J667,0)</f>
        <v>0</v>
      </c>
      <c r="BJ667" s="21" t="s">
        <v>82</v>
      </c>
      <c r="BK667" s="221">
        <f>ROUND(I667*H667,2)</f>
        <v>0</v>
      </c>
      <c r="BL667" s="21" t="s">
        <v>196</v>
      </c>
      <c r="BM667" s="220" t="s">
        <v>1941</v>
      </c>
    </row>
    <row r="668" s="2" customFormat="1">
      <c r="A668" s="42"/>
      <c r="B668" s="43"/>
      <c r="C668" s="44"/>
      <c r="D668" s="222" t="s">
        <v>198</v>
      </c>
      <c r="E668" s="44"/>
      <c r="F668" s="223" t="s">
        <v>1942</v>
      </c>
      <c r="G668" s="44"/>
      <c r="H668" s="44"/>
      <c r="I668" s="224"/>
      <c r="J668" s="44"/>
      <c r="K668" s="44"/>
      <c r="L668" s="48"/>
      <c r="M668" s="225"/>
      <c r="N668" s="226"/>
      <c r="O668" s="88"/>
      <c r="P668" s="88"/>
      <c r="Q668" s="88"/>
      <c r="R668" s="88"/>
      <c r="S668" s="88"/>
      <c r="T668" s="89"/>
      <c r="U668" s="42"/>
      <c r="V668" s="42"/>
      <c r="W668" s="42"/>
      <c r="X668" s="42"/>
      <c r="Y668" s="42"/>
      <c r="Z668" s="42"/>
      <c r="AA668" s="42"/>
      <c r="AB668" s="42"/>
      <c r="AC668" s="42"/>
      <c r="AD668" s="42"/>
      <c r="AE668" s="42"/>
      <c r="AT668" s="21" t="s">
        <v>198</v>
      </c>
      <c r="AU668" s="21" t="s">
        <v>84</v>
      </c>
    </row>
    <row r="669" s="15" customFormat="1">
      <c r="A669" s="15"/>
      <c r="B669" s="251"/>
      <c r="C669" s="252"/>
      <c r="D669" s="229" t="s">
        <v>200</v>
      </c>
      <c r="E669" s="253" t="s">
        <v>19</v>
      </c>
      <c r="F669" s="254" t="s">
        <v>1943</v>
      </c>
      <c r="G669" s="252"/>
      <c r="H669" s="253" t="s">
        <v>19</v>
      </c>
      <c r="I669" s="255"/>
      <c r="J669" s="252"/>
      <c r="K669" s="252"/>
      <c r="L669" s="256"/>
      <c r="M669" s="257"/>
      <c r="N669" s="258"/>
      <c r="O669" s="258"/>
      <c r="P669" s="258"/>
      <c r="Q669" s="258"/>
      <c r="R669" s="258"/>
      <c r="S669" s="258"/>
      <c r="T669" s="259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60" t="s">
        <v>200</v>
      </c>
      <c r="AU669" s="260" t="s">
        <v>84</v>
      </c>
      <c r="AV669" s="15" t="s">
        <v>82</v>
      </c>
      <c r="AW669" s="15" t="s">
        <v>35</v>
      </c>
      <c r="AX669" s="15" t="s">
        <v>74</v>
      </c>
      <c r="AY669" s="260" t="s">
        <v>189</v>
      </c>
    </row>
    <row r="670" s="13" customFormat="1">
      <c r="A670" s="13"/>
      <c r="B670" s="227"/>
      <c r="C670" s="228"/>
      <c r="D670" s="229" t="s">
        <v>200</v>
      </c>
      <c r="E670" s="230" t="s">
        <v>19</v>
      </c>
      <c r="F670" s="231" t="s">
        <v>1216</v>
      </c>
      <c r="G670" s="228"/>
      <c r="H670" s="232">
        <v>126.02</v>
      </c>
      <c r="I670" s="233"/>
      <c r="J670" s="228"/>
      <c r="K670" s="228"/>
      <c r="L670" s="234"/>
      <c r="M670" s="235"/>
      <c r="N670" s="236"/>
      <c r="O670" s="236"/>
      <c r="P670" s="236"/>
      <c r="Q670" s="236"/>
      <c r="R670" s="236"/>
      <c r="S670" s="236"/>
      <c r="T670" s="237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8" t="s">
        <v>200</v>
      </c>
      <c r="AU670" s="238" t="s">
        <v>84</v>
      </c>
      <c r="AV670" s="13" t="s">
        <v>84</v>
      </c>
      <c r="AW670" s="13" t="s">
        <v>35</v>
      </c>
      <c r="AX670" s="13" t="s">
        <v>82</v>
      </c>
      <c r="AY670" s="238" t="s">
        <v>189</v>
      </c>
    </row>
    <row r="671" s="2" customFormat="1" ht="21.75" customHeight="1">
      <c r="A671" s="42"/>
      <c r="B671" s="43"/>
      <c r="C671" s="261" t="s">
        <v>870</v>
      </c>
      <c r="D671" s="261" t="s">
        <v>254</v>
      </c>
      <c r="E671" s="262" t="s">
        <v>1944</v>
      </c>
      <c r="F671" s="263" t="s">
        <v>1945</v>
      </c>
      <c r="G671" s="264" t="s">
        <v>222</v>
      </c>
      <c r="H671" s="265">
        <v>5.2930000000000001</v>
      </c>
      <c r="I671" s="266"/>
      <c r="J671" s="267">
        <f>ROUND(I671*H671,2)</f>
        <v>0</v>
      </c>
      <c r="K671" s="263" t="s">
        <v>19</v>
      </c>
      <c r="L671" s="268"/>
      <c r="M671" s="269" t="s">
        <v>19</v>
      </c>
      <c r="N671" s="270" t="s">
        <v>45</v>
      </c>
      <c r="O671" s="88"/>
      <c r="P671" s="218">
        <f>O671*H671</f>
        <v>0</v>
      </c>
      <c r="Q671" s="218">
        <v>1</v>
      </c>
      <c r="R671" s="218">
        <f>Q671*H671</f>
        <v>5.2930000000000001</v>
      </c>
      <c r="S671" s="218">
        <v>0</v>
      </c>
      <c r="T671" s="219">
        <f>S671*H671</f>
        <v>0</v>
      </c>
      <c r="U671" s="42"/>
      <c r="V671" s="42"/>
      <c r="W671" s="42"/>
      <c r="X671" s="42"/>
      <c r="Y671" s="42"/>
      <c r="Z671" s="42"/>
      <c r="AA671" s="42"/>
      <c r="AB671" s="42"/>
      <c r="AC671" s="42"/>
      <c r="AD671" s="42"/>
      <c r="AE671" s="42"/>
      <c r="AR671" s="220" t="s">
        <v>247</v>
      </c>
      <c r="AT671" s="220" t="s">
        <v>254</v>
      </c>
      <c r="AU671" s="220" t="s">
        <v>84</v>
      </c>
      <c r="AY671" s="21" t="s">
        <v>189</v>
      </c>
      <c r="BE671" s="221">
        <f>IF(N671="základní",J671,0)</f>
        <v>0</v>
      </c>
      <c r="BF671" s="221">
        <f>IF(N671="snížená",J671,0)</f>
        <v>0</v>
      </c>
      <c r="BG671" s="221">
        <f>IF(N671="zákl. přenesená",J671,0)</f>
        <v>0</v>
      </c>
      <c r="BH671" s="221">
        <f>IF(N671="sníž. přenesená",J671,0)</f>
        <v>0</v>
      </c>
      <c r="BI671" s="221">
        <f>IF(N671="nulová",J671,0)</f>
        <v>0</v>
      </c>
      <c r="BJ671" s="21" t="s">
        <v>82</v>
      </c>
      <c r="BK671" s="221">
        <f>ROUND(I671*H671,2)</f>
        <v>0</v>
      </c>
      <c r="BL671" s="21" t="s">
        <v>196</v>
      </c>
      <c r="BM671" s="220" t="s">
        <v>1946</v>
      </c>
    </row>
    <row r="672" s="15" customFormat="1">
      <c r="A672" s="15"/>
      <c r="B672" s="251"/>
      <c r="C672" s="252"/>
      <c r="D672" s="229" t="s">
        <v>200</v>
      </c>
      <c r="E672" s="253" t="s">
        <v>19</v>
      </c>
      <c r="F672" s="254" t="s">
        <v>1933</v>
      </c>
      <c r="G672" s="252"/>
      <c r="H672" s="253" t="s">
        <v>19</v>
      </c>
      <c r="I672" s="255"/>
      <c r="J672" s="252"/>
      <c r="K672" s="252"/>
      <c r="L672" s="256"/>
      <c r="M672" s="257"/>
      <c r="N672" s="258"/>
      <c r="O672" s="258"/>
      <c r="P672" s="258"/>
      <c r="Q672" s="258"/>
      <c r="R672" s="258"/>
      <c r="S672" s="258"/>
      <c r="T672" s="259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60" t="s">
        <v>200</v>
      </c>
      <c r="AU672" s="260" t="s">
        <v>84</v>
      </c>
      <c r="AV672" s="15" t="s">
        <v>82</v>
      </c>
      <c r="AW672" s="15" t="s">
        <v>35</v>
      </c>
      <c r="AX672" s="15" t="s">
        <v>74</v>
      </c>
      <c r="AY672" s="260" t="s">
        <v>189</v>
      </c>
    </row>
    <row r="673" s="13" customFormat="1">
      <c r="A673" s="13"/>
      <c r="B673" s="227"/>
      <c r="C673" s="228"/>
      <c r="D673" s="229" t="s">
        <v>200</v>
      </c>
      <c r="E673" s="230" t="s">
        <v>19</v>
      </c>
      <c r="F673" s="231" t="s">
        <v>1947</v>
      </c>
      <c r="G673" s="228"/>
      <c r="H673" s="232">
        <v>3.7810000000000001</v>
      </c>
      <c r="I673" s="233"/>
      <c r="J673" s="228"/>
      <c r="K673" s="228"/>
      <c r="L673" s="234"/>
      <c r="M673" s="235"/>
      <c r="N673" s="236"/>
      <c r="O673" s="236"/>
      <c r="P673" s="236"/>
      <c r="Q673" s="236"/>
      <c r="R673" s="236"/>
      <c r="S673" s="236"/>
      <c r="T673" s="237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38" t="s">
        <v>200</v>
      </c>
      <c r="AU673" s="238" t="s">
        <v>84</v>
      </c>
      <c r="AV673" s="13" t="s">
        <v>84</v>
      </c>
      <c r="AW673" s="13" t="s">
        <v>35</v>
      </c>
      <c r="AX673" s="13" t="s">
        <v>82</v>
      </c>
      <c r="AY673" s="238" t="s">
        <v>189</v>
      </c>
    </row>
    <row r="674" s="13" customFormat="1">
      <c r="A674" s="13"/>
      <c r="B674" s="227"/>
      <c r="C674" s="228"/>
      <c r="D674" s="229" t="s">
        <v>200</v>
      </c>
      <c r="E674" s="228"/>
      <c r="F674" s="231" t="s">
        <v>1948</v>
      </c>
      <c r="G674" s="228"/>
      <c r="H674" s="232">
        <v>5.2930000000000001</v>
      </c>
      <c r="I674" s="233"/>
      <c r="J674" s="228"/>
      <c r="K674" s="228"/>
      <c r="L674" s="234"/>
      <c r="M674" s="235"/>
      <c r="N674" s="236"/>
      <c r="O674" s="236"/>
      <c r="P674" s="236"/>
      <c r="Q674" s="236"/>
      <c r="R674" s="236"/>
      <c r="S674" s="236"/>
      <c r="T674" s="237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8" t="s">
        <v>200</v>
      </c>
      <c r="AU674" s="238" t="s">
        <v>84</v>
      </c>
      <c r="AV674" s="13" t="s">
        <v>84</v>
      </c>
      <c r="AW674" s="13" t="s">
        <v>4</v>
      </c>
      <c r="AX674" s="13" t="s">
        <v>82</v>
      </c>
      <c r="AY674" s="238" t="s">
        <v>189</v>
      </c>
    </row>
    <row r="675" s="2" customFormat="1" ht="16.5" customHeight="1">
      <c r="A675" s="42"/>
      <c r="B675" s="43"/>
      <c r="C675" s="261" t="s">
        <v>875</v>
      </c>
      <c r="D675" s="261" t="s">
        <v>254</v>
      </c>
      <c r="E675" s="262" t="s">
        <v>1949</v>
      </c>
      <c r="F675" s="263" t="s">
        <v>1950</v>
      </c>
      <c r="G675" s="264" t="s">
        <v>222</v>
      </c>
      <c r="H675" s="265">
        <v>5.2930000000000001</v>
      </c>
      <c r="I675" s="266"/>
      <c r="J675" s="267">
        <f>ROUND(I675*H675,2)</f>
        <v>0</v>
      </c>
      <c r="K675" s="263" t="s">
        <v>19</v>
      </c>
      <c r="L675" s="268"/>
      <c r="M675" s="269" t="s">
        <v>19</v>
      </c>
      <c r="N675" s="270" t="s">
        <v>45</v>
      </c>
      <c r="O675" s="88"/>
      <c r="P675" s="218">
        <f>O675*H675</f>
        <v>0</v>
      </c>
      <c r="Q675" s="218">
        <v>1</v>
      </c>
      <c r="R675" s="218">
        <f>Q675*H675</f>
        <v>5.2930000000000001</v>
      </c>
      <c r="S675" s="218">
        <v>0</v>
      </c>
      <c r="T675" s="219">
        <f>S675*H675</f>
        <v>0</v>
      </c>
      <c r="U675" s="42"/>
      <c r="V675" s="42"/>
      <c r="W675" s="42"/>
      <c r="X675" s="42"/>
      <c r="Y675" s="42"/>
      <c r="Z675" s="42"/>
      <c r="AA675" s="42"/>
      <c r="AB675" s="42"/>
      <c r="AC675" s="42"/>
      <c r="AD675" s="42"/>
      <c r="AE675" s="42"/>
      <c r="AR675" s="220" t="s">
        <v>247</v>
      </c>
      <c r="AT675" s="220" t="s">
        <v>254</v>
      </c>
      <c r="AU675" s="220" t="s">
        <v>84</v>
      </c>
      <c r="AY675" s="21" t="s">
        <v>189</v>
      </c>
      <c r="BE675" s="221">
        <f>IF(N675="základní",J675,0)</f>
        <v>0</v>
      </c>
      <c r="BF675" s="221">
        <f>IF(N675="snížená",J675,0)</f>
        <v>0</v>
      </c>
      <c r="BG675" s="221">
        <f>IF(N675="zákl. přenesená",J675,0)</f>
        <v>0</v>
      </c>
      <c r="BH675" s="221">
        <f>IF(N675="sníž. přenesená",J675,0)</f>
        <v>0</v>
      </c>
      <c r="BI675" s="221">
        <f>IF(N675="nulová",J675,0)</f>
        <v>0</v>
      </c>
      <c r="BJ675" s="21" t="s">
        <v>82</v>
      </c>
      <c r="BK675" s="221">
        <f>ROUND(I675*H675,2)</f>
        <v>0</v>
      </c>
      <c r="BL675" s="21" t="s">
        <v>196</v>
      </c>
      <c r="BM675" s="220" t="s">
        <v>1951</v>
      </c>
    </row>
    <row r="676" s="15" customFormat="1">
      <c r="A676" s="15"/>
      <c r="B676" s="251"/>
      <c r="C676" s="252"/>
      <c r="D676" s="229" t="s">
        <v>200</v>
      </c>
      <c r="E676" s="253" t="s">
        <v>19</v>
      </c>
      <c r="F676" s="254" t="s">
        <v>1933</v>
      </c>
      <c r="G676" s="252"/>
      <c r="H676" s="253" t="s">
        <v>19</v>
      </c>
      <c r="I676" s="255"/>
      <c r="J676" s="252"/>
      <c r="K676" s="252"/>
      <c r="L676" s="256"/>
      <c r="M676" s="257"/>
      <c r="N676" s="258"/>
      <c r="O676" s="258"/>
      <c r="P676" s="258"/>
      <c r="Q676" s="258"/>
      <c r="R676" s="258"/>
      <c r="S676" s="258"/>
      <c r="T676" s="259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60" t="s">
        <v>200</v>
      </c>
      <c r="AU676" s="260" t="s">
        <v>84</v>
      </c>
      <c r="AV676" s="15" t="s">
        <v>82</v>
      </c>
      <c r="AW676" s="15" t="s">
        <v>35</v>
      </c>
      <c r="AX676" s="15" t="s">
        <v>74</v>
      </c>
      <c r="AY676" s="260" t="s">
        <v>189</v>
      </c>
    </row>
    <row r="677" s="13" customFormat="1">
      <c r="A677" s="13"/>
      <c r="B677" s="227"/>
      <c r="C677" s="228"/>
      <c r="D677" s="229" t="s">
        <v>200</v>
      </c>
      <c r="E677" s="230" t="s">
        <v>19</v>
      </c>
      <c r="F677" s="231" t="s">
        <v>1947</v>
      </c>
      <c r="G677" s="228"/>
      <c r="H677" s="232">
        <v>3.7810000000000001</v>
      </c>
      <c r="I677" s="233"/>
      <c r="J677" s="228"/>
      <c r="K677" s="228"/>
      <c r="L677" s="234"/>
      <c r="M677" s="235"/>
      <c r="N677" s="236"/>
      <c r="O677" s="236"/>
      <c r="P677" s="236"/>
      <c r="Q677" s="236"/>
      <c r="R677" s="236"/>
      <c r="S677" s="236"/>
      <c r="T677" s="237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38" t="s">
        <v>200</v>
      </c>
      <c r="AU677" s="238" t="s">
        <v>84</v>
      </c>
      <c r="AV677" s="13" t="s">
        <v>84</v>
      </c>
      <c r="AW677" s="13" t="s">
        <v>35</v>
      </c>
      <c r="AX677" s="13" t="s">
        <v>82</v>
      </c>
      <c r="AY677" s="238" t="s">
        <v>189</v>
      </c>
    </row>
    <row r="678" s="13" customFormat="1">
      <c r="A678" s="13"/>
      <c r="B678" s="227"/>
      <c r="C678" s="228"/>
      <c r="D678" s="229" t="s">
        <v>200</v>
      </c>
      <c r="E678" s="228"/>
      <c r="F678" s="231" t="s">
        <v>1948</v>
      </c>
      <c r="G678" s="228"/>
      <c r="H678" s="232">
        <v>5.2930000000000001</v>
      </c>
      <c r="I678" s="233"/>
      <c r="J678" s="228"/>
      <c r="K678" s="228"/>
      <c r="L678" s="234"/>
      <c r="M678" s="235"/>
      <c r="N678" s="236"/>
      <c r="O678" s="236"/>
      <c r="P678" s="236"/>
      <c r="Q678" s="236"/>
      <c r="R678" s="236"/>
      <c r="S678" s="236"/>
      <c r="T678" s="237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38" t="s">
        <v>200</v>
      </c>
      <c r="AU678" s="238" t="s">
        <v>84</v>
      </c>
      <c r="AV678" s="13" t="s">
        <v>84</v>
      </c>
      <c r="AW678" s="13" t="s">
        <v>4</v>
      </c>
      <c r="AX678" s="13" t="s">
        <v>82</v>
      </c>
      <c r="AY678" s="238" t="s">
        <v>189</v>
      </c>
    </row>
    <row r="679" s="2" customFormat="1" ht="62.7" customHeight="1">
      <c r="A679" s="42"/>
      <c r="B679" s="43"/>
      <c r="C679" s="209" t="s">
        <v>883</v>
      </c>
      <c r="D679" s="209" t="s">
        <v>192</v>
      </c>
      <c r="E679" s="210" t="s">
        <v>1952</v>
      </c>
      <c r="F679" s="211" t="s">
        <v>1953</v>
      </c>
      <c r="G679" s="212" t="s">
        <v>93</v>
      </c>
      <c r="H679" s="213">
        <v>467.91000000000002</v>
      </c>
      <c r="I679" s="214"/>
      <c r="J679" s="215">
        <f>ROUND(I679*H679,2)</f>
        <v>0</v>
      </c>
      <c r="K679" s="211" t="s">
        <v>195</v>
      </c>
      <c r="L679" s="48"/>
      <c r="M679" s="216" t="s">
        <v>19</v>
      </c>
      <c r="N679" s="217" t="s">
        <v>45</v>
      </c>
      <c r="O679" s="88"/>
      <c r="P679" s="218">
        <f>O679*H679</f>
        <v>0</v>
      </c>
      <c r="Q679" s="218">
        <v>0</v>
      </c>
      <c r="R679" s="218">
        <f>Q679*H679</f>
        <v>0</v>
      </c>
      <c r="S679" s="218">
        <v>0</v>
      </c>
      <c r="T679" s="219">
        <f>S679*H679</f>
        <v>0</v>
      </c>
      <c r="U679" s="42"/>
      <c r="V679" s="42"/>
      <c r="W679" s="42"/>
      <c r="X679" s="42"/>
      <c r="Y679" s="42"/>
      <c r="Z679" s="42"/>
      <c r="AA679" s="42"/>
      <c r="AB679" s="42"/>
      <c r="AC679" s="42"/>
      <c r="AD679" s="42"/>
      <c r="AE679" s="42"/>
      <c r="AR679" s="220" t="s">
        <v>196</v>
      </c>
      <c r="AT679" s="220" t="s">
        <v>192</v>
      </c>
      <c r="AU679" s="220" t="s">
        <v>84</v>
      </c>
      <c r="AY679" s="21" t="s">
        <v>189</v>
      </c>
      <c r="BE679" s="221">
        <f>IF(N679="základní",J679,0)</f>
        <v>0</v>
      </c>
      <c r="BF679" s="221">
        <f>IF(N679="snížená",J679,0)</f>
        <v>0</v>
      </c>
      <c r="BG679" s="221">
        <f>IF(N679="zákl. přenesená",J679,0)</f>
        <v>0</v>
      </c>
      <c r="BH679" s="221">
        <f>IF(N679="sníž. přenesená",J679,0)</f>
        <v>0</v>
      </c>
      <c r="BI679" s="221">
        <f>IF(N679="nulová",J679,0)</f>
        <v>0</v>
      </c>
      <c r="BJ679" s="21" t="s">
        <v>82</v>
      </c>
      <c r="BK679" s="221">
        <f>ROUND(I679*H679,2)</f>
        <v>0</v>
      </c>
      <c r="BL679" s="21" t="s">
        <v>196</v>
      </c>
      <c r="BM679" s="220" t="s">
        <v>1954</v>
      </c>
    </row>
    <row r="680" s="2" customFormat="1">
      <c r="A680" s="42"/>
      <c r="B680" s="43"/>
      <c r="C680" s="44"/>
      <c r="D680" s="222" t="s">
        <v>198</v>
      </c>
      <c r="E680" s="44"/>
      <c r="F680" s="223" t="s">
        <v>1955</v>
      </c>
      <c r="G680" s="44"/>
      <c r="H680" s="44"/>
      <c r="I680" s="224"/>
      <c r="J680" s="44"/>
      <c r="K680" s="44"/>
      <c r="L680" s="48"/>
      <c r="M680" s="225"/>
      <c r="N680" s="226"/>
      <c r="O680" s="88"/>
      <c r="P680" s="88"/>
      <c r="Q680" s="88"/>
      <c r="R680" s="88"/>
      <c r="S680" s="88"/>
      <c r="T680" s="89"/>
      <c r="U680" s="42"/>
      <c r="V680" s="42"/>
      <c r="W680" s="42"/>
      <c r="X680" s="42"/>
      <c r="Y680" s="42"/>
      <c r="Z680" s="42"/>
      <c r="AA680" s="42"/>
      <c r="AB680" s="42"/>
      <c r="AC680" s="42"/>
      <c r="AD680" s="42"/>
      <c r="AE680" s="42"/>
      <c r="AT680" s="21" t="s">
        <v>198</v>
      </c>
      <c r="AU680" s="21" t="s">
        <v>84</v>
      </c>
    </row>
    <row r="681" s="15" customFormat="1">
      <c r="A681" s="15"/>
      <c r="B681" s="251"/>
      <c r="C681" s="252"/>
      <c r="D681" s="229" t="s">
        <v>200</v>
      </c>
      <c r="E681" s="253" t="s">
        <v>19</v>
      </c>
      <c r="F681" s="254" t="s">
        <v>1956</v>
      </c>
      <c r="G681" s="252"/>
      <c r="H681" s="253" t="s">
        <v>19</v>
      </c>
      <c r="I681" s="255"/>
      <c r="J681" s="252"/>
      <c r="K681" s="252"/>
      <c r="L681" s="256"/>
      <c r="M681" s="257"/>
      <c r="N681" s="258"/>
      <c r="O681" s="258"/>
      <c r="P681" s="258"/>
      <c r="Q681" s="258"/>
      <c r="R681" s="258"/>
      <c r="S681" s="258"/>
      <c r="T681" s="259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60" t="s">
        <v>200</v>
      </c>
      <c r="AU681" s="260" t="s">
        <v>84</v>
      </c>
      <c r="AV681" s="15" t="s">
        <v>82</v>
      </c>
      <c r="AW681" s="15" t="s">
        <v>35</v>
      </c>
      <c r="AX681" s="15" t="s">
        <v>74</v>
      </c>
      <c r="AY681" s="260" t="s">
        <v>189</v>
      </c>
    </row>
    <row r="682" s="13" customFormat="1">
      <c r="A682" s="13"/>
      <c r="B682" s="227"/>
      <c r="C682" s="228"/>
      <c r="D682" s="229" t="s">
        <v>200</v>
      </c>
      <c r="E682" s="230" t="s">
        <v>19</v>
      </c>
      <c r="F682" s="231" t="s">
        <v>1234</v>
      </c>
      <c r="G682" s="228"/>
      <c r="H682" s="232">
        <v>376.18000000000001</v>
      </c>
      <c r="I682" s="233"/>
      <c r="J682" s="228"/>
      <c r="K682" s="228"/>
      <c r="L682" s="234"/>
      <c r="M682" s="235"/>
      <c r="N682" s="236"/>
      <c r="O682" s="236"/>
      <c r="P682" s="236"/>
      <c r="Q682" s="236"/>
      <c r="R682" s="236"/>
      <c r="S682" s="236"/>
      <c r="T682" s="237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8" t="s">
        <v>200</v>
      </c>
      <c r="AU682" s="238" t="s">
        <v>84</v>
      </c>
      <c r="AV682" s="13" t="s">
        <v>84</v>
      </c>
      <c r="AW682" s="13" t="s">
        <v>35</v>
      </c>
      <c r="AX682" s="13" t="s">
        <v>74</v>
      </c>
      <c r="AY682" s="238" t="s">
        <v>189</v>
      </c>
    </row>
    <row r="683" s="16" customFormat="1">
      <c r="A683" s="16"/>
      <c r="B683" s="271"/>
      <c r="C683" s="272"/>
      <c r="D683" s="229" t="s">
        <v>200</v>
      </c>
      <c r="E683" s="273" t="s">
        <v>19</v>
      </c>
      <c r="F683" s="274" t="s">
        <v>379</v>
      </c>
      <c r="G683" s="272"/>
      <c r="H683" s="275">
        <v>376.18000000000001</v>
      </c>
      <c r="I683" s="276"/>
      <c r="J683" s="272"/>
      <c r="K683" s="272"/>
      <c r="L683" s="277"/>
      <c r="M683" s="278"/>
      <c r="N683" s="279"/>
      <c r="O683" s="279"/>
      <c r="P683" s="279"/>
      <c r="Q683" s="279"/>
      <c r="R683" s="279"/>
      <c r="S683" s="279"/>
      <c r="T683" s="280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T683" s="281" t="s">
        <v>200</v>
      </c>
      <c r="AU683" s="281" t="s">
        <v>84</v>
      </c>
      <c r="AV683" s="16" t="s">
        <v>190</v>
      </c>
      <c r="AW683" s="16" t="s">
        <v>35</v>
      </c>
      <c r="AX683" s="16" t="s">
        <v>74</v>
      </c>
      <c r="AY683" s="281" t="s">
        <v>189</v>
      </c>
    </row>
    <row r="684" s="15" customFormat="1">
      <c r="A684" s="15"/>
      <c r="B684" s="251"/>
      <c r="C684" s="252"/>
      <c r="D684" s="229" t="s">
        <v>200</v>
      </c>
      <c r="E684" s="253" t="s">
        <v>19</v>
      </c>
      <c r="F684" s="254" t="s">
        <v>1957</v>
      </c>
      <c r="G684" s="252"/>
      <c r="H684" s="253" t="s">
        <v>19</v>
      </c>
      <c r="I684" s="255"/>
      <c r="J684" s="252"/>
      <c r="K684" s="252"/>
      <c r="L684" s="256"/>
      <c r="M684" s="257"/>
      <c r="N684" s="258"/>
      <c r="O684" s="258"/>
      <c r="P684" s="258"/>
      <c r="Q684" s="258"/>
      <c r="R684" s="258"/>
      <c r="S684" s="258"/>
      <c r="T684" s="259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60" t="s">
        <v>200</v>
      </c>
      <c r="AU684" s="260" t="s">
        <v>84</v>
      </c>
      <c r="AV684" s="15" t="s">
        <v>82</v>
      </c>
      <c r="AW684" s="15" t="s">
        <v>35</v>
      </c>
      <c r="AX684" s="15" t="s">
        <v>74</v>
      </c>
      <c r="AY684" s="260" t="s">
        <v>189</v>
      </c>
    </row>
    <row r="685" s="15" customFormat="1">
      <c r="A685" s="15"/>
      <c r="B685" s="251"/>
      <c r="C685" s="252"/>
      <c r="D685" s="229" t="s">
        <v>200</v>
      </c>
      <c r="E685" s="253" t="s">
        <v>19</v>
      </c>
      <c r="F685" s="254" t="s">
        <v>1958</v>
      </c>
      <c r="G685" s="252"/>
      <c r="H685" s="253" t="s">
        <v>19</v>
      </c>
      <c r="I685" s="255"/>
      <c r="J685" s="252"/>
      <c r="K685" s="252"/>
      <c r="L685" s="256"/>
      <c r="M685" s="257"/>
      <c r="N685" s="258"/>
      <c r="O685" s="258"/>
      <c r="P685" s="258"/>
      <c r="Q685" s="258"/>
      <c r="R685" s="258"/>
      <c r="S685" s="258"/>
      <c r="T685" s="259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60" t="s">
        <v>200</v>
      </c>
      <c r="AU685" s="260" t="s">
        <v>84</v>
      </c>
      <c r="AV685" s="15" t="s">
        <v>82</v>
      </c>
      <c r="AW685" s="15" t="s">
        <v>35</v>
      </c>
      <c r="AX685" s="15" t="s">
        <v>74</v>
      </c>
      <c r="AY685" s="260" t="s">
        <v>189</v>
      </c>
    </row>
    <row r="686" s="13" customFormat="1">
      <c r="A686" s="13"/>
      <c r="B686" s="227"/>
      <c r="C686" s="228"/>
      <c r="D686" s="229" t="s">
        <v>200</v>
      </c>
      <c r="E686" s="230" t="s">
        <v>19</v>
      </c>
      <c r="F686" s="231" t="s">
        <v>1959</v>
      </c>
      <c r="G686" s="228"/>
      <c r="H686" s="232">
        <v>91.730000000000004</v>
      </c>
      <c r="I686" s="233"/>
      <c r="J686" s="228"/>
      <c r="K686" s="228"/>
      <c r="L686" s="234"/>
      <c r="M686" s="235"/>
      <c r="N686" s="236"/>
      <c r="O686" s="236"/>
      <c r="P686" s="236"/>
      <c r="Q686" s="236"/>
      <c r="R686" s="236"/>
      <c r="S686" s="236"/>
      <c r="T686" s="237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38" t="s">
        <v>200</v>
      </c>
      <c r="AU686" s="238" t="s">
        <v>84</v>
      </c>
      <c r="AV686" s="13" t="s">
        <v>84</v>
      </c>
      <c r="AW686" s="13" t="s">
        <v>35</v>
      </c>
      <c r="AX686" s="13" t="s">
        <v>74</v>
      </c>
      <c r="AY686" s="238" t="s">
        <v>189</v>
      </c>
    </row>
    <row r="687" s="16" customFormat="1">
      <c r="A687" s="16"/>
      <c r="B687" s="271"/>
      <c r="C687" s="272"/>
      <c r="D687" s="229" t="s">
        <v>200</v>
      </c>
      <c r="E687" s="273" t="s">
        <v>1231</v>
      </c>
      <c r="F687" s="274" t="s">
        <v>379</v>
      </c>
      <c r="G687" s="272"/>
      <c r="H687" s="275">
        <v>91.730000000000004</v>
      </c>
      <c r="I687" s="276"/>
      <c r="J687" s="272"/>
      <c r="K687" s="272"/>
      <c r="L687" s="277"/>
      <c r="M687" s="278"/>
      <c r="N687" s="279"/>
      <c r="O687" s="279"/>
      <c r="P687" s="279"/>
      <c r="Q687" s="279"/>
      <c r="R687" s="279"/>
      <c r="S687" s="279"/>
      <c r="T687" s="280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T687" s="281" t="s">
        <v>200</v>
      </c>
      <c r="AU687" s="281" t="s">
        <v>84</v>
      </c>
      <c r="AV687" s="16" t="s">
        <v>190</v>
      </c>
      <c r="AW687" s="16" t="s">
        <v>35</v>
      </c>
      <c r="AX687" s="16" t="s">
        <v>74</v>
      </c>
      <c r="AY687" s="281" t="s">
        <v>189</v>
      </c>
    </row>
    <row r="688" s="14" customFormat="1">
      <c r="A688" s="14"/>
      <c r="B688" s="239"/>
      <c r="C688" s="240"/>
      <c r="D688" s="229" t="s">
        <v>200</v>
      </c>
      <c r="E688" s="241" t="s">
        <v>19</v>
      </c>
      <c r="F688" s="242" t="s">
        <v>203</v>
      </c>
      <c r="G688" s="240"/>
      <c r="H688" s="243">
        <v>467.91000000000002</v>
      </c>
      <c r="I688" s="244"/>
      <c r="J688" s="240"/>
      <c r="K688" s="240"/>
      <c r="L688" s="245"/>
      <c r="M688" s="246"/>
      <c r="N688" s="247"/>
      <c r="O688" s="247"/>
      <c r="P688" s="247"/>
      <c r="Q688" s="247"/>
      <c r="R688" s="247"/>
      <c r="S688" s="247"/>
      <c r="T688" s="248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49" t="s">
        <v>200</v>
      </c>
      <c r="AU688" s="249" t="s">
        <v>84</v>
      </c>
      <c r="AV688" s="14" t="s">
        <v>196</v>
      </c>
      <c r="AW688" s="14" t="s">
        <v>35</v>
      </c>
      <c r="AX688" s="14" t="s">
        <v>82</v>
      </c>
      <c r="AY688" s="249" t="s">
        <v>189</v>
      </c>
    </row>
    <row r="689" s="2" customFormat="1" ht="21.75" customHeight="1">
      <c r="A689" s="42"/>
      <c r="B689" s="43"/>
      <c r="C689" s="261" t="s">
        <v>894</v>
      </c>
      <c r="D689" s="261" t="s">
        <v>254</v>
      </c>
      <c r="E689" s="262" t="s">
        <v>1960</v>
      </c>
      <c r="F689" s="263" t="s">
        <v>1961</v>
      </c>
      <c r="G689" s="264" t="s">
        <v>222</v>
      </c>
      <c r="H689" s="265">
        <v>20.312999999999999</v>
      </c>
      <c r="I689" s="266"/>
      <c r="J689" s="267">
        <f>ROUND(I689*H689,2)</f>
        <v>0</v>
      </c>
      <c r="K689" s="263" t="s">
        <v>19</v>
      </c>
      <c r="L689" s="268"/>
      <c r="M689" s="269" t="s">
        <v>19</v>
      </c>
      <c r="N689" s="270" t="s">
        <v>45</v>
      </c>
      <c r="O689" s="88"/>
      <c r="P689" s="218">
        <f>O689*H689</f>
        <v>0</v>
      </c>
      <c r="Q689" s="218">
        <v>1</v>
      </c>
      <c r="R689" s="218">
        <f>Q689*H689</f>
        <v>20.312999999999999</v>
      </c>
      <c r="S689" s="218">
        <v>0</v>
      </c>
      <c r="T689" s="219">
        <f>S689*H689</f>
        <v>0</v>
      </c>
      <c r="U689" s="42"/>
      <c r="V689" s="42"/>
      <c r="W689" s="42"/>
      <c r="X689" s="42"/>
      <c r="Y689" s="42"/>
      <c r="Z689" s="42"/>
      <c r="AA689" s="42"/>
      <c r="AB689" s="42"/>
      <c r="AC689" s="42"/>
      <c r="AD689" s="42"/>
      <c r="AE689" s="42"/>
      <c r="AR689" s="220" t="s">
        <v>247</v>
      </c>
      <c r="AT689" s="220" t="s">
        <v>254</v>
      </c>
      <c r="AU689" s="220" t="s">
        <v>84</v>
      </c>
      <c r="AY689" s="21" t="s">
        <v>189</v>
      </c>
      <c r="BE689" s="221">
        <f>IF(N689="základní",J689,0)</f>
        <v>0</v>
      </c>
      <c r="BF689" s="221">
        <f>IF(N689="snížená",J689,0)</f>
        <v>0</v>
      </c>
      <c r="BG689" s="221">
        <f>IF(N689="zákl. přenesená",J689,0)</f>
        <v>0</v>
      </c>
      <c r="BH689" s="221">
        <f>IF(N689="sníž. přenesená",J689,0)</f>
        <v>0</v>
      </c>
      <c r="BI689" s="221">
        <f>IF(N689="nulová",J689,0)</f>
        <v>0</v>
      </c>
      <c r="BJ689" s="21" t="s">
        <v>82</v>
      </c>
      <c r="BK689" s="221">
        <f>ROUND(I689*H689,2)</f>
        <v>0</v>
      </c>
      <c r="BL689" s="21" t="s">
        <v>196</v>
      </c>
      <c r="BM689" s="220" t="s">
        <v>1962</v>
      </c>
    </row>
    <row r="690" s="15" customFormat="1">
      <c r="A690" s="15"/>
      <c r="B690" s="251"/>
      <c r="C690" s="252"/>
      <c r="D690" s="229" t="s">
        <v>200</v>
      </c>
      <c r="E690" s="253" t="s">
        <v>19</v>
      </c>
      <c r="F690" s="254" t="s">
        <v>1933</v>
      </c>
      <c r="G690" s="252"/>
      <c r="H690" s="253" t="s">
        <v>19</v>
      </c>
      <c r="I690" s="255"/>
      <c r="J690" s="252"/>
      <c r="K690" s="252"/>
      <c r="L690" s="256"/>
      <c r="M690" s="257"/>
      <c r="N690" s="258"/>
      <c r="O690" s="258"/>
      <c r="P690" s="258"/>
      <c r="Q690" s="258"/>
      <c r="R690" s="258"/>
      <c r="S690" s="258"/>
      <c r="T690" s="259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60" t="s">
        <v>200</v>
      </c>
      <c r="AU690" s="260" t="s">
        <v>84</v>
      </c>
      <c r="AV690" s="15" t="s">
        <v>82</v>
      </c>
      <c r="AW690" s="15" t="s">
        <v>35</v>
      </c>
      <c r="AX690" s="15" t="s">
        <v>74</v>
      </c>
      <c r="AY690" s="260" t="s">
        <v>189</v>
      </c>
    </row>
    <row r="691" s="13" customFormat="1">
      <c r="A691" s="13"/>
      <c r="B691" s="227"/>
      <c r="C691" s="228"/>
      <c r="D691" s="229" t="s">
        <v>200</v>
      </c>
      <c r="E691" s="230" t="s">
        <v>19</v>
      </c>
      <c r="F691" s="231" t="s">
        <v>1963</v>
      </c>
      <c r="G691" s="228"/>
      <c r="H691" s="232">
        <v>11.285</v>
      </c>
      <c r="I691" s="233"/>
      <c r="J691" s="228"/>
      <c r="K691" s="228"/>
      <c r="L691" s="234"/>
      <c r="M691" s="235"/>
      <c r="N691" s="236"/>
      <c r="O691" s="236"/>
      <c r="P691" s="236"/>
      <c r="Q691" s="236"/>
      <c r="R691" s="236"/>
      <c r="S691" s="236"/>
      <c r="T691" s="237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38" t="s">
        <v>200</v>
      </c>
      <c r="AU691" s="238" t="s">
        <v>84</v>
      </c>
      <c r="AV691" s="13" t="s">
        <v>84</v>
      </c>
      <c r="AW691" s="13" t="s">
        <v>35</v>
      </c>
      <c r="AX691" s="13" t="s">
        <v>82</v>
      </c>
      <c r="AY691" s="238" t="s">
        <v>189</v>
      </c>
    </row>
    <row r="692" s="13" customFormat="1">
      <c r="A692" s="13"/>
      <c r="B692" s="227"/>
      <c r="C692" s="228"/>
      <c r="D692" s="229" t="s">
        <v>200</v>
      </c>
      <c r="E692" s="228"/>
      <c r="F692" s="231" t="s">
        <v>1964</v>
      </c>
      <c r="G692" s="228"/>
      <c r="H692" s="232">
        <v>20.312999999999999</v>
      </c>
      <c r="I692" s="233"/>
      <c r="J692" s="228"/>
      <c r="K692" s="228"/>
      <c r="L692" s="234"/>
      <c r="M692" s="235"/>
      <c r="N692" s="236"/>
      <c r="O692" s="236"/>
      <c r="P692" s="236"/>
      <c r="Q692" s="236"/>
      <c r="R692" s="236"/>
      <c r="S692" s="236"/>
      <c r="T692" s="237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8" t="s">
        <v>200</v>
      </c>
      <c r="AU692" s="238" t="s">
        <v>84</v>
      </c>
      <c r="AV692" s="13" t="s">
        <v>84</v>
      </c>
      <c r="AW692" s="13" t="s">
        <v>4</v>
      </c>
      <c r="AX692" s="13" t="s">
        <v>82</v>
      </c>
      <c r="AY692" s="238" t="s">
        <v>189</v>
      </c>
    </row>
    <row r="693" s="2" customFormat="1" ht="16.5" customHeight="1">
      <c r="A693" s="42"/>
      <c r="B693" s="43"/>
      <c r="C693" s="261" t="s">
        <v>901</v>
      </c>
      <c r="D693" s="261" t="s">
        <v>254</v>
      </c>
      <c r="E693" s="262" t="s">
        <v>1965</v>
      </c>
      <c r="F693" s="263" t="s">
        <v>1966</v>
      </c>
      <c r="G693" s="264" t="s">
        <v>222</v>
      </c>
      <c r="H693" s="265">
        <v>20.312999999999999</v>
      </c>
      <c r="I693" s="266"/>
      <c r="J693" s="267">
        <f>ROUND(I693*H693,2)</f>
        <v>0</v>
      </c>
      <c r="K693" s="263" t="s">
        <v>19</v>
      </c>
      <c r="L693" s="268"/>
      <c r="M693" s="269" t="s">
        <v>19</v>
      </c>
      <c r="N693" s="270" t="s">
        <v>45</v>
      </c>
      <c r="O693" s="88"/>
      <c r="P693" s="218">
        <f>O693*H693</f>
        <v>0</v>
      </c>
      <c r="Q693" s="218">
        <v>1</v>
      </c>
      <c r="R693" s="218">
        <f>Q693*H693</f>
        <v>20.312999999999999</v>
      </c>
      <c r="S693" s="218">
        <v>0</v>
      </c>
      <c r="T693" s="219">
        <f>S693*H693</f>
        <v>0</v>
      </c>
      <c r="U693" s="42"/>
      <c r="V693" s="42"/>
      <c r="W693" s="42"/>
      <c r="X693" s="42"/>
      <c r="Y693" s="42"/>
      <c r="Z693" s="42"/>
      <c r="AA693" s="42"/>
      <c r="AB693" s="42"/>
      <c r="AC693" s="42"/>
      <c r="AD693" s="42"/>
      <c r="AE693" s="42"/>
      <c r="AR693" s="220" t="s">
        <v>247</v>
      </c>
      <c r="AT693" s="220" t="s">
        <v>254</v>
      </c>
      <c r="AU693" s="220" t="s">
        <v>84</v>
      </c>
      <c r="AY693" s="21" t="s">
        <v>189</v>
      </c>
      <c r="BE693" s="221">
        <f>IF(N693="základní",J693,0)</f>
        <v>0</v>
      </c>
      <c r="BF693" s="221">
        <f>IF(N693="snížená",J693,0)</f>
        <v>0</v>
      </c>
      <c r="BG693" s="221">
        <f>IF(N693="zákl. přenesená",J693,0)</f>
        <v>0</v>
      </c>
      <c r="BH693" s="221">
        <f>IF(N693="sníž. přenesená",J693,0)</f>
        <v>0</v>
      </c>
      <c r="BI693" s="221">
        <f>IF(N693="nulová",J693,0)</f>
        <v>0</v>
      </c>
      <c r="BJ693" s="21" t="s">
        <v>82</v>
      </c>
      <c r="BK693" s="221">
        <f>ROUND(I693*H693,2)</f>
        <v>0</v>
      </c>
      <c r="BL693" s="21" t="s">
        <v>196</v>
      </c>
      <c r="BM693" s="220" t="s">
        <v>1967</v>
      </c>
    </row>
    <row r="694" s="15" customFormat="1">
      <c r="A694" s="15"/>
      <c r="B694" s="251"/>
      <c r="C694" s="252"/>
      <c r="D694" s="229" t="s">
        <v>200</v>
      </c>
      <c r="E694" s="253" t="s">
        <v>19</v>
      </c>
      <c r="F694" s="254" t="s">
        <v>1933</v>
      </c>
      <c r="G694" s="252"/>
      <c r="H694" s="253" t="s">
        <v>19</v>
      </c>
      <c r="I694" s="255"/>
      <c r="J694" s="252"/>
      <c r="K694" s="252"/>
      <c r="L694" s="256"/>
      <c r="M694" s="257"/>
      <c r="N694" s="258"/>
      <c r="O694" s="258"/>
      <c r="P694" s="258"/>
      <c r="Q694" s="258"/>
      <c r="R694" s="258"/>
      <c r="S694" s="258"/>
      <c r="T694" s="259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T694" s="260" t="s">
        <v>200</v>
      </c>
      <c r="AU694" s="260" t="s">
        <v>84</v>
      </c>
      <c r="AV694" s="15" t="s">
        <v>82</v>
      </c>
      <c r="AW694" s="15" t="s">
        <v>35</v>
      </c>
      <c r="AX694" s="15" t="s">
        <v>74</v>
      </c>
      <c r="AY694" s="260" t="s">
        <v>189</v>
      </c>
    </row>
    <row r="695" s="13" customFormat="1">
      <c r="A695" s="13"/>
      <c r="B695" s="227"/>
      <c r="C695" s="228"/>
      <c r="D695" s="229" t="s">
        <v>200</v>
      </c>
      <c r="E695" s="230" t="s">
        <v>19</v>
      </c>
      <c r="F695" s="231" t="s">
        <v>1963</v>
      </c>
      <c r="G695" s="228"/>
      <c r="H695" s="232">
        <v>11.285</v>
      </c>
      <c r="I695" s="233"/>
      <c r="J695" s="228"/>
      <c r="K695" s="228"/>
      <c r="L695" s="234"/>
      <c r="M695" s="235"/>
      <c r="N695" s="236"/>
      <c r="O695" s="236"/>
      <c r="P695" s="236"/>
      <c r="Q695" s="236"/>
      <c r="R695" s="236"/>
      <c r="S695" s="236"/>
      <c r="T695" s="237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38" t="s">
        <v>200</v>
      </c>
      <c r="AU695" s="238" t="s">
        <v>84</v>
      </c>
      <c r="AV695" s="13" t="s">
        <v>84</v>
      </c>
      <c r="AW695" s="13" t="s">
        <v>35</v>
      </c>
      <c r="AX695" s="13" t="s">
        <v>82</v>
      </c>
      <c r="AY695" s="238" t="s">
        <v>189</v>
      </c>
    </row>
    <row r="696" s="13" customFormat="1">
      <c r="A696" s="13"/>
      <c r="B696" s="227"/>
      <c r="C696" s="228"/>
      <c r="D696" s="229" t="s">
        <v>200</v>
      </c>
      <c r="E696" s="228"/>
      <c r="F696" s="231" t="s">
        <v>1964</v>
      </c>
      <c r="G696" s="228"/>
      <c r="H696" s="232">
        <v>20.312999999999999</v>
      </c>
      <c r="I696" s="233"/>
      <c r="J696" s="228"/>
      <c r="K696" s="228"/>
      <c r="L696" s="234"/>
      <c r="M696" s="235"/>
      <c r="N696" s="236"/>
      <c r="O696" s="236"/>
      <c r="P696" s="236"/>
      <c r="Q696" s="236"/>
      <c r="R696" s="236"/>
      <c r="S696" s="236"/>
      <c r="T696" s="237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38" t="s">
        <v>200</v>
      </c>
      <c r="AU696" s="238" t="s">
        <v>84</v>
      </c>
      <c r="AV696" s="13" t="s">
        <v>84</v>
      </c>
      <c r="AW696" s="13" t="s">
        <v>4</v>
      </c>
      <c r="AX696" s="13" t="s">
        <v>82</v>
      </c>
      <c r="AY696" s="238" t="s">
        <v>189</v>
      </c>
    </row>
    <row r="697" s="2" customFormat="1" ht="16.5" customHeight="1">
      <c r="A697" s="42"/>
      <c r="B697" s="43"/>
      <c r="C697" s="261" t="s">
        <v>907</v>
      </c>
      <c r="D697" s="261" t="s">
        <v>254</v>
      </c>
      <c r="E697" s="262" t="s">
        <v>1520</v>
      </c>
      <c r="F697" s="263" t="s">
        <v>1521</v>
      </c>
      <c r="G697" s="264" t="s">
        <v>222</v>
      </c>
      <c r="H697" s="265">
        <v>3.5779999999999998</v>
      </c>
      <c r="I697" s="266"/>
      <c r="J697" s="267">
        <f>ROUND(I697*H697,2)</f>
        <v>0</v>
      </c>
      <c r="K697" s="263" t="s">
        <v>195</v>
      </c>
      <c r="L697" s="268"/>
      <c r="M697" s="269" t="s">
        <v>19</v>
      </c>
      <c r="N697" s="270" t="s">
        <v>45</v>
      </c>
      <c r="O697" s="88"/>
      <c r="P697" s="218">
        <f>O697*H697</f>
        <v>0</v>
      </c>
      <c r="Q697" s="218">
        <v>1</v>
      </c>
      <c r="R697" s="218">
        <f>Q697*H697</f>
        <v>3.5779999999999998</v>
      </c>
      <c r="S697" s="218">
        <v>0</v>
      </c>
      <c r="T697" s="219">
        <f>S697*H697</f>
        <v>0</v>
      </c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  <c r="AE697" s="42"/>
      <c r="AR697" s="220" t="s">
        <v>247</v>
      </c>
      <c r="AT697" s="220" t="s">
        <v>254</v>
      </c>
      <c r="AU697" s="220" t="s">
        <v>84</v>
      </c>
      <c r="AY697" s="21" t="s">
        <v>189</v>
      </c>
      <c r="BE697" s="221">
        <f>IF(N697="základní",J697,0)</f>
        <v>0</v>
      </c>
      <c r="BF697" s="221">
        <f>IF(N697="snížená",J697,0)</f>
        <v>0</v>
      </c>
      <c r="BG697" s="221">
        <f>IF(N697="zákl. přenesená",J697,0)</f>
        <v>0</v>
      </c>
      <c r="BH697" s="221">
        <f>IF(N697="sníž. přenesená",J697,0)</f>
        <v>0</v>
      </c>
      <c r="BI697" s="221">
        <f>IF(N697="nulová",J697,0)</f>
        <v>0</v>
      </c>
      <c r="BJ697" s="21" t="s">
        <v>82</v>
      </c>
      <c r="BK697" s="221">
        <f>ROUND(I697*H697,2)</f>
        <v>0</v>
      </c>
      <c r="BL697" s="21" t="s">
        <v>196</v>
      </c>
      <c r="BM697" s="220" t="s">
        <v>1968</v>
      </c>
    </row>
    <row r="698" s="15" customFormat="1">
      <c r="A698" s="15"/>
      <c r="B698" s="251"/>
      <c r="C698" s="252"/>
      <c r="D698" s="229" t="s">
        <v>200</v>
      </c>
      <c r="E698" s="253" t="s">
        <v>19</v>
      </c>
      <c r="F698" s="254" t="s">
        <v>1969</v>
      </c>
      <c r="G698" s="252"/>
      <c r="H698" s="253" t="s">
        <v>19</v>
      </c>
      <c r="I698" s="255"/>
      <c r="J698" s="252"/>
      <c r="K698" s="252"/>
      <c r="L698" s="256"/>
      <c r="M698" s="257"/>
      <c r="N698" s="258"/>
      <c r="O698" s="258"/>
      <c r="P698" s="258"/>
      <c r="Q698" s="258"/>
      <c r="R698" s="258"/>
      <c r="S698" s="258"/>
      <c r="T698" s="259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T698" s="260" t="s">
        <v>200</v>
      </c>
      <c r="AU698" s="260" t="s">
        <v>84</v>
      </c>
      <c r="AV698" s="15" t="s">
        <v>82</v>
      </c>
      <c r="AW698" s="15" t="s">
        <v>35</v>
      </c>
      <c r="AX698" s="15" t="s">
        <v>74</v>
      </c>
      <c r="AY698" s="260" t="s">
        <v>189</v>
      </c>
    </row>
    <row r="699" s="13" customFormat="1">
      <c r="A699" s="13"/>
      <c r="B699" s="227"/>
      <c r="C699" s="228"/>
      <c r="D699" s="229" t="s">
        <v>200</v>
      </c>
      <c r="E699" s="230" t="s">
        <v>19</v>
      </c>
      <c r="F699" s="231" t="s">
        <v>1970</v>
      </c>
      <c r="G699" s="228"/>
      <c r="H699" s="232">
        <v>2.7519999999999998</v>
      </c>
      <c r="I699" s="233"/>
      <c r="J699" s="228"/>
      <c r="K699" s="228"/>
      <c r="L699" s="234"/>
      <c r="M699" s="235"/>
      <c r="N699" s="236"/>
      <c r="O699" s="236"/>
      <c r="P699" s="236"/>
      <c r="Q699" s="236"/>
      <c r="R699" s="236"/>
      <c r="S699" s="236"/>
      <c r="T699" s="237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38" t="s">
        <v>200</v>
      </c>
      <c r="AU699" s="238" t="s">
        <v>84</v>
      </c>
      <c r="AV699" s="13" t="s">
        <v>84</v>
      </c>
      <c r="AW699" s="13" t="s">
        <v>35</v>
      </c>
      <c r="AX699" s="13" t="s">
        <v>82</v>
      </c>
      <c r="AY699" s="238" t="s">
        <v>189</v>
      </c>
    </row>
    <row r="700" s="13" customFormat="1">
      <c r="A700" s="13"/>
      <c r="B700" s="227"/>
      <c r="C700" s="228"/>
      <c r="D700" s="229" t="s">
        <v>200</v>
      </c>
      <c r="E700" s="228"/>
      <c r="F700" s="231" t="s">
        <v>1971</v>
      </c>
      <c r="G700" s="228"/>
      <c r="H700" s="232">
        <v>3.5779999999999998</v>
      </c>
      <c r="I700" s="233"/>
      <c r="J700" s="228"/>
      <c r="K700" s="228"/>
      <c r="L700" s="234"/>
      <c r="M700" s="235"/>
      <c r="N700" s="236"/>
      <c r="O700" s="236"/>
      <c r="P700" s="236"/>
      <c r="Q700" s="236"/>
      <c r="R700" s="236"/>
      <c r="S700" s="236"/>
      <c r="T700" s="237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38" t="s">
        <v>200</v>
      </c>
      <c r="AU700" s="238" t="s">
        <v>84</v>
      </c>
      <c r="AV700" s="13" t="s">
        <v>84</v>
      </c>
      <c r="AW700" s="13" t="s">
        <v>4</v>
      </c>
      <c r="AX700" s="13" t="s">
        <v>82</v>
      </c>
      <c r="AY700" s="238" t="s">
        <v>189</v>
      </c>
    </row>
    <row r="701" s="2" customFormat="1" ht="16.5" customHeight="1">
      <c r="A701" s="42"/>
      <c r="B701" s="43"/>
      <c r="C701" s="261" t="s">
        <v>912</v>
      </c>
      <c r="D701" s="261" t="s">
        <v>254</v>
      </c>
      <c r="E701" s="262" t="s">
        <v>1972</v>
      </c>
      <c r="F701" s="263" t="s">
        <v>1973</v>
      </c>
      <c r="G701" s="264" t="s">
        <v>222</v>
      </c>
      <c r="H701" s="265">
        <v>24.949999999999999</v>
      </c>
      <c r="I701" s="266"/>
      <c r="J701" s="267">
        <f>ROUND(I701*H701,2)</f>
        <v>0</v>
      </c>
      <c r="K701" s="263" t="s">
        <v>19</v>
      </c>
      <c r="L701" s="268"/>
      <c r="M701" s="269" t="s">
        <v>19</v>
      </c>
      <c r="N701" s="270" t="s">
        <v>45</v>
      </c>
      <c r="O701" s="88"/>
      <c r="P701" s="218">
        <f>O701*H701</f>
        <v>0</v>
      </c>
      <c r="Q701" s="218">
        <v>1</v>
      </c>
      <c r="R701" s="218">
        <f>Q701*H701</f>
        <v>24.949999999999999</v>
      </c>
      <c r="S701" s="218">
        <v>0</v>
      </c>
      <c r="T701" s="219">
        <f>S701*H701</f>
        <v>0</v>
      </c>
      <c r="U701" s="42"/>
      <c r="V701" s="42"/>
      <c r="W701" s="42"/>
      <c r="X701" s="42"/>
      <c r="Y701" s="42"/>
      <c r="Z701" s="42"/>
      <c r="AA701" s="42"/>
      <c r="AB701" s="42"/>
      <c r="AC701" s="42"/>
      <c r="AD701" s="42"/>
      <c r="AE701" s="42"/>
      <c r="AR701" s="220" t="s">
        <v>247</v>
      </c>
      <c r="AT701" s="220" t="s">
        <v>254</v>
      </c>
      <c r="AU701" s="220" t="s">
        <v>84</v>
      </c>
      <c r="AY701" s="21" t="s">
        <v>189</v>
      </c>
      <c r="BE701" s="221">
        <f>IF(N701="základní",J701,0)</f>
        <v>0</v>
      </c>
      <c r="BF701" s="221">
        <f>IF(N701="snížená",J701,0)</f>
        <v>0</v>
      </c>
      <c r="BG701" s="221">
        <f>IF(N701="zákl. přenesená",J701,0)</f>
        <v>0</v>
      </c>
      <c r="BH701" s="221">
        <f>IF(N701="sníž. přenesená",J701,0)</f>
        <v>0</v>
      </c>
      <c r="BI701" s="221">
        <f>IF(N701="nulová",J701,0)</f>
        <v>0</v>
      </c>
      <c r="BJ701" s="21" t="s">
        <v>82</v>
      </c>
      <c r="BK701" s="221">
        <f>ROUND(I701*H701,2)</f>
        <v>0</v>
      </c>
      <c r="BL701" s="21" t="s">
        <v>196</v>
      </c>
      <c r="BM701" s="220" t="s">
        <v>1974</v>
      </c>
    </row>
    <row r="702" s="15" customFormat="1">
      <c r="A702" s="15"/>
      <c r="B702" s="251"/>
      <c r="C702" s="252"/>
      <c r="D702" s="229" t="s">
        <v>200</v>
      </c>
      <c r="E702" s="253" t="s">
        <v>19</v>
      </c>
      <c r="F702" s="254" t="s">
        <v>1975</v>
      </c>
      <c r="G702" s="252"/>
      <c r="H702" s="253" t="s">
        <v>19</v>
      </c>
      <c r="I702" s="255"/>
      <c r="J702" s="252"/>
      <c r="K702" s="252"/>
      <c r="L702" s="256"/>
      <c r="M702" s="257"/>
      <c r="N702" s="258"/>
      <c r="O702" s="258"/>
      <c r="P702" s="258"/>
      <c r="Q702" s="258"/>
      <c r="R702" s="258"/>
      <c r="S702" s="258"/>
      <c r="T702" s="259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260" t="s">
        <v>200</v>
      </c>
      <c r="AU702" s="260" t="s">
        <v>84</v>
      </c>
      <c r="AV702" s="15" t="s">
        <v>82</v>
      </c>
      <c r="AW702" s="15" t="s">
        <v>35</v>
      </c>
      <c r="AX702" s="15" t="s">
        <v>74</v>
      </c>
      <c r="AY702" s="260" t="s">
        <v>189</v>
      </c>
    </row>
    <row r="703" s="13" customFormat="1">
      <c r="A703" s="13"/>
      <c r="B703" s="227"/>
      <c r="C703" s="228"/>
      <c r="D703" s="229" t="s">
        <v>200</v>
      </c>
      <c r="E703" s="230" t="s">
        <v>19</v>
      </c>
      <c r="F703" s="231" t="s">
        <v>1976</v>
      </c>
      <c r="G703" s="228"/>
      <c r="H703" s="232">
        <v>15.593999999999999</v>
      </c>
      <c r="I703" s="233"/>
      <c r="J703" s="228"/>
      <c r="K703" s="228"/>
      <c r="L703" s="234"/>
      <c r="M703" s="235"/>
      <c r="N703" s="236"/>
      <c r="O703" s="236"/>
      <c r="P703" s="236"/>
      <c r="Q703" s="236"/>
      <c r="R703" s="236"/>
      <c r="S703" s="236"/>
      <c r="T703" s="237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8" t="s">
        <v>200</v>
      </c>
      <c r="AU703" s="238" t="s">
        <v>84</v>
      </c>
      <c r="AV703" s="13" t="s">
        <v>84</v>
      </c>
      <c r="AW703" s="13" t="s">
        <v>35</v>
      </c>
      <c r="AX703" s="13" t="s">
        <v>82</v>
      </c>
      <c r="AY703" s="238" t="s">
        <v>189</v>
      </c>
    </row>
    <row r="704" s="13" customFormat="1">
      <c r="A704" s="13"/>
      <c r="B704" s="227"/>
      <c r="C704" s="228"/>
      <c r="D704" s="229" t="s">
        <v>200</v>
      </c>
      <c r="E704" s="228"/>
      <c r="F704" s="231" t="s">
        <v>1977</v>
      </c>
      <c r="G704" s="228"/>
      <c r="H704" s="232">
        <v>24.949999999999999</v>
      </c>
      <c r="I704" s="233"/>
      <c r="J704" s="228"/>
      <c r="K704" s="228"/>
      <c r="L704" s="234"/>
      <c r="M704" s="235"/>
      <c r="N704" s="236"/>
      <c r="O704" s="236"/>
      <c r="P704" s="236"/>
      <c r="Q704" s="236"/>
      <c r="R704" s="236"/>
      <c r="S704" s="236"/>
      <c r="T704" s="237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38" t="s">
        <v>200</v>
      </c>
      <c r="AU704" s="238" t="s">
        <v>84</v>
      </c>
      <c r="AV704" s="13" t="s">
        <v>84</v>
      </c>
      <c r="AW704" s="13" t="s">
        <v>4</v>
      </c>
      <c r="AX704" s="13" t="s">
        <v>82</v>
      </c>
      <c r="AY704" s="238" t="s">
        <v>189</v>
      </c>
    </row>
    <row r="705" s="2" customFormat="1" ht="44.25" customHeight="1">
      <c r="A705" s="42"/>
      <c r="B705" s="43"/>
      <c r="C705" s="209" t="s">
        <v>917</v>
      </c>
      <c r="D705" s="209" t="s">
        <v>192</v>
      </c>
      <c r="E705" s="210" t="s">
        <v>1978</v>
      </c>
      <c r="F705" s="211" t="s">
        <v>1979</v>
      </c>
      <c r="G705" s="212" t="s">
        <v>93</v>
      </c>
      <c r="H705" s="213">
        <v>12.013</v>
      </c>
      <c r="I705" s="214"/>
      <c r="J705" s="215">
        <f>ROUND(I705*H705,2)</f>
        <v>0</v>
      </c>
      <c r="K705" s="211" t="s">
        <v>195</v>
      </c>
      <c r="L705" s="48"/>
      <c r="M705" s="216" t="s">
        <v>19</v>
      </c>
      <c r="N705" s="217" t="s">
        <v>45</v>
      </c>
      <c r="O705" s="88"/>
      <c r="P705" s="218">
        <f>O705*H705</f>
        <v>0</v>
      </c>
      <c r="Q705" s="218">
        <v>0</v>
      </c>
      <c r="R705" s="218">
        <f>Q705*H705</f>
        <v>0</v>
      </c>
      <c r="S705" s="218">
        <v>0</v>
      </c>
      <c r="T705" s="219">
        <f>S705*H705</f>
        <v>0</v>
      </c>
      <c r="U705" s="42"/>
      <c r="V705" s="42"/>
      <c r="W705" s="42"/>
      <c r="X705" s="42"/>
      <c r="Y705" s="42"/>
      <c r="Z705" s="42"/>
      <c r="AA705" s="42"/>
      <c r="AB705" s="42"/>
      <c r="AC705" s="42"/>
      <c r="AD705" s="42"/>
      <c r="AE705" s="42"/>
      <c r="AR705" s="220" t="s">
        <v>196</v>
      </c>
      <c r="AT705" s="220" t="s">
        <v>192</v>
      </c>
      <c r="AU705" s="220" t="s">
        <v>84</v>
      </c>
      <c r="AY705" s="21" t="s">
        <v>189</v>
      </c>
      <c r="BE705" s="221">
        <f>IF(N705="základní",J705,0)</f>
        <v>0</v>
      </c>
      <c r="BF705" s="221">
        <f>IF(N705="snížená",J705,0)</f>
        <v>0</v>
      </c>
      <c r="BG705" s="221">
        <f>IF(N705="zákl. přenesená",J705,0)</f>
        <v>0</v>
      </c>
      <c r="BH705" s="221">
        <f>IF(N705="sníž. přenesená",J705,0)</f>
        <v>0</v>
      </c>
      <c r="BI705" s="221">
        <f>IF(N705="nulová",J705,0)</f>
        <v>0</v>
      </c>
      <c r="BJ705" s="21" t="s">
        <v>82</v>
      </c>
      <c r="BK705" s="221">
        <f>ROUND(I705*H705,2)</f>
        <v>0</v>
      </c>
      <c r="BL705" s="21" t="s">
        <v>196</v>
      </c>
      <c r="BM705" s="220" t="s">
        <v>1980</v>
      </c>
    </row>
    <row r="706" s="2" customFormat="1">
      <c r="A706" s="42"/>
      <c r="B706" s="43"/>
      <c r="C706" s="44"/>
      <c r="D706" s="222" t="s">
        <v>198</v>
      </c>
      <c r="E706" s="44"/>
      <c r="F706" s="223" t="s">
        <v>1981</v>
      </c>
      <c r="G706" s="44"/>
      <c r="H706" s="44"/>
      <c r="I706" s="224"/>
      <c r="J706" s="44"/>
      <c r="K706" s="44"/>
      <c r="L706" s="48"/>
      <c r="M706" s="225"/>
      <c r="N706" s="226"/>
      <c r="O706" s="88"/>
      <c r="P706" s="88"/>
      <c r="Q706" s="88"/>
      <c r="R706" s="88"/>
      <c r="S706" s="88"/>
      <c r="T706" s="89"/>
      <c r="U706" s="42"/>
      <c r="V706" s="42"/>
      <c r="W706" s="42"/>
      <c r="X706" s="42"/>
      <c r="Y706" s="42"/>
      <c r="Z706" s="42"/>
      <c r="AA706" s="42"/>
      <c r="AB706" s="42"/>
      <c r="AC706" s="42"/>
      <c r="AD706" s="42"/>
      <c r="AE706" s="42"/>
      <c r="AT706" s="21" t="s">
        <v>198</v>
      </c>
      <c r="AU706" s="21" t="s">
        <v>84</v>
      </c>
    </row>
    <row r="707" s="15" customFormat="1">
      <c r="A707" s="15"/>
      <c r="B707" s="251"/>
      <c r="C707" s="252"/>
      <c r="D707" s="229" t="s">
        <v>200</v>
      </c>
      <c r="E707" s="253" t="s">
        <v>19</v>
      </c>
      <c r="F707" s="254" t="s">
        <v>1982</v>
      </c>
      <c r="G707" s="252"/>
      <c r="H707" s="253" t="s">
        <v>19</v>
      </c>
      <c r="I707" s="255"/>
      <c r="J707" s="252"/>
      <c r="K707" s="252"/>
      <c r="L707" s="256"/>
      <c r="M707" s="257"/>
      <c r="N707" s="258"/>
      <c r="O707" s="258"/>
      <c r="P707" s="258"/>
      <c r="Q707" s="258"/>
      <c r="R707" s="258"/>
      <c r="S707" s="258"/>
      <c r="T707" s="259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60" t="s">
        <v>200</v>
      </c>
      <c r="AU707" s="260" t="s">
        <v>84</v>
      </c>
      <c r="AV707" s="15" t="s">
        <v>82</v>
      </c>
      <c r="AW707" s="15" t="s">
        <v>35</v>
      </c>
      <c r="AX707" s="15" t="s">
        <v>74</v>
      </c>
      <c r="AY707" s="260" t="s">
        <v>189</v>
      </c>
    </row>
    <row r="708" s="13" customFormat="1">
      <c r="A708" s="13"/>
      <c r="B708" s="227"/>
      <c r="C708" s="228"/>
      <c r="D708" s="229" t="s">
        <v>200</v>
      </c>
      <c r="E708" s="230" t="s">
        <v>19</v>
      </c>
      <c r="F708" s="231" t="s">
        <v>1210</v>
      </c>
      <c r="G708" s="228"/>
      <c r="H708" s="232">
        <v>12.013</v>
      </c>
      <c r="I708" s="233"/>
      <c r="J708" s="228"/>
      <c r="K708" s="228"/>
      <c r="L708" s="234"/>
      <c r="M708" s="235"/>
      <c r="N708" s="236"/>
      <c r="O708" s="236"/>
      <c r="P708" s="236"/>
      <c r="Q708" s="236"/>
      <c r="R708" s="236"/>
      <c r="S708" s="236"/>
      <c r="T708" s="237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38" t="s">
        <v>200</v>
      </c>
      <c r="AU708" s="238" t="s">
        <v>84</v>
      </c>
      <c r="AV708" s="13" t="s">
        <v>84</v>
      </c>
      <c r="AW708" s="13" t="s">
        <v>35</v>
      </c>
      <c r="AX708" s="13" t="s">
        <v>82</v>
      </c>
      <c r="AY708" s="238" t="s">
        <v>189</v>
      </c>
    </row>
    <row r="709" s="2" customFormat="1" ht="44.25" customHeight="1">
      <c r="A709" s="42"/>
      <c r="B709" s="43"/>
      <c r="C709" s="209" t="s">
        <v>924</v>
      </c>
      <c r="D709" s="209" t="s">
        <v>192</v>
      </c>
      <c r="E709" s="210" t="s">
        <v>1983</v>
      </c>
      <c r="F709" s="211" t="s">
        <v>1984</v>
      </c>
      <c r="G709" s="212" t="s">
        <v>93</v>
      </c>
      <c r="H709" s="213">
        <v>4.984</v>
      </c>
      <c r="I709" s="214"/>
      <c r="J709" s="215">
        <f>ROUND(I709*H709,2)</f>
        <v>0</v>
      </c>
      <c r="K709" s="211" t="s">
        <v>195</v>
      </c>
      <c r="L709" s="48"/>
      <c r="M709" s="216" t="s">
        <v>19</v>
      </c>
      <c r="N709" s="217" t="s">
        <v>45</v>
      </c>
      <c r="O709" s="88"/>
      <c r="P709" s="218">
        <f>O709*H709</f>
        <v>0</v>
      </c>
      <c r="Q709" s="218">
        <v>0</v>
      </c>
      <c r="R709" s="218">
        <f>Q709*H709</f>
        <v>0</v>
      </c>
      <c r="S709" s="218">
        <v>0</v>
      </c>
      <c r="T709" s="219">
        <f>S709*H709</f>
        <v>0</v>
      </c>
      <c r="U709" s="42"/>
      <c r="V709" s="42"/>
      <c r="W709" s="42"/>
      <c r="X709" s="42"/>
      <c r="Y709" s="42"/>
      <c r="Z709" s="42"/>
      <c r="AA709" s="42"/>
      <c r="AB709" s="42"/>
      <c r="AC709" s="42"/>
      <c r="AD709" s="42"/>
      <c r="AE709" s="42"/>
      <c r="AR709" s="220" t="s">
        <v>196</v>
      </c>
      <c r="AT709" s="220" t="s">
        <v>192</v>
      </c>
      <c r="AU709" s="220" t="s">
        <v>84</v>
      </c>
      <c r="AY709" s="21" t="s">
        <v>189</v>
      </c>
      <c r="BE709" s="221">
        <f>IF(N709="základní",J709,0)</f>
        <v>0</v>
      </c>
      <c r="BF709" s="221">
        <f>IF(N709="snížená",J709,0)</f>
        <v>0</v>
      </c>
      <c r="BG709" s="221">
        <f>IF(N709="zákl. přenesená",J709,0)</f>
        <v>0</v>
      </c>
      <c r="BH709" s="221">
        <f>IF(N709="sníž. přenesená",J709,0)</f>
        <v>0</v>
      </c>
      <c r="BI709" s="221">
        <f>IF(N709="nulová",J709,0)</f>
        <v>0</v>
      </c>
      <c r="BJ709" s="21" t="s">
        <v>82</v>
      </c>
      <c r="BK709" s="221">
        <f>ROUND(I709*H709,2)</f>
        <v>0</v>
      </c>
      <c r="BL709" s="21" t="s">
        <v>196</v>
      </c>
      <c r="BM709" s="220" t="s">
        <v>1985</v>
      </c>
    </row>
    <row r="710" s="2" customFormat="1">
      <c r="A710" s="42"/>
      <c r="B710" s="43"/>
      <c r="C710" s="44"/>
      <c r="D710" s="222" t="s">
        <v>198</v>
      </c>
      <c r="E710" s="44"/>
      <c r="F710" s="223" t="s">
        <v>1986</v>
      </c>
      <c r="G710" s="44"/>
      <c r="H710" s="44"/>
      <c r="I710" s="224"/>
      <c r="J710" s="44"/>
      <c r="K710" s="44"/>
      <c r="L710" s="48"/>
      <c r="M710" s="225"/>
      <c r="N710" s="226"/>
      <c r="O710" s="88"/>
      <c r="P710" s="88"/>
      <c r="Q710" s="88"/>
      <c r="R710" s="88"/>
      <c r="S710" s="88"/>
      <c r="T710" s="89"/>
      <c r="U710" s="42"/>
      <c r="V710" s="42"/>
      <c r="W710" s="42"/>
      <c r="X710" s="42"/>
      <c r="Y710" s="42"/>
      <c r="Z710" s="42"/>
      <c r="AA710" s="42"/>
      <c r="AB710" s="42"/>
      <c r="AC710" s="42"/>
      <c r="AD710" s="42"/>
      <c r="AE710" s="42"/>
      <c r="AT710" s="21" t="s">
        <v>198</v>
      </c>
      <c r="AU710" s="21" t="s">
        <v>84</v>
      </c>
    </row>
    <row r="711" s="15" customFormat="1">
      <c r="A711" s="15"/>
      <c r="B711" s="251"/>
      <c r="C711" s="252"/>
      <c r="D711" s="229" t="s">
        <v>200</v>
      </c>
      <c r="E711" s="253" t="s">
        <v>19</v>
      </c>
      <c r="F711" s="254" t="s">
        <v>1987</v>
      </c>
      <c r="G711" s="252"/>
      <c r="H711" s="253" t="s">
        <v>19</v>
      </c>
      <c r="I711" s="255"/>
      <c r="J711" s="252"/>
      <c r="K711" s="252"/>
      <c r="L711" s="256"/>
      <c r="M711" s="257"/>
      <c r="N711" s="258"/>
      <c r="O711" s="258"/>
      <c r="P711" s="258"/>
      <c r="Q711" s="258"/>
      <c r="R711" s="258"/>
      <c r="S711" s="258"/>
      <c r="T711" s="259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60" t="s">
        <v>200</v>
      </c>
      <c r="AU711" s="260" t="s">
        <v>84</v>
      </c>
      <c r="AV711" s="15" t="s">
        <v>82</v>
      </c>
      <c r="AW711" s="15" t="s">
        <v>35</v>
      </c>
      <c r="AX711" s="15" t="s">
        <v>74</v>
      </c>
      <c r="AY711" s="260" t="s">
        <v>189</v>
      </c>
    </row>
    <row r="712" s="13" customFormat="1">
      <c r="A712" s="13"/>
      <c r="B712" s="227"/>
      <c r="C712" s="228"/>
      <c r="D712" s="229" t="s">
        <v>200</v>
      </c>
      <c r="E712" s="230" t="s">
        <v>19</v>
      </c>
      <c r="F712" s="231" t="s">
        <v>1988</v>
      </c>
      <c r="G712" s="228"/>
      <c r="H712" s="232">
        <v>4.984</v>
      </c>
      <c r="I712" s="233"/>
      <c r="J712" s="228"/>
      <c r="K712" s="228"/>
      <c r="L712" s="234"/>
      <c r="M712" s="235"/>
      <c r="N712" s="236"/>
      <c r="O712" s="236"/>
      <c r="P712" s="236"/>
      <c r="Q712" s="236"/>
      <c r="R712" s="236"/>
      <c r="S712" s="236"/>
      <c r="T712" s="237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38" t="s">
        <v>200</v>
      </c>
      <c r="AU712" s="238" t="s">
        <v>84</v>
      </c>
      <c r="AV712" s="13" t="s">
        <v>84</v>
      </c>
      <c r="AW712" s="13" t="s">
        <v>35</v>
      </c>
      <c r="AX712" s="13" t="s">
        <v>82</v>
      </c>
      <c r="AY712" s="238" t="s">
        <v>189</v>
      </c>
    </row>
    <row r="713" s="2" customFormat="1" ht="44.25" customHeight="1">
      <c r="A713" s="42"/>
      <c r="B713" s="43"/>
      <c r="C713" s="209" t="s">
        <v>929</v>
      </c>
      <c r="D713" s="209" t="s">
        <v>192</v>
      </c>
      <c r="E713" s="210" t="s">
        <v>1989</v>
      </c>
      <c r="F713" s="211" t="s">
        <v>1990</v>
      </c>
      <c r="G713" s="212" t="s">
        <v>93</v>
      </c>
      <c r="H713" s="213">
        <v>126.02</v>
      </c>
      <c r="I713" s="214"/>
      <c r="J713" s="215">
        <f>ROUND(I713*H713,2)</f>
        <v>0</v>
      </c>
      <c r="K713" s="211" t="s">
        <v>195</v>
      </c>
      <c r="L713" s="48"/>
      <c r="M713" s="216" t="s">
        <v>19</v>
      </c>
      <c r="N713" s="217" t="s">
        <v>45</v>
      </c>
      <c r="O713" s="88"/>
      <c r="P713" s="218">
        <f>O713*H713</f>
        <v>0</v>
      </c>
      <c r="Q713" s="218">
        <v>0</v>
      </c>
      <c r="R713" s="218">
        <f>Q713*H713</f>
        <v>0</v>
      </c>
      <c r="S713" s="218">
        <v>0</v>
      </c>
      <c r="T713" s="219">
        <f>S713*H713</f>
        <v>0</v>
      </c>
      <c r="U713" s="42"/>
      <c r="V713" s="42"/>
      <c r="W713" s="42"/>
      <c r="X713" s="42"/>
      <c r="Y713" s="42"/>
      <c r="Z713" s="42"/>
      <c r="AA713" s="42"/>
      <c r="AB713" s="42"/>
      <c r="AC713" s="42"/>
      <c r="AD713" s="42"/>
      <c r="AE713" s="42"/>
      <c r="AR713" s="220" t="s">
        <v>196</v>
      </c>
      <c r="AT713" s="220" t="s">
        <v>192</v>
      </c>
      <c r="AU713" s="220" t="s">
        <v>84</v>
      </c>
      <c r="AY713" s="21" t="s">
        <v>189</v>
      </c>
      <c r="BE713" s="221">
        <f>IF(N713="základní",J713,0)</f>
        <v>0</v>
      </c>
      <c r="BF713" s="221">
        <f>IF(N713="snížená",J713,0)</f>
        <v>0</v>
      </c>
      <c r="BG713" s="221">
        <f>IF(N713="zákl. přenesená",J713,0)</f>
        <v>0</v>
      </c>
      <c r="BH713" s="221">
        <f>IF(N713="sníž. přenesená",J713,0)</f>
        <v>0</v>
      </c>
      <c r="BI713" s="221">
        <f>IF(N713="nulová",J713,0)</f>
        <v>0</v>
      </c>
      <c r="BJ713" s="21" t="s">
        <v>82</v>
      </c>
      <c r="BK713" s="221">
        <f>ROUND(I713*H713,2)</f>
        <v>0</v>
      </c>
      <c r="BL713" s="21" t="s">
        <v>196</v>
      </c>
      <c r="BM713" s="220" t="s">
        <v>1991</v>
      </c>
    </row>
    <row r="714" s="2" customFormat="1">
      <c r="A714" s="42"/>
      <c r="B714" s="43"/>
      <c r="C714" s="44"/>
      <c r="D714" s="222" t="s">
        <v>198</v>
      </c>
      <c r="E714" s="44"/>
      <c r="F714" s="223" t="s">
        <v>1992</v>
      </c>
      <c r="G714" s="44"/>
      <c r="H714" s="44"/>
      <c r="I714" s="224"/>
      <c r="J714" s="44"/>
      <c r="K714" s="44"/>
      <c r="L714" s="48"/>
      <c r="M714" s="225"/>
      <c r="N714" s="226"/>
      <c r="O714" s="88"/>
      <c r="P714" s="88"/>
      <c r="Q714" s="88"/>
      <c r="R714" s="88"/>
      <c r="S714" s="88"/>
      <c r="T714" s="89"/>
      <c r="U714" s="42"/>
      <c r="V714" s="42"/>
      <c r="W714" s="42"/>
      <c r="X714" s="42"/>
      <c r="Y714" s="42"/>
      <c r="Z714" s="42"/>
      <c r="AA714" s="42"/>
      <c r="AB714" s="42"/>
      <c r="AC714" s="42"/>
      <c r="AD714" s="42"/>
      <c r="AE714" s="42"/>
      <c r="AT714" s="21" t="s">
        <v>198</v>
      </c>
      <c r="AU714" s="21" t="s">
        <v>84</v>
      </c>
    </row>
    <row r="715" s="15" customFormat="1">
      <c r="A715" s="15"/>
      <c r="B715" s="251"/>
      <c r="C715" s="252"/>
      <c r="D715" s="229" t="s">
        <v>200</v>
      </c>
      <c r="E715" s="253" t="s">
        <v>19</v>
      </c>
      <c r="F715" s="254" t="s">
        <v>1993</v>
      </c>
      <c r="G715" s="252"/>
      <c r="H715" s="253" t="s">
        <v>19</v>
      </c>
      <c r="I715" s="255"/>
      <c r="J715" s="252"/>
      <c r="K715" s="252"/>
      <c r="L715" s="256"/>
      <c r="M715" s="257"/>
      <c r="N715" s="258"/>
      <c r="O715" s="258"/>
      <c r="P715" s="258"/>
      <c r="Q715" s="258"/>
      <c r="R715" s="258"/>
      <c r="S715" s="258"/>
      <c r="T715" s="259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60" t="s">
        <v>200</v>
      </c>
      <c r="AU715" s="260" t="s">
        <v>84</v>
      </c>
      <c r="AV715" s="15" t="s">
        <v>82</v>
      </c>
      <c r="AW715" s="15" t="s">
        <v>35</v>
      </c>
      <c r="AX715" s="15" t="s">
        <v>74</v>
      </c>
      <c r="AY715" s="260" t="s">
        <v>189</v>
      </c>
    </row>
    <row r="716" s="15" customFormat="1">
      <c r="A716" s="15"/>
      <c r="B716" s="251"/>
      <c r="C716" s="252"/>
      <c r="D716" s="229" t="s">
        <v>200</v>
      </c>
      <c r="E716" s="253" t="s">
        <v>19</v>
      </c>
      <c r="F716" s="254" t="s">
        <v>1994</v>
      </c>
      <c r="G716" s="252"/>
      <c r="H716" s="253" t="s">
        <v>19</v>
      </c>
      <c r="I716" s="255"/>
      <c r="J716" s="252"/>
      <c r="K716" s="252"/>
      <c r="L716" s="256"/>
      <c r="M716" s="257"/>
      <c r="N716" s="258"/>
      <c r="O716" s="258"/>
      <c r="P716" s="258"/>
      <c r="Q716" s="258"/>
      <c r="R716" s="258"/>
      <c r="S716" s="258"/>
      <c r="T716" s="259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60" t="s">
        <v>200</v>
      </c>
      <c r="AU716" s="260" t="s">
        <v>84</v>
      </c>
      <c r="AV716" s="15" t="s">
        <v>82</v>
      </c>
      <c r="AW716" s="15" t="s">
        <v>35</v>
      </c>
      <c r="AX716" s="15" t="s">
        <v>74</v>
      </c>
      <c r="AY716" s="260" t="s">
        <v>189</v>
      </c>
    </row>
    <row r="717" s="13" customFormat="1">
      <c r="A717" s="13"/>
      <c r="B717" s="227"/>
      <c r="C717" s="228"/>
      <c r="D717" s="229" t="s">
        <v>200</v>
      </c>
      <c r="E717" s="230" t="s">
        <v>19</v>
      </c>
      <c r="F717" s="231" t="s">
        <v>1995</v>
      </c>
      <c r="G717" s="228"/>
      <c r="H717" s="232">
        <v>126.02</v>
      </c>
      <c r="I717" s="233"/>
      <c r="J717" s="228"/>
      <c r="K717" s="228"/>
      <c r="L717" s="234"/>
      <c r="M717" s="235"/>
      <c r="N717" s="236"/>
      <c r="O717" s="236"/>
      <c r="P717" s="236"/>
      <c r="Q717" s="236"/>
      <c r="R717" s="236"/>
      <c r="S717" s="236"/>
      <c r="T717" s="237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38" t="s">
        <v>200</v>
      </c>
      <c r="AU717" s="238" t="s">
        <v>84</v>
      </c>
      <c r="AV717" s="13" t="s">
        <v>84</v>
      </c>
      <c r="AW717" s="13" t="s">
        <v>35</v>
      </c>
      <c r="AX717" s="13" t="s">
        <v>74</v>
      </c>
      <c r="AY717" s="238" t="s">
        <v>189</v>
      </c>
    </row>
    <row r="718" s="16" customFormat="1">
      <c r="A718" s="16"/>
      <c r="B718" s="271"/>
      <c r="C718" s="272"/>
      <c r="D718" s="229" t="s">
        <v>200</v>
      </c>
      <c r="E718" s="273" t="s">
        <v>1216</v>
      </c>
      <c r="F718" s="274" t="s">
        <v>379</v>
      </c>
      <c r="G718" s="272"/>
      <c r="H718" s="275">
        <v>126.02</v>
      </c>
      <c r="I718" s="276"/>
      <c r="J718" s="272"/>
      <c r="K718" s="272"/>
      <c r="L718" s="277"/>
      <c r="M718" s="278"/>
      <c r="N718" s="279"/>
      <c r="O718" s="279"/>
      <c r="P718" s="279"/>
      <c r="Q718" s="279"/>
      <c r="R718" s="279"/>
      <c r="S718" s="279"/>
      <c r="T718" s="280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T718" s="281" t="s">
        <v>200</v>
      </c>
      <c r="AU718" s="281" t="s">
        <v>84</v>
      </c>
      <c r="AV718" s="16" t="s">
        <v>190</v>
      </c>
      <c r="AW718" s="16" t="s">
        <v>35</v>
      </c>
      <c r="AX718" s="16" t="s">
        <v>74</v>
      </c>
      <c r="AY718" s="281" t="s">
        <v>189</v>
      </c>
    </row>
    <row r="719" s="14" customFormat="1">
      <c r="A719" s="14"/>
      <c r="B719" s="239"/>
      <c r="C719" s="240"/>
      <c r="D719" s="229" t="s">
        <v>200</v>
      </c>
      <c r="E719" s="241" t="s">
        <v>19</v>
      </c>
      <c r="F719" s="242" t="s">
        <v>203</v>
      </c>
      <c r="G719" s="240"/>
      <c r="H719" s="243">
        <v>126.02</v>
      </c>
      <c r="I719" s="244"/>
      <c r="J719" s="240"/>
      <c r="K719" s="240"/>
      <c r="L719" s="245"/>
      <c r="M719" s="246"/>
      <c r="N719" s="247"/>
      <c r="O719" s="247"/>
      <c r="P719" s="247"/>
      <c r="Q719" s="247"/>
      <c r="R719" s="247"/>
      <c r="S719" s="247"/>
      <c r="T719" s="248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49" t="s">
        <v>200</v>
      </c>
      <c r="AU719" s="249" t="s">
        <v>84</v>
      </c>
      <c r="AV719" s="14" t="s">
        <v>196</v>
      </c>
      <c r="AW719" s="14" t="s">
        <v>35</v>
      </c>
      <c r="AX719" s="14" t="s">
        <v>82</v>
      </c>
      <c r="AY719" s="249" t="s">
        <v>189</v>
      </c>
    </row>
    <row r="720" s="2" customFormat="1" ht="44.25" customHeight="1">
      <c r="A720" s="42"/>
      <c r="B720" s="43"/>
      <c r="C720" s="209" t="s">
        <v>934</v>
      </c>
      <c r="D720" s="209" t="s">
        <v>192</v>
      </c>
      <c r="E720" s="210" t="s">
        <v>1996</v>
      </c>
      <c r="F720" s="211" t="s">
        <v>1997</v>
      </c>
      <c r="G720" s="212" t="s">
        <v>93</v>
      </c>
      <c r="H720" s="213">
        <v>211.19</v>
      </c>
      <c r="I720" s="214"/>
      <c r="J720" s="215">
        <f>ROUND(I720*H720,2)</f>
        <v>0</v>
      </c>
      <c r="K720" s="211" t="s">
        <v>195</v>
      </c>
      <c r="L720" s="48"/>
      <c r="M720" s="216" t="s">
        <v>19</v>
      </c>
      <c r="N720" s="217" t="s">
        <v>45</v>
      </c>
      <c r="O720" s="88"/>
      <c r="P720" s="218">
        <f>O720*H720</f>
        <v>0</v>
      </c>
      <c r="Q720" s="218">
        <v>0</v>
      </c>
      <c r="R720" s="218">
        <f>Q720*H720</f>
        <v>0</v>
      </c>
      <c r="S720" s="218">
        <v>0</v>
      </c>
      <c r="T720" s="219">
        <f>S720*H720</f>
        <v>0</v>
      </c>
      <c r="U720" s="42"/>
      <c r="V720" s="42"/>
      <c r="W720" s="42"/>
      <c r="X720" s="42"/>
      <c r="Y720" s="42"/>
      <c r="Z720" s="42"/>
      <c r="AA720" s="42"/>
      <c r="AB720" s="42"/>
      <c r="AC720" s="42"/>
      <c r="AD720" s="42"/>
      <c r="AE720" s="42"/>
      <c r="AR720" s="220" t="s">
        <v>196</v>
      </c>
      <c r="AT720" s="220" t="s">
        <v>192</v>
      </c>
      <c r="AU720" s="220" t="s">
        <v>84</v>
      </c>
      <c r="AY720" s="21" t="s">
        <v>189</v>
      </c>
      <c r="BE720" s="221">
        <f>IF(N720="základní",J720,0)</f>
        <v>0</v>
      </c>
      <c r="BF720" s="221">
        <f>IF(N720="snížená",J720,0)</f>
        <v>0</v>
      </c>
      <c r="BG720" s="221">
        <f>IF(N720="zákl. přenesená",J720,0)</f>
        <v>0</v>
      </c>
      <c r="BH720" s="221">
        <f>IF(N720="sníž. přenesená",J720,0)</f>
        <v>0</v>
      </c>
      <c r="BI720" s="221">
        <f>IF(N720="nulová",J720,0)</f>
        <v>0</v>
      </c>
      <c r="BJ720" s="21" t="s">
        <v>82</v>
      </c>
      <c r="BK720" s="221">
        <f>ROUND(I720*H720,2)</f>
        <v>0</v>
      </c>
      <c r="BL720" s="21" t="s">
        <v>196</v>
      </c>
      <c r="BM720" s="220" t="s">
        <v>1998</v>
      </c>
    </row>
    <row r="721" s="2" customFormat="1">
      <c r="A721" s="42"/>
      <c r="B721" s="43"/>
      <c r="C721" s="44"/>
      <c r="D721" s="222" t="s">
        <v>198</v>
      </c>
      <c r="E721" s="44"/>
      <c r="F721" s="223" t="s">
        <v>1999</v>
      </c>
      <c r="G721" s="44"/>
      <c r="H721" s="44"/>
      <c r="I721" s="224"/>
      <c r="J721" s="44"/>
      <c r="K721" s="44"/>
      <c r="L721" s="48"/>
      <c r="M721" s="225"/>
      <c r="N721" s="226"/>
      <c r="O721" s="88"/>
      <c r="P721" s="88"/>
      <c r="Q721" s="88"/>
      <c r="R721" s="88"/>
      <c r="S721" s="88"/>
      <c r="T721" s="89"/>
      <c r="U721" s="42"/>
      <c r="V721" s="42"/>
      <c r="W721" s="42"/>
      <c r="X721" s="42"/>
      <c r="Y721" s="42"/>
      <c r="Z721" s="42"/>
      <c r="AA721" s="42"/>
      <c r="AB721" s="42"/>
      <c r="AC721" s="42"/>
      <c r="AD721" s="42"/>
      <c r="AE721" s="42"/>
      <c r="AT721" s="21" t="s">
        <v>198</v>
      </c>
      <c r="AU721" s="21" t="s">
        <v>84</v>
      </c>
    </row>
    <row r="722" s="15" customFormat="1">
      <c r="A722" s="15"/>
      <c r="B722" s="251"/>
      <c r="C722" s="252"/>
      <c r="D722" s="229" t="s">
        <v>200</v>
      </c>
      <c r="E722" s="253" t="s">
        <v>19</v>
      </c>
      <c r="F722" s="254" t="s">
        <v>1993</v>
      </c>
      <c r="G722" s="252"/>
      <c r="H722" s="253" t="s">
        <v>19</v>
      </c>
      <c r="I722" s="255"/>
      <c r="J722" s="252"/>
      <c r="K722" s="252"/>
      <c r="L722" s="256"/>
      <c r="M722" s="257"/>
      <c r="N722" s="258"/>
      <c r="O722" s="258"/>
      <c r="P722" s="258"/>
      <c r="Q722" s="258"/>
      <c r="R722" s="258"/>
      <c r="S722" s="258"/>
      <c r="T722" s="259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T722" s="260" t="s">
        <v>200</v>
      </c>
      <c r="AU722" s="260" t="s">
        <v>84</v>
      </c>
      <c r="AV722" s="15" t="s">
        <v>82</v>
      </c>
      <c r="AW722" s="15" t="s">
        <v>35</v>
      </c>
      <c r="AX722" s="15" t="s">
        <v>74</v>
      </c>
      <c r="AY722" s="260" t="s">
        <v>189</v>
      </c>
    </row>
    <row r="723" s="15" customFormat="1">
      <c r="A723" s="15"/>
      <c r="B723" s="251"/>
      <c r="C723" s="252"/>
      <c r="D723" s="229" t="s">
        <v>200</v>
      </c>
      <c r="E723" s="253" t="s">
        <v>19</v>
      </c>
      <c r="F723" s="254" t="s">
        <v>1994</v>
      </c>
      <c r="G723" s="252"/>
      <c r="H723" s="253" t="s">
        <v>19</v>
      </c>
      <c r="I723" s="255"/>
      <c r="J723" s="252"/>
      <c r="K723" s="252"/>
      <c r="L723" s="256"/>
      <c r="M723" s="257"/>
      <c r="N723" s="258"/>
      <c r="O723" s="258"/>
      <c r="P723" s="258"/>
      <c r="Q723" s="258"/>
      <c r="R723" s="258"/>
      <c r="S723" s="258"/>
      <c r="T723" s="259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T723" s="260" t="s">
        <v>200</v>
      </c>
      <c r="AU723" s="260" t="s">
        <v>84</v>
      </c>
      <c r="AV723" s="15" t="s">
        <v>82</v>
      </c>
      <c r="AW723" s="15" t="s">
        <v>35</v>
      </c>
      <c r="AX723" s="15" t="s">
        <v>74</v>
      </c>
      <c r="AY723" s="260" t="s">
        <v>189</v>
      </c>
    </row>
    <row r="724" s="13" customFormat="1">
      <c r="A724" s="13"/>
      <c r="B724" s="227"/>
      <c r="C724" s="228"/>
      <c r="D724" s="229" t="s">
        <v>200</v>
      </c>
      <c r="E724" s="230" t="s">
        <v>19</v>
      </c>
      <c r="F724" s="231" t="s">
        <v>1221</v>
      </c>
      <c r="G724" s="228"/>
      <c r="H724" s="232">
        <v>211.19</v>
      </c>
      <c r="I724" s="233"/>
      <c r="J724" s="228"/>
      <c r="K724" s="228"/>
      <c r="L724" s="234"/>
      <c r="M724" s="235"/>
      <c r="N724" s="236"/>
      <c r="O724" s="236"/>
      <c r="P724" s="236"/>
      <c r="Q724" s="236"/>
      <c r="R724" s="236"/>
      <c r="S724" s="236"/>
      <c r="T724" s="237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38" t="s">
        <v>200</v>
      </c>
      <c r="AU724" s="238" t="s">
        <v>84</v>
      </c>
      <c r="AV724" s="13" t="s">
        <v>84</v>
      </c>
      <c r="AW724" s="13" t="s">
        <v>35</v>
      </c>
      <c r="AX724" s="13" t="s">
        <v>74</v>
      </c>
      <c r="AY724" s="238" t="s">
        <v>189</v>
      </c>
    </row>
    <row r="725" s="16" customFormat="1">
      <c r="A725" s="16"/>
      <c r="B725" s="271"/>
      <c r="C725" s="272"/>
      <c r="D725" s="229" t="s">
        <v>200</v>
      </c>
      <c r="E725" s="273" t="s">
        <v>1219</v>
      </c>
      <c r="F725" s="274" t="s">
        <v>379</v>
      </c>
      <c r="G725" s="272"/>
      <c r="H725" s="275">
        <v>211.19</v>
      </c>
      <c r="I725" s="276"/>
      <c r="J725" s="272"/>
      <c r="K725" s="272"/>
      <c r="L725" s="277"/>
      <c r="M725" s="278"/>
      <c r="N725" s="279"/>
      <c r="O725" s="279"/>
      <c r="P725" s="279"/>
      <c r="Q725" s="279"/>
      <c r="R725" s="279"/>
      <c r="S725" s="279"/>
      <c r="T725" s="280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T725" s="281" t="s">
        <v>200</v>
      </c>
      <c r="AU725" s="281" t="s">
        <v>84</v>
      </c>
      <c r="AV725" s="16" t="s">
        <v>190</v>
      </c>
      <c r="AW725" s="16" t="s">
        <v>35</v>
      </c>
      <c r="AX725" s="16" t="s">
        <v>74</v>
      </c>
      <c r="AY725" s="281" t="s">
        <v>189</v>
      </c>
    </row>
    <row r="726" s="14" customFormat="1">
      <c r="A726" s="14"/>
      <c r="B726" s="239"/>
      <c r="C726" s="240"/>
      <c r="D726" s="229" t="s">
        <v>200</v>
      </c>
      <c r="E726" s="241" t="s">
        <v>19</v>
      </c>
      <c r="F726" s="242" t="s">
        <v>203</v>
      </c>
      <c r="G726" s="240"/>
      <c r="H726" s="243">
        <v>211.19</v>
      </c>
      <c r="I726" s="244"/>
      <c r="J726" s="240"/>
      <c r="K726" s="240"/>
      <c r="L726" s="245"/>
      <c r="M726" s="246"/>
      <c r="N726" s="247"/>
      <c r="O726" s="247"/>
      <c r="P726" s="247"/>
      <c r="Q726" s="247"/>
      <c r="R726" s="247"/>
      <c r="S726" s="247"/>
      <c r="T726" s="248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49" t="s">
        <v>200</v>
      </c>
      <c r="AU726" s="249" t="s">
        <v>84</v>
      </c>
      <c r="AV726" s="14" t="s">
        <v>196</v>
      </c>
      <c r="AW726" s="14" t="s">
        <v>35</v>
      </c>
      <c r="AX726" s="14" t="s">
        <v>82</v>
      </c>
      <c r="AY726" s="249" t="s">
        <v>189</v>
      </c>
    </row>
    <row r="727" s="2" customFormat="1" ht="37.8" customHeight="1">
      <c r="A727" s="42"/>
      <c r="B727" s="43"/>
      <c r="C727" s="209" t="s">
        <v>939</v>
      </c>
      <c r="D727" s="209" t="s">
        <v>192</v>
      </c>
      <c r="E727" s="210" t="s">
        <v>2000</v>
      </c>
      <c r="F727" s="211" t="s">
        <v>2001</v>
      </c>
      <c r="G727" s="212" t="s">
        <v>93</v>
      </c>
      <c r="H727" s="213">
        <v>376.18000000000001</v>
      </c>
      <c r="I727" s="214"/>
      <c r="J727" s="215">
        <f>ROUND(I727*H727,2)</f>
        <v>0</v>
      </c>
      <c r="K727" s="211" t="s">
        <v>19</v>
      </c>
      <c r="L727" s="48"/>
      <c r="M727" s="216" t="s">
        <v>19</v>
      </c>
      <c r="N727" s="217" t="s">
        <v>45</v>
      </c>
      <c r="O727" s="88"/>
      <c r="P727" s="218">
        <f>O727*H727</f>
        <v>0</v>
      </c>
      <c r="Q727" s="218">
        <v>0</v>
      </c>
      <c r="R727" s="218">
        <f>Q727*H727</f>
        <v>0</v>
      </c>
      <c r="S727" s="218">
        <v>0</v>
      </c>
      <c r="T727" s="219">
        <f>S727*H727</f>
        <v>0</v>
      </c>
      <c r="U727" s="42"/>
      <c r="V727" s="42"/>
      <c r="W727" s="42"/>
      <c r="X727" s="42"/>
      <c r="Y727" s="42"/>
      <c r="Z727" s="42"/>
      <c r="AA727" s="42"/>
      <c r="AB727" s="42"/>
      <c r="AC727" s="42"/>
      <c r="AD727" s="42"/>
      <c r="AE727" s="42"/>
      <c r="AR727" s="220" t="s">
        <v>196</v>
      </c>
      <c r="AT727" s="220" t="s">
        <v>192</v>
      </c>
      <c r="AU727" s="220" t="s">
        <v>84</v>
      </c>
      <c r="AY727" s="21" t="s">
        <v>189</v>
      </c>
      <c r="BE727" s="221">
        <f>IF(N727="základní",J727,0)</f>
        <v>0</v>
      </c>
      <c r="BF727" s="221">
        <f>IF(N727="snížená",J727,0)</f>
        <v>0</v>
      </c>
      <c r="BG727" s="221">
        <f>IF(N727="zákl. přenesená",J727,0)</f>
        <v>0</v>
      </c>
      <c r="BH727" s="221">
        <f>IF(N727="sníž. přenesená",J727,0)</f>
        <v>0</v>
      </c>
      <c r="BI727" s="221">
        <f>IF(N727="nulová",J727,0)</f>
        <v>0</v>
      </c>
      <c r="BJ727" s="21" t="s">
        <v>82</v>
      </c>
      <c r="BK727" s="221">
        <f>ROUND(I727*H727,2)</f>
        <v>0</v>
      </c>
      <c r="BL727" s="21" t="s">
        <v>196</v>
      </c>
      <c r="BM727" s="220" t="s">
        <v>2002</v>
      </c>
    </row>
    <row r="728" s="15" customFormat="1">
      <c r="A728" s="15"/>
      <c r="B728" s="251"/>
      <c r="C728" s="252"/>
      <c r="D728" s="229" t="s">
        <v>200</v>
      </c>
      <c r="E728" s="253" t="s">
        <v>19</v>
      </c>
      <c r="F728" s="254" t="s">
        <v>2003</v>
      </c>
      <c r="G728" s="252"/>
      <c r="H728" s="253" t="s">
        <v>19</v>
      </c>
      <c r="I728" s="255"/>
      <c r="J728" s="252"/>
      <c r="K728" s="252"/>
      <c r="L728" s="256"/>
      <c r="M728" s="257"/>
      <c r="N728" s="258"/>
      <c r="O728" s="258"/>
      <c r="P728" s="258"/>
      <c r="Q728" s="258"/>
      <c r="R728" s="258"/>
      <c r="S728" s="258"/>
      <c r="T728" s="259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60" t="s">
        <v>200</v>
      </c>
      <c r="AU728" s="260" t="s">
        <v>84</v>
      </c>
      <c r="AV728" s="15" t="s">
        <v>82</v>
      </c>
      <c r="AW728" s="15" t="s">
        <v>35</v>
      </c>
      <c r="AX728" s="15" t="s">
        <v>74</v>
      </c>
      <c r="AY728" s="260" t="s">
        <v>189</v>
      </c>
    </row>
    <row r="729" s="15" customFormat="1">
      <c r="A729" s="15"/>
      <c r="B729" s="251"/>
      <c r="C729" s="252"/>
      <c r="D729" s="229" t="s">
        <v>200</v>
      </c>
      <c r="E729" s="253" t="s">
        <v>19</v>
      </c>
      <c r="F729" s="254" t="s">
        <v>1958</v>
      </c>
      <c r="G729" s="252"/>
      <c r="H729" s="253" t="s">
        <v>19</v>
      </c>
      <c r="I729" s="255"/>
      <c r="J729" s="252"/>
      <c r="K729" s="252"/>
      <c r="L729" s="256"/>
      <c r="M729" s="257"/>
      <c r="N729" s="258"/>
      <c r="O729" s="258"/>
      <c r="P729" s="258"/>
      <c r="Q729" s="258"/>
      <c r="R729" s="258"/>
      <c r="S729" s="258"/>
      <c r="T729" s="259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60" t="s">
        <v>200</v>
      </c>
      <c r="AU729" s="260" t="s">
        <v>84</v>
      </c>
      <c r="AV729" s="15" t="s">
        <v>82</v>
      </c>
      <c r="AW729" s="15" t="s">
        <v>35</v>
      </c>
      <c r="AX729" s="15" t="s">
        <v>74</v>
      </c>
      <c r="AY729" s="260" t="s">
        <v>189</v>
      </c>
    </row>
    <row r="730" s="13" customFormat="1">
      <c r="A730" s="13"/>
      <c r="B730" s="227"/>
      <c r="C730" s="228"/>
      <c r="D730" s="229" t="s">
        <v>200</v>
      </c>
      <c r="E730" s="230" t="s">
        <v>19</v>
      </c>
      <c r="F730" s="231" t="s">
        <v>2004</v>
      </c>
      <c r="G730" s="228"/>
      <c r="H730" s="232">
        <v>346.18000000000001</v>
      </c>
      <c r="I730" s="233"/>
      <c r="J730" s="228"/>
      <c r="K730" s="228"/>
      <c r="L730" s="234"/>
      <c r="M730" s="235"/>
      <c r="N730" s="236"/>
      <c r="O730" s="236"/>
      <c r="P730" s="236"/>
      <c r="Q730" s="236"/>
      <c r="R730" s="236"/>
      <c r="S730" s="236"/>
      <c r="T730" s="237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38" t="s">
        <v>200</v>
      </c>
      <c r="AU730" s="238" t="s">
        <v>84</v>
      </c>
      <c r="AV730" s="13" t="s">
        <v>84</v>
      </c>
      <c r="AW730" s="13" t="s">
        <v>35</v>
      </c>
      <c r="AX730" s="13" t="s">
        <v>74</v>
      </c>
      <c r="AY730" s="238" t="s">
        <v>189</v>
      </c>
    </row>
    <row r="731" s="15" customFormat="1">
      <c r="A731" s="15"/>
      <c r="B731" s="251"/>
      <c r="C731" s="252"/>
      <c r="D731" s="229" t="s">
        <v>200</v>
      </c>
      <c r="E731" s="253" t="s">
        <v>19</v>
      </c>
      <c r="F731" s="254" t="s">
        <v>2005</v>
      </c>
      <c r="G731" s="252"/>
      <c r="H731" s="253" t="s">
        <v>19</v>
      </c>
      <c r="I731" s="255"/>
      <c r="J731" s="252"/>
      <c r="K731" s="252"/>
      <c r="L731" s="256"/>
      <c r="M731" s="257"/>
      <c r="N731" s="258"/>
      <c r="O731" s="258"/>
      <c r="P731" s="258"/>
      <c r="Q731" s="258"/>
      <c r="R731" s="258"/>
      <c r="S731" s="258"/>
      <c r="T731" s="259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T731" s="260" t="s">
        <v>200</v>
      </c>
      <c r="AU731" s="260" t="s">
        <v>84</v>
      </c>
      <c r="AV731" s="15" t="s">
        <v>82</v>
      </c>
      <c r="AW731" s="15" t="s">
        <v>35</v>
      </c>
      <c r="AX731" s="15" t="s">
        <v>74</v>
      </c>
      <c r="AY731" s="260" t="s">
        <v>189</v>
      </c>
    </row>
    <row r="732" s="13" customFormat="1">
      <c r="A732" s="13"/>
      <c r="B732" s="227"/>
      <c r="C732" s="228"/>
      <c r="D732" s="229" t="s">
        <v>200</v>
      </c>
      <c r="E732" s="230" t="s">
        <v>19</v>
      </c>
      <c r="F732" s="231" t="s">
        <v>2006</v>
      </c>
      <c r="G732" s="228"/>
      <c r="H732" s="232">
        <v>30</v>
      </c>
      <c r="I732" s="233"/>
      <c r="J732" s="228"/>
      <c r="K732" s="228"/>
      <c r="L732" s="234"/>
      <c r="M732" s="235"/>
      <c r="N732" s="236"/>
      <c r="O732" s="236"/>
      <c r="P732" s="236"/>
      <c r="Q732" s="236"/>
      <c r="R732" s="236"/>
      <c r="S732" s="236"/>
      <c r="T732" s="237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38" t="s">
        <v>200</v>
      </c>
      <c r="AU732" s="238" t="s">
        <v>84</v>
      </c>
      <c r="AV732" s="13" t="s">
        <v>84</v>
      </c>
      <c r="AW732" s="13" t="s">
        <v>35</v>
      </c>
      <c r="AX732" s="13" t="s">
        <v>74</v>
      </c>
      <c r="AY732" s="238" t="s">
        <v>189</v>
      </c>
    </row>
    <row r="733" s="16" customFormat="1">
      <c r="A733" s="16"/>
      <c r="B733" s="271"/>
      <c r="C733" s="272"/>
      <c r="D733" s="229" t="s">
        <v>200</v>
      </c>
      <c r="E733" s="273" t="s">
        <v>1234</v>
      </c>
      <c r="F733" s="274" t="s">
        <v>379</v>
      </c>
      <c r="G733" s="272"/>
      <c r="H733" s="275">
        <v>376.18000000000001</v>
      </c>
      <c r="I733" s="276"/>
      <c r="J733" s="272"/>
      <c r="K733" s="272"/>
      <c r="L733" s="277"/>
      <c r="M733" s="278"/>
      <c r="N733" s="279"/>
      <c r="O733" s="279"/>
      <c r="P733" s="279"/>
      <c r="Q733" s="279"/>
      <c r="R733" s="279"/>
      <c r="S733" s="279"/>
      <c r="T733" s="280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T733" s="281" t="s">
        <v>200</v>
      </c>
      <c r="AU733" s="281" t="s">
        <v>84</v>
      </c>
      <c r="AV733" s="16" t="s">
        <v>190</v>
      </c>
      <c r="AW733" s="16" t="s">
        <v>35</v>
      </c>
      <c r="AX733" s="16" t="s">
        <v>74</v>
      </c>
      <c r="AY733" s="281" t="s">
        <v>189</v>
      </c>
    </row>
    <row r="734" s="14" customFormat="1">
      <c r="A734" s="14"/>
      <c r="B734" s="239"/>
      <c r="C734" s="240"/>
      <c r="D734" s="229" t="s">
        <v>200</v>
      </c>
      <c r="E734" s="241" t="s">
        <v>19</v>
      </c>
      <c r="F734" s="242" t="s">
        <v>203</v>
      </c>
      <c r="G734" s="240"/>
      <c r="H734" s="243">
        <v>376.18000000000001</v>
      </c>
      <c r="I734" s="244"/>
      <c r="J734" s="240"/>
      <c r="K734" s="240"/>
      <c r="L734" s="245"/>
      <c r="M734" s="246"/>
      <c r="N734" s="247"/>
      <c r="O734" s="247"/>
      <c r="P734" s="247"/>
      <c r="Q734" s="247"/>
      <c r="R734" s="247"/>
      <c r="S734" s="247"/>
      <c r="T734" s="248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49" t="s">
        <v>200</v>
      </c>
      <c r="AU734" s="249" t="s">
        <v>84</v>
      </c>
      <c r="AV734" s="14" t="s">
        <v>196</v>
      </c>
      <c r="AW734" s="14" t="s">
        <v>35</v>
      </c>
      <c r="AX734" s="14" t="s">
        <v>82</v>
      </c>
      <c r="AY734" s="249" t="s">
        <v>189</v>
      </c>
    </row>
    <row r="735" s="2" customFormat="1" ht="37.8" customHeight="1">
      <c r="A735" s="42"/>
      <c r="B735" s="43"/>
      <c r="C735" s="209" t="s">
        <v>945</v>
      </c>
      <c r="D735" s="209" t="s">
        <v>192</v>
      </c>
      <c r="E735" s="210" t="s">
        <v>2007</v>
      </c>
      <c r="F735" s="211" t="s">
        <v>2008</v>
      </c>
      <c r="G735" s="212" t="s">
        <v>93</v>
      </c>
      <c r="H735" s="213">
        <v>2.3999999999999999</v>
      </c>
      <c r="I735" s="214"/>
      <c r="J735" s="215">
        <f>ROUND(I735*H735,2)</f>
        <v>0</v>
      </c>
      <c r="K735" s="211" t="s">
        <v>19</v>
      </c>
      <c r="L735" s="48"/>
      <c r="M735" s="216" t="s">
        <v>19</v>
      </c>
      <c r="N735" s="217" t="s">
        <v>45</v>
      </c>
      <c r="O735" s="88"/>
      <c r="P735" s="218">
        <f>O735*H735</f>
        <v>0</v>
      </c>
      <c r="Q735" s="218">
        <v>0</v>
      </c>
      <c r="R735" s="218">
        <f>Q735*H735</f>
        <v>0</v>
      </c>
      <c r="S735" s="218">
        <v>0</v>
      </c>
      <c r="T735" s="219">
        <f>S735*H735</f>
        <v>0</v>
      </c>
      <c r="U735" s="42"/>
      <c r="V735" s="42"/>
      <c r="W735" s="42"/>
      <c r="X735" s="42"/>
      <c r="Y735" s="42"/>
      <c r="Z735" s="42"/>
      <c r="AA735" s="42"/>
      <c r="AB735" s="42"/>
      <c r="AC735" s="42"/>
      <c r="AD735" s="42"/>
      <c r="AE735" s="42"/>
      <c r="AR735" s="220" t="s">
        <v>196</v>
      </c>
      <c r="AT735" s="220" t="s">
        <v>192</v>
      </c>
      <c r="AU735" s="220" t="s">
        <v>84</v>
      </c>
      <c r="AY735" s="21" t="s">
        <v>189</v>
      </c>
      <c r="BE735" s="221">
        <f>IF(N735="základní",J735,0)</f>
        <v>0</v>
      </c>
      <c r="BF735" s="221">
        <f>IF(N735="snížená",J735,0)</f>
        <v>0</v>
      </c>
      <c r="BG735" s="221">
        <f>IF(N735="zákl. přenesená",J735,0)</f>
        <v>0</v>
      </c>
      <c r="BH735" s="221">
        <f>IF(N735="sníž. přenesená",J735,0)</f>
        <v>0</v>
      </c>
      <c r="BI735" s="221">
        <f>IF(N735="nulová",J735,0)</f>
        <v>0</v>
      </c>
      <c r="BJ735" s="21" t="s">
        <v>82</v>
      </c>
      <c r="BK735" s="221">
        <f>ROUND(I735*H735,2)</f>
        <v>0</v>
      </c>
      <c r="BL735" s="21" t="s">
        <v>196</v>
      </c>
      <c r="BM735" s="220" t="s">
        <v>2009</v>
      </c>
    </row>
    <row r="736" s="15" customFormat="1">
      <c r="A736" s="15"/>
      <c r="B736" s="251"/>
      <c r="C736" s="252"/>
      <c r="D736" s="229" t="s">
        <v>200</v>
      </c>
      <c r="E736" s="253" t="s">
        <v>19</v>
      </c>
      <c r="F736" s="254" t="s">
        <v>2010</v>
      </c>
      <c r="G736" s="252"/>
      <c r="H736" s="253" t="s">
        <v>19</v>
      </c>
      <c r="I736" s="255"/>
      <c r="J736" s="252"/>
      <c r="K736" s="252"/>
      <c r="L736" s="256"/>
      <c r="M736" s="257"/>
      <c r="N736" s="258"/>
      <c r="O736" s="258"/>
      <c r="P736" s="258"/>
      <c r="Q736" s="258"/>
      <c r="R736" s="258"/>
      <c r="S736" s="258"/>
      <c r="T736" s="259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60" t="s">
        <v>200</v>
      </c>
      <c r="AU736" s="260" t="s">
        <v>84</v>
      </c>
      <c r="AV736" s="15" t="s">
        <v>82</v>
      </c>
      <c r="AW736" s="15" t="s">
        <v>35</v>
      </c>
      <c r="AX736" s="15" t="s">
        <v>74</v>
      </c>
      <c r="AY736" s="260" t="s">
        <v>189</v>
      </c>
    </row>
    <row r="737" s="13" customFormat="1">
      <c r="A737" s="13"/>
      <c r="B737" s="227"/>
      <c r="C737" s="228"/>
      <c r="D737" s="229" t="s">
        <v>200</v>
      </c>
      <c r="E737" s="230" t="s">
        <v>19</v>
      </c>
      <c r="F737" s="231" t="s">
        <v>2011</v>
      </c>
      <c r="G737" s="228"/>
      <c r="H737" s="232">
        <v>2.3999999999999999</v>
      </c>
      <c r="I737" s="233"/>
      <c r="J737" s="228"/>
      <c r="K737" s="228"/>
      <c r="L737" s="234"/>
      <c r="M737" s="235"/>
      <c r="N737" s="236"/>
      <c r="O737" s="236"/>
      <c r="P737" s="236"/>
      <c r="Q737" s="236"/>
      <c r="R737" s="236"/>
      <c r="S737" s="236"/>
      <c r="T737" s="237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38" t="s">
        <v>200</v>
      </c>
      <c r="AU737" s="238" t="s">
        <v>84</v>
      </c>
      <c r="AV737" s="13" t="s">
        <v>84</v>
      </c>
      <c r="AW737" s="13" t="s">
        <v>35</v>
      </c>
      <c r="AX737" s="13" t="s">
        <v>82</v>
      </c>
      <c r="AY737" s="238" t="s">
        <v>189</v>
      </c>
    </row>
    <row r="738" s="2" customFormat="1" ht="33" customHeight="1">
      <c r="A738" s="42"/>
      <c r="B738" s="43"/>
      <c r="C738" s="209" t="s">
        <v>950</v>
      </c>
      <c r="D738" s="209" t="s">
        <v>192</v>
      </c>
      <c r="E738" s="210" t="s">
        <v>2012</v>
      </c>
      <c r="F738" s="211" t="s">
        <v>2013</v>
      </c>
      <c r="G738" s="212" t="s">
        <v>93</v>
      </c>
      <c r="H738" s="213">
        <v>203.90000000000001</v>
      </c>
      <c r="I738" s="214"/>
      <c r="J738" s="215">
        <f>ROUND(I738*H738,2)</f>
        <v>0</v>
      </c>
      <c r="K738" s="211" t="s">
        <v>195</v>
      </c>
      <c r="L738" s="48"/>
      <c r="M738" s="216" t="s">
        <v>19</v>
      </c>
      <c r="N738" s="217" t="s">
        <v>45</v>
      </c>
      <c r="O738" s="88"/>
      <c r="P738" s="218">
        <f>O738*H738</f>
        <v>0</v>
      </c>
      <c r="Q738" s="218">
        <v>0</v>
      </c>
      <c r="R738" s="218">
        <f>Q738*H738</f>
        <v>0</v>
      </c>
      <c r="S738" s="218">
        <v>0</v>
      </c>
      <c r="T738" s="219">
        <f>S738*H738</f>
        <v>0</v>
      </c>
      <c r="U738" s="42"/>
      <c r="V738" s="42"/>
      <c r="W738" s="42"/>
      <c r="X738" s="42"/>
      <c r="Y738" s="42"/>
      <c r="Z738" s="42"/>
      <c r="AA738" s="42"/>
      <c r="AB738" s="42"/>
      <c r="AC738" s="42"/>
      <c r="AD738" s="42"/>
      <c r="AE738" s="42"/>
      <c r="AR738" s="220" t="s">
        <v>196</v>
      </c>
      <c r="AT738" s="220" t="s">
        <v>192</v>
      </c>
      <c r="AU738" s="220" t="s">
        <v>84</v>
      </c>
      <c r="AY738" s="21" t="s">
        <v>189</v>
      </c>
      <c r="BE738" s="221">
        <f>IF(N738="základní",J738,0)</f>
        <v>0</v>
      </c>
      <c r="BF738" s="221">
        <f>IF(N738="snížená",J738,0)</f>
        <v>0</v>
      </c>
      <c r="BG738" s="221">
        <f>IF(N738="zákl. přenesená",J738,0)</f>
        <v>0</v>
      </c>
      <c r="BH738" s="221">
        <f>IF(N738="sníž. přenesená",J738,0)</f>
        <v>0</v>
      </c>
      <c r="BI738" s="221">
        <f>IF(N738="nulová",J738,0)</f>
        <v>0</v>
      </c>
      <c r="BJ738" s="21" t="s">
        <v>82</v>
      </c>
      <c r="BK738" s="221">
        <f>ROUND(I738*H738,2)</f>
        <v>0</v>
      </c>
      <c r="BL738" s="21" t="s">
        <v>196</v>
      </c>
      <c r="BM738" s="220" t="s">
        <v>2014</v>
      </c>
    </row>
    <row r="739" s="2" customFormat="1">
      <c r="A739" s="42"/>
      <c r="B739" s="43"/>
      <c r="C739" s="44"/>
      <c r="D739" s="222" t="s">
        <v>198</v>
      </c>
      <c r="E739" s="44"/>
      <c r="F739" s="223" t="s">
        <v>2015</v>
      </c>
      <c r="G739" s="44"/>
      <c r="H739" s="44"/>
      <c r="I739" s="224"/>
      <c r="J739" s="44"/>
      <c r="K739" s="44"/>
      <c r="L739" s="48"/>
      <c r="M739" s="225"/>
      <c r="N739" s="226"/>
      <c r="O739" s="88"/>
      <c r="P739" s="88"/>
      <c r="Q739" s="88"/>
      <c r="R739" s="88"/>
      <c r="S739" s="88"/>
      <c r="T739" s="89"/>
      <c r="U739" s="42"/>
      <c r="V739" s="42"/>
      <c r="W739" s="42"/>
      <c r="X739" s="42"/>
      <c r="Y739" s="42"/>
      <c r="Z739" s="42"/>
      <c r="AA739" s="42"/>
      <c r="AB739" s="42"/>
      <c r="AC739" s="42"/>
      <c r="AD739" s="42"/>
      <c r="AE739" s="42"/>
      <c r="AT739" s="21" t="s">
        <v>198</v>
      </c>
      <c r="AU739" s="21" t="s">
        <v>84</v>
      </c>
    </row>
    <row r="740" s="2" customFormat="1">
      <c r="A740" s="42"/>
      <c r="B740" s="43"/>
      <c r="C740" s="44"/>
      <c r="D740" s="229" t="s">
        <v>217</v>
      </c>
      <c r="E740" s="44"/>
      <c r="F740" s="250" t="s">
        <v>2016</v>
      </c>
      <c r="G740" s="44"/>
      <c r="H740" s="44"/>
      <c r="I740" s="224"/>
      <c r="J740" s="44"/>
      <c r="K740" s="44"/>
      <c r="L740" s="48"/>
      <c r="M740" s="225"/>
      <c r="N740" s="226"/>
      <c r="O740" s="88"/>
      <c r="P740" s="88"/>
      <c r="Q740" s="88"/>
      <c r="R740" s="88"/>
      <c r="S740" s="88"/>
      <c r="T740" s="89"/>
      <c r="U740" s="42"/>
      <c r="V740" s="42"/>
      <c r="W740" s="42"/>
      <c r="X740" s="42"/>
      <c r="Y740" s="42"/>
      <c r="Z740" s="42"/>
      <c r="AA740" s="42"/>
      <c r="AB740" s="42"/>
      <c r="AC740" s="42"/>
      <c r="AD740" s="42"/>
      <c r="AE740" s="42"/>
      <c r="AT740" s="21" t="s">
        <v>217</v>
      </c>
      <c r="AU740" s="21" t="s">
        <v>84</v>
      </c>
    </row>
    <row r="741" s="13" customFormat="1">
      <c r="A741" s="13"/>
      <c r="B741" s="227"/>
      <c r="C741" s="228"/>
      <c r="D741" s="229" t="s">
        <v>200</v>
      </c>
      <c r="E741" s="230" t="s">
        <v>19</v>
      </c>
      <c r="F741" s="231" t="s">
        <v>1243</v>
      </c>
      <c r="G741" s="228"/>
      <c r="H741" s="232">
        <v>203.90000000000001</v>
      </c>
      <c r="I741" s="233"/>
      <c r="J741" s="228"/>
      <c r="K741" s="228"/>
      <c r="L741" s="234"/>
      <c r="M741" s="235"/>
      <c r="N741" s="236"/>
      <c r="O741" s="236"/>
      <c r="P741" s="236"/>
      <c r="Q741" s="236"/>
      <c r="R741" s="236"/>
      <c r="S741" s="236"/>
      <c r="T741" s="237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38" t="s">
        <v>200</v>
      </c>
      <c r="AU741" s="238" t="s">
        <v>84</v>
      </c>
      <c r="AV741" s="13" t="s">
        <v>84</v>
      </c>
      <c r="AW741" s="13" t="s">
        <v>35</v>
      </c>
      <c r="AX741" s="13" t="s">
        <v>82</v>
      </c>
      <c r="AY741" s="238" t="s">
        <v>189</v>
      </c>
    </row>
    <row r="742" s="2" customFormat="1" ht="55.5" customHeight="1">
      <c r="A742" s="42"/>
      <c r="B742" s="43"/>
      <c r="C742" s="209" t="s">
        <v>956</v>
      </c>
      <c r="D742" s="209" t="s">
        <v>192</v>
      </c>
      <c r="E742" s="210" t="s">
        <v>2017</v>
      </c>
      <c r="F742" s="211" t="s">
        <v>2018</v>
      </c>
      <c r="G742" s="212" t="s">
        <v>93</v>
      </c>
      <c r="H742" s="213">
        <v>11.492000000000001</v>
      </c>
      <c r="I742" s="214"/>
      <c r="J742" s="215">
        <f>ROUND(I742*H742,2)</f>
        <v>0</v>
      </c>
      <c r="K742" s="211" t="s">
        <v>195</v>
      </c>
      <c r="L742" s="48"/>
      <c r="M742" s="216" t="s">
        <v>19</v>
      </c>
      <c r="N742" s="217" t="s">
        <v>45</v>
      </c>
      <c r="O742" s="88"/>
      <c r="P742" s="218">
        <f>O742*H742</f>
        <v>0</v>
      </c>
      <c r="Q742" s="218">
        <v>0.19536000000000001</v>
      </c>
      <c r="R742" s="218">
        <f>Q742*H742</f>
        <v>2.2450771200000004</v>
      </c>
      <c r="S742" s="218">
        <v>0</v>
      </c>
      <c r="T742" s="219">
        <f>S742*H742</f>
        <v>0</v>
      </c>
      <c r="U742" s="42"/>
      <c r="V742" s="42"/>
      <c r="W742" s="42"/>
      <c r="X742" s="42"/>
      <c r="Y742" s="42"/>
      <c r="Z742" s="42"/>
      <c r="AA742" s="42"/>
      <c r="AB742" s="42"/>
      <c r="AC742" s="42"/>
      <c r="AD742" s="42"/>
      <c r="AE742" s="42"/>
      <c r="AR742" s="220" t="s">
        <v>196</v>
      </c>
      <c r="AT742" s="220" t="s">
        <v>192</v>
      </c>
      <c r="AU742" s="220" t="s">
        <v>84</v>
      </c>
      <c r="AY742" s="21" t="s">
        <v>189</v>
      </c>
      <c r="BE742" s="221">
        <f>IF(N742="základní",J742,0)</f>
        <v>0</v>
      </c>
      <c r="BF742" s="221">
        <f>IF(N742="snížená",J742,0)</f>
        <v>0</v>
      </c>
      <c r="BG742" s="221">
        <f>IF(N742="zákl. přenesená",J742,0)</f>
        <v>0</v>
      </c>
      <c r="BH742" s="221">
        <f>IF(N742="sníž. přenesená",J742,0)</f>
        <v>0</v>
      </c>
      <c r="BI742" s="221">
        <f>IF(N742="nulová",J742,0)</f>
        <v>0</v>
      </c>
      <c r="BJ742" s="21" t="s">
        <v>82</v>
      </c>
      <c r="BK742" s="221">
        <f>ROUND(I742*H742,2)</f>
        <v>0</v>
      </c>
      <c r="BL742" s="21" t="s">
        <v>196</v>
      </c>
      <c r="BM742" s="220" t="s">
        <v>2019</v>
      </c>
    </row>
    <row r="743" s="2" customFormat="1">
      <c r="A743" s="42"/>
      <c r="B743" s="43"/>
      <c r="C743" s="44"/>
      <c r="D743" s="222" t="s">
        <v>198</v>
      </c>
      <c r="E743" s="44"/>
      <c r="F743" s="223" t="s">
        <v>2020</v>
      </c>
      <c r="G743" s="44"/>
      <c r="H743" s="44"/>
      <c r="I743" s="224"/>
      <c r="J743" s="44"/>
      <c r="K743" s="44"/>
      <c r="L743" s="48"/>
      <c r="M743" s="225"/>
      <c r="N743" s="226"/>
      <c r="O743" s="88"/>
      <c r="P743" s="88"/>
      <c r="Q743" s="88"/>
      <c r="R743" s="88"/>
      <c r="S743" s="88"/>
      <c r="T743" s="89"/>
      <c r="U743" s="42"/>
      <c r="V743" s="42"/>
      <c r="W743" s="42"/>
      <c r="X743" s="42"/>
      <c r="Y743" s="42"/>
      <c r="Z743" s="42"/>
      <c r="AA743" s="42"/>
      <c r="AB743" s="42"/>
      <c r="AC743" s="42"/>
      <c r="AD743" s="42"/>
      <c r="AE743" s="42"/>
      <c r="AT743" s="21" t="s">
        <v>198</v>
      </c>
      <c r="AU743" s="21" t="s">
        <v>84</v>
      </c>
    </row>
    <row r="744" s="15" customFormat="1">
      <c r="A744" s="15"/>
      <c r="B744" s="251"/>
      <c r="C744" s="252"/>
      <c r="D744" s="229" t="s">
        <v>200</v>
      </c>
      <c r="E744" s="253" t="s">
        <v>19</v>
      </c>
      <c r="F744" s="254" t="s">
        <v>2021</v>
      </c>
      <c r="G744" s="252"/>
      <c r="H744" s="253" t="s">
        <v>19</v>
      </c>
      <c r="I744" s="255"/>
      <c r="J744" s="252"/>
      <c r="K744" s="252"/>
      <c r="L744" s="256"/>
      <c r="M744" s="257"/>
      <c r="N744" s="258"/>
      <c r="O744" s="258"/>
      <c r="P744" s="258"/>
      <c r="Q744" s="258"/>
      <c r="R744" s="258"/>
      <c r="S744" s="258"/>
      <c r="T744" s="259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T744" s="260" t="s">
        <v>200</v>
      </c>
      <c r="AU744" s="260" t="s">
        <v>84</v>
      </c>
      <c r="AV744" s="15" t="s">
        <v>82</v>
      </c>
      <c r="AW744" s="15" t="s">
        <v>35</v>
      </c>
      <c r="AX744" s="15" t="s">
        <v>74</v>
      </c>
      <c r="AY744" s="260" t="s">
        <v>189</v>
      </c>
    </row>
    <row r="745" s="15" customFormat="1">
      <c r="A745" s="15"/>
      <c r="B745" s="251"/>
      <c r="C745" s="252"/>
      <c r="D745" s="229" t="s">
        <v>200</v>
      </c>
      <c r="E745" s="253" t="s">
        <v>19</v>
      </c>
      <c r="F745" s="254" t="s">
        <v>2022</v>
      </c>
      <c r="G745" s="252"/>
      <c r="H745" s="253" t="s">
        <v>19</v>
      </c>
      <c r="I745" s="255"/>
      <c r="J745" s="252"/>
      <c r="K745" s="252"/>
      <c r="L745" s="256"/>
      <c r="M745" s="257"/>
      <c r="N745" s="258"/>
      <c r="O745" s="258"/>
      <c r="P745" s="258"/>
      <c r="Q745" s="258"/>
      <c r="R745" s="258"/>
      <c r="S745" s="258"/>
      <c r="T745" s="259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60" t="s">
        <v>200</v>
      </c>
      <c r="AU745" s="260" t="s">
        <v>84</v>
      </c>
      <c r="AV745" s="15" t="s">
        <v>82</v>
      </c>
      <c r="AW745" s="15" t="s">
        <v>35</v>
      </c>
      <c r="AX745" s="15" t="s">
        <v>74</v>
      </c>
      <c r="AY745" s="260" t="s">
        <v>189</v>
      </c>
    </row>
    <row r="746" s="13" customFormat="1">
      <c r="A746" s="13"/>
      <c r="B746" s="227"/>
      <c r="C746" s="228"/>
      <c r="D746" s="229" t="s">
        <v>200</v>
      </c>
      <c r="E746" s="230" t="s">
        <v>19</v>
      </c>
      <c r="F746" s="231" t="s">
        <v>2023</v>
      </c>
      <c r="G746" s="228"/>
      <c r="H746" s="232">
        <v>7.3840000000000003</v>
      </c>
      <c r="I746" s="233"/>
      <c r="J746" s="228"/>
      <c r="K746" s="228"/>
      <c r="L746" s="234"/>
      <c r="M746" s="235"/>
      <c r="N746" s="236"/>
      <c r="O746" s="236"/>
      <c r="P746" s="236"/>
      <c r="Q746" s="236"/>
      <c r="R746" s="236"/>
      <c r="S746" s="236"/>
      <c r="T746" s="237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38" t="s">
        <v>200</v>
      </c>
      <c r="AU746" s="238" t="s">
        <v>84</v>
      </c>
      <c r="AV746" s="13" t="s">
        <v>84</v>
      </c>
      <c r="AW746" s="13" t="s">
        <v>35</v>
      </c>
      <c r="AX746" s="13" t="s">
        <v>74</v>
      </c>
      <c r="AY746" s="238" t="s">
        <v>189</v>
      </c>
    </row>
    <row r="747" s="16" customFormat="1">
      <c r="A747" s="16"/>
      <c r="B747" s="271"/>
      <c r="C747" s="272"/>
      <c r="D747" s="229" t="s">
        <v>200</v>
      </c>
      <c r="E747" s="273" t="s">
        <v>1222</v>
      </c>
      <c r="F747" s="274" t="s">
        <v>379</v>
      </c>
      <c r="G747" s="272"/>
      <c r="H747" s="275">
        <v>7.3840000000000003</v>
      </c>
      <c r="I747" s="276"/>
      <c r="J747" s="272"/>
      <c r="K747" s="272"/>
      <c r="L747" s="277"/>
      <c r="M747" s="278"/>
      <c r="N747" s="279"/>
      <c r="O747" s="279"/>
      <c r="P747" s="279"/>
      <c r="Q747" s="279"/>
      <c r="R747" s="279"/>
      <c r="S747" s="279"/>
      <c r="T747" s="280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T747" s="281" t="s">
        <v>200</v>
      </c>
      <c r="AU747" s="281" t="s">
        <v>84</v>
      </c>
      <c r="AV747" s="16" t="s">
        <v>190</v>
      </c>
      <c r="AW747" s="16" t="s">
        <v>35</v>
      </c>
      <c r="AX747" s="16" t="s">
        <v>74</v>
      </c>
      <c r="AY747" s="281" t="s">
        <v>189</v>
      </c>
    </row>
    <row r="748" s="15" customFormat="1">
      <c r="A748" s="15"/>
      <c r="B748" s="251"/>
      <c r="C748" s="252"/>
      <c r="D748" s="229" t="s">
        <v>200</v>
      </c>
      <c r="E748" s="253" t="s">
        <v>19</v>
      </c>
      <c r="F748" s="254" t="s">
        <v>2024</v>
      </c>
      <c r="G748" s="252"/>
      <c r="H748" s="253" t="s">
        <v>19</v>
      </c>
      <c r="I748" s="255"/>
      <c r="J748" s="252"/>
      <c r="K748" s="252"/>
      <c r="L748" s="256"/>
      <c r="M748" s="257"/>
      <c r="N748" s="258"/>
      <c r="O748" s="258"/>
      <c r="P748" s="258"/>
      <c r="Q748" s="258"/>
      <c r="R748" s="258"/>
      <c r="S748" s="258"/>
      <c r="T748" s="259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60" t="s">
        <v>200</v>
      </c>
      <c r="AU748" s="260" t="s">
        <v>84</v>
      </c>
      <c r="AV748" s="15" t="s">
        <v>82</v>
      </c>
      <c r="AW748" s="15" t="s">
        <v>35</v>
      </c>
      <c r="AX748" s="15" t="s">
        <v>74</v>
      </c>
      <c r="AY748" s="260" t="s">
        <v>189</v>
      </c>
    </row>
    <row r="749" s="13" customFormat="1">
      <c r="A749" s="13"/>
      <c r="B749" s="227"/>
      <c r="C749" s="228"/>
      <c r="D749" s="229" t="s">
        <v>200</v>
      </c>
      <c r="E749" s="230" t="s">
        <v>19</v>
      </c>
      <c r="F749" s="231" t="s">
        <v>2025</v>
      </c>
      <c r="G749" s="228"/>
      <c r="H749" s="232">
        <v>2.52</v>
      </c>
      <c r="I749" s="233"/>
      <c r="J749" s="228"/>
      <c r="K749" s="228"/>
      <c r="L749" s="234"/>
      <c r="M749" s="235"/>
      <c r="N749" s="236"/>
      <c r="O749" s="236"/>
      <c r="P749" s="236"/>
      <c r="Q749" s="236"/>
      <c r="R749" s="236"/>
      <c r="S749" s="236"/>
      <c r="T749" s="237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38" t="s">
        <v>200</v>
      </c>
      <c r="AU749" s="238" t="s">
        <v>84</v>
      </c>
      <c r="AV749" s="13" t="s">
        <v>84</v>
      </c>
      <c r="AW749" s="13" t="s">
        <v>35</v>
      </c>
      <c r="AX749" s="13" t="s">
        <v>74</v>
      </c>
      <c r="AY749" s="238" t="s">
        <v>189</v>
      </c>
    </row>
    <row r="750" s="16" customFormat="1">
      <c r="A750" s="16"/>
      <c r="B750" s="271"/>
      <c r="C750" s="272"/>
      <c r="D750" s="229" t="s">
        <v>200</v>
      </c>
      <c r="E750" s="273" t="s">
        <v>1237</v>
      </c>
      <c r="F750" s="274" t="s">
        <v>379</v>
      </c>
      <c r="G750" s="272"/>
      <c r="H750" s="275">
        <v>2.52</v>
      </c>
      <c r="I750" s="276"/>
      <c r="J750" s="272"/>
      <c r="K750" s="272"/>
      <c r="L750" s="277"/>
      <c r="M750" s="278"/>
      <c r="N750" s="279"/>
      <c r="O750" s="279"/>
      <c r="P750" s="279"/>
      <c r="Q750" s="279"/>
      <c r="R750" s="279"/>
      <c r="S750" s="279"/>
      <c r="T750" s="280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T750" s="281" t="s">
        <v>200</v>
      </c>
      <c r="AU750" s="281" t="s">
        <v>84</v>
      </c>
      <c r="AV750" s="16" t="s">
        <v>190</v>
      </c>
      <c r="AW750" s="16" t="s">
        <v>35</v>
      </c>
      <c r="AX750" s="16" t="s">
        <v>74</v>
      </c>
      <c r="AY750" s="281" t="s">
        <v>189</v>
      </c>
    </row>
    <row r="751" s="15" customFormat="1">
      <c r="A751" s="15"/>
      <c r="B751" s="251"/>
      <c r="C751" s="252"/>
      <c r="D751" s="229" t="s">
        <v>200</v>
      </c>
      <c r="E751" s="253" t="s">
        <v>19</v>
      </c>
      <c r="F751" s="254" t="s">
        <v>2026</v>
      </c>
      <c r="G751" s="252"/>
      <c r="H751" s="253" t="s">
        <v>19</v>
      </c>
      <c r="I751" s="255"/>
      <c r="J751" s="252"/>
      <c r="K751" s="252"/>
      <c r="L751" s="256"/>
      <c r="M751" s="257"/>
      <c r="N751" s="258"/>
      <c r="O751" s="258"/>
      <c r="P751" s="258"/>
      <c r="Q751" s="258"/>
      <c r="R751" s="258"/>
      <c r="S751" s="258"/>
      <c r="T751" s="259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T751" s="260" t="s">
        <v>200</v>
      </c>
      <c r="AU751" s="260" t="s">
        <v>84</v>
      </c>
      <c r="AV751" s="15" t="s">
        <v>82</v>
      </c>
      <c r="AW751" s="15" t="s">
        <v>35</v>
      </c>
      <c r="AX751" s="15" t="s">
        <v>74</v>
      </c>
      <c r="AY751" s="260" t="s">
        <v>189</v>
      </c>
    </row>
    <row r="752" s="13" customFormat="1">
      <c r="A752" s="13"/>
      <c r="B752" s="227"/>
      <c r="C752" s="228"/>
      <c r="D752" s="229" t="s">
        <v>200</v>
      </c>
      <c r="E752" s="230" t="s">
        <v>19</v>
      </c>
      <c r="F752" s="231" t="s">
        <v>2027</v>
      </c>
      <c r="G752" s="228"/>
      <c r="H752" s="232">
        <v>1.5880000000000001</v>
      </c>
      <c r="I752" s="233"/>
      <c r="J752" s="228"/>
      <c r="K752" s="228"/>
      <c r="L752" s="234"/>
      <c r="M752" s="235"/>
      <c r="N752" s="236"/>
      <c r="O752" s="236"/>
      <c r="P752" s="236"/>
      <c r="Q752" s="236"/>
      <c r="R752" s="236"/>
      <c r="S752" s="236"/>
      <c r="T752" s="237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38" t="s">
        <v>200</v>
      </c>
      <c r="AU752" s="238" t="s">
        <v>84</v>
      </c>
      <c r="AV752" s="13" t="s">
        <v>84</v>
      </c>
      <c r="AW752" s="13" t="s">
        <v>35</v>
      </c>
      <c r="AX752" s="13" t="s">
        <v>74</v>
      </c>
      <c r="AY752" s="238" t="s">
        <v>189</v>
      </c>
    </row>
    <row r="753" s="16" customFormat="1">
      <c r="A753" s="16"/>
      <c r="B753" s="271"/>
      <c r="C753" s="272"/>
      <c r="D753" s="229" t="s">
        <v>200</v>
      </c>
      <c r="E753" s="273" t="s">
        <v>1249</v>
      </c>
      <c r="F753" s="274" t="s">
        <v>379</v>
      </c>
      <c r="G753" s="272"/>
      <c r="H753" s="275">
        <v>1.5880000000000001</v>
      </c>
      <c r="I753" s="276"/>
      <c r="J753" s="272"/>
      <c r="K753" s="272"/>
      <c r="L753" s="277"/>
      <c r="M753" s="278"/>
      <c r="N753" s="279"/>
      <c r="O753" s="279"/>
      <c r="P753" s="279"/>
      <c r="Q753" s="279"/>
      <c r="R753" s="279"/>
      <c r="S753" s="279"/>
      <c r="T753" s="280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T753" s="281" t="s">
        <v>200</v>
      </c>
      <c r="AU753" s="281" t="s">
        <v>84</v>
      </c>
      <c r="AV753" s="16" t="s">
        <v>190</v>
      </c>
      <c r="AW753" s="16" t="s">
        <v>35</v>
      </c>
      <c r="AX753" s="16" t="s">
        <v>74</v>
      </c>
      <c r="AY753" s="281" t="s">
        <v>189</v>
      </c>
    </row>
    <row r="754" s="14" customFormat="1">
      <c r="A754" s="14"/>
      <c r="B754" s="239"/>
      <c r="C754" s="240"/>
      <c r="D754" s="229" t="s">
        <v>200</v>
      </c>
      <c r="E754" s="241" t="s">
        <v>19</v>
      </c>
      <c r="F754" s="242" t="s">
        <v>203</v>
      </c>
      <c r="G754" s="240"/>
      <c r="H754" s="243">
        <v>11.492000000000001</v>
      </c>
      <c r="I754" s="244"/>
      <c r="J754" s="240"/>
      <c r="K754" s="240"/>
      <c r="L754" s="245"/>
      <c r="M754" s="246"/>
      <c r="N754" s="247"/>
      <c r="O754" s="247"/>
      <c r="P754" s="247"/>
      <c r="Q754" s="247"/>
      <c r="R754" s="247"/>
      <c r="S754" s="247"/>
      <c r="T754" s="248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49" t="s">
        <v>200</v>
      </c>
      <c r="AU754" s="249" t="s">
        <v>84</v>
      </c>
      <c r="AV754" s="14" t="s">
        <v>196</v>
      </c>
      <c r="AW754" s="14" t="s">
        <v>35</v>
      </c>
      <c r="AX754" s="14" t="s">
        <v>82</v>
      </c>
      <c r="AY754" s="249" t="s">
        <v>189</v>
      </c>
    </row>
    <row r="755" s="2" customFormat="1" ht="16.5" customHeight="1">
      <c r="A755" s="42"/>
      <c r="B755" s="43"/>
      <c r="C755" s="261" t="s">
        <v>962</v>
      </c>
      <c r="D755" s="261" t="s">
        <v>254</v>
      </c>
      <c r="E755" s="262" t="s">
        <v>2028</v>
      </c>
      <c r="F755" s="263" t="s">
        <v>2029</v>
      </c>
      <c r="G755" s="264" t="s">
        <v>93</v>
      </c>
      <c r="H755" s="265">
        <v>11.722</v>
      </c>
      <c r="I755" s="266"/>
      <c r="J755" s="267">
        <f>ROUND(I755*H755,2)</f>
        <v>0</v>
      </c>
      <c r="K755" s="263" t="s">
        <v>195</v>
      </c>
      <c r="L755" s="268"/>
      <c r="M755" s="269" t="s">
        <v>19</v>
      </c>
      <c r="N755" s="270" t="s">
        <v>45</v>
      </c>
      <c r="O755" s="88"/>
      <c r="P755" s="218">
        <f>O755*H755</f>
        <v>0</v>
      </c>
      <c r="Q755" s="218">
        <v>0.22800000000000001</v>
      </c>
      <c r="R755" s="218">
        <f>Q755*H755</f>
        <v>2.6726160000000001</v>
      </c>
      <c r="S755" s="218">
        <v>0</v>
      </c>
      <c r="T755" s="219">
        <f>S755*H755</f>
        <v>0</v>
      </c>
      <c r="U755" s="42"/>
      <c r="V755" s="42"/>
      <c r="W755" s="42"/>
      <c r="X755" s="42"/>
      <c r="Y755" s="42"/>
      <c r="Z755" s="42"/>
      <c r="AA755" s="42"/>
      <c r="AB755" s="42"/>
      <c r="AC755" s="42"/>
      <c r="AD755" s="42"/>
      <c r="AE755" s="42"/>
      <c r="AR755" s="220" t="s">
        <v>247</v>
      </c>
      <c r="AT755" s="220" t="s">
        <v>254</v>
      </c>
      <c r="AU755" s="220" t="s">
        <v>84</v>
      </c>
      <c r="AY755" s="21" t="s">
        <v>189</v>
      </c>
      <c r="BE755" s="221">
        <f>IF(N755="základní",J755,0)</f>
        <v>0</v>
      </c>
      <c r="BF755" s="221">
        <f>IF(N755="snížená",J755,0)</f>
        <v>0</v>
      </c>
      <c r="BG755" s="221">
        <f>IF(N755="zákl. přenesená",J755,0)</f>
        <v>0</v>
      </c>
      <c r="BH755" s="221">
        <f>IF(N755="sníž. přenesená",J755,0)</f>
        <v>0</v>
      </c>
      <c r="BI755" s="221">
        <f>IF(N755="nulová",J755,0)</f>
        <v>0</v>
      </c>
      <c r="BJ755" s="21" t="s">
        <v>82</v>
      </c>
      <c r="BK755" s="221">
        <f>ROUND(I755*H755,2)</f>
        <v>0</v>
      </c>
      <c r="BL755" s="21" t="s">
        <v>196</v>
      </c>
      <c r="BM755" s="220" t="s">
        <v>2030</v>
      </c>
    </row>
    <row r="756" s="13" customFormat="1">
      <c r="A756" s="13"/>
      <c r="B756" s="227"/>
      <c r="C756" s="228"/>
      <c r="D756" s="229" t="s">
        <v>200</v>
      </c>
      <c r="E756" s="230" t="s">
        <v>19</v>
      </c>
      <c r="F756" s="231" t="s">
        <v>2031</v>
      </c>
      <c r="G756" s="228"/>
      <c r="H756" s="232">
        <v>11.492000000000001</v>
      </c>
      <c r="I756" s="233"/>
      <c r="J756" s="228"/>
      <c r="K756" s="228"/>
      <c r="L756" s="234"/>
      <c r="M756" s="235"/>
      <c r="N756" s="236"/>
      <c r="O756" s="236"/>
      <c r="P756" s="236"/>
      <c r="Q756" s="236"/>
      <c r="R756" s="236"/>
      <c r="S756" s="236"/>
      <c r="T756" s="237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38" t="s">
        <v>200</v>
      </c>
      <c r="AU756" s="238" t="s">
        <v>84</v>
      </c>
      <c r="AV756" s="13" t="s">
        <v>84</v>
      </c>
      <c r="AW756" s="13" t="s">
        <v>35</v>
      </c>
      <c r="AX756" s="13" t="s">
        <v>82</v>
      </c>
      <c r="AY756" s="238" t="s">
        <v>189</v>
      </c>
    </row>
    <row r="757" s="13" customFormat="1">
      <c r="A757" s="13"/>
      <c r="B757" s="227"/>
      <c r="C757" s="228"/>
      <c r="D757" s="229" t="s">
        <v>200</v>
      </c>
      <c r="E757" s="228"/>
      <c r="F757" s="231" t="s">
        <v>2032</v>
      </c>
      <c r="G757" s="228"/>
      <c r="H757" s="232">
        <v>11.722</v>
      </c>
      <c r="I757" s="233"/>
      <c r="J757" s="228"/>
      <c r="K757" s="228"/>
      <c r="L757" s="234"/>
      <c r="M757" s="235"/>
      <c r="N757" s="236"/>
      <c r="O757" s="236"/>
      <c r="P757" s="236"/>
      <c r="Q757" s="236"/>
      <c r="R757" s="236"/>
      <c r="S757" s="236"/>
      <c r="T757" s="237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38" t="s">
        <v>200</v>
      </c>
      <c r="AU757" s="238" t="s">
        <v>84</v>
      </c>
      <c r="AV757" s="13" t="s">
        <v>84</v>
      </c>
      <c r="AW757" s="13" t="s">
        <v>4</v>
      </c>
      <c r="AX757" s="13" t="s">
        <v>82</v>
      </c>
      <c r="AY757" s="238" t="s">
        <v>189</v>
      </c>
    </row>
    <row r="758" s="2" customFormat="1" ht="62.7" customHeight="1">
      <c r="A758" s="42"/>
      <c r="B758" s="43"/>
      <c r="C758" s="209" t="s">
        <v>968</v>
      </c>
      <c r="D758" s="209" t="s">
        <v>192</v>
      </c>
      <c r="E758" s="210" t="s">
        <v>2033</v>
      </c>
      <c r="F758" s="211" t="s">
        <v>2034</v>
      </c>
      <c r="G758" s="212" t="s">
        <v>93</v>
      </c>
      <c r="H758" s="213">
        <v>203.90000000000001</v>
      </c>
      <c r="I758" s="214"/>
      <c r="J758" s="215">
        <f>ROUND(I758*H758,2)</f>
        <v>0</v>
      </c>
      <c r="K758" s="211" t="s">
        <v>195</v>
      </c>
      <c r="L758" s="48"/>
      <c r="M758" s="216" t="s">
        <v>19</v>
      </c>
      <c r="N758" s="217" t="s">
        <v>45</v>
      </c>
      <c r="O758" s="88"/>
      <c r="P758" s="218">
        <f>O758*H758</f>
        <v>0</v>
      </c>
      <c r="Q758" s="218">
        <v>0.16703000000000001</v>
      </c>
      <c r="R758" s="218">
        <f>Q758*H758</f>
        <v>34.057417000000001</v>
      </c>
      <c r="S758" s="218">
        <v>0</v>
      </c>
      <c r="T758" s="219">
        <f>S758*H758</f>
        <v>0</v>
      </c>
      <c r="U758" s="42"/>
      <c r="V758" s="42"/>
      <c r="W758" s="42"/>
      <c r="X758" s="42"/>
      <c r="Y758" s="42"/>
      <c r="Z758" s="42"/>
      <c r="AA758" s="42"/>
      <c r="AB758" s="42"/>
      <c r="AC758" s="42"/>
      <c r="AD758" s="42"/>
      <c r="AE758" s="42"/>
      <c r="AR758" s="220" t="s">
        <v>196</v>
      </c>
      <c r="AT758" s="220" t="s">
        <v>192</v>
      </c>
      <c r="AU758" s="220" t="s">
        <v>84</v>
      </c>
      <c r="AY758" s="21" t="s">
        <v>189</v>
      </c>
      <c r="BE758" s="221">
        <f>IF(N758="základní",J758,0)</f>
        <v>0</v>
      </c>
      <c r="BF758" s="221">
        <f>IF(N758="snížená",J758,0)</f>
        <v>0</v>
      </c>
      <c r="BG758" s="221">
        <f>IF(N758="zákl. přenesená",J758,0)</f>
        <v>0</v>
      </c>
      <c r="BH758" s="221">
        <f>IF(N758="sníž. přenesená",J758,0)</f>
        <v>0</v>
      </c>
      <c r="BI758" s="221">
        <f>IF(N758="nulová",J758,0)</f>
        <v>0</v>
      </c>
      <c r="BJ758" s="21" t="s">
        <v>82</v>
      </c>
      <c r="BK758" s="221">
        <f>ROUND(I758*H758,2)</f>
        <v>0</v>
      </c>
      <c r="BL758" s="21" t="s">
        <v>196</v>
      </c>
      <c r="BM758" s="220" t="s">
        <v>2035</v>
      </c>
    </row>
    <row r="759" s="2" customFormat="1">
      <c r="A759" s="42"/>
      <c r="B759" s="43"/>
      <c r="C759" s="44"/>
      <c r="D759" s="222" t="s">
        <v>198</v>
      </c>
      <c r="E759" s="44"/>
      <c r="F759" s="223" t="s">
        <v>2036</v>
      </c>
      <c r="G759" s="44"/>
      <c r="H759" s="44"/>
      <c r="I759" s="224"/>
      <c r="J759" s="44"/>
      <c r="K759" s="44"/>
      <c r="L759" s="48"/>
      <c r="M759" s="225"/>
      <c r="N759" s="226"/>
      <c r="O759" s="88"/>
      <c r="P759" s="88"/>
      <c r="Q759" s="88"/>
      <c r="R759" s="88"/>
      <c r="S759" s="88"/>
      <c r="T759" s="89"/>
      <c r="U759" s="42"/>
      <c r="V759" s="42"/>
      <c r="W759" s="42"/>
      <c r="X759" s="42"/>
      <c r="Y759" s="42"/>
      <c r="Z759" s="42"/>
      <c r="AA759" s="42"/>
      <c r="AB759" s="42"/>
      <c r="AC759" s="42"/>
      <c r="AD759" s="42"/>
      <c r="AE759" s="42"/>
      <c r="AT759" s="21" t="s">
        <v>198</v>
      </c>
      <c r="AU759" s="21" t="s">
        <v>84</v>
      </c>
    </row>
    <row r="760" s="2" customFormat="1">
      <c r="A760" s="42"/>
      <c r="B760" s="43"/>
      <c r="C760" s="44"/>
      <c r="D760" s="229" t="s">
        <v>217</v>
      </c>
      <c r="E760" s="44"/>
      <c r="F760" s="250" t="s">
        <v>2037</v>
      </c>
      <c r="G760" s="44"/>
      <c r="H760" s="44"/>
      <c r="I760" s="224"/>
      <c r="J760" s="44"/>
      <c r="K760" s="44"/>
      <c r="L760" s="48"/>
      <c r="M760" s="225"/>
      <c r="N760" s="226"/>
      <c r="O760" s="88"/>
      <c r="P760" s="88"/>
      <c r="Q760" s="88"/>
      <c r="R760" s="88"/>
      <c r="S760" s="88"/>
      <c r="T760" s="89"/>
      <c r="U760" s="42"/>
      <c r="V760" s="42"/>
      <c r="W760" s="42"/>
      <c r="X760" s="42"/>
      <c r="Y760" s="42"/>
      <c r="Z760" s="42"/>
      <c r="AA760" s="42"/>
      <c r="AB760" s="42"/>
      <c r="AC760" s="42"/>
      <c r="AD760" s="42"/>
      <c r="AE760" s="42"/>
      <c r="AT760" s="21" t="s">
        <v>217</v>
      </c>
      <c r="AU760" s="21" t="s">
        <v>84</v>
      </c>
    </row>
    <row r="761" s="15" customFormat="1">
      <c r="A761" s="15"/>
      <c r="B761" s="251"/>
      <c r="C761" s="252"/>
      <c r="D761" s="229" t="s">
        <v>200</v>
      </c>
      <c r="E761" s="253" t="s">
        <v>19</v>
      </c>
      <c r="F761" s="254" t="s">
        <v>2038</v>
      </c>
      <c r="G761" s="252"/>
      <c r="H761" s="253" t="s">
        <v>19</v>
      </c>
      <c r="I761" s="255"/>
      <c r="J761" s="252"/>
      <c r="K761" s="252"/>
      <c r="L761" s="256"/>
      <c r="M761" s="257"/>
      <c r="N761" s="258"/>
      <c r="O761" s="258"/>
      <c r="P761" s="258"/>
      <c r="Q761" s="258"/>
      <c r="R761" s="258"/>
      <c r="S761" s="258"/>
      <c r="T761" s="259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60" t="s">
        <v>200</v>
      </c>
      <c r="AU761" s="260" t="s">
        <v>84</v>
      </c>
      <c r="AV761" s="15" t="s">
        <v>82</v>
      </c>
      <c r="AW761" s="15" t="s">
        <v>35</v>
      </c>
      <c r="AX761" s="15" t="s">
        <v>74</v>
      </c>
      <c r="AY761" s="260" t="s">
        <v>189</v>
      </c>
    </row>
    <row r="762" s="15" customFormat="1">
      <c r="A762" s="15"/>
      <c r="B762" s="251"/>
      <c r="C762" s="252"/>
      <c r="D762" s="229" t="s">
        <v>200</v>
      </c>
      <c r="E762" s="253" t="s">
        <v>19</v>
      </c>
      <c r="F762" s="254" t="s">
        <v>1958</v>
      </c>
      <c r="G762" s="252"/>
      <c r="H762" s="253" t="s">
        <v>19</v>
      </c>
      <c r="I762" s="255"/>
      <c r="J762" s="252"/>
      <c r="K762" s="252"/>
      <c r="L762" s="256"/>
      <c r="M762" s="257"/>
      <c r="N762" s="258"/>
      <c r="O762" s="258"/>
      <c r="P762" s="258"/>
      <c r="Q762" s="258"/>
      <c r="R762" s="258"/>
      <c r="S762" s="258"/>
      <c r="T762" s="259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T762" s="260" t="s">
        <v>200</v>
      </c>
      <c r="AU762" s="260" t="s">
        <v>84</v>
      </c>
      <c r="AV762" s="15" t="s">
        <v>82</v>
      </c>
      <c r="AW762" s="15" t="s">
        <v>35</v>
      </c>
      <c r="AX762" s="15" t="s">
        <v>74</v>
      </c>
      <c r="AY762" s="260" t="s">
        <v>189</v>
      </c>
    </row>
    <row r="763" s="13" customFormat="1">
      <c r="A763" s="13"/>
      <c r="B763" s="227"/>
      <c r="C763" s="228"/>
      <c r="D763" s="229" t="s">
        <v>200</v>
      </c>
      <c r="E763" s="230" t="s">
        <v>19</v>
      </c>
      <c r="F763" s="231" t="s">
        <v>2039</v>
      </c>
      <c r="G763" s="228"/>
      <c r="H763" s="232">
        <v>203.90000000000001</v>
      </c>
      <c r="I763" s="233"/>
      <c r="J763" s="228"/>
      <c r="K763" s="228"/>
      <c r="L763" s="234"/>
      <c r="M763" s="235"/>
      <c r="N763" s="236"/>
      <c r="O763" s="236"/>
      <c r="P763" s="236"/>
      <c r="Q763" s="236"/>
      <c r="R763" s="236"/>
      <c r="S763" s="236"/>
      <c r="T763" s="237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38" t="s">
        <v>200</v>
      </c>
      <c r="AU763" s="238" t="s">
        <v>84</v>
      </c>
      <c r="AV763" s="13" t="s">
        <v>84</v>
      </c>
      <c r="AW763" s="13" t="s">
        <v>35</v>
      </c>
      <c r="AX763" s="13" t="s">
        <v>74</v>
      </c>
      <c r="AY763" s="238" t="s">
        <v>189</v>
      </c>
    </row>
    <row r="764" s="16" customFormat="1">
      <c r="A764" s="16"/>
      <c r="B764" s="271"/>
      <c r="C764" s="272"/>
      <c r="D764" s="229" t="s">
        <v>200</v>
      </c>
      <c r="E764" s="273" t="s">
        <v>1243</v>
      </c>
      <c r="F764" s="274" t="s">
        <v>379</v>
      </c>
      <c r="G764" s="272"/>
      <c r="H764" s="275">
        <v>203.90000000000001</v>
      </c>
      <c r="I764" s="276"/>
      <c r="J764" s="272"/>
      <c r="K764" s="272"/>
      <c r="L764" s="277"/>
      <c r="M764" s="278"/>
      <c r="N764" s="279"/>
      <c r="O764" s="279"/>
      <c r="P764" s="279"/>
      <c r="Q764" s="279"/>
      <c r="R764" s="279"/>
      <c r="S764" s="279"/>
      <c r="T764" s="280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T764" s="281" t="s">
        <v>200</v>
      </c>
      <c r="AU764" s="281" t="s">
        <v>84</v>
      </c>
      <c r="AV764" s="16" t="s">
        <v>190</v>
      </c>
      <c r="AW764" s="16" t="s">
        <v>35</v>
      </c>
      <c r="AX764" s="16" t="s">
        <v>74</v>
      </c>
      <c r="AY764" s="281" t="s">
        <v>189</v>
      </c>
    </row>
    <row r="765" s="14" customFormat="1">
      <c r="A765" s="14"/>
      <c r="B765" s="239"/>
      <c r="C765" s="240"/>
      <c r="D765" s="229" t="s">
        <v>200</v>
      </c>
      <c r="E765" s="241" t="s">
        <v>19</v>
      </c>
      <c r="F765" s="242" t="s">
        <v>203</v>
      </c>
      <c r="G765" s="240"/>
      <c r="H765" s="243">
        <v>203.90000000000001</v>
      </c>
      <c r="I765" s="244"/>
      <c r="J765" s="240"/>
      <c r="K765" s="240"/>
      <c r="L765" s="245"/>
      <c r="M765" s="246"/>
      <c r="N765" s="247"/>
      <c r="O765" s="247"/>
      <c r="P765" s="247"/>
      <c r="Q765" s="247"/>
      <c r="R765" s="247"/>
      <c r="S765" s="247"/>
      <c r="T765" s="248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49" t="s">
        <v>200</v>
      </c>
      <c r="AU765" s="249" t="s">
        <v>84</v>
      </c>
      <c r="AV765" s="14" t="s">
        <v>196</v>
      </c>
      <c r="AW765" s="14" t="s">
        <v>35</v>
      </c>
      <c r="AX765" s="14" t="s">
        <v>82</v>
      </c>
      <c r="AY765" s="249" t="s">
        <v>189</v>
      </c>
    </row>
    <row r="766" s="2" customFormat="1" ht="16.5" customHeight="1">
      <c r="A766" s="42"/>
      <c r="B766" s="43"/>
      <c r="C766" s="261" t="s">
        <v>972</v>
      </c>
      <c r="D766" s="261" t="s">
        <v>254</v>
      </c>
      <c r="E766" s="262" t="s">
        <v>2028</v>
      </c>
      <c r="F766" s="263" t="s">
        <v>2029</v>
      </c>
      <c r="G766" s="264" t="s">
        <v>93</v>
      </c>
      <c r="H766" s="265">
        <v>207.97800000000001</v>
      </c>
      <c r="I766" s="266"/>
      <c r="J766" s="267">
        <f>ROUND(I766*H766,2)</f>
        <v>0</v>
      </c>
      <c r="K766" s="263" t="s">
        <v>195</v>
      </c>
      <c r="L766" s="268"/>
      <c r="M766" s="269" t="s">
        <v>19</v>
      </c>
      <c r="N766" s="270" t="s">
        <v>45</v>
      </c>
      <c r="O766" s="88"/>
      <c r="P766" s="218">
        <f>O766*H766</f>
        <v>0</v>
      </c>
      <c r="Q766" s="218">
        <v>0.22800000000000001</v>
      </c>
      <c r="R766" s="218">
        <f>Q766*H766</f>
        <v>47.418984000000002</v>
      </c>
      <c r="S766" s="218">
        <v>0</v>
      </c>
      <c r="T766" s="219">
        <f>S766*H766</f>
        <v>0</v>
      </c>
      <c r="U766" s="42"/>
      <c r="V766" s="42"/>
      <c r="W766" s="42"/>
      <c r="X766" s="42"/>
      <c r="Y766" s="42"/>
      <c r="Z766" s="42"/>
      <c r="AA766" s="42"/>
      <c r="AB766" s="42"/>
      <c r="AC766" s="42"/>
      <c r="AD766" s="42"/>
      <c r="AE766" s="42"/>
      <c r="AR766" s="220" t="s">
        <v>247</v>
      </c>
      <c r="AT766" s="220" t="s">
        <v>254</v>
      </c>
      <c r="AU766" s="220" t="s">
        <v>84</v>
      </c>
      <c r="AY766" s="21" t="s">
        <v>189</v>
      </c>
      <c r="BE766" s="221">
        <f>IF(N766="základní",J766,0)</f>
        <v>0</v>
      </c>
      <c r="BF766" s="221">
        <f>IF(N766="snížená",J766,0)</f>
        <v>0</v>
      </c>
      <c r="BG766" s="221">
        <f>IF(N766="zákl. přenesená",J766,0)</f>
        <v>0</v>
      </c>
      <c r="BH766" s="221">
        <f>IF(N766="sníž. přenesená",J766,0)</f>
        <v>0</v>
      </c>
      <c r="BI766" s="221">
        <f>IF(N766="nulová",J766,0)</f>
        <v>0</v>
      </c>
      <c r="BJ766" s="21" t="s">
        <v>82</v>
      </c>
      <c r="BK766" s="221">
        <f>ROUND(I766*H766,2)</f>
        <v>0</v>
      </c>
      <c r="BL766" s="21" t="s">
        <v>196</v>
      </c>
      <c r="BM766" s="220" t="s">
        <v>2040</v>
      </c>
    </row>
    <row r="767" s="13" customFormat="1">
      <c r="A767" s="13"/>
      <c r="B767" s="227"/>
      <c r="C767" s="228"/>
      <c r="D767" s="229" t="s">
        <v>200</v>
      </c>
      <c r="E767" s="230" t="s">
        <v>19</v>
      </c>
      <c r="F767" s="231" t="s">
        <v>1243</v>
      </c>
      <c r="G767" s="228"/>
      <c r="H767" s="232">
        <v>203.90000000000001</v>
      </c>
      <c r="I767" s="233"/>
      <c r="J767" s="228"/>
      <c r="K767" s="228"/>
      <c r="L767" s="234"/>
      <c r="M767" s="235"/>
      <c r="N767" s="236"/>
      <c r="O767" s="236"/>
      <c r="P767" s="236"/>
      <c r="Q767" s="236"/>
      <c r="R767" s="236"/>
      <c r="S767" s="236"/>
      <c r="T767" s="237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38" t="s">
        <v>200</v>
      </c>
      <c r="AU767" s="238" t="s">
        <v>84</v>
      </c>
      <c r="AV767" s="13" t="s">
        <v>84</v>
      </c>
      <c r="AW767" s="13" t="s">
        <v>35</v>
      </c>
      <c r="AX767" s="13" t="s">
        <v>82</v>
      </c>
      <c r="AY767" s="238" t="s">
        <v>189</v>
      </c>
    </row>
    <row r="768" s="13" customFormat="1">
      <c r="A768" s="13"/>
      <c r="B768" s="227"/>
      <c r="C768" s="228"/>
      <c r="D768" s="229" t="s">
        <v>200</v>
      </c>
      <c r="E768" s="228"/>
      <c r="F768" s="231" t="s">
        <v>2041</v>
      </c>
      <c r="G768" s="228"/>
      <c r="H768" s="232">
        <v>207.97800000000001</v>
      </c>
      <c r="I768" s="233"/>
      <c r="J768" s="228"/>
      <c r="K768" s="228"/>
      <c r="L768" s="234"/>
      <c r="M768" s="235"/>
      <c r="N768" s="236"/>
      <c r="O768" s="236"/>
      <c r="P768" s="236"/>
      <c r="Q768" s="236"/>
      <c r="R768" s="236"/>
      <c r="S768" s="236"/>
      <c r="T768" s="237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38" t="s">
        <v>200</v>
      </c>
      <c r="AU768" s="238" t="s">
        <v>84</v>
      </c>
      <c r="AV768" s="13" t="s">
        <v>84</v>
      </c>
      <c r="AW768" s="13" t="s">
        <v>4</v>
      </c>
      <c r="AX768" s="13" t="s">
        <v>82</v>
      </c>
      <c r="AY768" s="238" t="s">
        <v>189</v>
      </c>
    </row>
    <row r="769" s="2" customFormat="1" ht="44.25" customHeight="1">
      <c r="A769" s="42"/>
      <c r="B769" s="43"/>
      <c r="C769" s="209" t="s">
        <v>976</v>
      </c>
      <c r="D769" s="209" t="s">
        <v>192</v>
      </c>
      <c r="E769" s="210" t="s">
        <v>2042</v>
      </c>
      <c r="F769" s="211" t="s">
        <v>2043</v>
      </c>
      <c r="G769" s="212" t="s">
        <v>93</v>
      </c>
      <c r="H769" s="213">
        <v>203.90000000000001</v>
      </c>
      <c r="I769" s="214"/>
      <c r="J769" s="215">
        <f>ROUND(I769*H769,2)</f>
        <v>0</v>
      </c>
      <c r="K769" s="211" t="s">
        <v>195</v>
      </c>
      <c r="L769" s="48"/>
      <c r="M769" s="216" t="s">
        <v>19</v>
      </c>
      <c r="N769" s="217" t="s">
        <v>45</v>
      </c>
      <c r="O769" s="88"/>
      <c r="P769" s="218">
        <f>O769*H769</f>
        <v>0</v>
      </c>
      <c r="Q769" s="218">
        <v>0</v>
      </c>
      <c r="R769" s="218">
        <f>Q769*H769</f>
        <v>0</v>
      </c>
      <c r="S769" s="218">
        <v>0</v>
      </c>
      <c r="T769" s="219">
        <f>S769*H769</f>
        <v>0</v>
      </c>
      <c r="U769" s="42"/>
      <c r="V769" s="42"/>
      <c r="W769" s="42"/>
      <c r="X769" s="42"/>
      <c r="Y769" s="42"/>
      <c r="Z769" s="42"/>
      <c r="AA769" s="42"/>
      <c r="AB769" s="42"/>
      <c r="AC769" s="42"/>
      <c r="AD769" s="42"/>
      <c r="AE769" s="42"/>
      <c r="AR769" s="220" t="s">
        <v>196</v>
      </c>
      <c r="AT769" s="220" t="s">
        <v>192</v>
      </c>
      <c r="AU769" s="220" t="s">
        <v>84</v>
      </c>
      <c r="AY769" s="21" t="s">
        <v>189</v>
      </c>
      <c r="BE769" s="221">
        <f>IF(N769="základní",J769,0)</f>
        <v>0</v>
      </c>
      <c r="BF769" s="221">
        <f>IF(N769="snížená",J769,0)</f>
        <v>0</v>
      </c>
      <c r="BG769" s="221">
        <f>IF(N769="zákl. přenesená",J769,0)</f>
        <v>0</v>
      </c>
      <c r="BH769" s="221">
        <f>IF(N769="sníž. přenesená",J769,0)</f>
        <v>0</v>
      </c>
      <c r="BI769" s="221">
        <f>IF(N769="nulová",J769,0)</f>
        <v>0</v>
      </c>
      <c r="BJ769" s="21" t="s">
        <v>82</v>
      </c>
      <c r="BK769" s="221">
        <f>ROUND(I769*H769,2)</f>
        <v>0</v>
      </c>
      <c r="BL769" s="21" t="s">
        <v>196</v>
      </c>
      <c r="BM769" s="220" t="s">
        <v>2044</v>
      </c>
    </row>
    <row r="770" s="2" customFormat="1">
      <c r="A770" s="42"/>
      <c r="B770" s="43"/>
      <c r="C770" s="44"/>
      <c r="D770" s="222" t="s">
        <v>198</v>
      </c>
      <c r="E770" s="44"/>
      <c r="F770" s="223" t="s">
        <v>2045</v>
      </c>
      <c r="G770" s="44"/>
      <c r="H770" s="44"/>
      <c r="I770" s="224"/>
      <c r="J770" s="44"/>
      <c r="K770" s="44"/>
      <c r="L770" s="48"/>
      <c r="M770" s="225"/>
      <c r="N770" s="226"/>
      <c r="O770" s="88"/>
      <c r="P770" s="88"/>
      <c r="Q770" s="88"/>
      <c r="R770" s="88"/>
      <c r="S770" s="88"/>
      <c r="T770" s="89"/>
      <c r="U770" s="42"/>
      <c r="V770" s="42"/>
      <c r="W770" s="42"/>
      <c r="X770" s="42"/>
      <c r="Y770" s="42"/>
      <c r="Z770" s="42"/>
      <c r="AA770" s="42"/>
      <c r="AB770" s="42"/>
      <c r="AC770" s="42"/>
      <c r="AD770" s="42"/>
      <c r="AE770" s="42"/>
      <c r="AT770" s="21" t="s">
        <v>198</v>
      </c>
      <c r="AU770" s="21" t="s">
        <v>84</v>
      </c>
    </row>
    <row r="771" s="13" customFormat="1">
      <c r="A771" s="13"/>
      <c r="B771" s="227"/>
      <c r="C771" s="228"/>
      <c r="D771" s="229" t="s">
        <v>200</v>
      </c>
      <c r="E771" s="230" t="s">
        <v>19</v>
      </c>
      <c r="F771" s="231" t="s">
        <v>1243</v>
      </c>
      <c r="G771" s="228"/>
      <c r="H771" s="232">
        <v>203.90000000000001</v>
      </c>
      <c r="I771" s="233"/>
      <c r="J771" s="228"/>
      <c r="K771" s="228"/>
      <c r="L771" s="234"/>
      <c r="M771" s="235"/>
      <c r="N771" s="236"/>
      <c r="O771" s="236"/>
      <c r="P771" s="236"/>
      <c r="Q771" s="236"/>
      <c r="R771" s="236"/>
      <c r="S771" s="236"/>
      <c r="T771" s="237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38" t="s">
        <v>200</v>
      </c>
      <c r="AU771" s="238" t="s">
        <v>84</v>
      </c>
      <c r="AV771" s="13" t="s">
        <v>84</v>
      </c>
      <c r="AW771" s="13" t="s">
        <v>35</v>
      </c>
      <c r="AX771" s="13" t="s">
        <v>82</v>
      </c>
      <c r="AY771" s="238" t="s">
        <v>189</v>
      </c>
    </row>
    <row r="772" s="2" customFormat="1" ht="37.8" customHeight="1">
      <c r="A772" s="42"/>
      <c r="B772" s="43"/>
      <c r="C772" s="209" t="s">
        <v>980</v>
      </c>
      <c r="D772" s="209" t="s">
        <v>192</v>
      </c>
      <c r="E772" s="210" t="s">
        <v>2046</v>
      </c>
      <c r="F772" s="211" t="s">
        <v>2047</v>
      </c>
      <c r="G772" s="212" t="s">
        <v>93</v>
      </c>
      <c r="H772" s="213">
        <v>12.013</v>
      </c>
      <c r="I772" s="214"/>
      <c r="J772" s="215">
        <f>ROUND(I772*H772,2)</f>
        <v>0</v>
      </c>
      <c r="K772" s="211" t="s">
        <v>195</v>
      </c>
      <c r="L772" s="48"/>
      <c r="M772" s="216" t="s">
        <v>19</v>
      </c>
      <c r="N772" s="217" t="s">
        <v>45</v>
      </c>
      <c r="O772" s="88"/>
      <c r="P772" s="218">
        <f>O772*H772</f>
        <v>0</v>
      </c>
      <c r="Q772" s="218">
        <v>0.50077000000000005</v>
      </c>
      <c r="R772" s="218">
        <f>Q772*H772</f>
        <v>6.0157500100000005</v>
      </c>
      <c r="S772" s="218">
        <v>0</v>
      </c>
      <c r="T772" s="219">
        <f>S772*H772</f>
        <v>0</v>
      </c>
      <c r="U772" s="42"/>
      <c r="V772" s="42"/>
      <c r="W772" s="42"/>
      <c r="X772" s="42"/>
      <c r="Y772" s="42"/>
      <c r="Z772" s="42"/>
      <c r="AA772" s="42"/>
      <c r="AB772" s="42"/>
      <c r="AC772" s="42"/>
      <c r="AD772" s="42"/>
      <c r="AE772" s="42"/>
      <c r="AR772" s="220" t="s">
        <v>196</v>
      </c>
      <c r="AT772" s="220" t="s">
        <v>192</v>
      </c>
      <c r="AU772" s="220" t="s">
        <v>84</v>
      </c>
      <c r="AY772" s="21" t="s">
        <v>189</v>
      </c>
      <c r="BE772" s="221">
        <f>IF(N772="základní",J772,0)</f>
        <v>0</v>
      </c>
      <c r="BF772" s="221">
        <f>IF(N772="snížená",J772,0)</f>
        <v>0</v>
      </c>
      <c r="BG772" s="221">
        <f>IF(N772="zákl. přenesená",J772,0)</f>
        <v>0</v>
      </c>
      <c r="BH772" s="221">
        <f>IF(N772="sníž. přenesená",J772,0)</f>
        <v>0</v>
      </c>
      <c r="BI772" s="221">
        <f>IF(N772="nulová",J772,0)</f>
        <v>0</v>
      </c>
      <c r="BJ772" s="21" t="s">
        <v>82</v>
      </c>
      <c r="BK772" s="221">
        <f>ROUND(I772*H772,2)</f>
        <v>0</v>
      </c>
      <c r="BL772" s="21" t="s">
        <v>196</v>
      </c>
      <c r="BM772" s="220" t="s">
        <v>2048</v>
      </c>
    </row>
    <row r="773" s="2" customFormat="1">
      <c r="A773" s="42"/>
      <c r="B773" s="43"/>
      <c r="C773" s="44"/>
      <c r="D773" s="222" t="s">
        <v>198</v>
      </c>
      <c r="E773" s="44"/>
      <c r="F773" s="223" t="s">
        <v>2049</v>
      </c>
      <c r="G773" s="44"/>
      <c r="H773" s="44"/>
      <c r="I773" s="224"/>
      <c r="J773" s="44"/>
      <c r="K773" s="44"/>
      <c r="L773" s="48"/>
      <c r="M773" s="225"/>
      <c r="N773" s="226"/>
      <c r="O773" s="88"/>
      <c r="P773" s="88"/>
      <c r="Q773" s="88"/>
      <c r="R773" s="88"/>
      <c r="S773" s="88"/>
      <c r="T773" s="89"/>
      <c r="U773" s="42"/>
      <c r="V773" s="42"/>
      <c r="W773" s="42"/>
      <c r="X773" s="42"/>
      <c r="Y773" s="42"/>
      <c r="Z773" s="42"/>
      <c r="AA773" s="42"/>
      <c r="AB773" s="42"/>
      <c r="AC773" s="42"/>
      <c r="AD773" s="42"/>
      <c r="AE773" s="42"/>
      <c r="AT773" s="21" t="s">
        <v>198</v>
      </c>
      <c r="AU773" s="21" t="s">
        <v>84</v>
      </c>
    </row>
    <row r="774" s="15" customFormat="1">
      <c r="A774" s="15"/>
      <c r="B774" s="251"/>
      <c r="C774" s="252"/>
      <c r="D774" s="229" t="s">
        <v>200</v>
      </c>
      <c r="E774" s="253" t="s">
        <v>19</v>
      </c>
      <c r="F774" s="254" t="s">
        <v>2050</v>
      </c>
      <c r="G774" s="252"/>
      <c r="H774" s="253" t="s">
        <v>19</v>
      </c>
      <c r="I774" s="255"/>
      <c r="J774" s="252"/>
      <c r="K774" s="252"/>
      <c r="L774" s="256"/>
      <c r="M774" s="257"/>
      <c r="N774" s="258"/>
      <c r="O774" s="258"/>
      <c r="P774" s="258"/>
      <c r="Q774" s="258"/>
      <c r="R774" s="258"/>
      <c r="S774" s="258"/>
      <c r="T774" s="259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T774" s="260" t="s">
        <v>200</v>
      </c>
      <c r="AU774" s="260" t="s">
        <v>84</v>
      </c>
      <c r="AV774" s="15" t="s">
        <v>82</v>
      </c>
      <c r="AW774" s="15" t="s">
        <v>35</v>
      </c>
      <c r="AX774" s="15" t="s">
        <v>74</v>
      </c>
      <c r="AY774" s="260" t="s">
        <v>189</v>
      </c>
    </row>
    <row r="775" s="13" customFormat="1">
      <c r="A775" s="13"/>
      <c r="B775" s="227"/>
      <c r="C775" s="228"/>
      <c r="D775" s="229" t="s">
        <v>200</v>
      </c>
      <c r="E775" s="230" t="s">
        <v>19</v>
      </c>
      <c r="F775" s="231" t="s">
        <v>2051</v>
      </c>
      <c r="G775" s="228"/>
      <c r="H775" s="232">
        <v>9.5570000000000004</v>
      </c>
      <c r="I775" s="233"/>
      <c r="J775" s="228"/>
      <c r="K775" s="228"/>
      <c r="L775" s="234"/>
      <c r="M775" s="235"/>
      <c r="N775" s="236"/>
      <c r="O775" s="236"/>
      <c r="P775" s="236"/>
      <c r="Q775" s="236"/>
      <c r="R775" s="236"/>
      <c r="S775" s="236"/>
      <c r="T775" s="237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38" t="s">
        <v>200</v>
      </c>
      <c r="AU775" s="238" t="s">
        <v>84</v>
      </c>
      <c r="AV775" s="13" t="s">
        <v>84</v>
      </c>
      <c r="AW775" s="13" t="s">
        <v>35</v>
      </c>
      <c r="AX775" s="13" t="s">
        <v>74</v>
      </c>
      <c r="AY775" s="238" t="s">
        <v>189</v>
      </c>
    </row>
    <row r="776" s="15" customFormat="1">
      <c r="A776" s="15"/>
      <c r="B776" s="251"/>
      <c r="C776" s="252"/>
      <c r="D776" s="229" t="s">
        <v>200</v>
      </c>
      <c r="E776" s="253" t="s">
        <v>19</v>
      </c>
      <c r="F776" s="254" t="s">
        <v>2052</v>
      </c>
      <c r="G776" s="252"/>
      <c r="H776" s="253" t="s">
        <v>19</v>
      </c>
      <c r="I776" s="255"/>
      <c r="J776" s="252"/>
      <c r="K776" s="252"/>
      <c r="L776" s="256"/>
      <c r="M776" s="257"/>
      <c r="N776" s="258"/>
      <c r="O776" s="258"/>
      <c r="P776" s="258"/>
      <c r="Q776" s="258"/>
      <c r="R776" s="258"/>
      <c r="S776" s="258"/>
      <c r="T776" s="259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T776" s="260" t="s">
        <v>200</v>
      </c>
      <c r="AU776" s="260" t="s">
        <v>84</v>
      </c>
      <c r="AV776" s="15" t="s">
        <v>82</v>
      </c>
      <c r="AW776" s="15" t="s">
        <v>35</v>
      </c>
      <c r="AX776" s="15" t="s">
        <v>74</v>
      </c>
      <c r="AY776" s="260" t="s">
        <v>189</v>
      </c>
    </row>
    <row r="777" s="13" customFormat="1">
      <c r="A777" s="13"/>
      <c r="B777" s="227"/>
      <c r="C777" s="228"/>
      <c r="D777" s="229" t="s">
        <v>200</v>
      </c>
      <c r="E777" s="230" t="s">
        <v>19</v>
      </c>
      <c r="F777" s="231" t="s">
        <v>2053</v>
      </c>
      <c r="G777" s="228"/>
      <c r="H777" s="232">
        <v>2.456</v>
      </c>
      <c r="I777" s="233"/>
      <c r="J777" s="228"/>
      <c r="K777" s="228"/>
      <c r="L777" s="234"/>
      <c r="M777" s="235"/>
      <c r="N777" s="236"/>
      <c r="O777" s="236"/>
      <c r="P777" s="236"/>
      <c r="Q777" s="236"/>
      <c r="R777" s="236"/>
      <c r="S777" s="236"/>
      <c r="T777" s="237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38" t="s">
        <v>200</v>
      </c>
      <c r="AU777" s="238" t="s">
        <v>84</v>
      </c>
      <c r="AV777" s="13" t="s">
        <v>84</v>
      </c>
      <c r="AW777" s="13" t="s">
        <v>35</v>
      </c>
      <c r="AX777" s="13" t="s">
        <v>74</v>
      </c>
      <c r="AY777" s="238" t="s">
        <v>189</v>
      </c>
    </row>
    <row r="778" s="16" customFormat="1">
      <c r="A778" s="16"/>
      <c r="B778" s="271"/>
      <c r="C778" s="272"/>
      <c r="D778" s="229" t="s">
        <v>200</v>
      </c>
      <c r="E778" s="273" t="s">
        <v>1210</v>
      </c>
      <c r="F778" s="274" t="s">
        <v>379</v>
      </c>
      <c r="G778" s="272"/>
      <c r="H778" s="275">
        <v>12.013</v>
      </c>
      <c r="I778" s="276"/>
      <c r="J778" s="272"/>
      <c r="K778" s="272"/>
      <c r="L778" s="277"/>
      <c r="M778" s="278"/>
      <c r="N778" s="279"/>
      <c r="O778" s="279"/>
      <c r="P778" s="279"/>
      <c r="Q778" s="279"/>
      <c r="R778" s="279"/>
      <c r="S778" s="279"/>
      <c r="T778" s="280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T778" s="281" t="s">
        <v>200</v>
      </c>
      <c r="AU778" s="281" t="s">
        <v>84</v>
      </c>
      <c r="AV778" s="16" t="s">
        <v>190</v>
      </c>
      <c r="AW778" s="16" t="s">
        <v>35</v>
      </c>
      <c r="AX778" s="16" t="s">
        <v>74</v>
      </c>
      <c r="AY778" s="281" t="s">
        <v>189</v>
      </c>
    </row>
    <row r="779" s="14" customFormat="1">
      <c r="A779" s="14"/>
      <c r="B779" s="239"/>
      <c r="C779" s="240"/>
      <c r="D779" s="229" t="s">
        <v>200</v>
      </c>
      <c r="E779" s="241" t="s">
        <v>19</v>
      </c>
      <c r="F779" s="242" t="s">
        <v>203</v>
      </c>
      <c r="G779" s="240"/>
      <c r="H779" s="243">
        <v>12.013</v>
      </c>
      <c r="I779" s="244"/>
      <c r="J779" s="240"/>
      <c r="K779" s="240"/>
      <c r="L779" s="245"/>
      <c r="M779" s="246"/>
      <c r="N779" s="247"/>
      <c r="O779" s="247"/>
      <c r="P779" s="247"/>
      <c r="Q779" s="247"/>
      <c r="R779" s="247"/>
      <c r="S779" s="247"/>
      <c r="T779" s="248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49" t="s">
        <v>200</v>
      </c>
      <c r="AU779" s="249" t="s">
        <v>84</v>
      </c>
      <c r="AV779" s="14" t="s">
        <v>196</v>
      </c>
      <c r="AW779" s="14" t="s">
        <v>35</v>
      </c>
      <c r="AX779" s="14" t="s">
        <v>82</v>
      </c>
      <c r="AY779" s="249" t="s">
        <v>189</v>
      </c>
    </row>
    <row r="780" s="12" customFormat="1" ht="22.8" customHeight="1">
      <c r="A780" s="12"/>
      <c r="B780" s="193"/>
      <c r="C780" s="194"/>
      <c r="D780" s="195" t="s">
        <v>73</v>
      </c>
      <c r="E780" s="207" t="s">
        <v>229</v>
      </c>
      <c r="F780" s="207" t="s">
        <v>358</v>
      </c>
      <c r="G780" s="194"/>
      <c r="H780" s="194"/>
      <c r="I780" s="197"/>
      <c r="J780" s="208">
        <f>BK780</f>
        <v>0</v>
      </c>
      <c r="K780" s="194"/>
      <c r="L780" s="199"/>
      <c r="M780" s="200"/>
      <c r="N780" s="201"/>
      <c r="O780" s="201"/>
      <c r="P780" s="202">
        <f>SUM(P781:P885)</f>
        <v>0</v>
      </c>
      <c r="Q780" s="201"/>
      <c r="R780" s="202">
        <f>SUM(R781:R885)</f>
        <v>22.233839459999999</v>
      </c>
      <c r="S780" s="201"/>
      <c r="T780" s="203">
        <f>SUM(T781:T885)</f>
        <v>0</v>
      </c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R780" s="204" t="s">
        <v>82</v>
      </c>
      <c r="AT780" s="205" t="s">
        <v>73</v>
      </c>
      <c r="AU780" s="205" t="s">
        <v>82</v>
      </c>
      <c r="AY780" s="204" t="s">
        <v>189</v>
      </c>
      <c r="BK780" s="206">
        <f>SUM(BK781:BK885)</f>
        <v>0</v>
      </c>
    </row>
    <row r="781" s="2" customFormat="1" ht="16.5" customHeight="1">
      <c r="A781" s="42"/>
      <c r="B781" s="43"/>
      <c r="C781" s="209" t="s">
        <v>984</v>
      </c>
      <c r="D781" s="209" t="s">
        <v>192</v>
      </c>
      <c r="E781" s="210" t="s">
        <v>372</v>
      </c>
      <c r="F781" s="211" t="s">
        <v>2054</v>
      </c>
      <c r="G781" s="212" t="s">
        <v>93</v>
      </c>
      <c r="H781" s="213">
        <v>197.02099999999999</v>
      </c>
      <c r="I781" s="214"/>
      <c r="J781" s="215">
        <f>ROUND(I781*H781,2)</f>
        <v>0</v>
      </c>
      <c r="K781" s="211" t="s">
        <v>19</v>
      </c>
      <c r="L781" s="48"/>
      <c r="M781" s="216" t="s">
        <v>19</v>
      </c>
      <c r="N781" s="217" t="s">
        <v>45</v>
      </c>
      <c r="O781" s="88"/>
      <c r="P781" s="218">
        <f>O781*H781</f>
        <v>0</v>
      </c>
      <c r="Q781" s="218">
        <v>0</v>
      </c>
      <c r="R781" s="218">
        <f>Q781*H781</f>
        <v>0</v>
      </c>
      <c r="S781" s="218">
        <v>0</v>
      </c>
      <c r="T781" s="219">
        <f>S781*H781</f>
        <v>0</v>
      </c>
      <c r="U781" s="42"/>
      <c r="V781" s="42"/>
      <c r="W781" s="42"/>
      <c r="X781" s="42"/>
      <c r="Y781" s="42"/>
      <c r="Z781" s="42"/>
      <c r="AA781" s="42"/>
      <c r="AB781" s="42"/>
      <c r="AC781" s="42"/>
      <c r="AD781" s="42"/>
      <c r="AE781" s="42"/>
      <c r="AR781" s="220" t="s">
        <v>196</v>
      </c>
      <c r="AT781" s="220" t="s">
        <v>192</v>
      </c>
      <c r="AU781" s="220" t="s">
        <v>84</v>
      </c>
      <c r="AY781" s="21" t="s">
        <v>189</v>
      </c>
      <c r="BE781" s="221">
        <f>IF(N781="základní",J781,0)</f>
        <v>0</v>
      </c>
      <c r="BF781" s="221">
        <f>IF(N781="snížená",J781,0)</f>
        <v>0</v>
      </c>
      <c r="BG781" s="221">
        <f>IF(N781="zákl. přenesená",J781,0)</f>
        <v>0</v>
      </c>
      <c r="BH781" s="221">
        <f>IF(N781="sníž. přenesená",J781,0)</f>
        <v>0</v>
      </c>
      <c r="BI781" s="221">
        <f>IF(N781="nulová",J781,0)</f>
        <v>0</v>
      </c>
      <c r="BJ781" s="21" t="s">
        <v>82</v>
      </c>
      <c r="BK781" s="221">
        <f>ROUND(I781*H781,2)</f>
        <v>0</v>
      </c>
      <c r="BL781" s="21" t="s">
        <v>196</v>
      </c>
      <c r="BM781" s="220" t="s">
        <v>2055</v>
      </c>
    </row>
    <row r="782" s="15" customFormat="1">
      <c r="A782" s="15"/>
      <c r="B782" s="251"/>
      <c r="C782" s="252"/>
      <c r="D782" s="229" t="s">
        <v>200</v>
      </c>
      <c r="E782" s="253" t="s">
        <v>19</v>
      </c>
      <c r="F782" s="254" t="s">
        <v>2056</v>
      </c>
      <c r="G782" s="252"/>
      <c r="H782" s="253" t="s">
        <v>19</v>
      </c>
      <c r="I782" s="255"/>
      <c r="J782" s="252"/>
      <c r="K782" s="252"/>
      <c r="L782" s="256"/>
      <c r="M782" s="257"/>
      <c r="N782" s="258"/>
      <c r="O782" s="258"/>
      <c r="P782" s="258"/>
      <c r="Q782" s="258"/>
      <c r="R782" s="258"/>
      <c r="S782" s="258"/>
      <c r="T782" s="259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T782" s="260" t="s">
        <v>200</v>
      </c>
      <c r="AU782" s="260" t="s">
        <v>84</v>
      </c>
      <c r="AV782" s="15" t="s">
        <v>82</v>
      </c>
      <c r="AW782" s="15" t="s">
        <v>35</v>
      </c>
      <c r="AX782" s="15" t="s">
        <v>74</v>
      </c>
      <c r="AY782" s="260" t="s">
        <v>189</v>
      </c>
    </row>
    <row r="783" s="15" customFormat="1">
      <c r="A783" s="15"/>
      <c r="B783" s="251"/>
      <c r="C783" s="252"/>
      <c r="D783" s="229" t="s">
        <v>200</v>
      </c>
      <c r="E783" s="253" t="s">
        <v>19</v>
      </c>
      <c r="F783" s="254" t="s">
        <v>2057</v>
      </c>
      <c r="G783" s="252"/>
      <c r="H783" s="253" t="s">
        <v>19</v>
      </c>
      <c r="I783" s="255"/>
      <c r="J783" s="252"/>
      <c r="K783" s="252"/>
      <c r="L783" s="256"/>
      <c r="M783" s="257"/>
      <c r="N783" s="258"/>
      <c r="O783" s="258"/>
      <c r="P783" s="258"/>
      <c r="Q783" s="258"/>
      <c r="R783" s="258"/>
      <c r="S783" s="258"/>
      <c r="T783" s="259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60" t="s">
        <v>200</v>
      </c>
      <c r="AU783" s="260" t="s">
        <v>84</v>
      </c>
      <c r="AV783" s="15" t="s">
        <v>82</v>
      </c>
      <c r="AW783" s="15" t="s">
        <v>35</v>
      </c>
      <c r="AX783" s="15" t="s">
        <v>74</v>
      </c>
      <c r="AY783" s="260" t="s">
        <v>189</v>
      </c>
    </row>
    <row r="784" s="13" customFormat="1">
      <c r="A784" s="13"/>
      <c r="B784" s="227"/>
      <c r="C784" s="228"/>
      <c r="D784" s="229" t="s">
        <v>200</v>
      </c>
      <c r="E784" s="230" t="s">
        <v>19</v>
      </c>
      <c r="F784" s="231" t="s">
        <v>2058</v>
      </c>
      <c r="G784" s="228"/>
      <c r="H784" s="232">
        <v>0.93400000000000005</v>
      </c>
      <c r="I784" s="233"/>
      <c r="J784" s="228"/>
      <c r="K784" s="228"/>
      <c r="L784" s="234"/>
      <c r="M784" s="235"/>
      <c r="N784" s="236"/>
      <c r="O784" s="236"/>
      <c r="P784" s="236"/>
      <c r="Q784" s="236"/>
      <c r="R784" s="236"/>
      <c r="S784" s="236"/>
      <c r="T784" s="237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38" t="s">
        <v>200</v>
      </c>
      <c r="AU784" s="238" t="s">
        <v>84</v>
      </c>
      <c r="AV784" s="13" t="s">
        <v>84</v>
      </c>
      <c r="AW784" s="13" t="s">
        <v>35</v>
      </c>
      <c r="AX784" s="13" t="s">
        <v>74</v>
      </c>
      <c r="AY784" s="238" t="s">
        <v>189</v>
      </c>
    </row>
    <row r="785" s="13" customFormat="1">
      <c r="A785" s="13"/>
      <c r="B785" s="227"/>
      <c r="C785" s="228"/>
      <c r="D785" s="229" t="s">
        <v>200</v>
      </c>
      <c r="E785" s="230" t="s">
        <v>19</v>
      </c>
      <c r="F785" s="231" t="s">
        <v>2059</v>
      </c>
      <c r="G785" s="228"/>
      <c r="H785" s="232">
        <v>3.9369999999999998</v>
      </c>
      <c r="I785" s="233"/>
      <c r="J785" s="228"/>
      <c r="K785" s="228"/>
      <c r="L785" s="234"/>
      <c r="M785" s="235"/>
      <c r="N785" s="236"/>
      <c r="O785" s="236"/>
      <c r="P785" s="236"/>
      <c r="Q785" s="236"/>
      <c r="R785" s="236"/>
      <c r="S785" s="236"/>
      <c r="T785" s="237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38" t="s">
        <v>200</v>
      </c>
      <c r="AU785" s="238" t="s">
        <v>84</v>
      </c>
      <c r="AV785" s="13" t="s">
        <v>84</v>
      </c>
      <c r="AW785" s="13" t="s">
        <v>35</v>
      </c>
      <c r="AX785" s="13" t="s">
        <v>74</v>
      </c>
      <c r="AY785" s="238" t="s">
        <v>189</v>
      </c>
    </row>
    <row r="786" s="13" customFormat="1">
      <c r="A786" s="13"/>
      <c r="B786" s="227"/>
      <c r="C786" s="228"/>
      <c r="D786" s="229" t="s">
        <v>200</v>
      </c>
      <c r="E786" s="230" t="s">
        <v>19</v>
      </c>
      <c r="F786" s="231" t="s">
        <v>2060</v>
      </c>
      <c r="G786" s="228"/>
      <c r="H786" s="232">
        <v>5.3099999999999996</v>
      </c>
      <c r="I786" s="233"/>
      <c r="J786" s="228"/>
      <c r="K786" s="228"/>
      <c r="L786" s="234"/>
      <c r="M786" s="235"/>
      <c r="N786" s="236"/>
      <c r="O786" s="236"/>
      <c r="P786" s="236"/>
      <c r="Q786" s="236"/>
      <c r="R786" s="236"/>
      <c r="S786" s="236"/>
      <c r="T786" s="237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38" t="s">
        <v>200</v>
      </c>
      <c r="AU786" s="238" t="s">
        <v>84</v>
      </c>
      <c r="AV786" s="13" t="s">
        <v>84</v>
      </c>
      <c r="AW786" s="13" t="s">
        <v>35</v>
      </c>
      <c r="AX786" s="13" t="s">
        <v>74</v>
      </c>
      <c r="AY786" s="238" t="s">
        <v>189</v>
      </c>
    </row>
    <row r="787" s="15" customFormat="1">
      <c r="A787" s="15"/>
      <c r="B787" s="251"/>
      <c r="C787" s="252"/>
      <c r="D787" s="229" t="s">
        <v>200</v>
      </c>
      <c r="E787" s="253" t="s">
        <v>19</v>
      </c>
      <c r="F787" s="254" t="s">
        <v>2061</v>
      </c>
      <c r="G787" s="252"/>
      <c r="H787" s="253" t="s">
        <v>19</v>
      </c>
      <c r="I787" s="255"/>
      <c r="J787" s="252"/>
      <c r="K787" s="252"/>
      <c r="L787" s="256"/>
      <c r="M787" s="257"/>
      <c r="N787" s="258"/>
      <c r="O787" s="258"/>
      <c r="P787" s="258"/>
      <c r="Q787" s="258"/>
      <c r="R787" s="258"/>
      <c r="S787" s="258"/>
      <c r="T787" s="259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T787" s="260" t="s">
        <v>200</v>
      </c>
      <c r="AU787" s="260" t="s">
        <v>84</v>
      </c>
      <c r="AV787" s="15" t="s">
        <v>82</v>
      </c>
      <c r="AW787" s="15" t="s">
        <v>35</v>
      </c>
      <c r="AX787" s="15" t="s">
        <v>74</v>
      </c>
      <c r="AY787" s="260" t="s">
        <v>189</v>
      </c>
    </row>
    <row r="788" s="13" customFormat="1">
      <c r="A788" s="13"/>
      <c r="B788" s="227"/>
      <c r="C788" s="228"/>
      <c r="D788" s="229" t="s">
        <v>200</v>
      </c>
      <c r="E788" s="230" t="s">
        <v>19</v>
      </c>
      <c r="F788" s="231" t="s">
        <v>2062</v>
      </c>
      <c r="G788" s="228"/>
      <c r="H788" s="232">
        <v>5.649</v>
      </c>
      <c r="I788" s="233"/>
      <c r="J788" s="228"/>
      <c r="K788" s="228"/>
      <c r="L788" s="234"/>
      <c r="M788" s="235"/>
      <c r="N788" s="236"/>
      <c r="O788" s="236"/>
      <c r="P788" s="236"/>
      <c r="Q788" s="236"/>
      <c r="R788" s="236"/>
      <c r="S788" s="236"/>
      <c r="T788" s="237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38" t="s">
        <v>200</v>
      </c>
      <c r="AU788" s="238" t="s">
        <v>84</v>
      </c>
      <c r="AV788" s="13" t="s">
        <v>84</v>
      </c>
      <c r="AW788" s="13" t="s">
        <v>35</v>
      </c>
      <c r="AX788" s="13" t="s">
        <v>74</v>
      </c>
      <c r="AY788" s="238" t="s">
        <v>189</v>
      </c>
    </row>
    <row r="789" s="13" customFormat="1">
      <c r="A789" s="13"/>
      <c r="B789" s="227"/>
      <c r="C789" s="228"/>
      <c r="D789" s="229" t="s">
        <v>200</v>
      </c>
      <c r="E789" s="230" t="s">
        <v>19</v>
      </c>
      <c r="F789" s="231" t="s">
        <v>2063</v>
      </c>
      <c r="G789" s="228"/>
      <c r="H789" s="232">
        <v>2.3250000000000002</v>
      </c>
      <c r="I789" s="233"/>
      <c r="J789" s="228"/>
      <c r="K789" s="228"/>
      <c r="L789" s="234"/>
      <c r="M789" s="235"/>
      <c r="N789" s="236"/>
      <c r="O789" s="236"/>
      <c r="P789" s="236"/>
      <c r="Q789" s="236"/>
      <c r="R789" s="236"/>
      <c r="S789" s="236"/>
      <c r="T789" s="237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38" t="s">
        <v>200</v>
      </c>
      <c r="AU789" s="238" t="s">
        <v>84</v>
      </c>
      <c r="AV789" s="13" t="s">
        <v>84</v>
      </c>
      <c r="AW789" s="13" t="s">
        <v>35</v>
      </c>
      <c r="AX789" s="13" t="s">
        <v>74</v>
      </c>
      <c r="AY789" s="238" t="s">
        <v>189</v>
      </c>
    </row>
    <row r="790" s="15" customFormat="1">
      <c r="A790" s="15"/>
      <c r="B790" s="251"/>
      <c r="C790" s="252"/>
      <c r="D790" s="229" t="s">
        <v>200</v>
      </c>
      <c r="E790" s="253" t="s">
        <v>19</v>
      </c>
      <c r="F790" s="254" t="s">
        <v>2064</v>
      </c>
      <c r="G790" s="252"/>
      <c r="H790" s="253" t="s">
        <v>19</v>
      </c>
      <c r="I790" s="255"/>
      <c r="J790" s="252"/>
      <c r="K790" s="252"/>
      <c r="L790" s="256"/>
      <c r="M790" s="257"/>
      <c r="N790" s="258"/>
      <c r="O790" s="258"/>
      <c r="P790" s="258"/>
      <c r="Q790" s="258"/>
      <c r="R790" s="258"/>
      <c r="S790" s="258"/>
      <c r="T790" s="259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260" t="s">
        <v>200</v>
      </c>
      <c r="AU790" s="260" t="s">
        <v>84</v>
      </c>
      <c r="AV790" s="15" t="s">
        <v>82</v>
      </c>
      <c r="AW790" s="15" t="s">
        <v>35</v>
      </c>
      <c r="AX790" s="15" t="s">
        <v>74</v>
      </c>
      <c r="AY790" s="260" t="s">
        <v>189</v>
      </c>
    </row>
    <row r="791" s="13" customFormat="1">
      <c r="A791" s="13"/>
      <c r="B791" s="227"/>
      <c r="C791" s="228"/>
      <c r="D791" s="229" t="s">
        <v>200</v>
      </c>
      <c r="E791" s="230" t="s">
        <v>19</v>
      </c>
      <c r="F791" s="231" t="s">
        <v>2065</v>
      </c>
      <c r="G791" s="228"/>
      <c r="H791" s="232">
        <v>3.4249999999999998</v>
      </c>
      <c r="I791" s="233"/>
      <c r="J791" s="228"/>
      <c r="K791" s="228"/>
      <c r="L791" s="234"/>
      <c r="M791" s="235"/>
      <c r="N791" s="236"/>
      <c r="O791" s="236"/>
      <c r="P791" s="236"/>
      <c r="Q791" s="236"/>
      <c r="R791" s="236"/>
      <c r="S791" s="236"/>
      <c r="T791" s="237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38" t="s">
        <v>200</v>
      </c>
      <c r="AU791" s="238" t="s">
        <v>84</v>
      </c>
      <c r="AV791" s="13" t="s">
        <v>84</v>
      </c>
      <c r="AW791" s="13" t="s">
        <v>35</v>
      </c>
      <c r="AX791" s="13" t="s">
        <v>74</v>
      </c>
      <c r="AY791" s="238" t="s">
        <v>189</v>
      </c>
    </row>
    <row r="792" s="13" customFormat="1">
      <c r="A792" s="13"/>
      <c r="B792" s="227"/>
      <c r="C792" s="228"/>
      <c r="D792" s="229" t="s">
        <v>200</v>
      </c>
      <c r="E792" s="230" t="s">
        <v>19</v>
      </c>
      <c r="F792" s="231" t="s">
        <v>2066</v>
      </c>
      <c r="G792" s="228"/>
      <c r="H792" s="232">
        <v>7.0119999999999996</v>
      </c>
      <c r="I792" s="233"/>
      <c r="J792" s="228"/>
      <c r="K792" s="228"/>
      <c r="L792" s="234"/>
      <c r="M792" s="235"/>
      <c r="N792" s="236"/>
      <c r="O792" s="236"/>
      <c r="P792" s="236"/>
      <c r="Q792" s="236"/>
      <c r="R792" s="236"/>
      <c r="S792" s="236"/>
      <c r="T792" s="237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38" t="s">
        <v>200</v>
      </c>
      <c r="AU792" s="238" t="s">
        <v>84</v>
      </c>
      <c r="AV792" s="13" t="s">
        <v>84</v>
      </c>
      <c r="AW792" s="13" t="s">
        <v>35</v>
      </c>
      <c r="AX792" s="13" t="s">
        <v>74</v>
      </c>
      <c r="AY792" s="238" t="s">
        <v>189</v>
      </c>
    </row>
    <row r="793" s="13" customFormat="1">
      <c r="A793" s="13"/>
      <c r="B793" s="227"/>
      <c r="C793" s="228"/>
      <c r="D793" s="229" t="s">
        <v>200</v>
      </c>
      <c r="E793" s="230" t="s">
        <v>19</v>
      </c>
      <c r="F793" s="231" t="s">
        <v>2067</v>
      </c>
      <c r="G793" s="228"/>
      <c r="H793" s="232">
        <v>11.164999999999999</v>
      </c>
      <c r="I793" s="233"/>
      <c r="J793" s="228"/>
      <c r="K793" s="228"/>
      <c r="L793" s="234"/>
      <c r="M793" s="235"/>
      <c r="N793" s="236"/>
      <c r="O793" s="236"/>
      <c r="P793" s="236"/>
      <c r="Q793" s="236"/>
      <c r="R793" s="236"/>
      <c r="S793" s="236"/>
      <c r="T793" s="237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38" t="s">
        <v>200</v>
      </c>
      <c r="AU793" s="238" t="s">
        <v>84</v>
      </c>
      <c r="AV793" s="13" t="s">
        <v>84</v>
      </c>
      <c r="AW793" s="13" t="s">
        <v>35</v>
      </c>
      <c r="AX793" s="13" t="s">
        <v>74</v>
      </c>
      <c r="AY793" s="238" t="s">
        <v>189</v>
      </c>
    </row>
    <row r="794" s="13" customFormat="1">
      <c r="A794" s="13"/>
      <c r="B794" s="227"/>
      <c r="C794" s="228"/>
      <c r="D794" s="229" t="s">
        <v>200</v>
      </c>
      <c r="E794" s="230" t="s">
        <v>19</v>
      </c>
      <c r="F794" s="231" t="s">
        <v>2068</v>
      </c>
      <c r="G794" s="228"/>
      <c r="H794" s="232">
        <v>8.75</v>
      </c>
      <c r="I794" s="233"/>
      <c r="J794" s="228"/>
      <c r="K794" s="228"/>
      <c r="L794" s="234"/>
      <c r="M794" s="235"/>
      <c r="N794" s="236"/>
      <c r="O794" s="236"/>
      <c r="P794" s="236"/>
      <c r="Q794" s="236"/>
      <c r="R794" s="236"/>
      <c r="S794" s="236"/>
      <c r="T794" s="237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38" t="s">
        <v>200</v>
      </c>
      <c r="AU794" s="238" t="s">
        <v>84</v>
      </c>
      <c r="AV794" s="13" t="s">
        <v>84</v>
      </c>
      <c r="AW794" s="13" t="s">
        <v>35</v>
      </c>
      <c r="AX794" s="13" t="s">
        <v>74</v>
      </c>
      <c r="AY794" s="238" t="s">
        <v>189</v>
      </c>
    </row>
    <row r="795" s="15" customFormat="1">
      <c r="A795" s="15"/>
      <c r="B795" s="251"/>
      <c r="C795" s="252"/>
      <c r="D795" s="229" t="s">
        <v>200</v>
      </c>
      <c r="E795" s="253" t="s">
        <v>19</v>
      </c>
      <c r="F795" s="254" t="s">
        <v>2061</v>
      </c>
      <c r="G795" s="252"/>
      <c r="H795" s="253" t="s">
        <v>19</v>
      </c>
      <c r="I795" s="255"/>
      <c r="J795" s="252"/>
      <c r="K795" s="252"/>
      <c r="L795" s="256"/>
      <c r="M795" s="257"/>
      <c r="N795" s="258"/>
      <c r="O795" s="258"/>
      <c r="P795" s="258"/>
      <c r="Q795" s="258"/>
      <c r="R795" s="258"/>
      <c r="S795" s="258"/>
      <c r="T795" s="259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T795" s="260" t="s">
        <v>200</v>
      </c>
      <c r="AU795" s="260" t="s">
        <v>84</v>
      </c>
      <c r="AV795" s="15" t="s">
        <v>82</v>
      </c>
      <c r="AW795" s="15" t="s">
        <v>35</v>
      </c>
      <c r="AX795" s="15" t="s">
        <v>74</v>
      </c>
      <c r="AY795" s="260" t="s">
        <v>189</v>
      </c>
    </row>
    <row r="796" s="13" customFormat="1">
      <c r="A796" s="13"/>
      <c r="B796" s="227"/>
      <c r="C796" s="228"/>
      <c r="D796" s="229" t="s">
        <v>200</v>
      </c>
      <c r="E796" s="230" t="s">
        <v>19</v>
      </c>
      <c r="F796" s="231" t="s">
        <v>2069</v>
      </c>
      <c r="G796" s="228"/>
      <c r="H796" s="232">
        <v>8.6820000000000004</v>
      </c>
      <c r="I796" s="233"/>
      <c r="J796" s="228"/>
      <c r="K796" s="228"/>
      <c r="L796" s="234"/>
      <c r="M796" s="235"/>
      <c r="N796" s="236"/>
      <c r="O796" s="236"/>
      <c r="P796" s="236"/>
      <c r="Q796" s="236"/>
      <c r="R796" s="236"/>
      <c r="S796" s="236"/>
      <c r="T796" s="237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38" t="s">
        <v>200</v>
      </c>
      <c r="AU796" s="238" t="s">
        <v>84</v>
      </c>
      <c r="AV796" s="13" t="s">
        <v>84</v>
      </c>
      <c r="AW796" s="13" t="s">
        <v>35</v>
      </c>
      <c r="AX796" s="13" t="s">
        <v>74</v>
      </c>
      <c r="AY796" s="238" t="s">
        <v>189</v>
      </c>
    </row>
    <row r="797" s="13" customFormat="1">
      <c r="A797" s="13"/>
      <c r="B797" s="227"/>
      <c r="C797" s="228"/>
      <c r="D797" s="229" t="s">
        <v>200</v>
      </c>
      <c r="E797" s="230" t="s">
        <v>19</v>
      </c>
      <c r="F797" s="231" t="s">
        <v>2070</v>
      </c>
      <c r="G797" s="228"/>
      <c r="H797" s="232">
        <v>46.969999999999999</v>
      </c>
      <c r="I797" s="233"/>
      <c r="J797" s="228"/>
      <c r="K797" s="228"/>
      <c r="L797" s="234"/>
      <c r="M797" s="235"/>
      <c r="N797" s="236"/>
      <c r="O797" s="236"/>
      <c r="P797" s="236"/>
      <c r="Q797" s="236"/>
      <c r="R797" s="236"/>
      <c r="S797" s="236"/>
      <c r="T797" s="237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38" t="s">
        <v>200</v>
      </c>
      <c r="AU797" s="238" t="s">
        <v>84</v>
      </c>
      <c r="AV797" s="13" t="s">
        <v>84</v>
      </c>
      <c r="AW797" s="13" t="s">
        <v>35</v>
      </c>
      <c r="AX797" s="13" t="s">
        <v>74</v>
      </c>
      <c r="AY797" s="238" t="s">
        <v>189</v>
      </c>
    </row>
    <row r="798" s="15" customFormat="1">
      <c r="A798" s="15"/>
      <c r="B798" s="251"/>
      <c r="C798" s="252"/>
      <c r="D798" s="229" t="s">
        <v>200</v>
      </c>
      <c r="E798" s="253" t="s">
        <v>19</v>
      </c>
      <c r="F798" s="254" t="s">
        <v>2071</v>
      </c>
      <c r="G798" s="252"/>
      <c r="H798" s="253" t="s">
        <v>19</v>
      </c>
      <c r="I798" s="255"/>
      <c r="J798" s="252"/>
      <c r="K798" s="252"/>
      <c r="L798" s="256"/>
      <c r="M798" s="257"/>
      <c r="N798" s="258"/>
      <c r="O798" s="258"/>
      <c r="P798" s="258"/>
      <c r="Q798" s="258"/>
      <c r="R798" s="258"/>
      <c r="S798" s="258"/>
      <c r="T798" s="259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T798" s="260" t="s">
        <v>200</v>
      </c>
      <c r="AU798" s="260" t="s">
        <v>84</v>
      </c>
      <c r="AV798" s="15" t="s">
        <v>82</v>
      </c>
      <c r="AW798" s="15" t="s">
        <v>35</v>
      </c>
      <c r="AX798" s="15" t="s">
        <v>74</v>
      </c>
      <c r="AY798" s="260" t="s">
        <v>189</v>
      </c>
    </row>
    <row r="799" s="13" customFormat="1">
      <c r="A799" s="13"/>
      <c r="B799" s="227"/>
      <c r="C799" s="228"/>
      <c r="D799" s="229" t="s">
        <v>200</v>
      </c>
      <c r="E799" s="230" t="s">
        <v>19</v>
      </c>
      <c r="F799" s="231" t="s">
        <v>2072</v>
      </c>
      <c r="G799" s="228"/>
      <c r="H799" s="232">
        <v>2.1779999999999999</v>
      </c>
      <c r="I799" s="233"/>
      <c r="J799" s="228"/>
      <c r="K799" s="228"/>
      <c r="L799" s="234"/>
      <c r="M799" s="235"/>
      <c r="N799" s="236"/>
      <c r="O799" s="236"/>
      <c r="P799" s="236"/>
      <c r="Q799" s="236"/>
      <c r="R799" s="236"/>
      <c r="S799" s="236"/>
      <c r="T799" s="237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38" t="s">
        <v>200</v>
      </c>
      <c r="AU799" s="238" t="s">
        <v>84</v>
      </c>
      <c r="AV799" s="13" t="s">
        <v>84</v>
      </c>
      <c r="AW799" s="13" t="s">
        <v>35</v>
      </c>
      <c r="AX799" s="13" t="s">
        <v>74</v>
      </c>
      <c r="AY799" s="238" t="s">
        <v>189</v>
      </c>
    </row>
    <row r="800" s="13" customFormat="1">
      <c r="A800" s="13"/>
      <c r="B800" s="227"/>
      <c r="C800" s="228"/>
      <c r="D800" s="229" t="s">
        <v>200</v>
      </c>
      <c r="E800" s="230" t="s">
        <v>19</v>
      </c>
      <c r="F800" s="231" t="s">
        <v>2073</v>
      </c>
      <c r="G800" s="228"/>
      <c r="H800" s="232">
        <v>4.0659999999999998</v>
      </c>
      <c r="I800" s="233"/>
      <c r="J800" s="228"/>
      <c r="K800" s="228"/>
      <c r="L800" s="234"/>
      <c r="M800" s="235"/>
      <c r="N800" s="236"/>
      <c r="O800" s="236"/>
      <c r="P800" s="236"/>
      <c r="Q800" s="236"/>
      <c r="R800" s="236"/>
      <c r="S800" s="236"/>
      <c r="T800" s="237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38" t="s">
        <v>200</v>
      </c>
      <c r="AU800" s="238" t="s">
        <v>84</v>
      </c>
      <c r="AV800" s="13" t="s">
        <v>84</v>
      </c>
      <c r="AW800" s="13" t="s">
        <v>35</v>
      </c>
      <c r="AX800" s="13" t="s">
        <v>74</v>
      </c>
      <c r="AY800" s="238" t="s">
        <v>189</v>
      </c>
    </row>
    <row r="801" s="13" customFormat="1">
      <c r="A801" s="13"/>
      <c r="B801" s="227"/>
      <c r="C801" s="228"/>
      <c r="D801" s="229" t="s">
        <v>200</v>
      </c>
      <c r="E801" s="230" t="s">
        <v>19</v>
      </c>
      <c r="F801" s="231" t="s">
        <v>2074</v>
      </c>
      <c r="G801" s="228"/>
      <c r="H801" s="232">
        <v>12.733000000000001</v>
      </c>
      <c r="I801" s="233"/>
      <c r="J801" s="228"/>
      <c r="K801" s="228"/>
      <c r="L801" s="234"/>
      <c r="M801" s="235"/>
      <c r="N801" s="236"/>
      <c r="O801" s="236"/>
      <c r="P801" s="236"/>
      <c r="Q801" s="236"/>
      <c r="R801" s="236"/>
      <c r="S801" s="236"/>
      <c r="T801" s="237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38" t="s">
        <v>200</v>
      </c>
      <c r="AU801" s="238" t="s">
        <v>84</v>
      </c>
      <c r="AV801" s="13" t="s">
        <v>84</v>
      </c>
      <c r="AW801" s="13" t="s">
        <v>35</v>
      </c>
      <c r="AX801" s="13" t="s">
        <v>74</v>
      </c>
      <c r="AY801" s="238" t="s">
        <v>189</v>
      </c>
    </row>
    <row r="802" s="15" customFormat="1">
      <c r="A802" s="15"/>
      <c r="B802" s="251"/>
      <c r="C802" s="252"/>
      <c r="D802" s="229" t="s">
        <v>200</v>
      </c>
      <c r="E802" s="253" t="s">
        <v>19</v>
      </c>
      <c r="F802" s="254" t="s">
        <v>2061</v>
      </c>
      <c r="G802" s="252"/>
      <c r="H802" s="253" t="s">
        <v>19</v>
      </c>
      <c r="I802" s="255"/>
      <c r="J802" s="252"/>
      <c r="K802" s="252"/>
      <c r="L802" s="256"/>
      <c r="M802" s="257"/>
      <c r="N802" s="258"/>
      <c r="O802" s="258"/>
      <c r="P802" s="258"/>
      <c r="Q802" s="258"/>
      <c r="R802" s="258"/>
      <c r="S802" s="258"/>
      <c r="T802" s="259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60" t="s">
        <v>200</v>
      </c>
      <c r="AU802" s="260" t="s">
        <v>84</v>
      </c>
      <c r="AV802" s="15" t="s">
        <v>82</v>
      </c>
      <c r="AW802" s="15" t="s">
        <v>35</v>
      </c>
      <c r="AX802" s="15" t="s">
        <v>74</v>
      </c>
      <c r="AY802" s="260" t="s">
        <v>189</v>
      </c>
    </row>
    <row r="803" s="13" customFormat="1">
      <c r="A803" s="13"/>
      <c r="B803" s="227"/>
      <c r="C803" s="228"/>
      <c r="D803" s="229" t="s">
        <v>200</v>
      </c>
      <c r="E803" s="230" t="s">
        <v>19</v>
      </c>
      <c r="F803" s="231" t="s">
        <v>2075</v>
      </c>
      <c r="G803" s="228"/>
      <c r="H803" s="232">
        <v>4.7679999999999998</v>
      </c>
      <c r="I803" s="233"/>
      <c r="J803" s="228"/>
      <c r="K803" s="228"/>
      <c r="L803" s="234"/>
      <c r="M803" s="235"/>
      <c r="N803" s="236"/>
      <c r="O803" s="236"/>
      <c r="P803" s="236"/>
      <c r="Q803" s="236"/>
      <c r="R803" s="236"/>
      <c r="S803" s="236"/>
      <c r="T803" s="237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38" t="s">
        <v>200</v>
      </c>
      <c r="AU803" s="238" t="s">
        <v>84</v>
      </c>
      <c r="AV803" s="13" t="s">
        <v>84</v>
      </c>
      <c r="AW803" s="13" t="s">
        <v>35</v>
      </c>
      <c r="AX803" s="13" t="s">
        <v>74</v>
      </c>
      <c r="AY803" s="238" t="s">
        <v>189</v>
      </c>
    </row>
    <row r="804" s="15" customFormat="1">
      <c r="A804" s="15"/>
      <c r="B804" s="251"/>
      <c r="C804" s="252"/>
      <c r="D804" s="229" t="s">
        <v>200</v>
      </c>
      <c r="E804" s="253" t="s">
        <v>19</v>
      </c>
      <c r="F804" s="254" t="s">
        <v>2076</v>
      </c>
      <c r="G804" s="252"/>
      <c r="H804" s="253" t="s">
        <v>19</v>
      </c>
      <c r="I804" s="255"/>
      <c r="J804" s="252"/>
      <c r="K804" s="252"/>
      <c r="L804" s="256"/>
      <c r="M804" s="257"/>
      <c r="N804" s="258"/>
      <c r="O804" s="258"/>
      <c r="P804" s="258"/>
      <c r="Q804" s="258"/>
      <c r="R804" s="258"/>
      <c r="S804" s="258"/>
      <c r="T804" s="259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60" t="s">
        <v>200</v>
      </c>
      <c r="AU804" s="260" t="s">
        <v>84</v>
      </c>
      <c r="AV804" s="15" t="s">
        <v>82</v>
      </c>
      <c r="AW804" s="15" t="s">
        <v>35</v>
      </c>
      <c r="AX804" s="15" t="s">
        <v>74</v>
      </c>
      <c r="AY804" s="260" t="s">
        <v>189</v>
      </c>
    </row>
    <row r="805" s="13" customFormat="1">
      <c r="A805" s="13"/>
      <c r="B805" s="227"/>
      <c r="C805" s="228"/>
      <c r="D805" s="229" t="s">
        <v>200</v>
      </c>
      <c r="E805" s="230" t="s">
        <v>19</v>
      </c>
      <c r="F805" s="231" t="s">
        <v>2077</v>
      </c>
      <c r="G805" s="228"/>
      <c r="H805" s="232">
        <v>6.5970000000000004</v>
      </c>
      <c r="I805" s="233"/>
      <c r="J805" s="228"/>
      <c r="K805" s="228"/>
      <c r="L805" s="234"/>
      <c r="M805" s="235"/>
      <c r="N805" s="236"/>
      <c r="O805" s="236"/>
      <c r="P805" s="236"/>
      <c r="Q805" s="236"/>
      <c r="R805" s="236"/>
      <c r="S805" s="236"/>
      <c r="T805" s="237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38" t="s">
        <v>200</v>
      </c>
      <c r="AU805" s="238" t="s">
        <v>84</v>
      </c>
      <c r="AV805" s="13" t="s">
        <v>84</v>
      </c>
      <c r="AW805" s="13" t="s">
        <v>35</v>
      </c>
      <c r="AX805" s="13" t="s">
        <v>74</v>
      </c>
      <c r="AY805" s="238" t="s">
        <v>189</v>
      </c>
    </row>
    <row r="806" s="13" customFormat="1">
      <c r="A806" s="13"/>
      <c r="B806" s="227"/>
      <c r="C806" s="228"/>
      <c r="D806" s="229" t="s">
        <v>200</v>
      </c>
      <c r="E806" s="230" t="s">
        <v>19</v>
      </c>
      <c r="F806" s="231" t="s">
        <v>2078</v>
      </c>
      <c r="G806" s="228"/>
      <c r="H806" s="232">
        <v>7.3819999999999997</v>
      </c>
      <c r="I806" s="233"/>
      <c r="J806" s="228"/>
      <c r="K806" s="228"/>
      <c r="L806" s="234"/>
      <c r="M806" s="235"/>
      <c r="N806" s="236"/>
      <c r="O806" s="236"/>
      <c r="P806" s="236"/>
      <c r="Q806" s="236"/>
      <c r="R806" s="236"/>
      <c r="S806" s="236"/>
      <c r="T806" s="237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38" t="s">
        <v>200</v>
      </c>
      <c r="AU806" s="238" t="s">
        <v>84</v>
      </c>
      <c r="AV806" s="13" t="s">
        <v>84</v>
      </c>
      <c r="AW806" s="13" t="s">
        <v>35</v>
      </c>
      <c r="AX806" s="13" t="s">
        <v>74</v>
      </c>
      <c r="AY806" s="238" t="s">
        <v>189</v>
      </c>
    </row>
    <row r="807" s="15" customFormat="1">
      <c r="A807" s="15"/>
      <c r="B807" s="251"/>
      <c r="C807" s="252"/>
      <c r="D807" s="229" t="s">
        <v>200</v>
      </c>
      <c r="E807" s="253" t="s">
        <v>19</v>
      </c>
      <c r="F807" s="254" t="s">
        <v>2061</v>
      </c>
      <c r="G807" s="252"/>
      <c r="H807" s="253" t="s">
        <v>19</v>
      </c>
      <c r="I807" s="255"/>
      <c r="J807" s="252"/>
      <c r="K807" s="252"/>
      <c r="L807" s="256"/>
      <c r="M807" s="257"/>
      <c r="N807" s="258"/>
      <c r="O807" s="258"/>
      <c r="P807" s="258"/>
      <c r="Q807" s="258"/>
      <c r="R807" s="258"/>
      <c r="S807" s="258"/>
      <c r="T807" s="259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T807" s="260" t="s">
        <v>200</v>
      </c>
      <c r="AU807" s="260" t="s">
        <v>84</v>
      </c>
      <c r="AV807" s="15" t="s">
        <v>82</v>
      </c>
      <c r="AW807" s="15" t="s">
        <v>35</v>
      </c>
      <c r="AX807" s="15" t="s">
        <v>74</v>
      </c>
      <c r="AY807" s="260" t="s">
        <v>189</v>
      </c>
    </row>
    <row r="808" s="13" customFormat="1">
      <c r="A808" s="13"/>
      <c r="B808" s="227"/>
      <c r="C808" s="228"/>
      <c r="D808" s="229" t="s">
        <v>200</v>
      </c>
      <c r="E808" s="230" t="s">
        <v>19</v>
      </c>
      <c r="F808" s="231" t="s">
        <v>2079</v>
      </c>
      <c r="G808" s="228"/>
      <c r="H808" s="232">
        <v>3.5129999999999999</v>
      </c>
      <c r="I808" s="233"/>
      <c r="J808" s="228"/>
      <c r="K808" s="228"/>
      <c r="L808" s="234"/>
      <c r="M808" s="235"/>
      <c r="N808" s="236"/>
      <c r="O808" s="236"/>
      <c r="P808" s="236"/>
      <c r="Q808" s="236"/>
      <c r="R808" s="236"/>
      <c r="S808" s="236"/>
      <c r="T808" s="237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38" t="s">
        <v>200</v>
      </c>
      <c r="AU808" s="238" t="s">
        <v>84</v>
      </c>
      <c r="AV808" s="13" t="s">
        <v>84</v>
      </c>
      <c r="AW808" s="13" t="s">
        <v>35</v>
      </c>
      <c r="AX808" s="13" t="s">
        <v>74</v>
      </c>
      <c r="AY808" s="238" t="s">
        <v>189</v>
      </c>
    </row>
    <row r="809" s="15" customFormat="1">
      <c r="A809" s="15"/>
      <c r="B809" s="251"/>
      <c r="C809" s="252"/>
      <c r="D809" s="229" t="s">
        <v>200</v>
      </c>
      <c r="E809" s="253" t="s">
        <v>19</v>
      </c>
      <c r="F809" s="254" t="s">
        <v>2080</v>
      </c>
      <c r="G809" s="252"/>
      <c r="H809" s="253" t="s">
        <v>19</v>
      </c>
      <c r="I809" s="255"/>
      <c r="J809" s="252"/>
      <c r="K809" s="252"/>
      <c r="L809" s="256"/>
      <c r="M809" s="257"/>
      <c r="N809" s="258"/>
      <c r="O809" s="258"/>
      <c r="P809" s="258"/>
      <c r="Q809" s="258"/>
      <c r="R809" s="258"/>
      <c r="S809" s="258"/>
      <c r="T809" s="259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60" t="s">
        <v>200</v>
      </c>
      <c r="AU809" s="260" t="s">
        <v>84</v>
      </c>
      <c r="AV809" s="15" t="s">
        <v>82</v>
      </c>
      <c r="AW809" s="15" t="s">
        <v>35</v>
      </c>
      <c r="AX809" s="15" t="s">
        <v>74</v>
      </c>
      <c r="AY809" s="260" t="s">
        <v>189</v>
      </c>
    </row>
    <row r="810" s="13" customFormat="1">
      <c r="A810" s="13"/>
      <c r="B810" s="227"/>
      <c r="C810" s="228"/>
      <c r="D810" s="229" t="s">
        <v>200</v>
      </c>
      <c r="E810" s="230" t="s">
        <v>19</v>
      </c>
      <c r="F810" s="231" t="s">
        <v>2081</v>
      </c>
      <c r="G810" s="228"/>
      <c r="H810" s="232">
        <v>15</v>
      </c>
      <c r="I810" s="233"/>
      <c r="J810" s="228"/>
      <c r="K810" s="228"/>
      <c r="L810" s="234"/>
      <c r="M810" s="235"/>
      <c r="N810" s="236"/>
      <c r="O810" s="236"/>
      <c r="P810" s="236"/>
      <c r="Q810" s="236"/>
      <c r="R810" s="236"/>
      <c r="S810" s="236"/>
      <c r="T810" s="237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38" t="s">
        <v>200</v>
      </c>
      <c r="AU810" s="238" t="s">
        <v>84</v>
      </c>
      <c r="AV810" s="13" t="s">
        <v>84</v>
      </c>
      <c r="AW810" s="13" t="s">
        <v>35</v>
      </c>
      <c r="AX810" s="13" t="s">
        <v>74</v>
      </c>
      <c r="AY810" s="238" t="s">
        <v>189</v>
      </c>
    </row>
    <row r="811" s="13" customFormat="1">
      <c r="A811" s="13"/>
      <c r="B811" s="227"/>
      <c r="C811" s="228"/>
      <c r="D811" s="229" t="s">
        <v>200</v>
      </c>
      <c r="E811" s="230" t="s">
        <v>19</v>
      </c>
      <c r="F811" s="231" t="s">
        <v>2082</v>
      </c>
      <c r="G811" s="228"/>
      <c r="H811" s="232">
        <v>11.625</v>
      </c>
      <c r="I811" s="233"/>
      <c r="J811" s="228"/>
      <c r="K811" s="228"/>
      <c r="L811" s="234"/>
      <c r="M811" s="235"/>
      <c r="N811" s="236"/>
      <c r="O811" s="236"/>
      <c r="P811" s="236"/>
      <c r="Q811" s="236"/>
      <c r="R811" s="236"/>
      <c r="S811" s="236"/>
      <c r="T811" s="237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38" t="s">
        <v>200</v>
      </c>
      <c r="AU811" s="238" t="s">
        <v>84</v>
      </c>
      <c r="AV811" s="13" t="s">
        <v>84</v>
      </c>
      <c r="AW811" s="13" t="s">
        <v>35</v>
      </c>
      <c r="AX811" s="13" t="s">
        <v>74</v>
      </c>
      <c r="AY811" s="238" t="s">
        <v>189</v>
      </c>
    </row>
    <row r="812" s="15" customFormat="1">
      <c r="A812" s="15"/>
      <c r="B812" s="251"/>
      <c r="C812" s="252"/>
      <c r="D812" s="229" t="s">
        <v>200</v>
      </c>
      <c r="E812" s="253" t="s">
        <v>19</v>
      </c>
      <c r="F812" s="254" t="s">
        <v>2083</v>
      </c>
      <c r="G812" s="252"/>
      <c r="H812" s="253" t="s">
        <v>19</v>
      </c>
      <c r="I812" s="255"/>
      <c r="J812" s="252"/>
      <c r="K812" s="252"/>
      <c r="L812" s="256"/>
      <c r="M812" s="257"/>
      <c r="N812" s="258"/>
      <c r="O812" s="258"/>
      <c r="P812" s="258"/>
      <c r="Q812" s="258"/>
      <c r="R812" s="258"/>
      <c r="S812" s="258"/>
      <c r="T812" s="259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60" t="s">
        <v>200</v>
      </c>
      <c r="AU812" s="260" t="s">
        <v>84</v>
      </c>
      <c r="AV812" s="15" t="s">
        <v>82</v>
      </c>
      <c r="AW812" s="15" t="s">
        <v>35</v>
      </c>
      <c r="AX812" s="15" t="s">
        <v>74</v>
      </c>
      <c r="AY812" s="260" t="s">
        <v>189</v>
      </c>
    </row>
    <row r="813" s="13" customFormat="1">
      <c r="A813" s="13"/>
      <c r="B813" s="227"/>
      <c r="C813" s="228"/>
      <c r="D813" s="229" t="s">
        <v>200</v>
      </c>
      <c r="E813" s="230" t="s">
        <v>19</v>
      </c>
      <c r="F813" s="231" t="s">
        <v>2084</v>
      </c>
      <c r="G813" s="228"/>
      <c r="H813" s="232">
        <v>25</v>
      </c>
      <c r="I813" s="233"/>
      <c r="J813" s="228"/>
      <c r="K813" s="228"/>
      <c r="L813" s="234"/>
      <c r="M813" s="235"/>
      <c r="N813" s="236"/>
      <c r="O813" s="236"/>
      <c r="P813" s="236"/>
      <c r="Q813" s="236"/>
      <c r="R813" s="236"/>
      <c r="S813" s="236"/>
      <c r="T813" s="237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38" t="s">
        <v>200</v>
      </c>
      <c r="AU813" s="238" t="s">
        <v>84</v>
      </c>
      <c r="AV813" s="13" t="s">
        <v>84</v>
      </c>
      <c r="AW813" s="13" t="s">
        <v>35</v>
      </c>
      <c r="AX813" s="13" t="s">
        <v>74</v>
      </c>
      <c r="AY813" s="238" t="s">
        <v>189</v>
      </c>
    </row>
    <row r="814" s="16" customFormat="1">
      <c r="A814" s="16"/>
      <c r="B814" s="271"/>
      <c r="C814" s="272"/>
      <c r="D814" s="229" t="s">
        <v>200</v>
      </c>
      <c r="E814" s="273" t="s">
        <v>134</v>
      </c>
      <c r="F814" s="274" t="s">
        <v>379</v>
      </c>
      <c r="G814" s="272"/>
      <c r="H814" s="275">
        <v>197.02099999999999</v>
      </c>
      <c r="I814" s="276"/>
      <c r="J814" s="272"/>
      <c r="K814" s="272"/>
      <c r="L814" s="277"/>
      <c r="M814" s="278"/>
      <c r="N814" s="279"/>
      <c r="O814" s="279"/>
      <c r="P814" s="279"/>
      <c r="Q814" s="279"/>
      <c r="R814" s="279"/>
      <c r="S814" s="279"/>
      <c r="T814" s="280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T814" s="281" t="s">
        <v>200</v>
      </c>
      <c r="AU814" s="281" t="s">
        <v>84</v>
      </c>
      <c r="AV814" s="16" t="s">
        <v>190</v>
      </c>
      <c r="AW814" s="16" t="s">
        <v>35</v>
      </c>
      <c r="AX814" s="16" t="s">
        <v>74</v>
      </c>
      <c r="AY814" s="281" t="s">
        <v>189</v>
      </c>
    </row>
    <row r="815" s="14" customFormat="1">
      <c r="A815" s="14"/>
      <c r="B815" s="239"/>
      <c r="C815" s="240"/>
      <c r="D815" s="229" t="s">
        <v>200</v>
      </c>
      <c r="E815" s="241" t="s">
        <v>19</v>
      </c>
      <c r="F815" s="242" t="s">
        <v>203</v>
      </c>
      <c r="G815" s="240"/>
      <c r="H815" s="243">
        <v>197.02099999999999</v>
      </c>
      <c r="I815" s="244"/>
      <c r="J815" s="240"/>
      <c r="K815" s="240"/>
      <c r="L815" s="245"/>
      <c r="M815" s="246"/>
      <c r="N815" s="247"/>
      <c r="O815" s="247"/>
      <c r="P815" s="247"/>
      <c r="Q815" s="247"/>
      <c r="R815" s="247"/>
      <c r="S815" s="247"/>
      <c r="T815" s="248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49" t="s">
        <v>200</v>
      </c>
      <c r="AU815" s="249" t="s">
        <v>84</v>
      </c>
      <c r="AV815" s="14" t="s">
        <v>196</v>
      </c>
      <c r="AW815" s="14" t="s">
        <v>35</v>
      </c>
      <c r="AX815" s="14" t="s">
        <v>82</v>
      </c>
      <c r="AY815" s="249" t="s">
        <v>189</v>
      </c>
    </row>
    <row r="816" s="2" customFormat="1" ht="21.75" customHeight="1">
      <c r="A816" s="42"/>
      <c r="B816" s="43"/>
      <c r="C816" s="209" t="s">
        <v>989</v>
      </c>
      <c r="D816" s="209" t="s">
        <v>192</v>
      </c>
      <c r="E816" s="210" t="s">
        <v>2085</v>
      </c>
      <c r="F816" s="211" t="s">
        <v>2086</v>
      </c>
      <c r="G816" s="212" t="s">
        <v>93</v>
      </c>
      <c r="H816" s="213">
        <v>35.286999999999999</v>
      </c>
      <c r="I816" s="214"/>
      <c r="J816" s="215">
        <f>ROUND(I816*H816,2)</f>
        <v>0</v>
      </c>
      <c r="K816" s="211" t="s">
        <v>19</v>
      </c>
      <c r="L816" s="48"/>
      <c r="M816" s="216" t="s">
        <v>19</v>
      </c>
      <c r="N816" s="217" t="s">
        <v>45</v>
      </c>
      <c r="O816" s="88"/>
      <c r="P816" s="218">
        <f>O816*H816</f>
        <v>0</v>
      </c>
      <c r="Q816" s="218">
        <v>0</v>
      </c>
      <c r="R816" s="218">
        <f>Q816*H816</f>
        <v>0</v>
      </c>
      <c r="S816" s="218">
        <v>0</v>
      </c>
      <c r="T816" s="219">
        <f>S816*H816</f>
        <v>0</v>
      </c>
      <c r="U816" s="42"/>
      <c r="V816" s="42"/>
      <c r="W816" s="42"/>
      <c r="X816" s="42"/>
      <c r="Y816" s="42"/>
      <c r="Z816" s="42"/>
      <c r="AA816" s="42"/>
      <c r="AB816" s="42"/>
      <c r="AC816" s="42"/>
      <c r="AD816" s="42"/>
      <c r="AE816" s="42"/>
      <c r="AR816" s="220" t="s">
        <v>196</v>
      </c>
      <c r="AT816" s="220" t="s">
        <v>192</v>
      </c>
      <c r="AU816" s="220" t="s">
        <v>84</v>
      </c>
      <c r="AY816" s="21" t="s">
        <v>189</v>
      </c>
      <c r="BE816" s="221">
        <f>IF(N816="základní",J816,0)</f>
        <v>0</v>
      </c>
      <c r="BF816" s="221">
        <f>IF(N816="snížená",J816,0)</f>
        <v>0</v>
      </c>
      <c r="BG816" s="221">
        <f>IF(N816="zákl. přenesená",J816,0)</f>
        <v>0</v>
      </c>
      <c r="BH816" s="221">
        <f>IF(N816="sníž. přenesená",J816,0)</f>
        <v>0</v>
      </c>
      <c r="BI816" s="221">
        <f>IF(N816="nulová",J816,0)</f>
        <v>0</v>
      </c>
      <c r="BJ816" s="21" t="s">
        <v>82</v>
      </c>
      <c r="BK816" s="221">
        <f>ROUND(I816*H816,2)</f>
        <v>0</v>
      </c>
      <c r="BL816" s="21" t="s">
        <v>196</v>
      </c>
      <c r="BM816" s="220" t="s">
        <v>2087</v>
      </c>
    </row>
    <row r="817" s="2" customFormat="1">
      <c r="A817" s="42"/>
      <c r="B817" s="43"/>
      <c r="C817" s="44"/>
      <c r="D817" s="229" t="s">
        <v>217</v>
      </c>
      <c r="E817" s="44"/>
      <c r="F817" s="250" t="s">
        <v>2088</v>
      </c>
      <c r="G817" s="44"/>
      <c r="H817" s="44"/>
      <c r="I817" s="224"/>
      <c r="J817" s="44"/>
      <c r="K817" s="44"/>
      <c r="L817" s="48"/>
      <c r="M817" s="225"/>
      <c r="N817" s="226"/>
      <c r="O817" s="88"/>
      <c r="P817" s="88"/>
      <c r="Q817" s="88"/>
      <c r="R817" s="88"/>
      <c r="S817" s="88"/>
      <c r="T817" s="89"/>
      <c r="U817" s="42"/>
      <c r="V817" s="42"/>
      <c r="W817" s="42"/>
      <c r="X817" s="42"/>
      <c r="Y817" s="42"/>
      <c r="Z817" s="42"/>
      <c r="AA817" s="42"/>
      <c r="AB817" s="42"/>
      <c r="AC817" s="42"/>
      <c r="AD817" s="42"/>
      <c r="AE817" s="42"/>
      <c r="AT817" s="21" t="s">
        <v>217</v>
      </c>
      <c r="AU817" s="21" t="s">
        <v>84</v>
      </c>
    </row>
    <row r="818" s="15" customFormat="1">
      <c r="A818" s="15"/>
      <c r="B818" s="251"/>
      <c r="C818" s="252"/>
      <c r="D818" s="229" t="s">
        <v>200</v>
      </c>
      <c r="E818" s="253" t="s">
        <v>19</v>
      </c>
      <c r="F818" s="254" t="s">
        <v>2056</v>
      </c>
      <c r="G818" s="252"/>
      <c r="H818" s="253" t="s">
        <v>19</v>
      </c>
      <c r="I818" s="255"/>
      <c r="J818" s="252"/>
      <c r="K818" s="252"/>
      <c r="L818" s="256"/>
      <c r="M818" s="257"/>
      <c r="N818" s="258"/>
      <c r="O818" s="258"/>
      <c r="P818" s="258"/>
      <c r="Q818" s="258"/>
      <c r="R818" s="258"/>
      <c r="S818" s="258"/>
      <c r="T818" s="259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260" t="s">
        <v>200</v>
      </c>
      <c r="AU818" s="260" t="s">
        <v>84</v>
      </c>
      <c r="AV818" s="15" t="s">
        <v>82</v>
      </c>
      <c r="AW818" s="15" t="s">
        <v>35</v>
      </c>
      <c r="AX818" s="15" t="s">
        <v>74</v>
      </c>
      <c r="AY818" s="260" t="s">
        <v>189</v>
      </c>
    </row>
    <row r="819" s="15" customFormat="1">
      <c r="A819" s="15"/>
      <c r="B819" s="251"/>
      <c r="C819" s="252"/>
      <c r="D819" s="229" t="s">
        <v>200</v>
      </c>
      <c r="E819" s="253" t="s">
        <v>19</v>
      </c>
      <c r="F819" s="254" t="s">
        <v>2057</v>
      </c>
      <c r="G819" s="252"/>
      <c r="H819" s="253" t="s">
        <v>19</v>
      </c>
      <c r="I819" s="255"/>
      <c r="J819" s="252"/>
      <c r="K819" s="252"/>
      <c r="L819" s="256"/>
      <c r="M819" s="257"/>
      <c r="N819" s="258"/>
      <c r="O819" s="258"/>
      <c r="P819" s="258"/>
      <c r="Q819" s="258"/>
      <c r="R819" s="258"/>
      <c r="S819" s="258"/>
      <c r="T819" s="259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60" t="s">
        <v>200</v>
      </c>
      <c r="AU819" s="260" t="s">
        <v>84</v>
      </c>
      <c r="AV819" s="15" t="s">
        <v>82</v>
      </c>
      <c r="AW819" s="15" t="s">
        <v>35</v>
      </c>
      <c r="AX819" s="15" t="s">
        <v>74</v>
      </c>
      <c r="AY819" s="260" t="s">
        <v>189</v>
      </c>
    </row>
    <row r="820" s="13" customFormat="1">
      <c r="A820" s="13"/>
      <c r="B820" s="227"/>
      <c r="C820" s="228"/>
      <c r="D820" s="229" t="s">
        <v>200</v>
      </c>
      <c r="E820" s="230" t="s">
        <v>19</v>
      </c>
      <c r="F820" s="231" t="s">
        <v>2089</v>
      </c>
      <c r="G820" s="228"/>
      <c r="H820" s="232">
        <v>0.13500000000000001</v>
      </c>
      <c r="I820" s="233"/>
      <c r="J820" s="228"/>
      <c r="K820" s="228"/>
      <c r="L820" s="234"/>
      <c r="M820" s="235"/>
      <c r="N820" s="236"/>
      <c r="O820" s="236"/>
      <c r="P820" s="236"/>
      <c r="Q820" s="236"/>
      <c r="R820" s="236"/>
      <c r="S820" s="236"/>
      <c r="T820" s="237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38" t="s">
        <v>200</v>
      </c>
      <c r="AU820" s="238" t="s">
        <v>84</v>
      </c>
      <c r="AV820" s="13" t="s">
        <v>84</v>
      </c>
      <c r="AW820" s="13" t="s">
        <v>35</v>
      </c>
      <c r="AX820" s="13" t="s">
        <v>74</v>
      </c>
      <c r="AY820" s="238" t="s">
        <v>189</v>
      </c>
    </row>
    <row r="821" s="13" customFormat="1">
      <c r="A821" s="13"/>
      <c r="B821" s="227"/>
      <c r="C821" s="228"/>
      <c r="D821" s="229" t="s">
        <v>200</v>
      </c>
      <c r="E821" s="230" t="s">
        <v>19</v>
      </c>
      <c r="F821" s="231" t="s">
        <v>2090</v>
      </c>
      <c r="G821" s="228"/>
      <c r="H821" s="232">
        <v>3.371</v>
      </c>
      <c r="I821" s="233"/>
      <c r="J821" s="228"/>
      <c r="K821" s="228"/>
      <c r="L821" s="234"/>
      <c r="M821" s="235"/>
      <c r="N821" s="236"/>
      <c r="O821" s="236"/>
      <c r="P821" s="236"/>
      <c r="Q821" s="236"/>
      <c r="R821" s="236"/>
      <c r="S821" s="236"/>
      <c r="T821" s="237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38" t="s">
        <v>200</v>
      </c>
      <c r="AU821" s="238" t="s">
        <v>84</v>
      </c>
      <c r="AV821" s="13" t="s">
        <v>84</v>
      </c>
      <c r="AW821" s="13" t="s">
        <v>35</v>
      </c>
      <c r="AX821" s="13" t="s">
        <v>74</v>
      </c>
      <c r="AY821" s="238" t="s">
        <v>189</v>
      </c>
    </row>
    <row r="822" s="13" customFormat="1">
      <c r="A822" s="13"/>
      <c r="B822" s="227"/>
      <c r="C822" s="228"/>
      <c r="D822" s="229" t="s">
        <v>200</v>
      </c>
      <c r="E822" s="230" t="s">
        <v>19</v>
      </c>
      <c r="F822" s="231" t="s">
        <v>2091</v>
      </c>
      <c r="G822" s="228"/>
      <c r="H822" s="232">
        <v>3.778</v>
      </c>
      <c r="I822" s="233"/>
      <c r="J822" s="228"/>
      <c r="K822" s="228"/>
      <c r="L822" s="234"/>
      <c r="M822" s="235"/>
      <c r="N822" s="236"/>
      <c r="O822" s="236"/>
      <c r="P822" s="236"/>
      <c r="Q822" s="236"/>
      <c r="R822" s="236"/>
      <c r="S822" s="236"/>
      <c r="T822" s="237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38" t="s">
        <v>200</v>
      </c>
      <c r="AU822" s="238" t="s">
        <v>84</v>
      </c>
      <c r="AV822" s="13" t="s">
        <v>84</v>
      </c>
      <c r="AW822" s="13" t="s">
        <v>35</v>
      </c>
      <c r="AX822" s="13" t="s">
        <v>74</v>
      </c>
      <c r="AY822" s="238" t="s">
        <v>189</v>
      </c>
    </row>
    <row r="823" s="15" customFormat="1">
      <c r="A823" s="15"/>
      <c r="B823" s="251"/>
      <c r="C823" s="252"/>
      <c r="D823" s="229" t="s">
        <v>200</v>
      </c>
      <c r="E823" s="253" t="s">
        <v>19</v>
      </c>
      <c r="F823" s="254" t="s">
        <v>2064</v>
      </c>
      <c r="G823" s="252"/>
      <c r="H823" s="253" t="s">
        <v>19</v>
      </c>
      <c r="I823" s="255"/>
      <c r="J823" s="252"/>
      <c r="K823" s="252"/>
      <c r="L823" s="256"/>
      <c r="M823" s="257"/>
      <c r="N823" s="258"/>
      <c r="O823" s="258"/>
      <c r="P823" s="258"/>
      <c r="Q823" s="258"/>
      <c r="R823" s="258"/>
      <c r="S823" s="258"/>
      <c r="T823" s="259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T823" s="260" t="s">
        <v>200</v>
      </c>
      <c r="AU823" s="260" t="s">
        <v>84</v>
      </c>
      <c r="AV823" s="15" t="s">
        <v>82</v>
      </c>
      <c r="AW823" s="15" t="s">
        <v>35</v>
      </c>
      <c r="AX823" s="15" t="s">
        <v>74</v>
      </c>
      <c r="AY823" s="260" t="s">
        <v>189</v>
      </c>
    </row>
    <row r="824" s="13" customFormat="1">
      <c r="A824" s="13"/>
      <c r="B824" s="227"/>
      <c r="C824" s="228"/>
      <c r="D824" s="229" t="s">
        <v>200</v>
      </c>
      <c r="E824" s="230" t="s">
        <v>19</v>
      </c>
      <c r="F824" s="231" t="s">
        <v>2092</v>
      </c>
      <c r="G824" s="228"/>
      <c r="H824" s="232">
        <v>0.29999999999999999</v>
      </c>
      <c r="I824" s="233"/>
      <c r="J824" s="228"/>
      <c r="K824" s="228"/>
      <c r="L824" s="234"/>
      <c r="M824" s="235"/>
      <c r="N824" s="236"/>
      <c r="O824" s="236"/>
      <c r="P824" s="236"/>
      <c r="Q824" s="236"/>
      <c r="R824" s="236"/>
      <c r="S824" s="236"/>
      <c r="T824" s="237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38" t="s">
        <v>200</v>
      </c>
      <c r="AU824" s="238" t="s">
        <v>84</v>
      </c>
      <c r="AV824" s="13" t="s">
        <v>84</v>
      </c>
      <c r="AW824" s="13" t="s">
        <v>35</v>
      </c>
      <c r="AX824" s="13" t="s">
        <v>74</v>
      </c>
      <c r="AY824" s="238" t="s">
        <v>189</v>
      </c>
    </row>
    <row r="825" s="13" customFormat="1">
      <c r="A825" s="13"/>
      <c r="B825" s="227"/>
      <c r="C825" s="228"/>
      <c r="D825" s="229" t="s">
        <v>200</v>
      </c>
      <c r="E825" s="230" t="s">
        <v>19</v>
      </c>
      <c r="F825" s="231" t="s">
        <v>2093</v>
      </c>
      <c r="G825" s="228"/>
      <c r="H825" s="232">
        <v>2.706</v>
      </c>
      <c r="I825" s="233"/>
      <c r="J825" s="228"/>
      <c r="K825" s="228"/>
      <c r="L825" s="234"/>
      <c r="M825" s="235"/>
      <c r="N825" s="236"/>
      <c r="O825" s="236"/>
      <c r="P825" s="236"/>
      <c r="Q825" s="236"/>
      <c r="R825" s="236"/>
      <c r="S825" s="236"/>
      <c r="T825" s="237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38" t="s">
        <v>200</v>
      </c>
      <c r="AU825" s="238" t="s">
        <v>84</v>
      </c>
      <c r="AV825" s="13" t="s">
        <v>84</v>
      </c>
      <c r="AW825" s="13" t="s">
        <v>35</v>
      </c>
      <c r="AX825" s="13" t="s">
        <v>74</v>
      </c>
      <c r="AY825" s="238" t="s">
        <v>189</v>
      </c>
    </row>
    <row r="826" s="13" customFormat="1">
      <c r="A826" s="13"/>
      <c r="B826" s="227"/>
      <c r="C826" s="228"/>
      <c r="D826" s="229" t="s">
        <v>200</v>
      </c>
      <c r="E826" s="230" t="s">
        <v>19</v>
      </c>
      <c r="F826" s="231" t="s">
        <v>2094</v>
      </c>
      <c r="G826" s="228"/>
      <c r="H826" s="232">
        <v>2.3100000000000001</v>
      </c>
      <c r="I826" s="233"/>
      <c r="J826" s="228"/>
      <c r="K826" s="228"/>
      <c r="L826" s="234"/>
      <c r="M826" s="235"/>
      <c r="N826" s="236"/>
      <c r="O826" s="236"/>
      <c r="P826" s="236"/>
      <c r="Q826" s="236"/>
      <c r="R826" s="236"/>
      <c r="S826" s="236"/>
      <c r="T826" s="237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38" t="s">
        <v>200</v>
      </c>
      <c r="AU826" s="238" t="s">
        <v>84</v>
      </c>
      <c r="AV826" s="13" t="s">
        <v>84</v>
      </c>
      <c r="AW826" s="13" t="s">
        <v>35</v>
      </c>
      <c r="AX826" s="13" t="s">
        <v>74</v>
      </c>
      <c r="AY826" s="238" t="s">
        <v>189</v>
      </c>
    </row>
    <row r="827" s="15" customFormat="1">
      <c r="A827" s="15"/>
      <c r="B827" s="251"/>
      <c r="C827" s="252"/>
      <c r="D827" s="229" t="s">
        <v>200</v>
      </c>
      <c r="E827" s="253" t="s">
        <v>19</v>
      </c>
      <c r="F827" s="254" t="s">
        <v>2071</v>
      </c>
      <c r="G827" s="252"/>
      <c r="H827" s="253" t="s">
        <v>19</v>
      </c>
      <c r="I827" s="255"/>
      <c r="J827" s="252"/>
      <c r="K827" s="252"/>
      <c r="L827" s="256"/>
      <c r="M827" s="257"/>
      <c r="N827" s="258"/>
      <c r="O827" s="258"/>
      <c r="P827" s="258"/>
      <c r="Q827" s="258"/>
      <c r="R827" s="258"/>
      <c r="S827" s="258"/>
      <c r="T827" s="259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T827" s="260" t="s">
        <v>200</v>
      </c>
      <c r="AU827" s="260" t="s">
        <v>84</v>
      </c>
      <c r="AV827" s="15" t="s">
        <v>82</v>
      </c>
      <c r="AW827" s="15" t="s">
        <v>35</v>
      </c>
      <c r="AX827" s="15" t="s">
        <v>74</v>
      </c>
      <c r="AY827" s="260" t="s">
        <v>189</v>
      </c>
    </row>
    <row r="828" s="13" customFormat="1">
      <c r="A828" s="13"/>
      <c r="B828" s="227"/>
      <c r="C828" s="228"/>
      <c r="D828" s="229" t="s">
        <v>200</v>
      </c>
      <c r="E828" s="230" t="s">
        <v>19</v>
      </c>
      <c r="F828" s="231" t="s">
        <v>2095</v>
      </c>
      <c r="G828" s="228"/>
      <c r="H828" s="232">
        <v>1.0920000000000001</v>
      </c>
      <c r="I828" s="233"/>
      <c r="J828" s="228"/>
      <c r="K828" s="228"/>
      <c r="L828" s="234"/>
      <c r="M828" s="235"/>
      <c r="N828" s="236"/>
      <c r="O828" s="236"/>
      <c r="P828" s="236"/>
      <c r="Q828" s="236"/>
      <c r="R828" s="236"/>
      <c r="S828" s="236"/>
      <c r="T828" s="237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38" t="s">
        <v>200</v>
      </c>
      <c r="AU828" s="238" t="s">
        <v>84</v>
      </c>
      <c r="AV828" s="13" t="s">
        <v>84</v>
      </c>
      <c r="AW828" s="13" t="s">
        <v>35</v>
      </c>
      <c r="AX828" s="13" t="s">
        <v>74</v>
      </c>
      <c r="AY828" s="238" t="s">
        <v>189</v>
      </c>
    </row>
    <row r="829" s="13" customFormat="1">
      <c r="A829" s="13"/>
      <c r="B829" s="227"/>
      <c r="C829" s="228"/>
      <c r="D829" s="229" t="s">
        <v>200</v>
      </c>
      <c r="E829" s="230" t="s">
        <v>19</v>
      </c>
      <c r="F829" s="231" t="s">
        <v>2096</v>
      </c>
      <c r="G829" s="228"/>
      <c r="H829" s="232">
        <v>2.3860000000000001</v>
      </c>
      <c r="I829" s="233"/>
      <c r="J829" s="228"/>
      <c r="K829" s="228"/>
      <c r="L829" s="234"/>
      <c r="M829" s="235"/>
      <c r="N829" s="236"/>
      <c r="O829" s="236"/>
      <c r="P829" s="236"/>
      <c r="Q829" s="236"/>
      <c r="R829" s="236"/>
      <c r="S829" s="236"/>
      <c r="T829" s="237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38" t="s">
        <v>200</v>
      </c>
      <c r="AU829" s="238" t="s">
        <v>84</v>
      </c>
      <c r="AV829" s="13" t="s">
        <v>84</v>
      </c>
      <c r="AW829" s="13" t="s">
        <v>35</v>
      </c>
      <c r="AX829" s="13" t="s">
        <v>74</v>
      </c>
      <c r="AY829" s="238" t="s">
        <v>189</v>
      </c>
    </row>
    <row r="830" s="13" customFormat="1">
      <c r="A830" s="13"/>
      <c r="B830" s="227"/>
      <c r="C830" s="228"/>
      <c r="D830" s="229" t="s">
        <v>200</v>
      </c>
      <c r="E830" s="230" t="s">
        <v>19</v>
      </c>
      <c r="F830" s="231" t="s">
        <v>2097</v>
      </c>
      <c r="G830" s="228"/>
      <c r="H830" s="232">
        <v>4.4939999999999998</v>
      </c>
      <c r="I830" s="233"/>
      <c r="J830" s="228"/>
      <c r="K830" s="228"/>
      <c r="L830" s="234"/>
      <c r="M830" s="235"/>
      <c r="N830" s="236"/>
      <c r="O830" s="236"/>
      <c r="P830" s="236"/>
      <c r="Q830" s="236"/>
      <c r="R830" s="236"/>
      <c r="S830" s="236"/>
      <c r="T830" s="237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38" t="s">
        <v>200</v>
      </c>
      <c r="AU830" s="238" t="s">
        <v>84</v>
      </c>
      <c r="AV830" s="13" t="s">
        <v>84</v>
      </c>
      <c r="AW830" s="13" t="s">
        <v>35</v>
      </c>
      <c r="AX830" s="13" t="s">
        <v>74</v>
      </c>
      <c r="AY830" s="238" t="s">
        <v>189</v>
      </c>
    </row>
    <row r="831" s="15" customFormat="1">
      <c r="A831" s="15"/>
      <c r="B831" s="251"/>
      <c r="C831" s="252"/>
      <c r="D831" s="229" t="s">
        <v>200</v>
      </c>
      <c r="E831" s="253" t="s">
        <v>19</v>
      </c>
      <c r="F831" s="254" t="s">
        <v>2076</v>
      </c>
      <c r="G831" s="252"/>
      <c r="H831" s="253" t="s">
        <v>19</v>
      </c>
      <c r="I831" s="255"/>
      <c r="J831" s="252"/>
      <c r="K831" s="252"/>
      <c r="L831" s="256"/>
      <c r="M831" s="257"/>
      <c r="N831" s="258"/>
      <c r="O831" s="258"/>
      <c r="P831" s="258"/>
      <c r="Q831" s="258"/>
      <c r="R831" s="258"/>
      <c r="S831" s="258"/>
      <c r="T831" s="259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T831" s="260" t="s">
        <v>200</v>
      </c>
      <c r="AU831" s="260" t="s">
        <v>84</v>
      </c>
      <c r="AV831" s="15" t="s">
        <v>82</v>
      </c>
      <c r="AW831" s="15" t="s">
        <v>35</v>
      </c>
      <c r="AX831" s="15" t="s">
        <v>74</v>
      </c>
      <c r="AY831" s="260" t="s">
        <v>189</v>
      </c>
    </row>
    <row r="832" s="13" customFormat="1">
      <c r="A832" s="13"/>
      <c r="B832" s="227"/>
      <c r="C832" s="228"/>
      <c r="D832" s="229" t="s">
        <v>200</v>
      </c>
      <c r="E832" s="230" t="s">
        <v>19</v>
      </c>
      <c r="F832" s="231" t="s">
        <v>2098</v>
      </c>
      <c r="G832" s="228"/>
      <c r="H832" s="232">
        <v>3.452</v>
      </c>
      <c r="I832" s="233"/>
      <c r="J832" s="228"/>
      <c r="K832" s="228"/>
      <c r="L832" s="234"/>
      <c r="M832" s="235"/>
      <c r="N832" s="236"/>
      <c r="O832" s="236"/>
      <c r="P832" s="236"/>
      <c r="Q832" s="236"/>
      <c r="R832" s="236"/>
      <c r="S832" s="236"/>
      <c r="T832" s="237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38" t="s">
        <v>200</v>
      </c>
      <c r="AU832" s="238" t="s">
        <v>84</v>
      </c>
      <c r="AV832" s="13" t="s">
        <v>84</v>
      </c>
      <c r="AW832" s="13" t="s">
        <v>35</v>
      </c>
      <c r="AX832" s="13" t="s">
        <v>74</v>
      </c>
      <c r="AY832" s="238" t="s">
        <v>189</v>
      </c>
    </row>
    <row r="833" s="13" customFormat="1">
      <c r="A833" s="13"/>
      <c r="B833" s="227"/>
      <c r="C833" s="228"/>
      <c r="D833" s="229" t="s">
        <v>200</v>
      </c>
      <c r="E833" s="230" t="s">
        <v>19</v>
      </c>
      <c r="F833" s="231" t="s">
        <v>2099</v>
      </c>
      <c r="G833" s="228"/>
      <c r="H833" s="232">
        <v>2.7679999999999998</v>
      </c>
      <c r="I833" s="233"/>
      <c r="J833" s="228"/>
      <c r="K833" s="228"/>
      <c r="L833" s="234"/>
      <c r="M833" s="235"/>
      <c r="N833" s="236"/>
      <c r="O833" s="236"/>
      <c r="P833" s="236"/>
      <c r="Q833" s="236"/>
      <c r="R833" s="236"/>
      <c r="S833" s="236"/>
      <c r="T833" s="237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38" t="s">
        <v>200</v>
      </c>
      <c r="AU833" s="238" t="s">
        <v>84</v>
      </c>
      <c r="AV833" s="13" t="s">
        <v>84</v>
      </c>
      <c r="AW833" s="13" t="s">
        <v>35</v>
      </c>
      <c r="AX833" s="13" t="s">
        <v>74</v>
      </c>
      <c r="AY833" s="238" t="s">
        <v>189</v>
      </c>
    </row>
    <row r="834" s="15" customFormat="1">
      <c r="A834" s="15"/>
      <c r="B834" s="251"/>
      <c r="C834" s="252"/>
      <c r="D834" s="229" t="s">
        <v>200</v>
      </c>
      <c r="E834" s="253" t="s">
        <v>19</v>
      </c>
      <c r="F834" s="254" t="s">
        <v>2080</v>
      </c>
      <c r="G834" s="252"/>
      <c r="H834" s="253" t="s">
        <v>19</v>
      </c>
      <c r="I834" s="255"/>
      <c r="J834" s="252"/>
      <c r="K834" s="252"/>
      <c r="L834" s="256"/>
      <c r="M834" s="257"/>
      <c r="N834" s="258"/>
      <c r="O834" s="258"/>
      <c r="P834" s="258"/>
      <c r="Q834" s="258"/>
      <c r="R834" s="258"/>
      <c r="S834" s="258"/>
      <c r="T834" s="259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60" t="s">
        <v>200</v>
      </c>
      <c r="AU834" s="260" t="s">
        <v>84</v>
      </c>
      <c r="AV834" s="15" t="s">
        <v>82</v>
      </c>
      <c r="AW834" s="15" t="s">
        <v>35</v>
      </c>
      <c r="AX834" s="15" t="s">
        <v>74</v>
      </c>
      <c r="AY834" s="260" t="s">
        <v>189</v>
      </c>
    </row>
    <row r="835" s="13" customFormat="1">
      <c r="A835" s="13"/>
      <c r="B835" s="227"/>
      <c r="C835" s="228"/>
      <c r="D835" s="229" t="s">
        <v>200</v>
      </c>
      <c r="E835" s="230" t="s">
        <v>19</v>
      </c>
      <c r="F835" s="231" t="s">
        <v>2100</v>
      </c>
      <c r="G835" s="228"/>
      <c r="H835" s="232">
        <v>2.1000000000000001</v>
      </c>
      <c r="I835" s="233"/>
      <c r="J835" s="228"/>
      <c r="K835" s="228"/>
      <c r="L835" s="234"/>
      <c r="M835" s="235"/>
      <c r="N835" s="236"/>
      <c r="O835" s="236"/>
      <c r="P835" s="236"/>
      <c r="Q835" s="236"/>
      <c r="R835" s="236"/>
      <c r="S835" s="236"/>
      <c r="T835" s="237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38" t="s">
        <v>200</v>
      </c>
      <c r="AU835" s="238" t="s">
        <v>84</v>
      </c>
      <c r="AV835" s="13" t="s">
        <v>84</v>
      </c>
      <c r="AW835" s="13" t="s">
        <v>35</v>
      </c>
      <c r="AX835" s="13" t="s">
        <v>74</v>
      </c>
      <c r="AY835" s="238" t="s">
        <v>189</v>
      </c>
    </row>
    <row r="836" s="13" customFormat="1">
      <c r="A836" s="13"/>
      <c r="B836" s="227"/>
      <c r="C836" s="228"/>
      <c r="D836" s="229" t="s">
        <v>200</v>
      </c>
      <c r="E836" s="230" t="s">
        <v>19</v>
      </c>
      <c r="F836" s="231" t="s">
        <v>2101</v>
      </c>
      <c r="G836" s="228"/>
      <c r="H836" s="232">
        <v>1.395</v>
      </c>
      <c r="I836" s="233"/>
      <c r="J836" s="228"/>
      <c r="K836" s="228"/>
      <c r="L836" s="234"/>
      <c r="M836" s="235"/>
      <c r="N836" s="236"/>
      <c r="O836" s="236"/>
      <c r="P836" s="236"/>
      <c r="Q836" s="236"/>
      <c r="R836" s="236"/>
      <c r="S836" s="236"/>
      <c r="T836" s="237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38" t="s">
        <v>200</v>
      </c>
      <c r="AU836" s="238" t="s">
        <v>84</v>
      </c>
      <c r="AV836" s="13" t="s">
        <v>84</v>
      </c>
      <c r="AW836" s="13" t="s">
        <v>35</v>
      </c>
      <c r="AX836" s="13" t="s">
        <v>74</v>
      </c>
      <c r="AY836" s="238" t="s">
        <v>189</v>
      </c>
    </row>
    <row r="837" s="15" customFormat="1">
      <c r="A837" s="15"/>
      <c r="B837" s="251"/>
      <c r="C837" s="252"/>
      <c r="D837" s="229" t="s">
        <v>200</v>
      </c>
      <c r="E837" s="253" t="s">
        <v>19</v>
      </c>
      <c r="F837" s="254" t="s">
        <v>2083</v>
      </c>
      <c r="G837" s="252"/>
      <c r="H837" s="253" t="s">
        <v>19</v>
      </c>
      <c r="I837" s="255"/>
      <c r="J837" s="252"/>
      <c r="K837" s="252"/>
      <c r="L837" s="256"/>
      <c r="M837" s="257"/>
      <c r="N837" s="258"/>
      <c r="O837" s="258"/>
      <c r="P837" s="258"/>
      <c r="Q837" s="258"/>
      <c r="R837" s="258"/>
      <c r="S837" s="258"/>
      <c r="T837" s="259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T837" s="260" t="s">
        <v>200</v>
      </c>
      <c r="AU837" s="260" t="s">
        <v>84</v>
      </c>
      <c r="AV837" s="15" t="s">
        <v>82</v>
      </c>
      <c r="AW837" s="15" t="s">
        <v>35</v>
      </c>
      <c r="AX837" s="15" t="s">
        <v>74</v>
      </c>
      <c r="AY837" s="260" t="s">
        <v>189</v>
      </c>
    </row>
    <row r="838" s="13" customFormat="1">
      <c r="A838" s="13"/>
      <c r="B838" s="227"/>
      <c r="C838" s="228"/>
      <c r="D838" s="229" t="s">
        <v>200</v>
      </c>
      <c r="E838" s="230" t="s">
        <v>19</v>
      </c>
      <c r="F838" s="231" t="s">
        <v>2102</v>
      </c>
      <c r="G838" s="228"/>
      <c r="H838" s="232">
        <v>5</v>
      </c>
      <c r="I838" s="233"/>
      <c r="J838" s="228"/>
      <c r="K838" s="228"/>
      <c r="L838" s="234"/>
      <c r="M838" s="235"/>
      <c r="N838" s="236"/>
      <c r="O838" s="236"/>
      <c r="P838" s="236"/>
      <c r="Q838" s="236"/>
      <c r="R838" s="236"/>
      <c r="S838" s="236"/>
      <c r="T838" s="237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38" t="s">
        <v>200</v>
      </c>
      <c r="AU838" s="238" t="s">
        <v>84</v>
      </c>
      <c r="AV838" s="13" t="s">
        <v>84</v>
      </c>
      <c r="AW838" s="13" t="s">
        <v>35</v>
      </c>
      <c r="AX838" s="13" t="s">
        <v>74</v>
      </c>
      <c r="AY838" s="238" t="s">
        <v>189</v>
      </c>
    </row>
    <row r="839" s="16" customFormat="1">
      <c r="A839" s="16"/>
      <c r="B839" s="271"/>
      <c r="C839" s="272"/>
      <c r="D839" s="229" t="s">
        <v>200</v>
      </c>
      <c r="E839" s="273" t="s">
        <v>1201</v>
      </c>
      <c r="F839" s="274" t="s">
        <v>379</v>
      </c>
      <c r="G839" s="272"/>
      <c r="H839" s="275">
        <v>35.286999999999999</v>
      </c>
      <c r="I839" s="276"/>
      <c r="J839" s="272"/>
      <c r="K839" s="272"/>
      <c r="L839" s="277"/>
      <c r="M839" s="278"/>
      <c r="N839" s="279"/>
      <c r="O839" s="279"/>
      <c r="P839" s="279"/>
      <c r="Q839" s="279"/>
      <c r="R839" s="279"/>
      <c r="S839" s="279"/>
      <c r="T839" s="280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T839" s="281" t="s">
        <v>200</v>
      </c>
      <c r="AU839" s="281" t="s">
        <v>84</v>
      </c>
      <c r="AV839" s="16" t="s">
        <v>190</v>
      </c>
      <c r="AW839" s="16" t="s">
        <v>35</v>
      </c>
      <c r="AX839" s="16" t="s">
        <v>74</v>
      </c>
      <c r="AY839" s="281" t="s">
        <v>189</v>
      </c>
    </row>
    <row r="840" s="14" customFormat="1">
      <c r="A840" s="14"/>
      <c r="B840" s="239"/>
      <c r="C840" s="240"/>
      <c r="D840" s="229" t="s">
        <v>200</v>
      </c>
      <c r="E840" s="241" t="s">
        <v>19</v>
      </c>
      <c r="F840" s="242" t="s">
        <v>203</v>
      </c>
      <c r="G840" s="240"/>
      <c r="H840" s="243">
        <v>35.286999999999999</v>
      </c>
      <c r="I840" s="244"/>
      <c r="J840" s="240"/>
      <c r="K840" s="240"/>
      <c r="L840" s="245"/>
      <c r="M840" s="246"/>
      <c r="N840" s="247"/>
      <c r="O840" s="247"/>
      <c r="P840" s="247"/>
      <c r="Q840" s="247"/>
      <c r="R840" s="247"/>
      <c r="S840" s="247"/>
      <c r="T840" s="248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49" t="s">
        <v>200</v>
      </c>
      <c r="AU840" s="249" t="s">
        <v>84</v>
      </c>
      <c r="AV840" s="14" t="s">
        <v>196</v>
      </c>
      <c r="AW840" s="14" t="s">
        <v>35</v>
      </c>
      <c r="AX840" s="14" t="s">
        <v>82</v>
      </c>
      <c r="AY840" s="249" t="s">
        <v>189</v>
      </c>
    </row>
    <row r="841" s="2" customFormat="1" ht="16.5" customHeight="1">
      <c r="A841" s="42"/>
      <c r="B841" s="43"/>
      <c r="C841" s="209" t="s">
        <v>994</v>
      </c>
      <c r="D841" s="209" t="s">
        <v>192</v>
      </c>
      <c r="E841" s="210" t="s">
        <v>2103</v>
      </c>
      <c r="F841" s="211" t="s">
        <v>2104</v>
      </c>
      <c r="G841" s="212" t="s">
        <v>93</v>
      </c>
      <c r="H841" s="213">
        <v>161.73400000000001</v>
      </c>
      <c r="I841" s="214"/>
      <c r="J841" s="215">
        <f>ROUND(I841*H841,2)</f>
        <v>0</v>
      </c>
      <c r="K841" s="211" t="s">
        <v>19</v>
      </c>
      <c r="L841" s="48"/>
      <c r="M841" s="216" t="s">
        <v>19</v>
      </c>
      <c r="N841" s="217" t="s">
        <v>45</v>
      </c>
      <c r="O841" s="88"/>
      <c r="P841" s="218">
        <f>O841*H841</f>
        <v>0</v>
      </c>
      <c r="Q841" s="218">
        <v>0</v>
      </c>
      <c r="R841" s="218">
        <f>Q841*H841</f>
        <v>0</v>
      </c>
      <c r="S841" s="218">
        <v>0</v>
      </c>
      <c r="T841" s="219">
        <f>S841*H841</f>
        <v>0</v>
      </c>
      <c r="U841" s="42"/>
      <c r="V841" s="42"/>
      <c r="W841" s="42"/>
      <c r="X841" s="42"/>
      <c r="Y841" s="42"/>
      <c r="Z841" s="42"/>
      <c r="AA841" s="42"/>
      <c r="AB841" s="42"/>
      <c r="AC841" s="42"/>
      <c r="AD841" s="42"/>
      <c r="AE841" s="42"/>
      <c r="AR841" s="220" t="s">
        <v>196</v>
      </c>
      <c r="AT841" s="220" t="s">
        <v>192</v>
      </c>
      <c r="AU841" s="220" t="s">
        <v>84</v>
      </c>
      <c r="AY841" s="21" t="s">
        <v>189</v>
      </c>
      <c r="BE841" s="221">
        <f>IF(N841="základní",J841,0)</f>
        <v>0</v>
      </c>
      <c r="BF841" s="221">
        <f>IF(N841="snížená",J841,0)</f>
        <v>0</v>
      </c>
      <c r="BG841" s="221">
        <f>IF(N841="zákl. přenesená",J841,0)</f>
        <v>0</v>
      </c>
      <c r="BH841" s="221">
        <f>IF(N841="sníž. přenesená",J841,0)</f>
        <v>0</v>
      </c>
      <c r="BI841" s="221">
        <f>IF(N841="nulová",J841,0)</f>
        <v>0</v>
      </c>
      <c r="BJ841" s="21" t="s">
        <v>82</v>
      </c>
      <c r="BK841" s="221">
        <f>ROUND(I841*H841,2)</f>
        <v>0</v>
      </c>
      <c r="BL841" s="21" t="s">
        <v>196</v>
      </c>
      <c r="BM841" s="220" t="s">
        <v>2105</v>
      </c>
    </row>
    <row r="842" s="2" customFormat="1">
      <c r="A842" s="42"/>
      <c r="B842" s="43"/>
      <c r="C842" s="44"/>
      <c r="D842" s="229" t="s">
        <v>217</v>
      </c>
      <c r="E842" s="44"/>
      <c r="F842" s="250" t="s">
        <v>2106</v>
      </c>
      <c r="G842" s="44"/>
      <c r="H842" s="44"/>
      <c r="I842" s="224"/>
      <c r="J842" s="44"/>
      <c r="K842" s="44"/>
      <c r="L842" s="48"/>
      <c r="M842" s="225"/>
      <c r="N842" s="226"/>
      <c r="O842" s="88"/>
      <c r="P842" s="88"/>
      <c r="Q842" s="88"/>
      <c r="R842" s="88"/>
      <c r="S842" s="88"/>
      <c r="T842" s="89"/>
      <c r="U842" s="42"/>
      <c r="V842" s="42"/>
      <c r="W842" s="42"/>
      <c r="X842" s="42"/>
      <c r="Y842" s="42"/>
      <c r="Z842" s="42"/>
      <c r="AA842" s="42"/>
      <c r="AB842" s="42"/>
      <c r="AC842" s="42"/>
      <c r="AD842" s="42"/>
      <c r="AE842" s="42"/>
      <c r="AT842" s="21" t="s">
        <v>217</v>
      </c>
      <c r="AU842" s="21" t="s">
        <v>84</v>
      </c>
    </row>
    <row r="843" s="13" customFormat="1">
      <c r="A843" s="13"/>
      <c r="B843" s="227"/>
      <c r="C843" s="228"/>
      <c r="D843" s="229" t="s">
        <v>200</v>
      </c>
      <c r="E843" s="230" t="s">
        <v>19</v>
      </c>
      <c r="F843" s="231" t="s">
        <v>2107</v>
      </c>
      <c r="G843" s="228"/>
      <c r="H843" s="232">
        <v>161.73400000000001</v>
      </c>
      <c r="I843" s="233"/>
      <c r="J843" s="228"/>
      <c r="K843" s="228"/>
      <c r="L843" s="234"/>
      <c r="M843" s="235"/>
      <c r="N843" s="236"/>
      <c r="O843" s="236"/>
      <c r="P843" s="236"/>
      <c r="Q843" s="236"/>
      <c r="R843" s="236"/>
      <c r="S843" s="236"/>
      <c r="T843" s="237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38" t="s">
        <v>200</v>
      </c>
      <c r="AU843" s="238" t="s">
        <v>84</v>
      </c>
      <c r="AV843" s="13" t="s">
        <v>84</v>
      </c>
      <c r="AW843" s="13" t="s">
        <v>35</v>
      </c>
      <c r="AX843" s="13" t="s">
        <v>82</v>
      </c>
      <c r="AY843" s="238" t="s">
        <v>189</v>
      </c>
    </row>
    <row r="844" s="2" customFormat="1" ht="21.75" customHeight="1">
      <c r="A844" s="42"/>
      <c r="B844" s="43"/>
      <c r="C844" s="209" t="s">
        <v>1001</v>
      </c>
      <c r="D844" s="209" t="s">
        <v>192</v>
      </c>
      <c r="E844" s="210" t="s">
        <v>2108</v>
      </c>
      <c r="F844" s="211" t="s">
        <v>2109</v>
      </c>
      <c r="G844" s="212" t="s">
        <v>93</v>
      </c>
      <c r="H844" s="213">
        <v>197.02099999999999</v>
      </c>
      <c r="I844" s="214"/>
      <c r="J844" s="215">
        <f>ROUND(I844*H844,2)</f>
        <v>0</v>
      </c>
      <c r="K844" s="211" t="s">
        <v>19</v>
      </c>
      <c r="L844" s="48"/>
      <c r="M844" s="216" t="s">
        <v>19</v>
      </c>
      <c r="N844" s="217" t="s">
        <v>45</v>
      </c>
      <c r="O844" s="88"/>
      <c r="P844" s="218">
        <f>O844*H844</f>
        <v>0</v>
      </c>
      <c r="Q844" s="218">
        <v>0</v>
      </c>
      <c r="R844" s="218">
        <f>Q844*H844</f>
        <v>0</v>
      </c>
      <c r="S844" s="218">
        <v>0</v>
      </c>
      <c r="T844" s="219">
        <f>S844*H844</f>
        <v>0</v>
      </c>
      <c r="U844" s="42"/>
      <c r="V844" s="42"/>
      <c r="W844" s="42"/>
      <c r="X844" s="42"/>
      <c r="Y844" s="42"/>
      <c r="Z844" s="42"/>
      <c r="AA844" s="42"/>
      <c r="AB844" s="42"/>
      <c r="AC844" s="42"/>
      <c r="AD844" s="42"/>
      <c r="AE844" s="42"/>
      <c r="AR844" s="220" t="s">
        <v>196</v>
      </c>
      <c r="AT844" s="220" t="s">
        <v>192</v>
      </c>
      <c r="AU844" s="220" t="s">
        <v>84</v>
      </c>
      <c r="AY844" s="21" t="s">
        <v>189</v>
      </c>
      <c r="BE844" s="221">
        <f>IF(N844="základní",J844,0)</f>
        <v>0</v>
      </c>
      <c r="BF844" s="221">
        <f>IF(N844="snížená",J844,0)</f>
        <v>0</v>
      </c>
      <c r="BG844" s="221">
        <f>IF(N844="zákl. přenesená",J844,0)</f>
        <v>0</v>
      </c>
      <c r="BH844" s="221">
        <f>IF(N844="sníž. přenesená",J844,0)</f>
        <v>0</v>
      </c>
      <c r="BI844" s="221">
        <f>IF(N844="nulová",J844,0)</f>
        <v>0</v>
      </c>
      <c r="BJ844" s="21" t="s">
        <v>82</v>
      </c>
      <c r="BK844" s="221">
        <f>ROUND(I844*H844,2)</f>
        <v>0</v>
      </c>
      <c r="BL844" s="21" t="s">
        <v>196</v>
      </c>
      <c r="BM844" s="220" t="s">
        <v>2110</v>
      </c>
    </row>
    <row r="845" s="13" customFormat="1">
      <c r="A845" s="13"/>
      <c r="B845" s="227"/>
      <c r="C845" s="228"/>
      <c r="D845" s="229" t="s">
        <v>200</v>
      </c>
      <c r="E845" s="230" t="s">
        <v>19</v>
      </c>
      <c r="F845" s="231" t="s">
        <v>134</v>
      </c>
      <c r="G845" s="228"/>
      <c r="H845" s="232">
        <v>197.02099999999999</v>
      </c>
      <c r="I845" s="233"/>
      <c r="J845" s="228"/>
      <c r="K845" s="228"/>
      <c r="L845" s="234"/>
      <c r="M845" s="235"/>
      <c r="N845" s="236"/>
      <c r="O845" s="236"/>
      <c r="P845" s="236"/>
      <c r="Q845" s="236"/>
      <c r="R845" s="236"/>
      <c r="S845" s="236"/>
      <c r="T845" s="237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38" t="s">
        <v>200</v>
      </c>
      <c r="AU845" s="238" t="s">
        <v>84</v>
      </c>
      <c r="AV845" s="13" t="s">
        <v>84</v>
      </c>
      <c r="AW845" s="13" t="s">
        <v>35</v>
      </c>
      <c r="AX845" s="13" t="s">
        <v>82</v>
      </c>
      <c r="AY845" s="238" t="s">
        <v>189</v>
      </c>
    </row>
    <row r="846" s="2" customFormat="1" ht="24.15" customHeight="1">
      <c r="A846" s="42"/>
      <c r="B846" s="43"/>
      <c r="C846" s="209" t="s">
        <v>1007</v>
      </c>
      <c r="D846" s="209" t="s">
        <v>192</v>
      </c>
      <c r="E846" s="210" t="s">
        <v>2111</v>
      </c>
      <c r="F846" s="211" t="s">
        <v>2112</v>
      </c>
      <c r="G846" s="212" t="s">
        <v>93</v>
      </c>
      <c r="H846" s="213">
        <v>197.02099999999999</v>
      </c>
      <c r="I846" s="214"/>
      <c r="J846" s="215">
        <f>ROUND(I846*H846,2)</f>
        <v>0</v>
      </c>
      <c r="K846" s="211" t="s">
        <v>19</v>
      </c>
      <c r="L846" s="48"/>
      <c r="M846" s="216" t="s">
        <v>19</v>
      </c>
      <c r="N846" s="217" t="s">
        <v>45</v>
      </c>
      <c r="O846" s="88"/>
      <c r="P846" s="218">
        <f>O846*H846</f>
        <v>0</v>
      </c>
      <c r="Q846" s="218">
        <v>0.029999999999999999</v>
      </c>
      <c r="R846" s="218">
        <f>Q846*H846</f>
        <v>5.9106299999999994</v>
      </c>
      <c r="S846" s="218">
        <v>0</v>
      </c>
      <c r="T846" s="219">
        <f>S846*H846</f>
        <v>0</v>
      </c>
      <c r="U846" s="42"/>
      <c r="V846" s="42"/>
      <c r="W846" s="42"/>
      <c r="X846" s="42"/>
      <c r="Y846" s="42"/>
      <c r="Z846" s="42"/>
      <c r="AA846" s="42"/>
      <c r="AB846" s="42"/>
      <c r="AC846" s="42"/>
      <c r="AD846" s="42"/>
      <c r="AE846" s="42"/>
      <c r="AR846" s="220" t="s">
        <v>196</v>
      </c>
      <c r="AT846" s="220" t="s">
        <v>192</v>
      </c>
      <c r="AU846" s="220" t="s">
        <v>84</v>
      </c>
      <c r="AY846" s="21" t="s">
        <v>189</v>
      </c>
      <c r="BE846" s="221">
        <f>IF(N846="základní",J846,0)</f>
        <v>0</v>
      </c>
      <c r="BF846" s="221">
        <f>IF(N846="snížená",J846,0)</f>
        <v>0</v>
      </c>
      <c r="BG846" s="221">
        <f>IF(N846="zákl. přenesená",J846,0)</f>
        <v>0</v>
      </c>
      <c r="BH846" s="221">
        <f>IF(N846="sníž. přenesená",J846,0)</f>
        <v>0</v>
      </c>
      <c r="BI846" s="221">
        <f>IF(N846="nulová",J846,0)</f>
        <v>0</v>
      </c>
      <c r="BJ846" s="21" t="s">
        <v>82</v>
      </c>
      <c r="BK846" s="221">
        <f>ROUND(I846*H846,2)</f>
        <v>0</v>
      </c>
      <c r="BL846" s="21" t="s">
        <v>196</v>
      </c>
      <c r="BM846" s="220" t="s">
        <v>2113</v>
      </c>
    </row>
    <row r="847" s="13" customFormat="1">
      <c r="A847" s="13"/>
      <c r="B847" s="227"/>
      <c r="C847" s="228"/>
      <c r="D847" s="229" t="s">
        <v>200</v>
      </c>
      <c r="E847" s="230" t="s">
        <v>19</v>
      </c>
      <c r="F847" s="231" t="s">
        <v>134</v>
      </c>
      <c r="G847" s="228"/>
      <c r="H847" s="232">
        <v>197.02099999999999</v>
      </c>
      <c r="I847" s="233"/>
      <c r="J847" s="228"/>
      <c r="K847" s="228"/>
      <c r="L847" s="234"/>
      <c r="M847" s="235"/>
      <c r="N847" s="236"/>
      <c r="O847" s="236"/>
      <c r="P847" s="236"/>
      <c r="Q847" s="236"/>
      <c r="R847" s="236"/>
      <c r="S847" s="236"/>
      <c r="T847" s="237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38" t="s">
        <v>200</v>
      </c>
      <c r="AU847" s="238" t="s">
        <v>84</v>
      </c>
      <c r="AV847" s="13" t="s">
        <v>84</v>
      </c>
      <c r="AW847" s="13" t="s">
        <v>35</v>
      </c>
      <c r="AX847" s="13" t="s">
        <v>82</v>
      </c>
      <c r="AY847" s="238" t="s">
        <v>189</v>
      </c>
    </row>
    <row r="848" s="2" customFormat="1" ht="37.8" customHeight="1">
      <c r="A848" s="42"/>
      <c r="B848" s="43"/>
      <c r="C848" s="209" t="s">
        <v>1012</v>
      </c>
      <c r="D848" s="209" t="s">
        <v>192</v>
      </c>
      <c r="E848" s="210" t="s">
        <v>2114</v>
      </c>
      <c r="F848" s="211" t="s">
        <v>2115</v>
      </c>
      <c r="G848" s="212" t="s">
        <v>93</v>
      </c>
      <c r="H848" s="213">
        <v>197.02099999999999</v>
      </c>
      <c r="I848" s="214"/>
      <c r="J848" s="215">
        <f>ROUND(I848*H848,2)</f>
        <v>0</v>
      </c>
      <c r="K848" s="211" t="s">
        <v>19</v>
      </c>
      <c r="L848" s="48"/>
      <c r="M848" s="216" t="s">
        <v>19</v>
      </c>
      <c r="N848" s="217" t="s">
        <v>45</v>
      </c>
      <c r="O848" s="88"/>
      <c r="P848" s="218">
        <f>O848*H848</f>
        <v>0</v>
      </c>
      <c r="Q848" s="218">
        <v>0.0275</v>
      </c>
      <c r="R848" s="218">
        <f>Q848*H848</f>
        <v>5.4180774999999999</v>
      </c>
      <c r="S848" s="218">
        <v>0</v>
      </c>
      <c r="T848" s="219">
        <f>S848*H848</f>
        <v>0</v>
      </c>
      <c r="U848" s="42"/>
      <c r="V848" s="42"/>
      <c r="W848" s="42"/>
      <c r="X848" s="42"/>
      <c r="Y848" s="42"/>
      <c r="Z848" s="42"/>
      <c r="AA848" s="42"/>
      <c r="AB848" s="42"/>
      <c r="AC848" s="42"/>
      <c r="AD848" s="42"/>
      <c r="AE848" s="42"/>
      <c r="AR848" s="220" t="s">
        <v>196</v>
      </c>
      <c r="AT848" s="220" t="s">
        <v>192</v>
      </c>
      <c r="AU848" s="220" t="s">
        <v>84</v>
      </c>
      <c r="AY848" s="21" t="s">
        <v>189</v>
      </c>
      <c r="BE848" s="221">
        <f>IF(N848="základní",J848,0)</f>
        <v>0</v>
      </c>
      <c r="BF848" s="221">
        <f>IF(N848="snížená",J848,0)</f>
        <v>0</v>
      </c>
      <c r="BG848" s="221">
        <f>IF(N848="zákl. přenesená",J848,0)</f>
        <v>0</v>
      </c>
      <c r="BH848" s="221">
        <f>IF(N848="sníž. přenesená",J848,0)</f>
        <v>0</v>
      </c>
      <c r="BI848" s="221">
        <f>IF(N848="nulová",J848,0)</f>
        <v>0</v>
      </c>
      <c r="BJ848" s="21" t="s">
        <v>82</v>
      </c>
      <c r="BK848" s="221">
        <f>ROUND(I848*H848,2)</f>
        <v>0</v>
      </c>
      <c r="BL848" s="21" t="s">
        <v>196</v>
      </c>
      <c r="BM848" s="220" t="s">
        <v>2116</v>
      </c>
    </row>
    <row r="849" s="13" customFormat="1">
      <c r="A849" s="13"/>
      <c r="B849" s="227"/>
      <c r="C849" s="228"/>
      <c r="D849" s="229" t="s">
        <v>200</v>
      </c>
      <c r="E849" s="230" t="s">
        <v>19</v>
      </c>
      <c r="F849" s="231" t="s">
        <v>134</v>
      </c>
      <c r="G849" s="228"/>
      <c r="H849" s="232">
        <v>197.02099999999999</v>
      </c>
      <c r="I849" s="233"/>
      <c r="J849" s="228"/>
      <c r="K849" s="228"/>
      <c r="L849" s="234"/>
      <c r="M849" s="235"/>
      <c r="N849" s="236"/>
      <c r="O849" s="236"/>
      <c r="P849" s="236"/>
      <c r="Q849" s="236"/>
      <c r="R849" s="236"/>
      <c r="S849" s="236"/>
      <c r="T849" s="237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38" t="s">
        <v>200</v>
      </c>
      <c r="AU849" s="238" t="s">
        <v>84</v>
      </c>
      <c r="AV849" s="13" t="s">
        <v>84</v>
      </c>
      <c r="AW849" s="13" t="s">
        <v>35</v>
      </c>
      <c r="AX849" s="13" t="s">
        <v>82</v>
      </c>
      <c r="AY849" s="238" t="s">
        <v>189</v>
      </c>
    </row>
    <row r="850" s="2" customFormat="1" ht="21.75" customHeight="1">
      <c r="A850" s="42"/>
      <c r="B850" s="43"/>
      <c r="C850" s="209" t="s">
        <v>1017</v>
      </c>
      <c r="D850" s="209" t="s">
        <v>192</v>
      </c>
      <c r="E850" s="210" t="s">
        <v>2117</v>
      </c>
      <c r="F850" s="211" t="s">
        <v>2118</v>
      </c>
      <c r="G850" s="212" t="s">
        <v>93</v>
      </c>
      <c r="H850" s="213">
        <v>197.02099999999999</v>
      </c>
      <c r="I850" s="214"/>
      <c r="J850" s="215">
        <f>ROUND(I850*H850,2)</f>
        <v>0</v>
      </c>
      <c r="K850" s="211" t="s">
        <v>19</v>
      </c>
      <c r="L850" s="48"/>
      <c r="M850" s="216" t="s">
        <v>19</v>
      </c>
      <c r="N850" s="217" t="s">
        <v>45</v>
      </c>
      <c r="O850" s="88"/>
      <c r="P850" s="218">
        <f>O850*H850</f>
        <v>0</v>
      </c>
      <c r="Q850" s="218">
        <v>0.0070000000000000001</v>
      </c>
      <c r="R850" s="218">
        <f>Q850*H850</f>
        <v>1.3791469999999999</v>
      </c>
      <c r="S850" s="218">
        <v>0</v>
      </c>
      <c r="T850" s="219">
        <f>S850*H850</f>
        <v>0</v>
      </c>
      <c r="U850" s="42"/>
      <c r="V850" s="42"/>
      <c r="W850" s="42"/>
      <c r="X850" s="42"/>
      <c r="Y850" s="42"/>
      <c r="Z850" s="42"/>
      <c r="AA850" s="42"/>
      <c r="AB850" s="42"/>
      <c r="AC850" s="42"/>
      <c r="AD850" s="42"/>
      <c r="AE850" s="42"/>
      <c r="AR850" s="220" t="s">
        <v>196</v>
      </c>
      <c r="AT850" s="220" t="s">
        <v>192</v>
      </c>
      <c r="AU850" s="220" t="s">
        <v>84</v>
      </c>
      <c r="AY850" s="21" t="s">
        <v>189</v>
      </c>
      <c r="BE850" s="221">
        <f>IF(N850="základní",J850,0)</f>
        <v>0</v>
      </c>
      <c r="BF850" s="221">
        <f>IF(N850="snížená",J850,0)</f>
        <v>0</v>
      </c>
      <c r="BG850" s="221">
        <f>IF(N850="zákl. přenesená",J850,0)</f>
        <v>0</v>
      </c>
      <c r="BH850" s="221">
        <f>IF(N850="sníž. přenesená",J850,0)</f>
        <v>0</v>
      </c>
      <c r="BI850" s="221">
        <f>IF(N850="nulová",J850,0)</f>
        <v>0</v>
      </c>
      <c r="BJ850" s="21" t="s">
        <v>82</v>
      </c>
      <c r="BK850" s="221">
        <f>ROUND(I850*H850,2)</f>
        <v>0</v>
      </c>
      <c r="BL850" s="21" t="s">
        <v>196</v>
      </c>
      <c r="BM850" s="220" t="s">
        <v>2119</v>
      </c>
    </row>
    <row r="851" s="13" customFormat="1">
      <c r="A851" s="13"/>
      <c r="B851" s="227"/>
      <c r="C851" s="228"/>
      <c r="D851" s="229" t="s">
        <v>200</v>
      </c>
      <c r="E851" s="230" t="s">
        <v>19</v>
      </c>
      <c r="F851" s="231" t="s">
        <v>134</v>
      </c>
      <c r="G851" s="228"/>
      <c r="H851" s="232">
        <v>197.02099999999999</v>
      </c>
      <c r="I851" s="233"/>
      <c r="J851" s="228"/>
      <c r="K851" s="228"/>
      <c r="L851" s="234"/>
      <c r="M851" s="235"/>
      <c r="N851" s="236"/>
      <c r="O851" s="236"/>
      <c r="P851" s="236"/>
      <c r="Q851" s="236"/>
      <c r="R851" s="236"/>
      <c r="S851" s="236"/>
      <c r="T851" s="237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38" t="s">
        <v>200</v>
      </c>
      <c r="AU851" s="238" t="s">
        <v>84</v>
      </c>
      <c r="AV851" s="13" t="s">
        <v>84</v>
      </c>
      <c r="AW851" s="13" t="s">
        <v>35</v>
      </c>
      <c r="AX851" s="13" t="s">
        <v>82</v>
      </c>
      <c r="AY851" s="238" t="s">
        <v>189</v>
      </c>
    </row>
    <row r="852" s="2" customFormat="1" ht="33" customHeight="1">
      <c r="A852" s="42"/>
      <c r="B852" s="43"/>
      <c r="C852" s="209" t="s">
        <v>1024</v>
      </c>
      <c r="D852" s="209" t="s">
        <v>192</v>
      </c>
      <c r="E852" s="210" t="s">
        <v>2120</v>
      </c>
      <c r="F852" s="211" t="s">
        <v>2121</v>
      </c>
      <c r="G852" s="212" t="s">
        <v>93</v>
      </c>
      <c r="H852" s="213">
        <v>197.02099999999999</v>
      </c>
      <c r="I852" s="214"/>
      <c r="J852" s="215">
        <f>ROUND(I852*H852,2)</f>
        <v>0</v>
      </c>
      <c r="K852" s="211" t="s">
        <v>195</v>
      </c>
      <c r="L852" s="48"/>
      <c r="M852" s="216" t="s">
        <v>19</v>
      </c>
      <c r="N852" s="217" t="s">
        <v>45</v>
      </c>
      <c r="O852" s="88"/>
      <c r="P852" s="218">
        <f>O852*H852</f>
        <v>0</v>
      </c>
      <c r="Q852" s="218">
        <v>0.012080000000000001</v>
      </c>
      <c r="R852" s="218">
        <f>Q852*H852</f>
        <v>2.3800136799999998</v>
      </c>
      <c r="S852" s="218">
        <v>0</v>
      </c>
      <c r="T852" s="219">
        <f>S852*H852</f>
        <v>0</v>
      </c>
      <c r="U852" s="42"/>
      <c r="V852" s="42"/>
      <c r="W852" s="42"/>
      <c r="X852" s="42"/>
      <c r="Y852" s="42"/>
      <c r="Z852" s="42"/>
      <c r="AA852" s="42"/>
      <c r="AB852" s="42"/>
      <c r="AC852" s="42"/>
      <c r="AD852" s="42"/>
      <c r="AE852" s="42"/>
      <c r="AR852" s="220" t="s">
        <v>196</v>
      </c>
      <c r="AT852" s="220" t="s">
        <v>192</v>
      </c>
      <c r="AU852" s="220" t="s">
        <v>84</v>
      </c>
      <c r="AY852" s="21" t="s">
        <v>189</v>
      </c>
      <c r="BE852" s="221">
        <f>IF(N852="základní",J852,0)</f>
        <v>0</v>
      </c>
      <c r="BF852" s="221">
        <f>IF(N852="snížená",J852,0)</f>
        <v>0</v>
      </c>
      <c r="BG852" s="221">
        <f>IF(N852="zákl. přenesená",J852,0)</f>
        <v>0</v>
      </c>
      <c r="BH852" s="221">
        <f>IF(N852="sníž. přenesená",J852,0)</f>
        <v>0</v>
      </c>
      <c r="BI852" s="221">
        <f>IF(N852="nulová",J852,0)</f>
        <v>0</v>
      </c>
      <c r="BJ852" s="21" t="s">
        <v>82</v>
      </c>
      <c r="BK852" s="221">
        <f>ROUND(I852*H852,2)</f>
        <v>0</v>
      </c>
      <c r="BL852" s="21" t="s">
        <v>196</v>
      </c>
      <c r="BM852" s="220" t="s">
        <v>2122</v>
      </c>
    </row>
    <row r="853" s="2" customFormat="1">
      <c r="A853" s="42"/>
      <c r="B853" s="43"/>
      <c r="C853" s="44"/>
      <c r="D853" s="222" t="s">
        <v>198</v>
      </c>
      <c r="E853" s="44"/>
      <c r="F853" s="223" t="s">
        <v>2123</v>
      </c>
      <c r="G853" s="44"/>
      <c r="H853" s="44"/>
      <c r="I853" s="224"/>
      <c r="J853" s="44"/>
      <c r="K853" s="44"/>
      <c r="L853" s="48"/>
      <c r="M853" s="225"/>
      <c r="N853" s="226"/>
      <c r="O853" s="88"/>
      <c r="P853" s="88"/>
      <c r="Q853" s="88"/>
      <c r="R853" s="88"/>
      <c r="S853" s="88"/>
      <c r="T853" s="89"/>
      <c r="U853" s="42"/>
      <c r="V853" s="42"/>
      <c r="W853" s="42"/>
      <c r="X853" s="42"/>
      <c r="Y853" s="42"/>
      <c r="Z853" s="42"/>
      <c r="AA853" s="42"/>
      <c r="AB853" s="42"/>
      <c r="AC853" s="42"/>
      <c r="AD853" s="42"/>
      <c r="AE853" s="42"/>
      <c r="AT853" s="21" t="s">
        <v>198</v>
      </c>
      <c r="AU853" s="21" t="s">
        <v>84</v>
      </c>
    </row>
    <row r="854" s="2" customFormat="1">
      <c r="A854" s="42"/>
      <c r="B854" s="43"/>
      <c r="C854" s="44"/>
      <c r="D854" s="229" t="s">
        <v>217</v>
      </c>
      <c r="E854" s="44"/>
      <c r="F854" s="250" t="s">
        <v>2124</v>
      </c>
      <c r="G854" s="44"/>
      <c r="H854" s="44"/>
      <c r="I854" s="224"/>
      <c r="J854" s="44"/>
      <c r="K854" s="44"/>
      <c r="L854" s="48"/>
      <c r="M854" s="225"/>
      <c r="N854" s="226"/>
      <c r="O854" s="88"/>
      <c r="P854" s="88"/>
      <c r="Q854" s="88"/>
      <c r="R854" s="88"/>
      <c r="S854" s="88"/>
      <c r="T854" s="89"/>
      <c r="U854" s="42"/>
      <c r="V854" s="42"/>
      <c r="W854" s="42"/>
      <c r="X854" s="42"/>
      <c r="Y854" s="42"/>
      <c r="Z854" s="42"/>
      <c r="AA854" s="42"/>
      <c r="AB854" s="42"/>
      <c r="AC854" s="42"/>
      <c r="AD854" s="42"/>
      <c r="AE854" s="42"/>
      <c r="AT854" s="21" t="s">
        <v>217</v>
      </c>
      <c r="AU854" s="21" t="s">
        <v>84</v>
      </c>
    </row>
    <row r="855" s="13" customFormat="1">
      <c r="A855" s="13"/>
      <c r="B855" s="227"/>
      <c r="C855" s="228"/>
      <c r="D855" s="229" t="s">
        <v>200</v>
      </c>
      <c r="E855" s="230" t="s">
        <v>19</v>
      </c>
      <c r="F855" s="231" t="s">
        <v>134</v>
      </c>
      <c r="G855" s="228"/>
      <c r="H855" s="232">
        <v>197.02099999999999</v>
      </c>
      <c r="I855" s="233"/>
      <c r="J855" s="228"/>
      <c r="K855" s="228"/>
      <c r="L855" s="234"/>
      <c r="M855" s="235"/>
      <c r="N855" s="236"/>
      <c r="O855" s="236"/>
      <c r="P855" s="236"/>
      <c r="Q855" s="236"/>
      <c r="R855" s="236"/>
      <c r="S855" s="236"/>
      <c r="T855" s="237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38" t="s">
        <v>200</v>
      </c>
      <c r="AU855" s="238" t="s">
        <v>84</v>
      </c>
      <c r="AV855" s="13" t="s">
        <v>84</v>
      </c>
      <c r="AW855" s="13" t="s">
        <v>35</v>
      </c>
      <c r="AX855" s="13" t="s">
        <v>82</v>
      </c>
      <c r="AY855" s="238" t="s">
        <v>189</v>
      </c>
    </row>
    <row r="856" s="2" customFormat="1" ht="16.5" customHeight="1">
      <c r="A856" s="42"/>
      <c r="B856" s="43"/>
      <c r="C856" s="209" t="s">
        <v>1030</v>
      </c>
      <c r="D856" s="209" t="s">
        <v>192</v>
      </c>
      <c r="E856" s="210" t="s">
        <v>381</v>
      </c>
      <c r="F856" s="211" t="s">
        <v>2125</v>
      </c>
      <c r="G856" s="212" t="s">
        <v>93</v>
      </c>
      <c r="H856" s="213">
        <v>123.181</v>
      </c>
      <c r="I856" s="214"/>
      <c r="J856" s="215">
        <f>ROUND(I856*H856,2)</f>
        <v>0</v>
      </c>
      <c r="K856" s="211" t="s">
        <v>19</v>
      </c>
      <c r="L856" s="48"/>
      <c r="M856" s="216" t="s">
        <v>19</v>
      </c>
      <c r="N856" s="217" t="s">
        <v>45</v>
      </c>
      <c r="O856" s="88"/>
      <c r="P856" s="218">
        <f>O856*H856</f>
        <v>0</v>
      </c>
      <c r="Q856" s="218">
        <v>0</v>
      </c>
      <c r="R856" s="218">
        <f>Q856*H856</f>
        <v>0</v>
      </c>
      <c r="S856" s="218">
        <v>0</v>
      </c>
      <c r="T856" s="219">
        <f>S856*H856</f>
        <v>0</v>
      </c>
      <c r="U856" s="42"/>
      <c r="V856" s="42"/>
      <c r="W856" s="42"/>
      <c r="X856" s="42"/>
      <c r="Y856" s="42"/>
      <c r="Z856" s="42"/>
      <c r="AA856" s="42"/>
      <c r="AB856" s="42"/>
      <c r="AC856" s="42"/>
      <c r="AD856" s="42"/>
      <c r="AE856" s="42"/>
      <c r="AR856" s="220" t="s">
        <v>196</v>
      </c>
      <c r="AT856" s="220" t="s">
        <v>192</v>
      </c>
      <c r="AU856" s="220" t="s">
        <v>84</v>
      </c>
      <c r="AY856" s="21" t="s">
        <v>189</v>
      </c>
      <c r="BE856" s="221">
        <f>IF(N856="základní",J856,0)</f>
        <v>0</v>
      </c>
      <c r="BF856" s="221">
        <f>IF(N856="snížená",J856,0)</f>
        <v>0</v>
      </c>
      <c r="BG856" s="221">
        <f>IF(N856="zákl. přenesená",J856,0)</f>
        <v>0</v>
      </c>
      <c r="BH856" s="221">
        <f>IF(N856="sníž. přenesená",J856,0)</f>
        <v>0</v>
      </c>
      <c r="BI856" s="221">
        <f>IF(N856="nulová",J856,0)</f>
        <v>0</v>
      </c>
      <c r="BJ856" s="21" t="s">
        <v>82</v>
      </c>
      <c r="BK856" s="221">
        <f>ROUND(I856*H856,2)</f>
        <v>0</v>
      </c>
      <c r="BL856" s="21" t="s">
        <v>196</v>
      </c>
      <c r="BM856" s="220" t="s">
        <v>2126</v>
      </c>
    </row>
    <row r="857" s="15" customFormat="1">
      <c r="A857" s="15"/>
      <c r="B857" s="251"/>
      <c r="C857" s="252"/>
      <c r="D857" s="229" t="s">
        <v>200</v>
      </c>
      <c r="E857" s="253" t="s">
        <v>19</v>
      </c>
      <c r="F857" s="254" t="s">
        <v>2127</v>
      </c>
      <c r="G857" s="252"/>
      <c r="H857" s="253" t="s">
        <v>19</v>
      </c>
      <c r="I857" s="255"/>
      <c r="J857" s="252"/>
      <c r="K857" s="252"/>
      <c r="L857" s="256"/>
      <c r="M857" s="257"/>
      <c r="N857" s="258"/>
      <c r="O857" s="258"/>
      <c r="P857" s="258"/>
      <c r="Q857" s="258"/>
      <c r="R857" s="258"/>
      <c r="S857" s="258"/>
      <c r="T857" s="259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T857" s="260" t="s">
        <v>200</v>
      </c>
      <c r="AU857" s="260" t="s">
        <v>84</v>
      </c>
      <c r="AV857" s="15" t="s">
        <v>82</v>
      </c>
      <c r="AW857" s="15" t="s">
        <v>35</v>
      </c>
      <c r="AX857" s="15" t="s">
        <v>74</v>
      </c>
      <c r="AY857" s="260" t="s">
        <v>189</v>
      </c>
    </row>
    <row r="858" s="15" customFormat="1">
      <c r="A858" s="15"/>
      <c r="B858" s="251"/>
      <c r="C858" s="252"/>
      <c r="D858" s="229" t="s">
        <v>200</v>
      </c>
      <c r="E858" s="253" t="s">
        <v>19</v>
      </c>
      <c r="F858" s="254" t="s">
        <v>2128</v>
      </c>
      <c r="G858" s="252"/>
      <c r="H858" s="253" t="s">
        <v>19</v>
      </c>
      <c r="I858" s="255"/>
      <c r="J858" s="252"/>
      <c r="K858" s="252"/>
      <c r="L858" s="256"/>
      <c r="M858" s="257"/>
      <c r="N858" s="258"/>
      <c r="O858" s="258"/>
      <c r="P858" s="258"/>
      <c r="Q858" s="258"/>
      <c r="R858" s="258"/>
      <c r="S858" s="258"/>
      <c r="T858" s="259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T858" s="260" t="s">
        <v>200</v>
      </c>
      <c r="AU858" s="260" t="s">
        <v>84</v>
      </c>
      <c r="AV858" s="15" t="s">
        <v>82</v>
      </c>
      <c r="AW858" s="15" t="s">
        <v>35</v>
      </c>
      <c r="AX858" s="15" t="s">
        <v>74</v>
      </c>
      <c r="AY858" s="260" t="s">
        <v>189</v>
      </c>
    </row>
    <row r="859" s="13" customFormat="1">
      <c r="A859" s="13"/>
      <c r="B859" s="227"/>
      <c r="C859" s="228"/>
      <c r="D859" s="229" t="s">
        <v>200</v>
      </c>
      <c r="E859" s="230" t="s">
        <v>19</v>
      </c>
      <c r="F859" s="231" t="s">
        <v>2129</v>
      </c>
      <c r="G859" s="228"/>
      <c r="H859" s="232">
        <v>18.719999999999999</v>
      </c>
      <c r="I859" s="233"/>
      <c r="J859" s="228"/>
      <c r="K859" s="228"/>
      <c r="L859" s="234"/>
      <c r="M859" s="235"/>
      <c r="N859" s="236"/>
      <c r="O859" s="236"/>
      <c r="P859" s="236"/>
      <c r="Q859" s="236"/>
      <c r="R859" s="236"/>
      <c r="S859" s="236"/>
      <c r="T859" s="237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38" t="s">
        <v>200</v>
      </c>
      <c r="AU859" s="238" t="s">
        <v>84</v>
      </c>
      <c r="AV859" s="13" t="s">
        <v>84</v>
      </c>
      <c r="AW859" s="13" t="s">
        <v>35</v>
      </c>
      <c r="AX859" s="13" t="s">
        <v>74</v>
      </c>
      <c r="AY859" s="238" t="s">
        <v>189</v>
      </c>
    </row>
    <row r="860" s="13" customFormat="1">
      <c r="A860" s="13"/>
      <c r="B860" s="227"/>
      <c r="C860" s="228"/>
      <c r="D860" s="229" t="s">
        <v>200</v>
      </c>
      <c r="E860" s="230" t="s">
        <v>19</v>
      </c>
      <c r="F860" s="231" t="s">
        <v>2130</v>
      </c>
      <c r="G860" s="228"/>
      <c r="H860" s="232">
        <v>8.1509999999999998</v>
      </c>
      <c r="I860" s="233"/>
      <c r="J860" s="228"/>
      <c r="K860" s="228"/>
      <c r="L860" s="234"/>
      <c r="M860" s="235"/>
      <c r="N860" s="236"/>
      <c r="O860" s="236"/>
      <c r="P860" s="236"/>
      <c r="Q860" s="236"/>
      <c r="R860" s="236"/>
      <c r="S860" s="236"/>
      <c r="T860" s="237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38" t="s">
        <v>200</v>
      </c>
      <c r="AU860" s="238" t="s">
        <v>84</v>
      </c>
      <c r="AV860" s="13" t="s">
        <v>84</v>
      </c>
      <c r="AW860" s="13" t="s">
        <v>35</v>
      </c>
      <c r="AX860" s="13" t="s">
        <v>74</v>
      </c>
      <c r="AY860" s="238" t="s">
        <v>189</v>
      </c>
    </row>
    <row r="861" s="13" customFormat="1">
      <c r="A861" s="13"/>
      <c r="B861" s="227"/>
      <c r="C861" s="228"/>
      <c r="D861" s="229" t="s">
        <v>200</v>
      </c>
      <c r="E861" s="230" t="s">
        <v>19</v>
      </c>
      <c r="F861" s="231" t="s">
        <v>2131</v>
      </c>
      <c r="G861" s="228"/>
      <c r="H861" s="232">
        <v>11.102</v>
      </c>
      <c r="I861" s="233"/>
      <c r="J861" s="228"/>
      <c r="K861" s="228"/>
      <c r="L861" s="234"/>
      <c r="M861" s="235"/>
      <c r="N861" s="236"/>
      <c r="O861" s="236"/>
      <c r="P861" s="236"/>
      <c r="Q861" s="236"/>
      <c r="R861" s="236"/>
      <c r="S861" s="236"/>
      <c r="T861" s="237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38" t="s">
        <v>200</v>
      </c>
      <c r="AU861" s="238" t="s">
        <v>84</v>
      </c>
      <c r="AV861" s="13" t="s">
        <v>84</v>
      </c>
      <c r="AW861" s="13" t="s">
        <v>35</v>
      </c>
      <c r="AX861" s="13" t="s">
        <v>74</v>
      </c>
      <c r="AY861" s="238" t="s">
        <v>189</v>
      </c>
    </row>
    <row r="862" s="15" customFormat="1">
      <c r="A862" s="15"/>
      <c r="B862" s="251"/>
      <c r="C862" s="252"/>
      <c r="D862" s="229" t="s">
        <v>200</v>
      </c>
      <c r="E862" s="253" t="s">
        <v>19</v>
      </c>
      <c r="F862" s="254" t="s">
        <v>2132</v>
      </c>
      <c r="G862" s="252"/>
      <c r="H862" s="253" t="s">
        <v>19</v>
      </c>
      <c r="I862" s="255"/>
      <c r="J862" s="252"/>
      <c r="K862" s="252"/>
      <c r="L862" s="256"/>
      <c r="M862" s="257"/>
      <c r="N862" s="258"/>
      <c r="O862" s="258"/>
      <c r="P862" s="258"/>
      <c r="Q862" s="258"/>
      <c r="R862" s="258"/>
      <c r="S862" s="258"/>
      <c r="T862" s="259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T862" s="260" t="s">
        <v>200</v>
      </c>
      <c r="AU862" s="260" t="s">
        <v>84</v>
      </c>
      <c r="AV862" s="15" t="s">
        <v>82</v>
      </c>
      <c r="AW862" s="15" t="s">
        <v>35</v>
      </c>
      <c r="AX862" s="15" t="s">
        <v>74</v>
      </c>
      <c r="AY862" s="260" t="s">
        <v>189</v>
      </c>
    </row>
    <row r="863" s="13" customFormat="1">
      <c r="A863" s="13"/>
      <c r="B863" s="227"/>
      <c r="C863" s="228"/>
      <c r="D863" s="229" t="s">
        <v>200</v>
      </c>
      <c r="E863" s="230" t="s">
        <v>19</v>
      </c>
      <c r="F863" s="231" t="s">
        <v>2133</v>
      </c>
      <c r="G863" s="228"/>
      <c r="H863" s="232">
        <v>35.762999999999998</v>
      </c>
      <c r="I863" s="233"/>
      <c r="J863" s="228"/>
      <c r="K863" s="228"/>
      <c r="L863" s="234"/>
      <c r="M863" s="235"/>
      <c r="N863" s="236"/>
      <c r="O863" s="236"/>
      <c r="P863" s="236"/>
      <c r="Q863" s="236"/>
      <c r="R863" s="236"/>
      <c r="S863" s="236"/>
      <c r="T863" s="237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38" t="s">
        <v>200</v>
      </c>
      <c r="AU863" s="238" t="s">
        <v>84</v>
      </c>
      <c r="AV863" s="13" t="s">
        <v>84</v>
      </c>
      <c r="AW863" s="13" t="s">
        <v>35</v>
      </c>
      <c r="AX863" s="13" t="s">
        <v>74</v>
      </c>
      <c r="AY863" s="238" t="s">
        <v>189</v>
      </c>
    </row>
    <row r="864" s="15" customFormat="1">
      <c r="A864" s="15"/>
      <c r="B864" s="251"/>
      <c r="C864" s="252"/>
      <c r="D864" s="229" t="s">
        <v>200</v>
      </c>
      <c r="E864" s="253" t="s">
        <v>19</v>
      </c>
      <c r="F864" s="254" t="s">
        <v>2134</v>
      </c>
      <c r="G864" s="252"/>
      <c r="H864" s="253" t="s">
        <v>19</v>
      </c>
      <c r="I864" s="255"/>
      <c r="J864" s="252"/>
      <c r="K864" s="252"/>
      <c r="L864" s="256"/>
      <c r="M864" s="257"/>
      <c r="N864" s="258"/>
      <c r="O864" s="258"/>
      <c r="P864" s="258"/>
      <c r="Q864" s="258"/>
      <c r="R864" s="258"/>
      <c r="S864" s="258"/>
      <c r="T864" s="259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T864" s="260" t="s">
        <v>200</v>
      </c>
      <c r="AU864" s="260" t="s">
        <v>84</v>
      </c>
      <c r="AV864" s="15" t="s">
        <v>82</v>
      </c>
      <c r="AW864" s="15" t="s">
        <v>35</v>
      </c>
      <c r="AX864" s="15" t="s">
        <v>74</v>
      </c>
      <c r="AY864" s="260" t="s">
        <v>189</v>
      </c>
    </row>
    <row r="865" s="13" customFormat="1">
      <c r="A865" s="13"/>
      <c r="B865" s="227"/>
      <c r="C865" s="228"/>
      <c r="D865" s="229" t="s">
        <v>200</v>
      </c>
      <c r="E865" s="230" t="s">
        <v>19</v>
      </c>
      <c r="F865" s="231" t="s">
        <v>2135</v>
      </c>
      <c r="G865" s="228"/>
      <c r="H865" s="232">
        <v>49.445</v>
      </c>
      <c r="I865" s="233"/>
      <c r="J865" s="228"/>
      <c r="K865" s="228"/>
      <c r="L865" s="234"/>
      <c r="M865" s="235"/>
      <c r="N865" s="236"/>
      <c r="O865" s="236"/>
      <c r="P865" s="236"/>
      <c r="Q865" s="236"/>
      <c r="R865" s="236"/>
      <c r="S865" s="236"/>
      <c r="T865" s="237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38" t="s">
        <v>200</v>
      </c>
      <c r="AU865" s="238" t="s">
        <v>84</v>
      </c>
      <c r="AV865" s="13" t="s">
        <v>84</v>
      </c>
      <c r="AW865" s="13" t="s">
        <v>35</v>
      </c>
      <c r="AX865" s="13" t="s">
        <v>74</v>
      </c>
      <c r="AY865" s="238" t="s">
        <v>189</v>
      </c>
    </row>
    <row r="866" s="16" customFormat="1">
      <c r="A866" s="16"/>
      <c r="B866" s="271"/>
      <c r="C866" s="272"/>
      <c r="D866" s="229" t="s">
        <v>200</v>
      </c>
      <c r="E866" s="273" t="s">
        <v>137</v>
      </c>
      <c r="F866" s="274" t="s">
        <v>379</v>
      </c>
      <c r="G866" s="272"/>
      <c r="H866" s="275">
        <v>123.181</v>
      </c>
      <c r="I866" s="276"/>
      <c r="J866" s="272"/>
      <c r="K866" s="272"/>
      <c r="L866" s="277"/>
      <c r="M866" s="278"/>
      <c r="N866" s="279"/>
      <c r="O866" s="279"/>
      <c r="P866" s="279"/>
      <c r="Q866" s="279"/>
      <c r="R866" s="279"/>
      <c r="S866" s="279"/>
      <c r="T866" s="280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T866" s="281" t="s">
        <v>200</v>
      </c>
      <c r="AU866" s="281" t="s">
        <v>84</v>
      </c>
      <c r="AV866" s="16" t="s">
        <v>190</v>
      </c>
      <c r="AW866" s="16" t="s">
        <v>35</v>
      </c>
      <c r="AX866" s="16" t="s">
        <v>74</v>
      </c>
      <c r="AY866" s="281" t="s">
        <v>189</v>
      </c>
    </row>
    <row r="867" s="14" customFormat="1">
      <c r="A867" s="14"/>
      <c r="B867" s="239"/>
      <c r="C867" s="240"/>
      <c r="D867" s="229" t="s">
        <v>200</v>
      </c>
      <c r="E867" s="241" t="s">
        <v>19</v>
      </c>
      <c r="F867" s="242" t="s">
        <v>203</v>
      </c>
      <c r="G867" s="240"/>
      <c r="H867" s="243">
        <v>123.181</v>
      </c>
      <c r="I867" s="244"/>
      <c r="J867" s="240"/>
      <c r="K867" s="240"/>
      <c r="L867" s="245"/>
      <c r="M867" s="246"/>
      <c r="N867" s="247"/>
      <c r="O867" s="247"/>
      <c r="P867" s="247"/>
      <c r="Q867" s="247"/>
      <c r="R867" s="247"/>
      <c r="S867" s="247"/>
      <c r="T867" s="248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49" t="s">
        <v>200</v>
      </c>
      <c r="AU867" s="249" t="s">
        <v>84</v>
      </c>
      <c r="AV867" s="14" t="s">
        <v>196</v>
      </c>
      <c r="AW867" s="14" t="s">
        <v>35</v>
      </c>
      <c r="AX867" s="14" t="s">
        <v>82</v>
      </c>
      <c r="AY867" s="249" t="s">
        <v>189</v>
      </c>
    </row>
    <row r="868" s="2" customFormat="1" ht="16.5" customHeight="1">
      <c r="A868" s="42"/>
      <c r="B868" s="43"/>
      <c r="C868" s="209" t="s">
        <v>1037</v>
      </c>
      <c r="D868" s="209" t="s">
        <v>192</v>
      </c>
      <c r="E868" s="210" t="s">
        <v>2136</v>
      </c>
      <c r="F868" s="211" t="s">
        <v>2137</v>
      </c>
      <c r="G868" s="212" t="s">
        <v>93</v>
      </c>
      <c r="H868" s="213">
        <v>123.181</v>
      </c>
      <c r="I868" s="214"/>
      <c r="J868" s="215">
        <f>ROUND(I868*H868,2)</f>
        <v>0</v>
      </c>
      <c r="K868" s="211" t="s">
        <v>19</v>
      </c>
      <c r="L868" s="48"/>
      <c r="M868" s="216" t="s">
        <v>19</v>
      </c>
      <c r="N868" s="217" t="s">
        <v>45</v>
      </c>
      <c r="O868" s="88"/>
      <c r="P868" s="218">
        <f>O868*H868</f>
        <v>0</v>
      </c>
      <c r="Q868" s="218">
        <v>0</v>
      </c>
      <c r="R868" s="218">
        <f>Q868*H868</f>
        <v>0</v>
      </c>
      <c r="S868" s="218">
        <v>0</v>
      </c>
      <c r="T868" s="219">
        <f>S868*H868</f>
        <v>0</v>
      </c>
      <c r="U868" s="42"/>
      <c r="V868" s="42"/>
      <c r="W868" s="42"/>
      <c r="X868" s="42"/>
      <c r="Y868" s="42"/>
      <c r="Z868" s="42"/>
      <c r="AA868" s="42"/>
      <c r="AB868" s="42"/>
      <c r="AC868" s="42"/>
      <c r="AD868" s="42"/>
      <c r="AE868" s="42"/>
      <c r="AR868" s="220" t="s">
        <v>196</v>
      </c>
      <c r="AT868" s="220" t="s">
        <v>192</v>
      </c>
      <c r="AU868" s="220" t="s">
        <v>84</v>
      </c>
      <c r="AY868" s="21" t="s">
        <v>189</v>
      </c>
      <c r="BE868" s="221">
        <f>IF(N868="základní",J868,0)</f>
        <v>0</v>
      </c>
      <c r="BF868" s="221">
        <f>IF(N868="snížená",J868,0)</f>
        <v>0</v>
      </c>
      <c r="BG868" s="221">
        <f>IF(N868="zákl. přenesená",J868,0)</f>
        <v>0</v>
      </c>
      <c r="BH868" s="221">
        <f>IF(N868="sníž. přenesená",J868,0)</f>
        <v>0</v>
      </c>
      <c r="BI868" s="221">
        <f>IF(N868="nulová",J868,0)</f>
        <v>0</v>
      </c>
      <c r="BJ868" s="21" t="s">
        <v>82</v>
      </c>
      <c r="BK868" s="221">
        <f>ROUND(I868*H868,2)</f>
        <v>0</v>
      </c>
      <c r="BL868" s="21" t="s">
        <v>196</v>
      </c>
      <c r="BM868" s="220" t="s">
        <v>2138</v>
      </c>
    </row>
    <row r="869" s="13" customFormat="1">
      <c r="A869" s="13"/>
      <c r="B869" s="227"/>
      <c r="C869" s="228"/>
      <c r="D869" s="229" t="s">
        <v>200</v>
      </c>
      <c r="E869" s="230" t="s">
        <v>19</v>
      </c>
      <c r="F869" s="231" t="s">
        <v>137</v>
      </c>
      <c r="G869" s="228"/>
      <c r="H869" s="232">
        <v>123.181</v>
      </c>
      <c r="I869" s="233"/>
      <c r="J869" s="228"/>
      <c r="K869" s="228"/>
      <c r="L869" s="234"/>
      <c r="M869" s="235"/>
      <c r="N869" s="236"/>
      <c r="O869" s="236"/>
      <c r="P869" s="236"/>
      <c r="Q869" s="236"/>
      <c r="R869" s="236"/>
      <c r="S869" s="236"/>
      <c r="T869" s="237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38" t="s">
        <v>200</v>
      </c>
      <c r="AU869" s="238" t="s">
        <v>84</v>
      </c>
      <c r="AV869" s="13" t="s">
        <v>84</v>
      </c>
      <c r="AW869" s="13" t="s">
        <v>35</v>
      </c>
      <c r="AX869" s="13" t="s">
        <v>82</v>
      </c>
      <c r="AY869" s="238" t="s">
        <v>189</v>
      </c>
    </row>
    <row r="870" s="2" customFormat="1" ht="24.15" customHeight="1">
      <c r="A870" s="42"/>
      <c r="B870" s="43"/>
      <c r="C870" s="209" t="s">
        <v>1044</v>
      </c>
      <c r="D870" s="209" t="s">
        <v>192</v>
      </c>
      <c r="E870" s="210" t="s">
        <v>391</v>
      </c>
      <c r="F870" s="211" t="s">
        <v>2139</v>
      </c>
      <c r="G870" s="212" t="s">
        <v>93</v>
      </c>
      <c r="H870" s="213">
        <v>123.181</v>
      </c>
      <c r="I870" s="214"/>
      <c r="J870" s="215">
        <f>ROUND(I870*H870,2)</f>
        <v>0</v>
      </c>
      <c r="K870" s="211" t="s">
        <v>19</v>
      </c>
      <c r="L870" s="48"/>
      <c r="M870" s="216" t="s">
        <v>19</v>
      </c>
      <c r="N870" s="217" t="s">
        <v>45</v>
      </c>
      <c r="O870" s="88"/>
      <c r="P870" s="218">
        <f>O870*H870</f>
        <v>0</v>
      </c>
      <c r="Q870" s="218">
        <v>0.0074999999999999997</v>
      </c>
      <c r="R870" s="218">
        <f>Q870*H870</f>
        <v>0.9238575</v>
      </c>
      <c r="S870" s="218">
        <v>0</v>
      </c>
      <c r="T870" s="219">
        <f>S870*H870</f>
        <v>0</v>
      </c>
      <c r="U870" s="42"/>
      <c r="V870" s="42"/>
      <c r="W870" s="42"/>
      <c r="X870" s="42"/>
      <c r="Y870" s="42"/>
      <c r="Z870" s="42"/>
      <c r="AA870" s="42"/>
      <c r="AB870" s="42"/>
      <c r="AC870" s="42"/>
      <c r="AD870" s="42"/>
      <c r="AE870" s="42"/>
      <c r="AR870" s="220" t="s">
        <v>196</v>
      </c>
      <c r="AT870" s="220" t="s">
        <v>192</v>
      </c>
      <c r="AU870" s="220" t="s">
        <v>84</v>
      </c>
      <c r="AY870" s="21" t="s">
        <v>189</v>
      </c>
      <c r="BE870" s="221">
        <f>IF(N870="základní",J870,0)</f>
        <v>0</v>
      </c>
      <c r="BF870" s="221">
        <f>IF(N870="snížená",J870,0)</f>
        <v>0</v>
      </c>
      <c r="BG870" s="221">
        <f>IF(N870="zákl. přenesená",J870,0)</f>
        <v>0</v>
      </c>
      <c r="BH870" s="221">
        <f>IF(N870="sníž. přenesená",J870,0)</f>
        <v>0</v>
      </c>
      <c r="BI870" s="221">
        <f>IF(N870="nulová",J870,0)</f>
        <v>0</v>
      </c>
      <c r="BJ870" s="21" t="s">
        <v>82</v>
      </c>
      <c r="BK870" s="221">
        <f>ROUND(I870*H870,2)</f>
        <v>0</v>
      </c>
      <c r="BL870" s="21" t="s">
        <v>196</v>
      </c>
      <c r="BM870" s="220" t="s">
        <v>2140</v>
      </c>
    </row>
    <row r="871" s="13" customFormat="1">
      <c r="A871" s="13"/>
      <c r="B871" s="227"/>
      <c r="C871" s="228"/>
      <c r="D871" s="229" t="s">
        <v>200</v>
      </c>
      <c r="E871" s="230" t="s">
        <v>19</v>
      </c>
      <c r="F871" s="231" t="s">
        <v>137</v>
      </c>
      <c r="G871" s="228"/>
      <c r="H871" s="232">
        <v>123.181</v>
      </c>
      <c r="I871" s="233"/>
      <c r="J871" s="228"/>
      <c r="K871" s="228"/>
      <c r="L871" s="234"/>
      <c r="M871" s="235"/>
      <c r="N871" s="236"/>
      <c r="O871" s="236"/>
      <c r="P871" s="236"/>
      <c r="Q871" s="236"/>
      <c r="R871" s="236"/>
      <c r="S871" s="236"/>
      <c r="T871" s="237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38" t="s">
        <v>200</v>
      </c>
      <c r="AU871" s="238" t="s">
        <v>84</v>
      </c>
      <c r="AV871" s="13" t="s">
        <v>84</v>
      </c>
      <c r="AW871" s="13" t="s">
        <v>35</v>
      </c>
      <c r="AX871" s="13" t="s">
        <v>82</v>
      </c>
      <c r="AY871" s="238" t="s">
        <v>189</v>
      </c>
    </row>
    <row r="872" s="2" customFormat="1" ht="33" customHeight="1">
      <c r="A872" s="42"/>
      <c r="B872" s="43"/>
      <c r="C872" s="209" t="s">
        <v>1049</v>
      </c>
      <c r="D872" s="209" t="s">
        <v>192</v>
      </c>
      <c r="E872" s="210" t="s">
        <v>395</v>
      </c>
      <c r="F872" s="211" t="s">
        <v>2141</v>
      </c>
      <c r="G872" s="212" t="s">
        <v>93</v>
      </c>
      <c r="H872" s="213">
        <v>61.591000000000001</v>
      </c>
      <c r="I872" s="214"/>
      <c r="J872" s="215">
        <f>ROUND(I872*H872,2)</f>
        <v>0</v>
      </c>
      <c r="K872" s="211" t="s">
        <v>19</v>
      </c>
      <c r="L872" s="48"/>
      <c r="M872" s="216" t="s">
        <v>19</v>
      </c>
      <c r="N872" s="217" t="s">
        <v>45</v>
      </c>
      <c r="O872" s="88"/>
      <c r="P872" s="218">
        <f>O872*H872</f>
        <v>0</v>
      </c>
      <c r="Q872" s="218">
        <v>0.029999999999999999</v>
      </c>
      <c r="R872" s="218">
        <f>Q872*H872</f>
        <v>1.8477299999999999</v>
      </c>
      <c r="S872" s="218">
        <v>0</v>
      </c>
      <c r="T872" s="219">
        <f>S872*H872</f>
        <v>0</v>
      </c>
      <c r="U872" s="42"/>
      <c r="V872" s="42"/>
      <c r="W872" s="42"/>
      <c r="X872" s="42"/>
      <c r="Y872" s="42"/>
      <c r="Z872" s="42"/>
      <c r="AA872" s="42"/>
      <c r="AB872" s="42"/>
      <c r="AC872" s="42"/>
      <c r="AD872" s="42"/>
      <c r="AE872" s="42"/>
      <c r="AR872" s="220" t="s">
        <v>196</v>
      </c>
      <c r="AT872" s="220" t="s">
        <v>192</v>
      </c>
      <c r="AU872" s="220" t="s">
        <v>84</v>
      </c>
      <c r="AY872" s="21" t="s">
        <v>189</v>
      </c>
      <c r="BE872" s="221">
        <f>IF(N872="základní",J872,0)</f>
        <v>0</v>
      </c>
      <c r="BF872" s="221">
        <f>IF(N872="snížená",J872,0)</f>
        <v>0</v>
      </c>
      <c r="BG872" s="221">
        <f>IF(N872="zákl. přenesená",J872,0)</f>
        <v>0</v>
      </c>
      <c r="BH872" s="221">
        <f>IF(N872="sníž. přenesená",J872,0)</f>
        <v>0</v>
      </c>
      <c r="BI872" s="221">
        <f>IF(N872="nulová",J872,0)</f>
        <v>0</v>
      </c>
      <c r="BJ872" s="21" t="s">
        <v>82</v>
      </c>
      <c r="BK872" s="221">
        <f>ROUND(I872*H872,2)</f>
        <v>0</v>
      </c>
      <c r="BL872" s="21" t="s">
        <v>196</v>
      </c>
      <c r="BM872" s="220" t="s">
        <v>2142</v>
      </c>
    </row>
    <row r="873" s="15" customFormat="1">
      <c r="A873" s="15"/>
      <c r="B873" s="251"/>
      <c r="C873" s="252"/>
      <c r="D873" s="229" t="s">
        <v>200</v>
      </c>
      <c r="E873" s="253" t="s">
        <v>19</v>
      </c>
      <c r="F873" s="254" t="s">
        <v>2143</v>
      </c>
      <c r="G873" s="252"/>
      <c r="H873" s="253" t="s">
        <v>19</v>
      </c>
      <c r="I873" s="255"/>
      <c r="J873" s="252"/>
      <c r="K873" s="252"/>
      <c r="L873" s="256"/>
      <c r="M873" s="257"/>
      <c r="N873" s="258"/>
      <c r="O873" s="258"/>
      <c r="P873" s="258"/>
      <c r="Q873" s="258"/>
      <c r="R873" s="258"/>
      <c r="S873" s="258"/>
      <c r="T873" s="259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T873" s="260" t="s">
        <v>200</v>
      </c>
      <c r="AU873" s="260" t="s">
        <v>84</v>
      </c>
      <c r="AV873" s="15" t="s">
        <v>82</v>
      </c>
      <c r="AW873" s="15" t="s">
        <v>35</v>
      </c>
      <c r="AX873" s="15" t="s">
        <v>74</v>
      </c>
      <c r="AY873" s="260" t="s">
        <v>189</v>
      </c>
    </row>
    <row r="874" s="13" customFormat="1">
      <c r="A874" s="13"/>
      <c r="B874" s="227"/>
      <c r="C874" s="228"/>
      <c r="D874" s="229" t="s">
        <v>200</v>
      </c>
      <c r="E874" s="230" t="s">
        <v>19</v>
      </c>
      <c r="F874" s="231" t="s">
        <v>2144</v>
      </c>
      <c r="G874" s="228"/>
      <c r="H874" s="232">
        <v>61.591000000000001</v>
      </c>
      <c r="I874" s="233"/>
      <c r="J874" s="228"/>
      <c r="K874" s="228"/>
      <c r="L874" s="234"/>
      <c r="M874" s="235"/>
      <c r="N874" s="236"/>
      <c r="O874" s="236"/>
      <c r="P874" s="236"/>
      <c r="Q874" s="236"/>
      <c r="R874" s="236"/>
      <c r="S874" s="236"/>
      <c r="T874" s="237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38" t="s">
        <v>200</v>
      </c>
      <c r="AU874" s="238" t="s">
        <v>84</v>
      </c>
      <c r="AV874" s="13" t="s">
        <v>84</v>
      </c>
      <c r="AW874" s="13" t="s">
        <v>35</v>
      </c>
      <c r="AX874" s="13" t="s">
        <v>82</v>
      </c>
      <c r="AY874" s="238" t="s">
        <v>189</v>
      </c>
    </row>
    <row r="875" s="2" customFormat="1" ht="44.25" customHeight="1">
      <c r="A875" s="42"/>
      <c r="B875" s="43"/>
      <c r="C875" s="209" t="s">
        <v>1056</v>
      </c>
      <c r="D875" s="209" t="s">
        <v>192</v>
      </c>
      <c r="E875" s="210" t="s">
        <v>399</v>
      </c>
      <c r="F875" s="211" t="s">
        <v>2145</v>
      </c>
      <c r="G875" s="212" t="s">
        <v>93</v>
      </c>
      <c r="H875" s="213">
        <v>61.591000000000001</v>
      </c>
      <c r="I875" s="214"/>
      <c r="J875" s="215">
        <f>ROUND(I875*H875,2)</f>
        <v>0</v>
      </c>
      <c r="K875" s="211" t="s">
        <v>19</v>
      </c>
      <c r="L875" s="48"/>
      <c r="M875" s="216" t="s">
        <v>19</v>
      </c>
      <c r="N875" s="217" t="s">
        <v>45</v>
      </c>
      <c r="O875" s="88"/>
      <c r="P875" s="218">
        <f>O875*H875</f>
        <v>0</v>
      </c>
      <c r="Q875" s="218">
        <v>0.0275</v>
      </c>
      <c r="R875" s="218">
        <f>Q875*H875</f>
        <v>1.6937525</v>
      </c>
      <c r="S875" s="218">
        <v>0</v>
      </c>
      <c r="T875" s="219">
        <f>S875*H875</f>
        <v>0</v>
      </c>
      <c r="U875" s="42"/>
      <c r="V875" s="42"/>
      <c r="W875" s="42"/>
      <c r="X875" s="42"/>
      <c r="Y875" s="42"/>
      <c r="Z875" s="42"/>
      <c r="AA875" s="42"/>
      <c r="AB875" s="42"/>
      <c r="AC875" s="42"/>
      <c r="AD875" s="42"/>
      <c r="AE875" s="42"/>
      <c r="AR875" s="220" t="s">
        <v>196</v>
      </c>
      <c r="AT875" s="220" t="s">
        <v>192</v>
      </c>
      <c r="AU875" s="220" t="s">
        <v>84</v>
      </c>
      <c r="AY875" s="21" t="s">
        <v>189</v>
      </c>
      <c r="BE875" s="221">
        <f>IF(N875="základní",J875,0)</f>
        <v>0</v>
      </c>
      <c r="BF875" s="221">
        <f>IF(N875="snížená",J875,0)</f>
        <v>0</v>
      </c>
      <c r="BG875" s="221">
        <f>IF(N875="zákl. přenesená",J875,0)</f>
        <v>0</v>
      </c>
      <c r="BH875" s="221">
        <f>IF(N875="sníž. přenesená",J875,0)</f>
        <v>0</v>
      </c>
      <c r="BI875" s="221">
        <f>IF(N875="nulová",J875,0)</f>
        <v>0</v>
      </c>
      <c r="BJ875" s="21" t="s">
        <v>82</v>
      </c>
      <c r="BK875" s="221">
        <f>ROUND(I875*H875,2)</f>
        <v>0</v>
      </c>
      <c r="BL875" s="21" t="s">
        <v>196</v>
      </c>
      <c r="BM875" s="220" t="s">
        <v>2146</v>
      </c>
    </row>
    <row r="876" s="13" customFormat="1">
      <c r="A876" s="13"/>
      <c r="B876" s="227"/>
      <c r="C876" s="228"/>
      <c r="D876" s="229" t="s">
        <v>200</v>
      </c>
      <c r="E876" s="230" t="s">
        <v>19</v>
      </c>
      <c r="F876" s="231" t="s">
        <v>2144</v>
      </c>
      <c r="G876" s="228"/>
      <c r="H876" s="232">
        <v>61.591000000000001</v>
      </c>
      <c r="I876" s="233"/>
      <c r="J876" s="228"/>
      <c r="K876" s="228"/>
      <c r="L876" s="234"/>
      <c r="M876" s="235"/>
      <c r="N876" s="236"/>
      <c r="O876" s="236"/>
      <c r="P876" s="236"/>
      <c r="Q876" s="236"/>
      <c r="R876" s="236"/>
      <c r="S876" s="236"/>
      <c r="T876" s="237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38" t="s">
        <v>200</v>
      </c>
      <c r="AU876" s="238" t="s">
        <v>84</v>
      </c>
      <c r="AV876" s="13" t="s">
        <v>84</v>
      </c>
      <c r="AW876" s="13" t="s">
        <v>35</v>
      </c>
      <c r="AX876" s="13" t="s">
        <v>82</v>
      </c>
      <c r="AY876" s="238" t="s">
        <v>189</v>
      </c>
    </row>
    <row r="877" s="2" customFormat="1" ht="24.15" customHeight="1">
      <c r="A877" s="42"/>
      <c r="B877" s="43"/>
      <c r="C877" s="209" t="s">
        <v>1061</v>
      </c>
      <c r="D877" s="209" t="s">
        <v>192</v>
      </c>
      <c r="E877" s="210" t="s">
        <v>403</v>
      </c>
      <c r="F877" s="211" t="s">
        <v>2147</v>
      </c>
      <c r="G877" s="212" t="s">
        <v>93</v>
      </c>
      <c r="H877" s="213">
        <v>123.181</v>
      </c>
      <c r="I877" s="214"/>
      <c r="J877" s="215">
        <f>ROUND(I877*H877,2)</f>
        <v>0</v>
      </c>
      <c r="K877" s="211" t="s">
        <v>19</v>
      </c>
      <c r="L877" s="48"/>
      <c r="M877" s="216" t="s">
        <v>19</v>
      </c>
      <c r="N877" s="217" t="s">
        <v>45</v>
      </c>
      <c r="O877" s="88"/>
      <c r="P877" s="218">
        <f>O877*H877</f>
        <v>0</v>
      </c>
      <c r="Q877" s="218">
        <v>0.0070000000000000001</v>
      </c>
      <c r="R877" s="218">
        <f>Q877*H877</f>
        <v>0.86226700000000001</v>
      </c>
      <c r="S877" s="218">
        <v>0</v>
      </c>
      <c r="T877" s="219">
        <f>S877*H877</f>
        <v>0</v>
      </c>
      <c r="U877" s="42"/>
      <c r="V877" s="42"/>
      <c r="W877" s="42"/>
      <c r="X877" s="42"/>
      <c r="Y877" s="42"/>
      <c r="Z877" s="42"/>
      <c r="AA877" s="42"/>
      <c r="AB877" s="42"/>
      <c r="AC877" s="42"/>
      <c r="AD877" s="42"/>
      <c r="AE877" s="42"/>
      <c r="AR877" s="220" t="s">
        <v>196</v>
      </c>
      <c r="AT877" s="220" t="s">
        <v>192</v>
      </c>
      <c r="AU877" s="220" t="s">
        <v>84</v>
      </c>
      <c r="AY877" s="21" t="s">
        <v>189</v>
      </c>
      <c r="BE877" s="221">
        <f>IF(N877="základní",J877,0)</f>
        <v>0</v>
      </c>
      <c r="BF877" s="221">
        <f>IF(N877="snížená",J877,0)</f>
        <v>0</v>
      </c>
      <c r="BG877" s="221">
        <f>IF(N877="zákl. přenesená",J877,0)</f>
        <v>0</v>
      </c>
      <c r="BH877" s="221">
        <f>IF(N877="sníž. přenesená",J877,0)</f>
        <v>0</v>
      </c>
      <c r="BI877" s="221">
        <f>IF(N877="nulová",J877,0)</f>
        <v>0</v>
      </c>
      <c r="BJ877" s="21" t="s">
        <v>82</v>
      </c>
      <c r="BK877" s="221">
        <f>ROUND(I877*H877,2)</f>
        <v>0</v>
      </c>
      <c r="BL877" s="21" t="s">
        <v>196</v>
      </c>
      <c r="BM877" s="220" t="s">
        <v>2148</v>
      </c>
    </row>
    <row r="878" s="13" customFormat="1">
      <c r="A878" s="13"/>
      <c r="B878" s="227"/>
      <c r="C878" s="228"/>
      <c r="D878" s="229" t="s">
        <v>200</v>
      </c>
      <c r="E878" s="230" t="s">
        <v>19</v>
      </c>
      <c r="F878" s="231" t="s">
        <v>137</v>
      </c>
      <c r="G878" s="228"/>
      <c r="H878" s="232">
        <v>123.181</v>
      </c>
      <c r="I878" s="233"/>
      <c r="J878" s="228"/>
      <c r="K878" s="228"/>
      <c r="L878" s="234"/>
      <c r="M878" s="235"/>
      <c r="N878" s="236"/>
      <c r="O878" s="236"/>
      <c r="P878" s="236"/>
      <c r="Q878" s="236"/>
      <c r="R878" s="236"/>
      <c r="S878" s="236"/>
      <c r="T878" s="237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38" t="s">
        <v>200</v>
      </c>
      <c r="AU878" s="238" t="s">
        <v>84</v>
      </c>
      <c r="AV878" s="13" t="s">
        <v>84</v>
      </c>
      <c r="AW878" s="13" t="s">
        <v>35</v>
      </c>
      <c r="AX878" s="13" t="s">
        <v>82</v>
      </c>
      <c r="AY878" s="238" t="s">
        <v>189</v>
      </c>
    </row>
    <row r="879" s="2" customFormat="1" ht="33" customHeight="1">
      <c r="A879" s="42"/>
      <c r="B879" s="43"/>
      <c r="C879" s="209" t="s">
        <v>1066</v>
      </c>
      <c r="D879" s="209" t="s">
        <v>192</v>
      </c>
      <c r="E879" s="210" t="s">
        <v>2149</v>
      </c>
      <c r="F879" s="211" t="s">
        <v>2150</v>
      </c>
      <c r="G879" s="212" t="s">
        <v>93</v>
      </c>
      <c r="H879" s="213">
        <v>123.181</v>
      </c>
      <c r="I879" s="214"/>
      <c r="J879" s="215">
        <f>ROUND(I879*H879,2)</f>
        <v>0</v>
      </c>
      <c r="K879" s="211" t="s">
        <v>195</v>
      </c>
      <c r="L879" s="48"/>
      <c r="M879" s="216" t="s">
        <v>19</v>
      </c>
      <c r="N879" s="217" t="s">
        <v>45</v>
      </c>
      <c r="O879" s="88"/>
      <c r="P879" s="218">
        <f>O879*H879</f>
        <v>0</v>
      </c>
      <c r="Q879" s="218">
        <v>0.012080000000000001</v>
      </c>
      <c r="R879" s="218">
        <f>Q879*H879</f>
        <v>1.48802648</v>
      </c>
      <c r="S879" s="218">
        <v>0</v>
      </c>
      <c r="T879" s="219">
        <f>S879*H879</f>
        <v>0</v>
      </c>
      <c r="U879" s="42"/>
      <c r="V879" s="42"/>
      <c r="W879" s="42"/>
      <c r="X879" s="42"/>
      <c r="Y879" s="42"/>
      <c r="Z879" s="42"/>
      <c r="AA879" s="42"/>
      <c r="AB879" s="42"/>
      <c r="AC879" s="42"/>
      <c r="AD879" s="42"/>
      <c r="AE879" s="42"/>
      <c r="AR879" s="220" t="s">
        <v>196</v>
      </c>
      <c r="AT879" s="220" t="s">
        <v>192</v>
      </c>
      <c r="AU879" s="220" t="s">
        <v>84</v>
      </c>
      <c r="AY879" s="21" t="s">
        <v>189</v>
      </c>
      <c r="BE879" s="221">
        <f>IF(N879="základní",J879,0)</f>
        <v>0</v>
      </c>
      <c r="BF879" s="221">
        <f>IF(N879="snížená",J879,0)</f>
        <v>0</v>
      </c>
      <c r="BG879" s="221">
        <f>IF(N879="zákl. přenesená",J879,0)</f>
        <v>0</v>
      </c>
      <c r="BH879" s="221">
        <f>IF(N879="sníž. přenesená",J879,0)</f>
        <v>0</v>
      </c>
      <c r="BI879" s="221">
        <f>IF(N879="nulová",J879,0)</f>
        <v>0</v>
      </c>
      <c r="BJ879" s="21" t="s">
        <v>82</v>
      </c>
      <c r="BK879" s="221">
        <f>ROUND(I879*H879,2)</f>
        <v>0</v>
      </c>
      <c r="BL879" s="21" t="s">
        <v>196</v>
      </c>
      <c r="BM879" s="220" t="s">
        <v>2151</v>
      </c>
    </row>
    <row r="880" s="2" customFormat="1">
      <c r="A880" s="42"/>
      <c r="B880" s="43"/>
      <c r="C880" s="44"/>
      <c r="D880" s="222" t="s">
        <v>198</v>
      </c>
      <c r="E880" s="44"/>
      <c r="F880" s="223" t="s">
        <v>2152</v>
      </c>
      <c r="G880" s="44"/>
      <c r="H880" s="44"/>
      <c r="I880" s="224"/>
      <c r="J880" s="44"/>
      <c r="K880" s="44"/>
      <c r="L880" s="48"/>
      <c r="M880" s="225"/>
      <c r="N880" s="226"/>
      <c r="O880" s="88"/>
      <c r="P880" s="88"/>
      <c r="Q880" s="88"/>
      <c r="R880" s="88"/>
      <c r="S880" s="88"/>
      <c r="T880" s="89"/>
      <c r="U880" s="42"/>
      <c r="V880" s="42"/>
      <c r="W880" s="42"/>
      <c r="X880" s="42"/>
      <c r="Y880" s="42"/>
      <c r="Z880" s="42"/>
      <c r="AA880" s="42"/>
      <c r="AB880" s="42"/>
      <c r="AC880" s="42"/>
      <c r="AD880" s="42"/>
      <c r="AE880" s="42"/>
      <c r="AT880" s="21" t="s">
        <v>198</v>
      </c>
      <c r="AU880" s="21" t="s">
        <v>84</v>
      </c>
    </row>
    <row r="881" s="13" customFormat="1">
      <c r="A881" s="13"/>
      <c r="B881" s="227"/>
      <c r="C881" s="228"/>
      <c r="D881" s="229" t="s">
        <v>200</v>
      </c>
      <c r="E881" s="230" t="s">
        <v>19</v>
      </c>
      <c r="F881" s="231" t="s">
        <v>137</v>
      </c>
      <c r="G881" s="228"/>
      <c r="H881" s="232">
        <v>123.181</v>
      </c>
      <c r="I881" s="233"/>
      <c r="J881" s="228"/>
      <c r="K881" s="228"/>
      <c r="L881" s="234"/>
      <c r="M881" s="235"/>
      <c r="N881" s="236"/>
      <c r="O881" s="236"/>
      <c r="P881" s="236"/>
      <c r="Q881" s="236"/>
      <c r="R881" s="236"/>
      <c r="S881" s="236"/>
      <c r="T881" s="237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38" t="s">
        <v>200</v>
      </c>
      <c r="AU881" s="238" t="s">
        <v>84</v>
      </c>
      <c r="AV881" s="13" t="s">
        <v>84</v>
      </c>
      <c r="AW881" s="13" t="s">
        <v>35</v>
      </c>
      <c r="AX881" s="13" t="s">
        <v>82</v>
      </c>
      <c r="AY881" s="238" t="s">
        <v>189</v>
      </c>
    </row>
    <row r="882" s="2" customFormat="1" ht="37.8" customHeight="1">
      <c r="A882" s="42"/>
      <c r="B882" s="43"/>
      <c r="C882" s="209" t="s">
        <v>1073</v>
      </c>
      <c r="D882" s="209" t="s">
        <v>192</v>
      </c>
      <c r="E882" s="210" t="s">
        <v>2153</v>
      </c>
      <c r="F882" s="211" t="s">
        <v>2154</v>
      </c>
      <c r="G882" s="212" t="s">
        <v>93</v>
      </c>
      <c r="H882" s="213">
        <v>19.318000000000001</v>
      </c>
      <c r="I882" s="214"/>
      <c r="J882" s="215">
        <f>ROUND(I882*H882,2)</f>
        <v>0</v>
      </c>
      <c r="K882" s="211" t="s">
        <v>195</v>
      </c>
      <c r="L882" s="48"/>
      <c r="M882" s="216" t="s">
        <v>19</v>
      </c>
      <c r="N882" s="217" t="s">
        <v>45</v>
      </c>
      <c r="O882" s="88"/>
      <c r="P882" s="218">
        <f>O882*H882</f>
        <v>0</v>
      </c>
      <c r="Q882" s="218">
        <v>0.017100000000000001</v>
      </c>
      <c r="R882" s="218">
        <f>Q882*H882</f>
        <v>0.33033780000000001</v>
      </c>
      <c r="S882" s="218">
        <v>0</v>
      </c>
      <c r="T882" s="219">
        <f>S882*H882</f>
        <v>0</v>
      </c>
      <c r="U882" s="42"/>
      <c r="V882" s="42"/>
      <c r="W882" s="42"/>
      <c r="X882" s="42"/>
      <c r="Y882" s="42"/>
      <c r="Z882" s="42"/>
      <c r="AA882" s="42"/>
      <c r="AB882" s="42"/>
      <c r="AC882" s="42"/>
      <c r="AD882" s="42"/>
      <c r="AE882" s="42"/>
      <c r="AR882" s="220" t="s">
        <v>196</v>
      </c>
      <c r="AT882" s="220" t="s">
        <v>192</v>
      </c>
      <c r="AU882" s="220" t="s">
        <v>84</v>
      </c>
      <c r="AY882" s="21" t="s">
        <v>189</v>
      </c>
      <c r="BE882" s="221">
        <f>IF(N882="základní",J882,0)</f>
        <v>0</v>
      </c>
      <c r="BF882" s="221">
        <f>IF(N882="snížená",J882,0)</f>
        <v>0</v>
      </c>
      <c r="BG882" s="221">
        <f>IF(N882="zákl. přenesená",J882,0)</f>
        <v>0</v>
      </c>
      <c r="BH882" s="221">
        <f>IF(N882="sníž. přenesená",J882,0)</f>
        <v>0</v>
      </c>
      <c r="BI882" s="221">
        <f>IF(N882="nulová",J882,0)</f>
        <v>0</v>
      </c>
      <c r="BJ882" s="21" t="s">
        <v>82</v>
      </c>
      <c r="BK882" s="221">
        <f>ROUND(I882*H882,2)</f>
        <v>0</v>
      </c>
      <c r="BL882" s="21" t="s">
        <v>196</v>
      </c>
      <c r="BM882" s="220" t="s">
        <v>2155</v>
      </c>
    </row>
    <row r="883" s="2" customFormat="1">
      <c r="A883" s="42"/>
      <c r="B883" s="43"/>
      <c r="C883" s="44"/>
      <c r="D883" s="222" t="s">
        <v>198</v>
      </c>
      <c r="E883" s="44"/>
      <c r="F883" s="223" t="s">
        <v>2156</v>
      </c>
      <c r="G883" s="44"/>
      <c r="H883" s="44"/>
      <c r="I883" s="224"/>
      <c r="J883" s="44"/>
      <c r="K883" s="44"/>
      <c r="L883" s="48"/>
      <c r="M883" s="225"/>
      <c r="N883" s="226"/>
      <c r="O883" s="88"/>
      <c r="P883" s="88"/>
      <c r="Q883" s="88"/>
      <c r="R883" s="88"/>
      <c r="S883" s="88"/>
      <c r="T883" s="89"/>
      <c r="U883" s="42"/>
      <c r="V883" s="42"/>
      <c r="W883" s="42"/>
      <c r="X883" s="42"/>
      <c r="Y883" s="42"/>
      <c r="Z883" s="42"/>
      <c r="AA883" s="42"/>
      <c r="AB883" s="42"/>
      <c r="AC883" s="42"/>
      <c r="AD883" s="42"/>
      <c r="AE883" s="42"/>
      <c r="AT883" s="21" t="s">
        <v>198</v>
      </c>
      <c r="AU883" s="21" t="s">
        <v>84</v>
      </c>
    </row>
    <row r="884" s="15" customFormat="1">
      <c r="A884" s="15"/>
      <c r="B884" s="251"/>
      <c r="C884" s="252"/>
      <c r="D884" s="229" t="s">
        <v>200</v>
      </c>
      <c r="E884" s="253" t="s">
        <v>19</v>
      </c>
      <c r="F884" s="254" t="s">
        <v>2157</v>
      </c>
      <c r="G884" s="252"/>
      <c r="H884" s="253" t="s">
        <v>19</v>
      </c>
      <c r="I884" s="255"/>
      <c r="J884" s="252"/>
      <c r="K884" s="252"/>
      <c r="L884" s="256"/>
      <c r="M884" s="257"/>
      <c r="N884" s="258"/>
      <c r="O884" s="258"/>
      <c r="P884" s="258"/>
      <c r="Q884" s="258"/>
      <c r="R884" s="258"/>
      <c r="S884" s="258"/>
      <c r="T884" s="259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T884" s="260" t="s">
        <v>200</v>
      </c>
      <c r="AU884" s="260" t="s">
        <v>84</v>
      </c>
      <c r="AV884" s="15" t="s">
        <v>82</v>
      </c>
      <c r="AW884" s="15" t="s">
        <v>35</v>
      </c>
      <c r="AX884" s="15" t="s">
        <v>74</v>
      </c>
      <c r="AY884" s="260" t="s">
        <v>189</v>
      </c>
    </row>
    <row r="885" s="13" customFormat="1">
      <c r="A885" s="13"/>
      <c r="B885" s="227"/>
      <c r="C885" s="228"/>
      <c r="D885" s="229" t="s">
        <v>200</v>
      </c>
      <c r="E885" s="230" t="s">
        <v>19</v>
      </c>
      <c r="F885" s="231" t="s">
        <v>2158</v>
      </c>
      <c r="G885" s="228"/>
      <c r="H885" s="232">
        <v>19.318000000000001</v>
      </c>
      <c r="I885" s="233"/>
      <c r="J885" s="228"/>
      <c r="K885" s="228"/>
      <c r="L885" s="234"/>
      <c r="M885" s="235"/>
      <c r="N885" s="236"/>
      <c r="O885" s="236"/>
      <c r="P885" s="236"/>
      <c r="Q885" s="236"/>
      <c r="R885" s="236"/>
      <c r="S885" s="236"/>
      <c r="T885" s="237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38" t="s">
        <v>200</v>
      </c>
      <c r="AU885" s="238" t="s">
        <v>84</v>
      </c>
      <c r="AV885" s="13" t="s">
        <v>84</v>
      </c>
      <c r="AW885" s="13" t="s">
        <v>35</v>
      </c>
      <c r="AX885" s="13" t="s">
        <v>82</v>
      </c>
      <c r="AY885" s="238" t="s">
        <v>189</v>
      </c>
    </row>
    <row r="886" s="12" customFormat="1" ht="22.8" customHeight="1">
      <c r="A886" s="12"/>
      <c r="B886" s="193"/>
      <c r="C886" s="194"/>
      <c r="D886" s="195" t="s">
        <v>73</v>
      </c>
      <c r="E886" s="207" t="s">
        <v>247</v>
      </c>
      <c r="F886" s="207" t="s">
        <v>2159</v>
      </c>
      <c r="G886" s="194"/>
      <c r="H886" s="194"/>
      <c r="I886" s="197"/>
      <c r="J886" s="208">
        <f>BK886</f>
        <v>0</v>
      </c>
      <c r="K886" s="194"/>
      <c r="L886" s="199"/>
      <c r="M886" s="200"/>
      <c r="N886" s="201"/>
      <c r="O886" s="201"/>
      <c r="P886" s="202">
        <f>SUM(P887:P920)</f>
        <v>0</v>
      </c>
      <c r="Q886" s="201"/>
      <c r="R886" s="202">
        <f>SUM(R887:R920)</f>
        <v>22.607842720000001</v>
      </c>
      <c r="S886" s="201"/>
      <c r="T886" s="203">
        <f>SUM(T887:T920)</f>
        <v>0</v>
      </c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R886" s="204" t="s">
        <v>82</v>
      </c>
      <c r="AT886" s="205" t="s">
        <v>73</v>
      </c>
      <c r="AU886" s="205" t="s">
        <v>82</v>
      </c>
      <c r="AY886" s="204" t="s">
        <v>189</v>
      </c>
      <c r="BK886" s="206">
        <f>SUM(BK887:BK920)</f>
        <v>0</v>
      </c>
    </row>
    <row r="887" s="2" customFormat="1" ht="37.8" customHeight="1">
      <c r="A887" s="42"/>
      <c r="B887" s="43"/>
      <c r="C887" s="209" t="s">
        <v>1096</v>
      </c>
      <c r="D887" s="209" t="s">
        <v>192</v>
      </c>
      <c r="E887" s="210" t="s">
        <v>2160</v>
      </c>
      <c r="F887" s="211" t="s">
        <v>2161</v>
      </c>
      <c r="G887" s="212" t="s">
        <v>250</v>
      </c>
      <c r="H887" s="213">
        <v>6</v>
      </c>
      <c r="I887" s="214"/>
      <c r="J887" s="215">
        <f>ROUND(I887*H887,2)</f>
        <v>0</v>
      </c>
      <c r="K887" s="211" t="s">
        <v>19</v>
      </c>
      <c r="L887" s="48"/>
      <c r="M887" s="216" t="s">
        <v>19</v>
      </c>
      <c r="N887" s="217" t="s">
        <v>45</v>
      </c>
      <c r="O887" s="88"/>
      <c r="P887" s="218">
        <f>O887*H887</f>
        <v>0</v>
      </c>
      <c r="Q887" s="218">
        <v>3.61896</v>
      </c>
      <c r="R887" s="218">
        <f>Q887*H887</f>
        <v>21.713760000000001</v>
      </c>
      <c r="S887" s="218">
        <v>0</v>
      </c>
      <c r="T887" s="219">
        <f>S887*H887</f>
        <v>0</v>
      </c>
      <c r="U887" s="42"/>
      <c r="V887" s="42"/>
      <c r="W887" s="42"/>
      <c r="X887" s="42"/>
      <c r="Y887" s="42"/>
      <c r="Z887" s="42"/>
      <c r="AA887" s="42"/>
      <c r="AB887" s="42"/>
      <c r="AC887" s="42"/>
      <c r="AD887" s="42"/>
      <c r="AE887" s="42"/>
      <c r="AR887" s="220" t="s">
        <v>196</v>
      </c>
      <c r="AT887" s="220" t="s">
        <v>192</v>
      </c>
      <c r="AU887" s="220" t="s">
        <v>84</v>
      </c>
      <c r="AY887" s="21" t="s">
        <v>189</v>
      </c>
      <c r="BE887" s="221">
        <f>IF(N887="základní",J887,0)</f>
        <v>0</v>
      </c>
      <c r="BF887" s="221">
        <f>IF(N887="snížená",J887,0)</f>
        <v>0</v>
      </c>
      <c r="BG887" s="221">
        <f>IF(N887="zákl. přenesená",J887,0)</f>
        <v>0</v>
      </c>
      <c r="BH887" s="221">
        <f>IF(N887="sníž. přenesená",J887,0)</f>
        <v>0</v>
      </c>
      <c r="BI887" s="221">
        <f>IF(N887="nulová",J887,0)</f>
        <v>0</v>
      </c>
      <c r="BJ887" s="21" t="s">
        <v>82</v>
      </c>
      <c r="BK887" s="221">
        <f>ROUND(I887*H887,2)</f>
        <v>0</v>
      </c>
      <c r="BL887" s="21" t="s">
        <v>196</v>
      </c>
      <c r="BM887" s="220" t="s">
        <v>2162</v>
      </c>
    </row>
    <row r="888" s="2" customFormat="1">
      <c r="A888" s="42"/>
      <c r="B888" s="43"/>
      <c r="C888" s="44"/>
      <c r="D888" s="229" t="s">
        <v>217</v>
      </c>
      <c r="E888" s="44"/>
      <c r="F888" s="250" t="s">
        <v>2163</v>
      </c>
      <c r="G888" s="44"/>
      <c r="H888" s="44"/>
      <c r="I888" s="224"/>
      <c r="J888" s="44"/>
      <c r="K888" s="44"/>
      <c r="L888" s="48"/>
      <c r="M888" s="225"/>
      <c r="N888" s="226"/>
      <c r="O888" s="88"/>
      <c r="P888" s="88"/>
      <c r="Q888" s="88"/>
      <c r="R888" s="88"/>
      <c r="S888" s="88"/>
      <c r="T888" s="89"/>
      <c r="U888" s="42"/>
      <c r="V888" s="42"/>
      <c r="W888" s="42"/>
      <c r="X888" s="42"/>
      <c r="Y888" s="42"/>
      <c r="Z888" s="42"/>
      <c r="AA888" s="42"/>
      <c r="AB888" s="42"/>
      <c r="AC888" s="42"/>
      <c r="AD888" s="42"/>
      <c r="AE888" s="42"/>
      <c r="AT888" s="21" t="s">
        <v>217</v>
      </c>
      <c r="AU888" s="21" t="s">
        <v>84</v>
      </c>
    </row>
    <row r="889" s="2" customFormat="1" ht="21.75" customHeight="1">
      <c r="A889" s="42"/>
      <c r="B889" s="43"/>
      <c r="C889" s="209" t="s">
        <v>1105</v>
      </c>
      <c r="D889" s="209" t="s">
        <v>192</v>
      </c>
      <c r="E889" s="210" t="s">
        <v>2164</v>
      </c>
      <c r="F889" s="211" t="s">
        <v>2165</v>
      </c>
      <c r="G889" s="212" t="s">
        <v>250</v>
      </c>
      <c r="H889" s="213">
        <v>6</v>
      </c>
      <c r="I889" s="214"/>
      <c r="J889" s="215">
        <f>ROUND(I889*H889,2)</f>
        <v>0</v>
      </c>
      <c r="K889" s="211" t="s">
        <v>19</v>
      </c>
      <c r="L889" s="48"/>
      <c r="M889" s="216" t="s">
        <v>19</v>
      </c>
      <c r="N889" s="217" t="s">
        <v>45</v>
      </c>
      <c r="O889" s="88"/>
      <c r="P889" s="218">
        <f>O889*H889</f>
        <v>0</v>
      </c>
      <c r="Q889" s="218">
        <v>0</v>
      </c>
      <c r="R889" s="218">
        <f>Q889*H889</f>
        <v>0</v>
      </c>
      <c r="S889" s="218">
        <v>0</v>
      </c>
      <c r="T889" s="219">
        <f>S889*H889</f>
        <v>0</v>
      </c>
      <c r="U889" s="42"/>
      <c r="V889" s="42"/>
      <c r="W889" s="42"/>
      <c r="X889" s="42"/>
      <c r="Y889" s="42"/>
      <c r="Z889" s="42"/>
      <c r="AA889" s="42"/>
      <c r="AB889" s="42"/>
      <c r="AC889" s="42"/>
      <c r="AD889" s="42"/>
      <c r="AE889" s="42"/>
      <c r="AR889" s="220" t="s">
        <v>196</v>
      </c>
      <c r="AT889" s="220" t="s">
        <v>192</v>
      </c>
      <c r="AU889" s="220" t="s">
        <v>84</v>
      </c>
      <c r="AY889" s="21" t="s">
        <v>189</v>
      </c>
      <c r="BE889" s="221">
        <f>IF(N889="základní",J889,0)</f>
        <v>0</v>
      </c>
      <c r="BF889" s="221">
        <f>IF(N889="snížená",J889,0)</f>
        <v>0</v>
      </c>
      <c r="BG889" s="221">
        <f>IF(N889="zákl. přenesená",J889,0)</f>
        <v>0</v>
      </c>
      <c r="BH889" s="221">
        <f>IF(N889="sníž. přenesená",J889,0)</f>
        <v>0</v>
      </c>
      <c r="BI889" s="221">
        <f>IF(N889="nulová",J889,0)</f>
        <v>0</v>
      </c>
      <c r="BJ889" s="21" t="s">
        <v>82</v>
      </c>
      <c r="BK889" s="221">
        <f>ROUND(I889*H889,2)</f>
        <v>0</v>
      </c>
      <c r="BL889" s="21" t="s">
        <v>196</v>
      </c>
      <c r="BM889" s="220" t="s">
        <v>2166</v>
      </c>
    </row>
    <row r="890" s="2" customFormat="1" ht="33" customHeight="1">
      <c r="A890" s="42"/>
      <c r="B890" s="43"/>
      <c r="C890" s="209" t="s">
        <v>1109</v>
      </c>
      <c r="D890" s="209" t="s">
        <v>192</v>
      </c>
      <c r="E890" s="210" t="s">
        <v>2167</v>
      </c>
      <c r="F890" s="211" t="s">
        <v>2168</v>
      </c>
      <c r="G890" s="212" t="s">
        <v>115</v>
      </c>
      <c r="H890" s="213">
        <v>190.5</v>
      </c>
      <c r="I890" s="214"/>
      <c r="J890" s="215">
        <f>ROUND(I890*H890,2)</f>
        <v>0</v>
      </c>
      <c r="K890" s="211" t="s">
        <v>195</v>
      </c>
      <c r="L890" s="48"/>
      <c r="M890" s="216" t="s">
        <v>19</v>
      </c>
      <c r="N890" s="217" t="s">
        <v>45</v>
      </c>
      <c r="O890" s="88"/>
      <c r="P890" s="218">
        <f>O890*H890</f>
        <v>0</v>
      </c>
      <c r="Q890" s="218">
        <v>1.0000000000000001E-05</v>
      </c>
      <c r="R890" s="218">
        <f>Q890*H890</f>
        <v>0.0019050000000000002</v>
      </c>
      <c r="S890" s="218">
        <v>0</v>
      </c>
      <c r="T890" s="219">
        <f>S890*H890</f>
        <v>0</v>
      </c>
      <c r="U890" s="42"/>
      <c r="V890" s="42"/>
      <c r="W890" s="42"/>
      <c r="X890" s="42"/>
      <c r="Y890" s="42"/>
      <c r="Z890" s="42"/>
      <c r="AA890" s="42"/>
      <c r="AB890" s="42"/>
      <c r="AC890" s="42"/>
      <c r="AD890" s="42"/>
      <c r="AE890" s="42"/>
      <c r="AR890" s="220" t="s">
        <v>196</v>
      </c>
      <c r="AT890" s="220" t="s">
        <v>192</v>
      </c>
      <c r="AU890" s="220" t="s">
        <v>84</v>
      </c>
      <c r="AY890" s="21" t="s">
        <v>189</v>
      </c>
      <c r="BE890" s="221">
        <f>IF(N890="základní",J890,0)</f>
        <v>0</v>
      </c>
      <c r="BF890" s="221">
        <f>IF(N890="snížená",J890,0)</f>
        <v>0</v>
      </c>
      <c r="BG890" s="221">
        <f>IF(N890="zákl. přenesená",J890,0)</f>
        <v>0</v>
      </c>
      <c r="BH890" s="221">
        <f>IF(N890="sníž. přenesená",J890,0)</f>
        <v>0</v>
      </c>
      <c r="BI890" s="221">
        <f>IF(N890="nulová",J890,0)</f>
        <v>0</v>
      </c>
      <c r="BJ890" s="21" t="s">
        <v>82</v>
      </c>
      <c r="BK890" s="221">
        <f>ROUND(I890*H890,2)</f>
        <v>0</v>
      </c>
      <c r="BL890" s="21" t="s">
        <v>196</v>
      </c>
      <c r="BM890" s="220" t="s">
        <v>2169</v>
      </c>
    </row>
    <row r="891" s="2" customFormat="1">
      <c r="A891" s="42"/>
      <c r="B891" s="43"/>
      <c r="C891" s="44"/>
      <c r="D891" s="222" t="s">
        <v>198</v>
      </c>
      <c r="E891" s="44"/>
      <c r="F891" s="223" t="s">
        <v>2170</v>
      </c>
      <c r="G891" s="44"/>
      <c r="H891" s="44"/>
      <c r="I891" s="224"/>
      <c r="J891" s="44"/>
      <c r="K891" s="44"/>
      <c r="L891" s="48"/>
      <c r="M891" s="225"/>
      <c r="N891" s="226"/>
      <c r="O891" s="88"/>
      <c r="P891" s="88"/>
      <c r="Q891" s="88"/>
      <c r="R891" s="88"/>
      <c r="S891" s="88"/>
      <c r="T891" s="89"/>
      <c r="U891" s="42"/>
      <c r="V891" s="42"/>
      <c r="W891" s="42"/>
      <c r="X891" s="42"/>
      <c r="Y891" s="42"/>
      <c r="Z891" s="42"/>
      <c r="AA891" s="42"/>
      <c r="AB891" s="42"/>
      <c r="AC891" s="42"/>
      <c r="AD891" s="42"/>
      <c r="AE891" s="42"/>
      <c r="AT891" s="21" t="s">
        <v>198</v>
      </c>
      <c r="AU891" s="21" t="s">
        <v>84</v>
      </c>
    </row>
    <row r="892" s="15" customFormat="1">
      <c r="A892" s="15"/>
      <c r="B892" s="251"/>
      <c r="C892" s="252"/>
      <c r="D892" s="229" t="s">
        <v>200</v>
      </c>
      <c r="E892" s="253" t="s">
        <v>19</v>
      </c>
      <c r="F892" s="254" t="s">
        <v>2171</v>
      </c>
      <c r="G892" s="252"/>
      <c r="H892" s="253" t="s">
        <v>19</v>
      </c>
      <c r="I892" s="255"/>
      <c r="J892" s="252"/>
      <c r="K892" s="252"/>
      <c r="L892" s="256"/>
      <c r="M892" s="257"/>
      <c r="N892" s="258"/>
      <c r="O892" s="258"/>
      <c r="P892" s="258"/>
      <c r="Q892" s="258"/>
      <c r="R892" s="258"/>
      <c r="S892" s="258"/>
      <c r="T892" s="259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T892" s="260" t="s">
        <v>200</v>
      </c>
      <c r="AU892" s="260" t="s">
        <v>84</v>
      </c>
      <c r="AV892" s="15" t="s">
        <v>82</v>
      </c>
      <c r="AW892" s="15" t="s">
        <v>35</v>
      </c>
      <c r="AX892" s="15" t="s">
        <v>74</v>
      </c>
      <c r="AY892" s="260" t="s">
        <v>189</v>
      </c>
    </row>
    <row r="893" s="13" customFormat="1">
      <c r="A893" s="13"/>
      <c r="B893" s="227"/>
      <c r="C893" s="228"/>
      <c r="D893" s="229" t="s">
        <v>200</v>
      </c>
      <c r="E893" s="230" t="s">
        <v>19</v>
      </c>
      <c r="F893" s="231" t="s">
        <v>2172</v>
      </c>
      <c r="G893" s="228"/>
      <c r="H893" s="232">
        <v>19.699999999999999</v>
      </c>
      <c r="I893" s="233"/>
      <c r="J893" s="228"/>
      <c r="K893" s="228"/>
      <c r="L893" s="234"/>
      <c r="M893" s="235"/>
      <c r="N893" s="236"/>
      <c r="O893" s="236"/>
      <c r="P893" s="236"/>
      <c r="Q893" s="236"/>
      <c r="R893" s="236"/>
      <c r="S893" s="236"/>
      <c r="T893" s="237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38" t="s">
        <v>200</v>
      </c>
      <c r="AU893" s="238" t="s">
        <v>84</v>
      </c>
      <c r="AV893" s="13" t="s">
        <v>84</v>
      </c>
      <c r="AW893" s="13" t="s">
        <v>35</v>
      </c>
      <c r="AX893" s="13" t="s">
        <v>74</v>
      </c>
      <c r="AY893" s="238" t="s">
        <v>189</v>
      </c>
    </row>
    <row r="894" s="13" customFormat="1">
      <c r="A894" s="13"/>
      <c r="B894" s="227"/>
      <c r="C894" s="228"/>
      <c r="D894" s="229" t="s">
        <v>200</v>
      </c>
      <c r="E894" s="230" t="s">
        <v>19</v>
      </c>
      <c r="F894" s="231" t="s">
        <v>2173</v>
      </c>
      <c r="G894" s="228"/>
      <c r="H894" s="232">
        <v>10.800000000000001</v>
      </c>
      <c r="I894" s="233"/>
      <c r="J894" s="228"/>
      <c r="K894" s="228"/>
      <c r="L894" s="234"/>
      <c r="M894" s="235"/>
      <c r="N894" s="236"/>
      <c r="O894" s="236"/>
      <c r="P894" s="236"/>
      <c r="Q894" s="236"/>
      <c r="R894" s="236"/>
      <c r="S894" s="236"/>
      <c r="T894" s="237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38" t="s">
        <v>200</v>
      </c>
      <c r="AU894" s="238" t="s">
        <v>84</v>
      </c>
      <c r="AV894" s="13" t="s">
        <v>84</v>
      </c>
      <c r="AW894" s="13" t="s">
        <v>35</v>
      </c>
      <c r="AX894" s="13" t="s">
        <v>74</v>
      </c>
      <c r="AY894" s="238" t="s">
        <v>189</v>
      </c>
    </row>
    <row r="895" s="13" customFormat="1">
      <c r="A895" s="13"/>
      <c r="B895" s="227"/>
      <c r="C895" s="228"/>
      <c r="D895" s="229" t="s">
        <v>200</v>
      </c>
      <c r="E895" s="230" t="s">
        <v>19</v>
      </c>
      <c r="F895" s="231" t="s">
        <v>2174</v>
      </c>
      <c r="G895" s="228"/>
      <c r="H895" s="232">
        <v>56.600000000000001</v>
      </c>
      <c r="I895" s="233"/>
      <c r="J895" s="228"/>
      <c r="K895" s="228"/>
      <c r="L895" s="234"/>
      <c r="M895" s="235"/>
      <c r="N895" s="236"/>
      <c r="O895" s="236"/>
      <c r="P895" s="236"/>
      <c r="Q895" s="236"/>
      <c r="R895" s="236"/>
      <c r="S895" s="236"/>
      <c r="T895" s="237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38" t="s">
        <v>200</v>
      </c>
      <c r="AU895" s="238" t="s">
        <v>84</v>
      </c>
      <c r="AV895" s="13" t="s">
        <v>84</v>
      </c>
      <c r="AW895" s="13" t="s">
        <v>35</v>
      </c>
      <c r="AX895" s="13" t="s">
        <v>74</v>
      </c>
      <c r="AY895" s="238" t="s">
        <v>189</v>
      </c>
    </row>
    <row r="896" s="13" customFormat="1">
      <c r="A896" s="13"/>
      <c r="B896" s="227"/>
      <c r="C896" s="228"/>
      <c r="D896" s="229" t="s">
        <v>200</v>
      </c>
      <c r="E896" s="230" t="s">
        <v>19</v>
      </c>
      <c r="F896" s="231" t="s">
        <v>2175</v>
      </c>
      <c r="G896" s="228"/>
      <c r="H896" s="232">
        <v>14.9</v>
      </c>
      <c r="I896" s="233"/>
      <c r="J896" s="228"/>
      <c r="K896" s="228"/>
      <c r="L896" s="234"/>
      <c r="M896" s="235"/>
      <c r="N896" s="236"/>
      <c r="O896" s="236"/>
      <c r="P896" s="236"/>
      <c r="Q896" s="236"/>
      <c r="R896" s="236"/>
      <c r="S896" s="236"/>
      <c r="T896" s="237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38" t="s">
        <v>200</v>
      </c>
      <c r="AU896" s="238" t="s">
        <v>84</v>
      </c>
      <c r="AV896" s="13" t="s">
        <v>84</v>
      </c>
      <c r="AW896" s="13" t="s">
        <v>35</v>
      </c>
      <c r="AX896" s="13" t="s">
        <v>74</v>
      </c>
      <c r="AY896" s="238" t="s">
        <v>189</v>
      </c>
    </row>
    <row r="897" s="16" customFormat="1">
      <c r="A897" s="16"/>
      <c r="B897" s="271"/>
      <c r="C897" s="272"/>
      <c r="D897" s="229" t="s">
        <v>200</v>
      </c>
      <c r="E897" s="273" t="s">
        <v>1150</v>
      </c>
      <c r="F897" s="274" t="s">
        <v>379</v>
      </c>
      <c r="G897" s="272"/>
      <c r="H897" s="275">
        <v>102</v>
      </c>
      <c r="I897" s="276"/>
      <c r="J897" s="272"/>
      <c r="K897" s="272"/>
      <c r="L897" s="277"/>
      <c r="M897" s="278"/>
      <c r="N897" s="279"/>
      <c r="O897" s="279"/>
      <c r="P897" s="279"/>
      <c r="Q897" s="279"/>
      <c r="R897" s="279"/>
      <c r="S897" s="279"/>
      <c r="T897" s="280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T897" s="281" t="s">
        <v>200</v>
      </c>
      <c r="AU897" s="281" t="s">
        <v>84</v>
      </c>
      <c r="AV897" s="16" t="s">
        <v>190</v>
      </c>
      <c r="AW897" s="16" t="s">
        <v>35</v>
      </c>
      <c r="AX897" s="16" t="s">
        <v>74</v>
      </c>
      <c r="AY897" s="281" t="s">
        <v>189</v>
      </c>
    </row>
    <row r="898" s="15" customFormat="1">
      <c r="A898" s="15"/>
      <c r="B898" s="251"/>
      <c r="C898" s="252"/>
      <c r="D898" s="229" t="s">
        <v>200</v>
      </c>
      <c r="E898" s="253" t="s">
        <v>19</v>
      </c>
      <c r="F898" s="254" t="s">
        <v>2176</v>
      </c>
      <c r="G898" s="252"/>
      <c r="H898" s="253" t="s">
        <v>19</v>
      </c>
      <c r="I898" s="255"/>
      <c r="J898" s="252"/>
      <c r="K898" s="252"/>
      <c r="L898" s="256"/>
      <c r="M898" s="257"/>
      <c r="N898" s="258"/>
      <c r="O898" s="258"/>
      <c r="P898" s="258"/>
      <c r="Q898" s="258"/>
      <c r="R898" s="258"/>
      <c r="S898" s="258"/>
      <c r="T898" s="259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T898" s="260" t="s">
        <v>200</v>
      </c>
      <c r="AU898" s="260" t="s">
        <v>84</v>
      </c>
      <c r="AV898" s="15" t="s">
        <v>82</v>
      </c>
      <c r="AW898" s="15" t="s">
        <v>35</v>
      </c>
      <c r="AX898" s="15" t="s">
        <v>74</v>
      </c>
      <c r="AY898" s="260" t="s">
        <v>189</v>
      </c>
    </row>
    <row r="899" s="13" customFormat="1">
      <c r="A899" s="13"/>
      <c r="B899" s="227"/>
      <c r="C899" s="228"/>
      <c r="D899" s="229" t="s">
        <v>200</v>
      </c>
      <c r="E899" s="230" t="s">
        <v>19</v>
      </c>
      <c r="F899" s="231" t="s">
        <v>2177</v>
      </c>
      <c r="G899" s="228"/>
      <c r="H899" s="232">
        <v>88.5</v>
      </c>
      <c r="I899" s="233"/>
      <c r="J899" s="228"/>
      <c r="K899" s="228"/>
      <c r="L899" s="234"/>
      <c r="M899" s="235"/>
      <c r="N899" s="236"/>
      <c r="O899" s="236"/>
      <c r="P899" s="236"/>
      <c r="Q899" s="236"/>
      <c r="R899" s="236"/>
      <c r="S899" s="236"/>
      <c r="T899" s="237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38" t="s">
        <v>200</v>
      </c>
      <c r="AU899" s="238" t="s">
        <v>84</v>
      </c>
      <c r="AV899" s="13" t="s">
        <v>84</v>
      </c>
      <c r="AW899" s="13" t="s">
        <v>35</v>
      </c>
      <c r="AX899" s="13" t="s">
        <v>74</v>
      </c>
      <c r="AY899" s="238" t="s">
        <v>189</v>
      </c>
    </row>
    <row r="900" s="16" customFormat="1">
      <c r="A900" s="16"/>
      <c r="B900" s="271"/>
      <c r="C900" s="272"/>
      <c r="D900" s="229" t="s">
        <v>200</v>
      </c>
      <c r="E900" s="273" t="s">
        <v>1152</v>
      </c>
      <c r="F900" s="274" t="s">
        <v>379</v>
      </c>
      <c r="G900" s="272"/>
      <c r="H900" s="275">
        <v>88.5</v>
      </c>
      <c r="I900" s="276"/>
      <c r="J900" s="272"/>
      <c r="K900" s="272"/>
      <c r="L900" s="277"/>
      <c r="M900" s="278"/>
      <c r="N900" s="279"/>
      <c r="O900" s="279"/>
      <c r="P900" s="279"/>
      <c r="Q900" s="279"/>
      <c r="R900" s="279"/>
      <c r="S900" s="279"/>
      <c r="T900" s="280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T900" s="281" t="s">
        <v>200</v>
      </c>
      <c r="AU900" s="281" t="s">
        <v>84</v>
      </c>
      <c r="AV900" s="16" t="s">
        <v>190</v>
      </c>
      <c r="AW900" s="16" t="s">
        <v>35</v>
      </c>
      <c r="AX900" s="16" t="s">
        <v>74</v>
      </c>
      <c r="AY900" s="281" t="s">
        <v>189</v>
      </c>
    </row>
    <row r="901" s="14" customFormat="1">
      <c r="A901" s="14"/>
      <c r="B901" s="239"/>
      <c r="C901" s="240"/>
      <c r="D901" s="229" t="s">
        <v>200</v>
      </c>
      <c r="E901" s="241" t="s">
        <v>19</v>
      </c>
      <c r="F901" s="242" t="s">
        <v>203</v>
      </c>
      <c r="G901" s="240"/>
      <c r="H901" s="243">
        <v>190.5</v>
      </c>
      <c r="I901" s="244"/>
      <c r="J901" s="240"/>
      <c r="K901" s="240"/>
      <c r="L901" s="245"/>
      <c r="M901" s="246"/>
      <c r="N901" s="247"/>
      <c r="O901" s="247"/>
      <c r="P901" s="247"/>
      <c r="Q901" s="247"/>
      <c r="R901" s="247"/>
      <c r="S901" s="247"/>
      <c r="T901" s="248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49" t="s">
        <v>200</v>
      </c>
      <c r="AU901" s="249" t="s">
        <v>84</v>
      </c>
      <c r="AV901" s="14" t="s">
        <v>196</v>
      </c>
      <c r="AW901" s="14" t="s">
        <v>35</v>
      </c>
      <c r="AX901" s="14" t="s">
        <v>82</v>
      </c>
      <c r="AY901" s="249" t="s">
        <v>189</v>
      </c>
    </row>
    <row r="902" s="2" customFormat="1" ht="24.15" customHeight="1">
      <c r="A902" s="42"/>
      <c r="B902" s="43"/>
      <c r="C902" s="261" t="s">
        <v>1115</v>
      </c>
      <c r="D902" s="261" t="s">
        <v>254</v>
      </c>
      <c r="E902" s="262" t="s">
        <v>2178</v>
      </c>
      <c r="F902" s="263" t="s">
        <v>2179</v>
      </c>
      <c r="G902" s="264" t="s">
        <v>115</v>
      </c>
      <c r="H902" s="265">
        <v>107.09999999999999</v>
      </c>
      <c r="I902" s="266"/>
      <c r="J902" s="267">
        <f>ROUND(I902*H902,2)</f>
        <v>0</v>
      </c>
      <c r="K902" s="263" t="s">
        <v>19</v>
      </c>
      <c r="L902" s="268"/>
      <c r="M902" s="269" t="s">
        <v>19</v>
      </c>
      <c r="N902" s="270" t="s">
        <v>45</v>
      </c>
      <c r="O902" s="88"/>
      <c r="P902" s="218">
        <f>O902*H902</f>
        <v>0</v>
      </c>
      <c r="Q902" s="218">
        <v>0.0025999999999999999</v>
      </c>
      <c r="R902" s="218">
        <f>Q902*H902</f>
        <v>0.27845999999999999</v>
      </c>
      <c r="S902" s="218">
        <v>0</v>
      </c>
      <c r="T902" s="219">
        <f>S902*H902</f>
        <v>0</v>
      </c>
      <c r="U902" s="42"/>
      <c r="V902" s="42"/>
      <c r="W902" s="42"/>
      <c r="X902" s="42"/>
      <c r="Y902" s="42"/>
      <c r="Z902" s="42"/>
      <c r="AA902" s="42"/>
      <c r="AB902" s="42"/>
      <c r="AC902" s="42"/>
      <c r="AD902" s="42"/>
      <c r="AE902" s="42"/>
      <c r="AR902" s="220" t="s">
        <v>247</v>
      </c>
      <c r="AT902" s="220" t="s">
        <v>254</v>
      </c>
      <c r="AU902" s="220" t="s">
        <v>84</v>
      </c>
      <c r="AY902" s="21" t="s">
        <v>189</v>
      </c>
      <c r="BE902" s="221">
        <f>IF(N902="základní",J902,0)</f>
        <v>0</v>
      </c>
      <c r="BF902" s="221">
        <f>IF(N902="snížená",J902,0)</f>
        <v>0</v>
      </c>
      <c r="BG902" s="221">
        <f>IF(N902="zákl. přenesená",J902,0)</f>
        <v>0</v>
      </c>
      <c r="BH902" s="221">
        <f>IF(N902="sníž. přenesená",J902,0)</f>
        <v>0</v>
      </c>
      <c r="BI902" s="221">
        <f>IF(N902="nulová",J902,0)</f>
        <v>0</v>
      </c>
      <c r="BJ902" s="21" t="s">
        <v>82</v>
      </c>
      <c r="BK902" s="221">
        <f>ROUND(I902*H902,2)</f>
        <v>0</v>
      </c>
      <c r="BL902" s="21" t="s">
        <v>196</v>
      </c>
      <c r="BM902" s="220" t="s">
        <v>2180</v>
      </c>
    </row>
    <row r="903" s="13" customFormat="1">
      <c r="A903" s="13"/>
      <c r="B903" s="227"/>
      <c r="C903" s="228"/>
      <c r="D903" s="229" t="s">
        <v>200</v>
      </c>
      <c r="E903" s="230" t="s">
        <v>19</v>
      </c>
      <c r="F903" s="231" t="s">
        <v>1150</v>
      </c>
      <c r="G903" s="228"/>
      <c r="H903" s="232">
        <v>102</v>
      </c>
      <c r="I903" s="233"/>
      <c r="J903" s="228"/>
      <c r="K903" s="228"/>
      <c r="L903" s="234"/>
      <c r="M903" s="235"/>
      <c r="N903" s="236"/>
      <c r="O903" s="236"/>
      <c r="P903" s="236"/>
      <c r="Q903" s="236"/>
      <c r="R903" s="236"/>
      <c r="S903" s="236"/>
      <c r="T903" s="237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38" t="s">
        <v>200</v>
      </c>
      <c r="AU903" s="238" t="s">
        <v>84</v>
      </c>
      <c r="AV903" s="13" t="s">
        <v>84</v>
      </c>
      <c r="AW903" s="13" t="s">
        <v>35</v>
      </c>
      <c r="AX903" s="13" t="s">
        <v>82</v>
      </c>
      <c r="AY903" s="238" t="s">
        <v>189</v>
      </c>
    </row>
    <row r="904" s="13" customFormat="1">
      <c r="A904" s="13"/>
      <c r="B904" s="227"/>
      <c r="C904" s="228"/>
      <c r="D904" s="229" t="s">
        <v>200</v>
      </c>
      <c r="E904" s="228"/>
      <c r="F904" s="231" t="s">
        <v>2181</v>
      </c>
      <c r="G904" s="228"/>
      <c r="H904" s="232">
        <v>107.09999999999999</v>
      </c>
      <c r="I904" s="233"/>
      <c r="J904" s="228"/>
      <c r="K904" s="228"/>
      <c r="L904" s="234"/>
      <c r="M904" s="235"/>
      <c r="N904" s="236"/>
      <c r="O904" s="236"/>
      <c r="P904" s="236"/>
      <c r="Q904" s="236"/>
      <c r="R904" s="236"/>
      <c r="S904" s="236"/>
      <c r="T904" s="237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38" t="s">
        <v>200</v>
      </c>
      <c r="AU904" s="238" t="s">
        <v>84</v>
      </c>
      <c r="AV904" s="13" t="s">
        <v>84</v>
      </c>
      <c r="AW904" s="13" t="s">
        <v>4</v>
      </c>
      <c r="AX904" s="13" t="s">
        <v>82</v>
      </c>
      <c r="AY904" s="238" t="s">
        <v>189</v>
      </c>
    </row>
    <row r="905" s="2" customFormat="1" ht="24.15" customHeight="1">
      <c r="A905" s="42"/>
      <c r="B905" s="43"/>
      <c r="C905" s="261" t="s">
        <v>1123</v>
      </c>
      <c r="D905" s="261" t="s">
        <v>254</v>
      </c>
      <c r="E905" s="262" t="s">
        <v>2182</v>
      </c>
      <c r="F905" s="263" t="s">
        <v>2183</v>
      </c>
      <c r="G905" s="264" t="s">
        <v>115</v>
      </c>
      <c r="H905" s="265">
        <v>92.924999999999997</v>
      </c>
      <c r="I905" s="266"/>
      <c r="J905" s="267">
        <f>ROUND(I905*H905,2)</f>
        <v>0</v>
      </c>
      <c r="K905" s="263" t="s">
        <v>19</v>
      </c>
      <c r="L905" s="268"/>
      <c r="M905" s="269" t="s">
        <v>19</v>
      </c>
      <c r="N905" s="270" t="s">
        <v>45</v>
      </c>
      <c r="O905" s="88"/>
      <c r="P905" s="218">
        <f>O905*H905</f>
        <v>0</v>
      </c>
      <c r="Q905" s="218">
        <v>0.0025999999999999999</v>
      </c>
      <c r="R905" s="218">
        <f>Q905*H905</f>
        <v>0.24160499999999999</v>
      </c>
      <c r="S905" s="218">
        <v>0</v>
      </c>
      <c r="T905" s="219">
        <f>S905*H905</f>
        <v>0</v>
      </c>
      <c r="U905" s="42"/>
      <c r="V905" s="42"/>
      <c r="W905" s="42"/>
      <c r="X905" s="42"/>
      <c r="Y905" s="42"/>
      <c r="Z905" s="42"/>
      <c r="AA905" s="42"/>
      <c r="AB905" s="42"/>
      <c r="AC905" s="42"/>
      <c r="AD905" s="42"/>
      <c r="AE905" s="42"/>
      <c r="AR905" s="220" t="s">
        <v>247</v>
      </c>
      <c r="AT905" s="220" t="s">
        <v>254</v>
      </c>
      <c r="AU905" s="220" t="s">
        <v>84</v>
      </c>
      <c r="AY905" s="21" t="s">
        <v>189</v>
      </c>
      <c r="BE905" s="221">
        <f>IF(N905="základní",J905,0)</f>
        <v>0</v>
      </c>
      <c r="BF905" s="221">
        <f>IF(N905="snížená",J905,0)</f>
        <v>0</v>
      </c>
      <c r="BG905" s="221">
        <f>IF(N905="zákl. přenesená",J905,0)</f>
        <v>0</v>
      </c>
      <c r="BH905" s="221">
        <f>IF(N905="sníž. přenesená",J905,0)</f>
        <v>0</v>
      </c>
      <c r="BI905" s="221">
        <f>IF(N905="nulová",J905,0)</f>
        <v>0</v>
      </c>
      <c r="BJ905" s="21" t="s">
        <v>82</v>
      </c>
      <c r="BK905" s="221">
        <f>ROUND(I905*H905,2)</f>
        <v>0</v>
      </c>
      <c r="BL905" s="21" t="s">
        <v>196</v>
      </c>
      <c r="BM905" s="220" t="s">
        <v>2184</v>
      </c>
    </row>
    <row r="906" s="13" customFormat="1">
      <c r="A906" s="13"/>
      <c r="B906" s="227"/>
      <c r="C906" s="228"/>
      <c r="D906" s="229" t="s">
        <v>200</v>
      </c>
      <c r="E906" s="230" t="s">
        <v>19</v>
      </c>
      <c r="F906" s="231" t="s">
        <v>1152</v>
      </c>
      <c r="G906" s="228"/>
      <c r="H906" s="232">
        <v>88.5</v>
      </c>
      <c r="I906" s="233"/>
      <c r="J906" s="228"/>
      <c r="K906" s="228"/>
      <c r="L906" s="234"/>
      <c r="M906" s="235"/>
      <c r="N906" s="236"/>
      <c r="O906" s="236"/>
      <c r="P906" s="236"/>
      <c r="Q906" s="236"/>
      <c r="R906" s="236"/>
      <c r="S906" s="236"/>
      <c r="T906" s="237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38" t="s">
        <v>200</v>
      </c>
      <c r="AU906" s="238" t="s">
        <v>84</v>
      </c>
      <c r="AV906" s="13" t="s">
        <v>84</v>
      </c>
      <c r="AW906" s="13" t="s">
        <v>35</v>
      </c>
      <c r="AX906" s="13" t="s">
        <v>82</v>
      </c>
      <c r="AY906" s="238" t="s">
        <v>189</v>
      </c>
    </row>
    <row r="907" s="13" customFormat="1">
      <c r="A907" s="13"/>
      <c r="B907" s="227"/>
      <c r="C907" s="228"/>
      <c r="D907" s="229" t="s">
        <v>200</v>
      </c>
      <c r="E907" s="228"/>
      <c r="F907" s="231" t="s">
        <v>2185</v>
      </c>
      <c r="G907" s="228"/>
      <c r="H907" s="232">
        <v>92.924999999999997</v>
      </c>
      <c r="I907" s="233"/>
      <c r="J907" s="228"/>
      <c r="K907" s="228"/>
      <c r="L907" s="234"/>
      <c r="M907" s="235"/>
      <c r="N907" s="236"/>
      <c r="O907" s="236"/>
      <c r="P907" s="236"/>
      <c r="Q907" s="236"/>
      <c r="R907" s="236"/>
      <c r="S907" s="236"/>
      <c r="T907" s="237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38" t="s">
        <v>200</v>
      </c>
      <c r="AU907" s="238" t="s">
        <v>84</v>
      </c>
      <c r="AV907" s="13" t="s">
        <v>84</v>
      </c>
      <c r="AW907" s="13" t="s">
        <v>4</v>
      </c>
      <c r="AX907" s="13" t="s">
        <v>82</v>
      </c>
      <c r="AY907" s="238" t="s">
        <v>189</v>
      </c>
    </row>
    <row r="908" s="2" customFormat="1" ht="33" customHeight="1">
      <c r="A908" s="42"/>
      <c r="B908" s="43"/>
      <c r="C908" s="209" t="s">
        <v>1130</v>
      </c>
      <c r="D908" s="209" t="s">
        <v>192</v>
      </c>
      <c r="E908" s="210" t="s">
        <v>2186</v>
      </c>
      <c r="F908" s="211" t="s">
        <v>2187</v>
      </c>
      <c r="G908" s="212" t="s">
        <v>250</v>
      </c>
      <c r="H908" s="213">
        <v>1</v>
      </c>
      <c r="I908" s="214"/>
      <c r="J908" s="215">
        <f>ROUND(I908*H908,2)</f>
        <v>0</v>
      </c>
      <c r="K908" s="211" t="s">
        <v>195</v>
      </c>
      <c r="L908" s="48"/>
      <c r="M908" s="216" t="s">
        <v>19</v>
      </c>
      <c r="N908" s="217" t="s">
        <v>45</v>
      </c>
      <c r="O908" s="88"/>
      <c r="P908" s="218">
        <f>O908*H908</f>
        <v>0</v>
      </c>
      <c r="Q908" s="218">
        <v>0</v>
      </c>
      <c r="R908" s="218">
        <f>Q908*H908</f>
        <v>0</v>
      </c>
      <c r="S908" s="218">
        <v>0</v>
      </c>
      <c r="T908" s="219">
        <f>S908*H908</f>
        <v>0</v>
      </c>
      <c r="U908" s="42"/>
      <c r="V908" s="42"/>
      <c r="W908" s="42"/>
      <c r="X908" s="42"/>
      <c r="Y908" s="42"/>
      <c r="Z908" s="42"/>
      <c r="AA908" s="42"/>
      <c r="AB908" s="42"/>
      <c r="AC908" s="42"/>
      <c r="AD908" s="42"/>
      <c r="AE908" s="42"/>
      <c r="AR908" s="220" t="s">
        <v>196</v>
      </c>
      <c r="AT908" s="220" t="s">
        <v>192</v>
      </c>
      <c r="AU908" s="220" t="s">
        <v>84</v>
      </c>
      <c r="AY908" s="21" t="s">
        <v>189</v>
      </c>
      <c r="BE908" s="221">
        <f>IF(N908="základní",J908,0)</f>
        <v>0</v>
      </c>
      <c r="BF908" s="221">
        <f>IF(N908="snížená",J908,0)</f>
        <v>0</v>
      </c>
      <c r="BG908" s="221">
        <f>IF(N908="zákl. přenesená",J908,0)</f>
        <v>0</v>
      </c>
      <c r="BH908" s="221">
        <f>IF(N908="sníž. přenesená",J908,0)</f>
        <v>0</v>
      </c>
      <c r="BI908" s="221">
        <f>IF(N908="nulová",J908,0)</f>
        <v>0</v>
      </c>
      <c r="BJ908" s="21" t="s">
        <v>82</v>
      </c>
      <c r="BK908" s="221">
        <f>ROUND(I908*H908,2)</f>
        <v>0</v>
      </c>
      <c r="BL908" s="21" t="s">
        <v>196</v>
      </c>
      <c r="BM908" s="220" t="s">
        <v>2188</v>
      </c>
    </row>
    <row r="909" s="2" customFormat="1">
      <c r="A909" s="42"/>
      <c r="B909" s="43"/>
      <c r="C909" s="44"/>
      <c r="D909" s="222" t="s">
        <v>198</v>
      </c>
      <c r="E909" s="44"/>
      <c r="F909" s="223" t="s">
        <v>2189</v>
      </c>
      <c r="G909" s="44"/>
      <c r="H909" s="44"/>
      <c r="I909" s="224"/>
      <c r="J909" s="44"/>
      <c r="K909" s="44"/>
      <c r="L909" s="48"/>
      <c r="M909" s="225"/>
      <c r="N909" s="226"/>
      <c r="O909" s="88"/>
      <c r="P909" s="88"/>
      <c r="Q909" s="88"/>
      <c r="R909" s="88"/>
      <c r="S909" s="88"/>
      <c r="T909" s="89"/>
      <c r="U909" s="42"/>
      <c r="V909" s="42"/>
      <c r="W909" s="42"/>
      <c r="X909" s="42"/>
      <c r="Y909" s="42"/>
      <c r="Z909" s="42"/>
      <c r="AA909" s="42"/>
      <c r="AB909" s="42"/>
      <c r="AC909" s="42"/>
      <c r="AD909" s="42"/>
      <c r="AE909" s="42"/>
      <c r="AT909" s="21" t="s">
        <v>198</v>
      </c>
      <c r="AU909" s="21" t="s">
        <v>84</v>
      </c>
    </row>
    <row r="910" s="2" customFormat="1" ht="16.5" customHeight="1">
      <c r="A910" s="42"/>
      <c r="B910" s="43"/>
      <c r="C910" s="261" t="s">
        <v>1136</v>
      </c>
      <c r="D910" s="261" t="s">
        <v>254</v>
      </c>
      <c r="E910" s="262" t="s">
        <v>2190</v>
      </c>
      <c r="F910" s="263" t="s">
        <v>2191</v>
      </c>
      <c r="G910" s="264" t="s">
        <v>250</v>
      </c>
      <c r="H910" s="265">
        <v>1</v>
      </c>
      <c r="I910" s="266"/>
      <c r="J910" s="267">
        <f>ROUND(I910*H910,2)</f>
        <v>0</v>
      </c>
      <c r="K910" s="263" t="s">
        <v>19</v>
      </c>
      <c r="L910" s="268"/>
      <c r="M910" s="269" t="s">
        <v>19</v>
      </c>
      <c r="N910" s="270" t="s">
        <v>45</v>
      </c>
      <c r="O910" s="88"/>
      <c r="P910" s="218">
        <f>O910*H910</f>
        <v>0</v>
      </c>
      <c r="Q910" s="218">
        <v>0.0028999999999999998</v>
      </c>
      <c r="R910" s="218">
        <f>Q910*H910</f>
        <v>0.0028999999999999998</v>
      </c>
      <c r="S910" s="218">
        <v>0</v>
      </c>
      <c r="T910" s="219">
        <f>S910*H910</f>
        <v>0</v>
      </c>
      <c r="U910" s="42"/>
      <c r="V910" s="42"/>
      <c r="W910" s="42"/>
      <c r="X910" s="42"/>
      <c r="Y910" s="42"/>
      <c r="Z910" s="42"/>
      <c r="AA910" s="42"/>
      <c r="AB910" s="42"/>
      <c r="AC910" s="42"/>
      <c r="AD910" s="42"/>
      <c r="AE910" s="42"/>
      <c r="AR910" s="220" t="s">
        <v>247</v>
      </c>
      <c r="AT910" s="220" t="s">
        <v>254</v>
      </c>
      <c r="AU910" s="220" t="s">
        <v>84</v>
      </c>
      <c r="AY910" s="21" t="s">
        <v>189</v>
      </c>
      <c r="BE910" s="221">
        <f>IF(N910="základní",J910,0)</f>
        <v>0</v>
      </c>
      <c r="BF910" s="221">
        <f>IF(N910="snížená",J910,0)</f>
        <v>0</v>
      </c>
      <c r="BG910" s="221">
        <f>IF(N910="zákl. přenesená",J910,0)</f>
        <v>0</v>
      </c>
      <c r="BH910" s="221">
        <f>IF(N910="sníž. přenesená",J910,0)</f>
        <v>0</v>
      </c>
      <c r="BI910" s="221">
        <f>IF(N910="nulová",J910,0)</f>
        <v>0</v>
      </c>
      <c r="BJ910" s="21" t="s">
        <v>82</v>
      </c>
      <c r="BK910" s="221">
        <f>ROUND(I910*H910,2)</f>
        <v>0</v>
      </c>
      <c r="BL910" s="21" t="s">
        <v>196</v>
      </c>
      <c r="BM910" s="220" t="s">
        <v>2192</v>
      </c>
    </row>
    <row r="911" s="2" customFormat="1" ht="37.8" customHeight="1">
      <c r="A911" s="42"/>
      <c r="B911" s="43"/>
      <c r="C911" s="209" t="s">
        <v>2193</v>
      </c>
      <c r="D911" s="209" t="s">
        <v>192</v>
      </c>
      <c r="E911" s="210" t="s">
        <v>2194</v>
      </c>
      <c r="F911" s="211" t="s">
        <v>2195</v>
      </c>
      <c r="G911" s="212" t="s">
        <v>250</v>
      </c>
      <c r="H911" s="213">
        <v>5</v>
      </c>
      <c r="I911" s="214"/>
      <c r="J911" s="215">
        <f>ROUND(I911*H911,2)</f>
        <v>0</v>
      </c>
      <c r="K911" s="211" t="s">
        <v>195</v>
      </c>
      <c r="L911" s="48"/>
      <c r="M911" s="216" t="s">
        <v>19</v>
      </c>
      <c r="N911" s="217" t="s">
        <v>45</v>
      </c>
      <c r="O911" s="88"/>
      <c r="P911" s="218">
        <f>O911*H911</f>
        <v>0</v>
      </c>
      <c r="Q911" s="218">
        <v>0</v>
      </c>
      <c r="R911" s="218">
        <f>Q911*H911</f>
        <v>0</v>
      </c>
      <c r="S911" s="218">
        <v>0</v>
      </c>
      <c r="T911" s="219">
        <f>S911*H911</f>
        <v>0</v>
      </c>
      <c r="U911" s="42"/>
      <c r="V911" s="42"/>
      <c r="W911" s="42"/>
      <c r="X911" s="42"/>
      <c r="Y911" s="42"/>
      <c r="Z911" s="42"/>
      <c r="AA911" s="42"/>
      <c r="AB911" s="42"/>
      <c r="AC911" s="42"/>
      <c r="AD911" s="42"/>
      <c r="AE911" s="42"/>
      <c r="AR911" s="220" t="s">
        <v>196</v>
      </c>
      <c r="AT911" s="220" t="s">
        <v>192</v>
      </c>
      <c r="AU911" s="220" t="s">
        <v>84</v>
      </c>
      <c r="AY911" s="21" t="s">
        <v>189</v>
      </c>
      <c r="BE911" s="221">
        <f>IF(N911="základní",J911,0)</f>
        <v>0</v>
      </c>
      <c r="BF911" s="221">
        <f>IF(N911="snížená",J911,0)</f>
        <v>0</v>
      </c>
      <c r="BG911" s="221">
        <f>IF(N911="zákl. přenesená",J911,0)</f>
        <v>0</v>
      </c>
      <c r="BH911" s="221">
        <f>IF(N911="sníž. přenesená",J911,0)</f>
        <v>0</v>
      </c>
      <c r="BI911" s="221">
        <f>IF(N911="nulová",J911,0)</f>
        <v>0</v>
      </c>
      <c r="BJ911" s="21" t="s">
        <v>82</v>
      </c>
      <c r="BK911" s="221">
        <f>ROUND(I911*H911,2)</f>
        <v>0</v>
      </c>
      <c r="BL911" s="21" t="s">
        <v>196</v>
      </c>
      <c r="BM911" s="220" t="s">
        <v>2196</v>
      </c>
    </row>
    <row r="912" s="2" customFormat="1">
      <c r="A912" s="42"/>
      <c r="B912" s="43"/>
      <c r="C912" s="44"/>
      <c r="D912" s="222" t="s">
        <v>198</v>
      </c>
      <c r="E912" s="44"/>
      <c r="F912" s="223" t="s">
        <v>2197</v>
      </c>
      <c r="G912" s="44"/>
      <c r="H912" s="44"/>
      <c r="I912" s="224"/>
      <c r="J912" s="44"/>
      <c r="K912" s="44"/>
      <c r="L912" s="48"/>
      <c r="M912" s="225"/>
      <c r="N912" s="226"/>
      <c r="O912" s="88"/>
      <c r="P912" s="88"/>
      <c r="Q912" s="88"/>
      <c r="R912" s="88"/>
      <c r="S912" s="88"/>
      <c r="T912" s="89"/>
      <c r="U912" s="42"/>
      <c r="V912" s="42"/>
      <c r="W912" s="42"/>
      <c r="X912" s="42"/>
      <c r="Y912" s="42"/>
      <c r="Z912" s="42"/>
      <c r="AA912" s="42"/>
      <c r="AB912" s="42"/>
      <c r="AC912" s="42"/>
      <c r="AD912" s="42"/>
      <c r="AE912" s="42"/>
      <c r="AT912" s="21" t="s">
        <v>198</v>
      </c>
      <c r="AU912" s="21" t="s">
        <v>84</v>
      </c>
    </row>
    <row r="913" s="2" customFormat="1" ht="16.5" customHeight="1">
      <c r="A913" s="42"/>
      <c r="B913" s="43"/>
      <c r="C913" s="261" t="s">
        <v>2198</v>
      </c>
      <c r="D913" s="261" t="s">
        <v>254</v>
      </c>
      <c r="E913" s="262" t="s">
        <v>2199</v>
      </c>
      <c r="F913" s="263" t="s">
        <v>2200</v>
      </c>
      <c r="G913" s="264" t="s">
        <v>250</v>
      </c>
      <c r="H913" s="265">
        <v>5</v>
      </c>
      <c r="I913" s="266"/>
      <c r="J913" s="267">
        <f>ROUND(I913*H913,2)</f>
        <v>0</v>
      </c>
      <c r="K913" s="263" t="s">
        <v>19</v>
      </c>
      <c r="L913" s="268"/>
      <c r="M913" s="269" t="s">
        <v>19</v>
      </c>
      <c r="N913" s="270" t="s">
        <v>45</v>
      </c>
      <c r="O913" s="88"/>
      <c r="P913" s="218">
        <f>O913*H913</f>
        <v>0</v>
      </c>
      <c r="Q913" s="218">
        <v>0.0047000000000000002</v>
      </c>
      <c r="R913" s="218">
        <f>Q913*H913</f>
        <v>0.0235</v>
      </c>
      <c r="S913" s="218">
        <v>0</v>
      </c>
      <c r="T913" s="219">
        <f>S913*H913</f>
        <v>0</v>
      </c>
      <c r="U913" s="42"/>
      <c r="V913" s="42"/>
      <c r="W913" s="42"/>
      <c r="X913" s="42"/>
      <c r="Y913" s="42"/>
      <c r="Z913" s="42"/>
      <c r="AA913" s="42"/>
      <c r="AB913" s="42"/>
      <c r="AC913" s="42"/>
      <c r="AD913" s="42"/>
      <c r="AE913" s="42"/>
      <c r="AR913" s="220" t="s">
        <v>247</v>
      </c>
      <c r="AT913" s="220" t="s">
        <v>254</v>
      </c>
      <c r="AU913" s="220" t="s">
        <v>84</v>
      </c>
      <c r="AY913" s="21" t="s">
        <v>189</v>
      </c>
      <c r="BE913" s="221">
        <f>IF(N913="základní",J913,0)</f>
        <v>0</v>
      </c>
      <c r="BF913" s="221">
        <f>IF(N913="snížená",J913,0)</f>
        <v>0</v>
      </c>
      <c r="BG913" s="221">
        <f>IF(N913="zákl. přenesená",J913,0)</f>
        <v>0</v>
      </c>
      <c r="BH913" s="221">
        <f>IF(N913="sníž. přenesená",J913,0)</f>
        <v>0</v>
      </c>
      <c r="BI913" s="221">
        <f>IF(N913="nulová",J913,0)</f>
        <v>0</v>
      </c>
      <c r="BJ913" s="21" t="s">
        <v>82</v>
      </c>
      <c r="BK913" s="221">
        <f>ROUND(I913*H913,2)</f>
        <v>0</v>
      </c>
      <c r="BL913" s="21" t="s">
        <v>196</v>
      </c>
      <c r="BM913" s="220" t="s">
        <v>2201</v>
      </c>
    </row>
    <row r="914" s="2" customFormat="1" ht="21.75" customHeight="1">
      <c r="A914" s="42"/>
      <c r="B914" s="43"/>
      <c r="C914" s="209" t="s">
        <v>2202</v>
      </c>
      <c r="D914" s="209" t="s">
        <v>192</v>
      </c>
      <c r="E914" s="210" t="s">
        <v>2203</v>
      </c>
      <c r="F914" s="211" t="s">
        <v>2204</v>
      </c>
      <c r="G914" s="212" t="s">
        <v>250</v>
      </c>
      <c r="H914" s="213">
        <v>1</v>
      </c>
      <c r="I914" s="214"/>
      <c r="J914" s="215">
        <f>ROUND(I914*H914,2)</f>
        <v>0</v>
      </c>
      <c r="K914" s="211" t="s">
        <v>19</v>
      </c>
      <c r="L914" s="48"/>
      <c r="M914" s="216" t="s">
        <v>19</v>
      </c>
      <c r="N914" s="217" t="s">
        <v>45</v>
      </c>
      <c r="O914" s="88"/>
      <c r="P914" s="218">
        <f>O914*H914</f>
        <v>0</v>
      </c>
      <c r="Q914" s="218">
        <v>0.026499999999999999</v>
      </c>
      <c r="R914" s="218">
        <f>Q914*H914</f>
        <v>0.026499999999999999</v>
      </c>
      <c r="S914" s="218">
        <v>0</v>
      </c>
      <c r="T914" s="219">
        <f>S914*H914</f>
        <v>0</v>
      </c>
      <c r="U914" s="42"/>
      <c r="V914" s="42"/>
      <c r="W914" s="42"/>
      <c r="X914" s="42"/>
      <c r="Y914" s="42"/>
      <c r="Z914" s="42"/>
      <c r="AA914" s="42"/>
      <c r="AB914" s="42"/>
      <c r="AC914" s="42"/>
      <c r="AD914" s="42"/>
      <c r="AE914" s="42"/>
      <c r="AR914" s="220" t="s">
        <v>196</v>
      </c>
      <c r="AT914" s="220" t="s">
        <v>192</v>
      </c>
      <c r="AU914" s="220" t="s">
        <v>84</v>
      </c>
      <c r="AY914" s="21" t="s">
        <v>189</v>
      </c>
      <c r="BE914" s="221">
        <f>IF(N914="základní",J914,0)</f>
        <v>0</v>
      </c>
      <c r="BF914" s="221">
        <f>IF(N914="snížená",J914,0)</f>
        <v>0</v>
      </c>
      <c r="BG914" s="221">
        <f>IF(N914="zákl. přenesená",J914,0)</f>
        <v>0</v>
      </c>
      <c r="BH914" s="221">
        <f>IF(N914="sníž. přenesená",J914,0)</f>
        <v>0</v>
      </c>
      <c r="BI914" s="221">
        <f>IF(N914="nulová",J914,0)</f>
        <v>0</v>
      </c>
      <c r="BJ914" s="21" t="s">
        <v>82</v>
      </c>
      <c r="BK914" s="221">
        <f>ROUND(I914*H914,2)</f>
        <v>0</v>
      </c>
      <c r="BL914" s="21" t="s">
        <v>196</v>
      </c>
      <c r="BM914" s="220" t="s">
        <v>2205</v>
      </c>
    </row>
    <row r="915" s="2" customFormat="1" ht="49.05" customHeight="1">
      <c r="A915" s="42"/>
      <c r="B915" s="43"/>
      <c r="C915" s="209" t="s">
        <v>2206</v>
      </c>
      <c r="D915" s="209" t="s">
        <v>192</v>
      </c>
      <c r="E915" s="210" t="s">
        <v>2207</v>
      </c>
      <c r="F915" s="211" t="s">
        <v>2208</v>
      </c>
      <c r="G915" s="212" t="s">
        <v>107</v>
      </c>
      <c r="H915" s="213">
        <v>6.048</v>
      </c>
      <c r="I915" s="214"/>
      <c r="J915" s="215">
        <f>ROUND(I915*H915,2)</f>
        <v>0</v>
      </c>
      <c r="K915" s="211" t="s">
        <v>195</v>
      </c>
      <c r="L915" s="48"/>
      <c r="M915" s="216" t="s">
        <v>19</v>
      </c>
      <c r="N915" s="217" t="s">
        <v>45</v>
      </c>
      <c r="O915" s="88"/>
      <c r="P915" s="218">
        <f>O915*H915</f>
        <v>0</v>
      </c>
      <c r="Q915" s="218">
        <v>0.050889999999999998</v>
      </c>
      <c r="R915" s="218">
        <f>Q915*H915</f>
        <v>0.30778272000000001</v>
      </c>
      <c r="S915" s="218">
        <v>0</v>
      </c>
      <c r="T915" s="219">
        <f>S915*H915</f>
        <v>0</v>
      </c>
      <c r="U915" s="42"/>
      <c r="V915" s="42"/>
      <c r="W915" s="42"/>
      <c r="X915" s="42"/>
      <c r="Y915" s="42"/>
      <c r="Z915" s="42"/>
      <c r="AA915" s="42"/>
      <c r="AB915" s="42"/>
      <c r="AC915" s="42"/>
      <c r="AD915" s="42"/>
      <c r="AE915" s="42"/>
      <c r="AR915" s="220" t="s">
        <v>196</v>
      </c>
      <c r="AT915" s="220" t="s">
        <v>192</v>
      </c>
      <c r="AU915" s="220" t="s">
        <v>84</v>
      </c>
      <c r="AY915" s="21" t="s">
        <v>189</v>
      </c>
      <c r="BE915" s="221">
        <f>IF(N915="základní",J915,0)</f>
        <v>0</v>
      </c>
      <c r="BF915" s="221">
        <f>IF(N915="snížená",J915,0)</f>
        <v>0</v>
      </c>
      <c r="BG915" s="221">
        <f>IF(N915="zákl. přenesená",J915,0)</f>
        <v>0</v>
      </c>
      <c r="BH915" s="221">
        <f>IF(N915="sníž. přenesená",J915,0)</f>
        <v>0</v>
      </c>
      <c r="BI915" s="221">
        <f>IF(N915="nulová",J915,0)</f>
        <v>0</v>
      </c>
      <c r="BJ915" s="21" t="s">
        <v>82</v>
      </c>
      <c r="BK915" s="221">
        <f>ROUND(I915*H915,2)</f>
        <v>0</v>
      </c>
      <c r="BL915" s="21" t="s">
        <v>196</v>
      </c>
      <c r="BM915" s="220" t="s">
        <v>2209</v>
      </c>
    </row>
    <row r="916" s="2" customFormat="1">
      <c r="A916" s="42"/>
      <c r="B916" s="43"/>
      <c r="C916" s="44"/>
      <c r="D916" s="222" t="s">
        <v>198</v>
      </c>
      <c r="E916" s="44"/>
      <c r="F916" s="223" t="s">
        <v>2210</v>
      </c>
      <c r="G916" s="44"/>
      <c r="H916" s="44"/>
      <c r="I916" s="224"/>
      <c r="J916" s="44"/>
      <c r="K916" s="44"/>
      <c r="L916" s="48"/>
      <c r="M916" s="225"/>
      <c r="N916" s="226"/>
      <c r="O916" s="88"/>
      <c r="P916" s="88"/>
      <c r="Q916" s="88"/>
      <c r="R916" s="88"/>
      <c r="S916" s="88"/>
      <c r="T916" s="89"/>
      <c r="U916" s="42"/>
      <c r="V916" s="42"/>
      <c r="W916" s="42"/>
      <c r="X916" s="42"/>
      <c r="Y916" s="42"/>
      <c r="Z916" s="42"/>
      <c r="AA916" s="42"/>
      <c r="AB916" s="42"/>
      <c r="AC916" s="42"/>
      <c r="AD916" s="42"/>
      <c r="AE916" s="42"/>
      <c r="AT916" s="21" t="s">
        <v>198</v>
      </c>
      <c r="AU916" s="21" t="s">
        <v>84</v>
      </c>
    </row>
    <row r="917" s="13" customFormat="1">
      <c r="A917" s="13"/>
      <c r="B917" s="227"/>
      <c r="C917" s="228"/>
      <c r="D917" s="229" t="s">
        <v>200</v>
      </c>
      <c r="E917" s="230" t="s">
        <v>19</v>
      </c>
      <c r="F917" s="231" t="s">
        <v>2211</v>
      </c>
      <c r="G917" s="228"/>
      <c r="H917" s="232">
        <v>6.048</v>
      </c>
      <c r="I917" s="233"/>
      <c r="J917" s="228"/>
      <c r="K917" s="228"/>
      <c r="L917" s="234"/>
      <c r="M917" s="235"/>
      <c r="N917" s="236"/>
      <c r="O917" s="236"/>
      <c r="P917" s="236"/>
      <c r="Q917" s="236"/>
      <c r="R917" s="236"/>
      <c r="S917" s="236"/>
      <c r="T917" s="237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38" t="s">
        <v>200</v>
      </c>
      <c r="AU917" s="238" t="s">
        <v>84</v>
      </c>
      <c r="AV917" s="13" t="s">
        <v>84</v>
      </c>
      <c r="AW917" s="13" t="s">
        <v>35</v>
      </c>
      <c r="AX917" s="13" t="s">
        <v>82</v>
      </c>
      <c r="AY917" s="238" t="s">
        <v>189</v>
      </c>
    </row>
    <row r="918" s="2" customFormat="1" ht="24.15" customHeight="1">
      <c r="A918" s="42"/>
      <c r="B918" s="43"/>
      <c r="C918" s="209" t="s">
        <v>2212</v>
      </c>
      <c r="D918" s="209" t="s">
        <v>192</v>
      </c>
      <c r="E918" s="210" t="s">
        <v>2213</v>
      </c>
      <c r="F918" s="211" t="s">
        <v>2214</v>
      </c>
      <c r="G918" s="212" t="s">
        <v>115</v>
      </c>
      <c r="H918" s="213">
        <v>190.5</v>
      </c>
      <c r="I918" s="214"/>
      <c r="J918" s="215">
        <f>ROUND(I918*H918,2)</f>
        <v>0</v>
      </c>
      <c r="K918" s="211" t="s">
        <v>195</v>
      </c>
      <c r="L918" s="48"/>
      <c r="M918" s="216" t="s">
        <v>19</v>
      </c>
      <c r="N918" s="217" t="s">
        <v>45</v>
      </c>
      <c r="O918" s="88"/>
      <c r="P918" s="218">
        <f>O918*H918</f>
        <v>0</v>
      </c>
      <c r="Q918" s="218">
        <v>6.0000000000000002E-05</v>
      </c>
      <c r="R918" s="218">
        <f>Q918*H918</f>
        <v>0.011430000000000001</v>
      </c>
      <c r="S918" s="218">
        <v>0</v>
      </c>
      <c r="T918" s="219">
        <f>S918*H918</f>
        <v>0</v>
      </c>
      <c r="U918" s="42"/>
      <c r="V918" s="42"/>
      <c r="W918" s="42"/>
      <c r="X918" s="42"/>
      <c r="Y918" s="42"/>
      <c r="Z918" s="42"/>
      <c r="AA918" s="42"/>
      <c r="AB918" s="42"/>
      <c r="AC918" s="42"/>
      <c r="AD918" s="42"/>
      <c r="AE918" s="42"/>
      <c r="AR918" s="220" t="s">
        <v>196</v>
      </c>
      <c r="AT918" s="220" t="s">
        <v>192</v>
      </c>
      <c r="AU918" s="220" t="s">
        <v>84</v>
      </c>
      <c r="AY918" s="21" t="s">
        <v>189</v>
      </c>
      <c r="BE918" s="221">
        <f>IF(N918="základní",J918,0)</f>
        <v>0</v>
      </c>
      <c r="BF918" s="221">
        <f>IF(N918="snížená",J918,0)</f>
        <v>0</v>
      </c>
      <c r="BG918" s="221">
        <f>IF(N918="zákl. přenesená",J918,0)</f>
        <v>0</v>
      </c>
      <c r="BH918" s="221">
        <f>IF(N918="sníž. přenesená",J918,0)</f>
        <v>0</v>
      </c>
      <c r="BI918" s="221">
        <f>IF(N918="nulová",J918,0)</f>
        <v>0</v>
      </c>
      <c r="BJ918" s="21" t="s">
        <v>82</v>
      </c>
      <c r="BK918" s="221">
        <f>ROUND(I918*H918,2)</f>
        <v>0</v>
      </c>
      <c r="BL918" s="21" t="s">
        <v>196</v>
      </c>
      <c r="BM918" s="220" t="s">
        <v>2215</v>
      </c>
    </row>
    <row r="919" s="2" customFormat="1">
      <c r="A919" s="42"/>
      <c r="B919" s="43"/>
      <c r="C919" s="44"/>
      <c r="D919" s="222" t="s">
        <v>198</v>
      </c>
      <c r="E919" s="44"/>
      <c r="F919" s="223" t="s">
        <v>2216</v>
      </c>
      <c r="G919" s="44"/>
      <c r="H919" s="44"/>
      <c r="I919" s="224"/>
      <c r="J919" s="44"/>
      <c r="K919" s="44"/>
      <c r="L919" s="48"/>
      <c r="M919" s="225"/>
      <c r="N919" s="226"/>
      <c r="O919" s="88"/>
      <c r="P919" s="88"/>
      <c r="Q919" s="88"/>
      <c r="R919" s="88"/>
      <c r="S919" s="88"/>
      <c r="T919" s="89"/>
      <c r="U919" s="42"/>
      <c r="V919" s="42"/>
      <c r="W919" s="42"/>
      <c r="X919" s="42"/>
      <c r="Y919" s="42"/>
      <c r="Z919" s="42"/>
      <c r="AA919" s="42"/>
      <c r="AB919" s="42"/>
      <c r="AC919" s="42"/>
      <c r="AD919" s="42"/>
      <c r="AE919" s="42"/>
      <c r="AT919" s="21" t="s">
        <v>198</v>
      </c>
      <c r="AU919" s="21" t="s">
        <v>84</v>
      </c>
    </row>
    <row r="920" s="13" customFormat="1">
      <c r="A920" s="13"/>
      <c r="B920" s="227"/>
      <c r="C920" s="228"/>
      <c r="D920" s="229" t="s">
        <v>200</v>
      </c>
      <c r="E920" s="230" t="s">
        <v>19</v>
      </c>
      <c r="F920" s="231" t="s">
        <v>2217</v>
      </c>
      <c r="G920" s="228"/>
      <c r="H920" s="232">
        <v>190.5</v>
      </c>
      <c r="I920" s="233"/>
      <c r="J920" s="228"/>
      <c r="K920" s="228"/>
      <c r="L920" s="234"/>
      <c r="M920" s="235"/>
      <c r="N920" s="236"/>
      <c r="O920" s="236"/>
      <c r="P920" s="236"/>
      <c r="Q920" s="236"/>
      <c r="R920" s="236"/>
      <c r="S920" s="236"/>
      <c r="T920" s="237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38" t="s">
        <v>200</v>
      </c>
      <c r="AU920" s="238" t="s">
        <v>84</v>
      </c>
      <c r="AV920" s="13" t="s">
        <v>84</v>
      </c>
      <c r="AW920" s="13" t="s">
        <v>35</v>
      </c>
      <c r="AX920" s="13" t="s">
        <v>82</v>
      </c>
      <c r="AY920" s="238" t="s">
        <v>189</v>
      </c>
    </row>
    <row r="921" s="12" customFormat="1" ht="22.8" customHeight="1">
      <c r="A921" s="12"/>
      <c r="B921" s="193"/>
      <c r="C921" s="194"/>
      <c r="D921" s="195" t="s">
        <v>73</v>
      </c>
      <c r="E921" s="207" t="s">
        <v>253</v>
      </c>
      <c r="F921" s="207" t="s">
        <v>500</v>
      </c>
      <c r="G921" s="194"/>
      <c r="H921" s="194"/>
      <c r="I921" s="197"/>
      <c r="J921" s="208">
        <f>BK921</f>
        <v>0</v>
      </c>
      <c r="K921" s="194"/>
      <c r="L921" s="199"/>
      <c r="M921" s="200"/>
      <c r="N921" s="201"/>
      <c r="O921" s="201"/>
      <c r="P921" s="202">
        <f>SUM(P922:P1106)</f>
        <v>0</v>
      </c>
      <c r="Q921" s="201"/>
      <c r="R921" s="202">
        <f>SUM(R922:R1106)</f>
        <v>45.613872649999998</v>
      </c>
      <c r="S921" s="201"/>
      <c r="T921" s="203">
        <f>SUM(T922:T1106)</f>
        <v>216.72135499999996</v>
      </c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R921" s="204" t="s">
        <v>82</v>
      </c>
      <c r="AT921" s="205" t="s">
        <v>73</v>
      </c>
      <c r="AU921" s="205" t="s">
        <v>82</v>
      </c>
      <c r="AY921" s="204" t="s">
        <v>189</v>
      </c>
      <c r="BK921" s="206">
        <f>SUM(BK922:BK1106)</f>
        <v>0</v>
      </c>
    </row>
    <row r="922" s="2" customFormat="1" ht="62.7" customHeight="1">
      <c r="A922" s="42"/>
      <c r="B922" s="43"/>
      <c r="C922" s="209" t="s">
        <v>2218</v>
      </c>
      <c r="D922" s="209" t="s">
        <v>192</v>
      </c>
      <c r="E922" s="210" t="s">
        <v>2219</v>
      </c>
      <c r="F922" s="211" t="s">
        <v>2220</v>
      </c>
      <c r="G922" s="212" t="s">
        <v>115</v>
      </c>
      <c r="H922" s="213">
        <v>16.123000000000001</v>
      </c>
      <c r="I922" s="214"/>
      <c r="J922" s="215">
        <f>ROUND(I922*H922,2)</f>
        <v>0</v>
      </c>
      <c r="K922" s="211" t="s">
        <v>195</v>
      </c>
      <c r="L922" s="48"/>
      <c r="M922" s="216" t="s">
        <v>19</v>
      </c>
      <c r="N922" s="217" t="s">
        <v>45</v>
      </c>
      <c r="O922" s="88"/>
      <c r="P922" s="218">
        <f>O922*H922</f>
        <v>0</v>
      </c>
      <c r="Q922" s="218">
        <v>0.089779999999999999</v>
      </c>
      <c r="R922" s="218">
        <f>Q922*H922</f>
        <v>1.44752294</v>
      </c>
      <c r="S922" s="218">
        <v>0</v>
      </c>
      <c r="T922" s="219">
        <f>S922*H922</f>
        <v>0</v>
      </c>
      <c r="U922" s="42"/>
      <c r="V922" s="42"/>
      <c r="W922" s="42"/>
      <c r="X922" s="42"/>
      <c r="Y922" s="42"/>
      <c r="Z922" s="42"/>
      <c r="AA922" s="42"/>
      <c r="AB922" s="42"/>
      <c r="AC922" s="42"/>
      <c r="AD922" s="42"/>
      <c r="AE922" s="42"/>
      <c r="AR922" s="220" t="s">
        <v>196</v>
      </c>
      <c r="AT922" s="220" t="s">
        <v>192</v>
      </c>
      <c r="AU922" s="220" t="s">
        <v>84</v>
      </c>
      <c r="AY922" s="21" t="s">
        <v>189</v>
      </c>
      <c r="BE922" s="221">
        <f>IF(N922="základní",J922,0)</f>
        <v>0</v>
      </c>
      <c r="BF922" s="221">
        <f>IF(N922="snížená",J922,0)</f>
        <v>0</v>
      </c>
      <c r="BG922" s="221">
        <f>IF(N922="zákl. přenesená",J922,0)</f>
        <v>0</v>
      </c>
      <c r="BH922" s="221">
        <f>IF(N922="sníž. přenesená",J922,0)</f>
        <v>0</v>
      </c>
      <c r="BI922" s="221">
        <f>IF(N922="nulová",J922,0)</f>
        <v>0</v>
      </c>
      <c r="BJ922" s="21" t="s">
        <v>82</v>
      </c>
      <c r="BK922" s="221">
        <f>ROUND(I922*H922,2)</f>
        <v>0</v>
      </c>
      <c r="BL922" s="21" t="s">
        <v>196</v>
      </c>
      <c r="BM922" s="220" t="s">
        <v>2221</v>
      </c>
    </row>
    <row r="923" s="2" customFormat="1">
      <c r="A923" s="42"/>
      <c r="B923" s="43"/>
      <c r="C923" s="44"/>
      <c r="D923" s="222" t="s">
        <v>198</v>
      </c>
      <c r="E923" s="44"/>
      <c r="F923" s="223" t="s">
        <v>2222</v>
      </c>
      <c r="G923" s="44"/>
      <c r="H923" s="44"/>
      <c r="I923" s="224"/>
      <c r="J923" s="44"/>
      <c r="K923" s="44"/>
      <c r="L923" s="48"/>
      <c r="M923" s="225"/>
      <c r="N923" s="226"/>
      <c r="O923" s="88"/>
      <c r="P923" s="88"/>
      <c r="Q923" s="88"/>
      <c r="R923" s="88"/>
      <c r="S923" s="88"/>
      <c r="T923" s="89"/>
      <c r="U923" s="42"/>
      <c r="V923" s="42"/>
      <c r="W923" s="42"/>
      <c r="X923" s="42"/>
      <c r="Y923" s="42"/>
      <c r="Z923" s="42"/>
      <c r="AA923" s="42"/>
      <c r="AB923" s="42"/>
      <c r="AC923" s="42"/>
      <c r="AD923" s="42"/>
      <c r="AE923" s="42"/>
      <c r="AT923" s="21" t="s">
        <v>198</v>
      </c>
      <c r="AU923" s="21" t="s">
        <v>84</v>
      </c>
    </row>
    <row r="924" s="13" customFormat="1">
      <c r="A924" s="13"/>
      <c r="B924" s="227"/>
      <c r="C924" s="228"/>
      <c r="D924" s="229" t="s">
        <v>200</v>
      </c>
      <c r="E924" s="230" t="s">
        <v>19</v>
      </c>
      <c r="F924" s="231" t="s">
        <v>2223</v>
      </c>
      <c r="G924" s="228"/>
      <c r="H924" s="232">
        <v>11.872999999999999</v>
      </c>
      <c r="I924" s="233"/>
      <c r="J924" s="228"/>
      <c r="K924" s="228"/>
      <c r="L924" s="234"/>
      <c r="M924" s="235"/>
      <c r="N924" s="236"/>
      <c r="O924" s="236"/>
      <c r="P924" s="236"/>
      <c r="Q924" s="236"/>
      <c r="R924" s="236"/>
      <c r="S924" s="236"/>
      <c r="T924" s="237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38" t="s">
        <v>200</v>
      </c>
      <c r="AU924" s="238" t="s">
        <v>84</v>
      </c>
      <c r="AV924" s="13" t="s">
        <v>84</v>
      </c>
      <c r="AW924" s="13" t="s">
        <v>35</v>
      </c>
      <c r="AX924" s="13" t="s">
        <v>74</v>
      </c>
      <c r="AY924" s="238" t="s">
        <v>189</v>
      </c>
    </row>
    <row r="925" s="15" customFormat="1">
      <c r="A925" s="15"/>
      <c r="B925" s="251"/>
      <c r="C925" s="252"/>
      <c r="D925" s="229" t="s">
        <v>200</v>
      </c>
      <c r="E925" s="253" t="s">
        <v>19</v>
      </c>
      <c r="F925" s="254" t="s">
        <v>2224</v>
      </c>
      <c r="G925" s="252"/>
      <c r="H925" s="253" t="s">
        <v>19</v>
      </c>
      <c r="I925" s="255"/>
      <c r="J925" s="252"/>
      <c r="K925" s="252"/>
      <c r="L925" s="256"/>
      <c r="M925" s="257"/>
      <c r="N925" s="258"/>
      <c r="O925" s="258"/>
      <c r="P925" s="258"/>
      <c r="Q925" s="258"/>
      <c r="R925" s="258"/>
      <c r="S925" s="258"/>
      <c r="T925" s="259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T925" s="260" t="s">
        <v>200</v>
      </c>
      <c r="AU925" s="260" t="s">
        <v>84</v>
      </c>
      <c r="AV925" s="15" t="s">
        <v>82</v>
      </c>
      <c r="AW925" s="15" t="s">
        <v>35</v>
      </c>
      <c r="AX925" s="15" t="s">
        <v>74</v>
      </c>
      <c r="AY925" s="260" t="s">
        <v>189</v>
      </c>
    </row>
    <row r="926" s="13" customFormat="1">
      <c r="A926" s="13"/>
      <c r="B926" s="227"/>
      <c r="C926" s="228"/>
      <c r="D926" s="229" t="s">
        <v>200</v>
      </c>
      <c r="E926" s="230" t="s">
        <v>19</v>
      </c>
      <c r="F926" s="231" t="s">
        <v>2225</v>
      </c>
      <c r="G926" s="228"/>
      <c r="H926" s="232">
        <v>4.25</v>
      </c>
      <c r="I926" s="233"/>
      <c r="J926" s="228"/>
      <c r="K926" s="228"/>
      <c r="L926" s="234"/>
      <c r="M926" s="235"/>
      <c r="N926" s="236"/>
      <c r="O926" s="236"/>
      <c r="P926" s="236"/>
      <c r="Q926" s="236"/>
      <c r="R926" s="236"/>
      <c r="S926" s="236"/>
      <c r="T926" s="237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38" t="s">
        <v>200</v>
      </c>
      <c r="AU926" s="238" t="s">
        <v>84</v>
      </c>
      <c r="AV926" s="13" t="s">
        <v>84</v>
      </c>
      <c r="AW926" s="13" t="s">
        <v>35</v>
      </c>
      <c r="AX926" s="13" t="s">
        <v>74</v>
      </c>
      <c r="AY926" s="238" t="s">
        <v>189</v>
      </c>
    </row>
    <row r="927" s="16" customFormat="1">
      <c r="A927" s="16"/>
      <c r="B927" s="271"/>
      <c r="C927" s="272"/>
      <c r="D927" s="229" t="s">
        <v>200</v>
      </c>
      <c r="E927" s="273" t="s">
        <v>1177</v>
      </c>
      <c r="F927" s="274" t="s">
        <v>379</v>
      </c>
      <c r="G927" s="272"/>
      <c r="H927" s="275">
        <v>16.123000000000001</v>
      </c>
      <c r="I927" s="276"/>
      <c r="J927" s="272"/>
      <c r="K927" s="272"/>
      <c r="L927" s="277"/>
      <c r="M927" s="278"/>
      <c r="N927" s="279"/>
      <c r="O927" s="279"/>
      <c r="P927" s="279"/>
      <c r="Q927" s="279"/>
      <c r="R927" s="279"/>
      <c r="S927" s="279"/>
      <c r="T927" s="280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T927" s="281" t="s">
        <v>200</v>
      </c>
      <c r="AU927" s="281" t="s">
        <v>84</v>
      </c>
      <c r="AV927" s="16" t="s">
        <v>190</v>
      </c>
      <c r="AW927" s="16" t="s">
        <v>35</v>
      </c>
      <c r="AX927" s="16" t="s">
        <v>74</v>
      </c>
      <c r="AY927" s="281" t="s">
        <v>189</v>
      </c>
    </row>
    <row r="928" s="14" customFormat="1">
      <c r="A928" s="14"/>
      <c r="B928" s="239"/>
      <c r="C928" s="240"/>
      <c r="D928" s="229" t="s">
        <v>200</v>
      </c>
      <c r="E928" s="241" t="s">
        <v>19</v>
      </c>
      <c r="F928" s="242" t="s">
        <v>203</v>
      </c>
      <c r="G928" s="240"/>
      <c r="H928" s="243">
        <v>16.123000000000001</v>
      </c>
      <c r="I928" s="244"/>
      <c r="J928" s="240"/>
      <c r="K928" s="240"/>
      <c r="L928" s="245"/>
      <c r="M928" s="246"/>
      <c r="N928" s="247"/>
      <c r="O928" s="247"/>
      <c r="P928" s="247"/>
      <c r="Q928" s="247"/>
      <c r="R928" s="247"/>
      <c r="S928" s="247"/>
      <c r="T928" s="248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49" t="s">
        <v>200</v>
      </c>
      <c r="AU928" s="249" t="s">
        <v>84</v>
      </c>
      <c r="AV928" s="14" t="s">
        <v>196</v>
      </c>
      <c r="AW928" s="14" t="s">
        <v>35</v>
      </c>
      <c r="AX928" s="14" t="s">
        <v>82</v>
      </c>
      <c r="AY928" s="249" t="s">
        <v>189</v>
      </c>
    </row>
    <row r="929" s="2" customFormat="1" ht="16.5" customHeight="1">
      <c r="A929" s="42"/>
      <c r="B929" s="43"/>
      <c r="C929" s="261" t="s">
        <v>2226</v>
      </c>
      <c r="D929" s="261" t="s">
        <v>254</v>
      </c>
      <c r="E929" s="262" t="s">
        <v>2028</v>
      </c>
      <c r="F929" s="263" t="s">
        <v>2029</v>
      </c>
      <c r="G929" s="264" t="s">
        <v>93</v>
      </c>
      <c r="H929" s="265">
        <v>1.6439999999999999</v>
      </c>
      <c r="I929" s="266"/>
      <c r="J929" s="267">
        <f>ROUND(I929*H929,2)</f>
        <v>0</v>
      </c>
      <c r="K929" s="263" t="s">
        <v>195</v>
      </c>
      <c r="L929" s="268"/>
      <c r="M929" s="269" t="s">
        <v>19</v>
      </c>
      <c r="N929" s="270" t="s">
        <v>45</v>
      </c>
      <c r="O929" s="88"/>
      <c r="P929" s="218">
        <f>O929*H929</f>
        <v>0</v>
      </c>
      <c r="Q929" s="218">
        <v>0.22800000000000001</v>
      </c>
      <c r="R929" s="218">
        <f>Q929*H929</f>
        <v>0.374832</v>
      </c>
      <c r="S929" s="218">
        <v>0</v>
      </c>
      <c r="T929" s="219">
        <f>S929*H929</f>
        <v>0</v>
      </c>
      <c r="U929" s="42"/>
      <c r="V929" s="42"/>
      <c r="W929" s="42"/>
      <c r="X929" s="42"/>
      <c r="Y929" s="42"/>
      <c r="Z929" s="42"/>
      <c r="AA929" s="42"/>
      <c r="AB929" s="42"/>
      <c r="AC929" s="42"/>
      <c r="AD929" s="42"/>
      <c r="AE929" s="42"/>
      <c r="AR929" s="220" t="s">
        <v>247</v>
      </c>
      <c r="AT929" s="220" t="s">
        <v>254</v>
      </c>
      <c r="AU929" s="220" t="s">
        <v>84</v>
      </c>
      <c r="AY929" s="21" t="s">
        <v>189</v>
      </c>
      <c r="BE929" s="221">
        <f>IF(N929="základní",J929,0)</f>
        <v>0</v>
      </c>
      <c r="BF929" s="221">
        <f>IF(N929="snížená",J929,0)</f>
        <v>0</v>
      </c>
      <c r="BG929" s="221">
        <f>IF(N929="zákl. přenesená",J929,0)</f>
        <v>0</v>
      </c>
      <c r="BH929" s="221">
        <f>IF(N929="sníž. přenesená",J929,0)</f>
        <v>0</v>
      </c>
      <c r="BI929" s="221">
        <f>IF(N929="nulová",J929,0)</f>
        <v>0</v>
      </c>
      <c r="BJ929" s="21" t="s">
        <v>82</v>
      </c>
      <c r="BK929" s="221">
        <f>ROUND(I929*H929,2)</f>
        <v>0</v>
      </c>
      <c r="BL929" s="21" t="s">
        <v>196</v>
      </c>
      <c r="BM929" s="220" t="s">
        <v>2227</v>
      </c>
    </row>
    <row r="930" s="13" customFormat="1">
      <c r="A930" s="13"/>
      <c r="B930" s="227"/>
      <c r="C930" s="228"/>
      <c r="D930" s="229" t="s">
        <v>200</v>
      </c>
      <c r="E930" s="230" t="s">
        <v>19</v>
      </c>
      <c r="F930" s="231" t="s">
        <v>2228</v>
      </c>
      <c r="G930" s="228"/>
      <c r="H930" s="232">
        <v>1.6120000000000001</v>
      </c>
      <c r="I930" s="233"/>
      <c r="J930" s="228"/>
      <c r="K930" s="228"/>
      <c r="L930" s="234"/>
      <c r="M930" s="235"/>
      <c r="N930" s="236"/>
      <c r="O930" s="236"/>
      <c r="P930" s="236"/>
      <c r="Q930" s="236"/>
      <c r="R930" s="236"/>
      <c r="S930" s="236"/>
      <c r="T930" s="237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38" t="s">
        <v>200</v>
      </c>
      <c r="AU930" s="238" t="s">
        <v>84</v>
      </c>
      <c r="AV930" s="13" t="s">
        <v>84</v>
      </c>
      <c r="AW930" s="13" t="s">
        <v>35</v>
      </c>
      <c r="AX930" s="13" t="s">
        <v>82</v>
      </c>
      <c r="AY930" s="238" t="s">
        <v>189</v>
      </c>
    </row>
    <row r="931" s="13" customFormat="1">
      <c r="A931" s="13"/>
      <c r="B931" s="227"/>
      <c r="C931" s="228"/>
      <c r="D931" s="229" t="s">
        <v>200</v>
      </c>
      <c r="E931" s="228"/>
      <c r="F931" s="231" t="s">
        <v>2229</v>
      </c>
      <c r="G931" s="228"/>
      <c r="H931" s="232">
        <v>1.6439999999999999</v>
      </c>
      <c r="I931" s="233"/>
      <c r="J931" s="228"/>
      <c r="K931" s="228"/>
      <c r="L931" s="234"/>
      <c r="M931" s="235"/>
      <c r="N931" s="236"/>
      <c r="O931" s="236"/>
      <c r="P931" s="236"/>
      <c r="Q931" s="236"/>
      <c r="R931" s="236"/>
      <c r="S931" s="236"/>
      <c r="T931" s="237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38" t="s">
        <v>200</v>
      </c>
      <c r="AU931" s="238" t="s">
        <v>84</v>
      </c>
      <c r="AV931" s="13" t="s">
        <v>84</v>
      </c>
      <c r="AW931" s="13" t="s">
        <v>4</v>
      </c>
      <c r="AX931" s="13" t="s">
        <v>82</v>
      </c>
      <c r="AY931" s="238" t="s">
        <v>189</v>
      </c>
    </row>
    <row r="932" s="2" customFormat="1" ht="49.05" customHeight="1">
      <c r="A932" s="42"/>
      <c r="B932" s="43"/>
      <c r="C932" s="209" t="s">
        <v>2230</v>
      </c>
      <c r="D932" s="209" t="s">
        <v>192</v>
      </c>
      <c r="E932" s="210" t="s">
        <v>2231</v>
      </c>
      <c r="F932" s="211" t="s">
        <v>2232</v>
      </c>
      <c r="G932" s="212" t="s">
        <v>115</v>
      </c>
      <c r="H932" s="213">
        <v>43.069000000000003</v>
      </c>
      <c r="I932" s="214"/>
      <c r="J932" s="215">
        <f>ROUND(I932*H932,2)</f>
        <v>0</v>
      </c>
      <c r="K932" s="211" t="s">
        <v>195</v>
      </c>
      <c r="L932" s="48"/>
      <c r="M932" s="216" t="s">
        <v>19</v>
      </c>
      <c r="N932" s="217" t="s">
        <v>45</v>
      </c>
      <c r="O932" s="88"/>
      <c r="P932" s="218">
        <f>O932*H932</f>
        <v>0</v>
      </c>
      <c r="Q932" s="218">
        <v>0.14066999999999999</v>
      </c>
      <c r="R932" s="218">
        <f>Q932*H932</f>
        <v>6.0585162299999995</v>
      </c>
      <c r="S932" s="218">
        <v>0</v>
      </c>
      <c r="T932" s="219">
        <f>S932*H932</f>
        <v>0</v>
      </c>
      <c r="U932" s="42"/>
      <c r="V932" s="42"/>
      <c r="W932" s="42"/>
      <c r="X932" s="42"/>
      <c r="Y932" s="42"/>
      <c r="Z932" s="42"/>
      <c r="AA932" s="42"/>
      <c r="AB932" s="42"/>
      <c r="AC932" s="42"/>
      <c r="AD932" s="42"/>
      <c r="AE932" s="42"/>
      <c r="AR932" s="220" t="s">
        <v>196</v>
      </c>
      <c r="AT932" s="220" t="s">
        <v>192</v>
      </c>
      <c r="AU932" s="220" t="s">
        <v>84</v>
      </c>
      <c r="AY932" s="21" t="s">
        <v>189</v>
      </c>
      <c r="BE932" s="221">
        <f>IF(N932="základní",J932,0)</f>
        <v>0</v>
      </c>
      <c r="BF932" s="221">
        <f>IF(N932="snížená",J932,0)</f>
        <v>0</v>
      </c>
      <c r="BG932" s="221">
        <f>IF(N932="zákl. přenesená",J932,0)</f>
        <v>0</v>
      </c>
      <c r="BH932" s="221">
        <f>IF(N932="sníž. přenesená",J932,0)</f>
        <v>0</v>
      </c>
      <c r="BI932" s="221">
        <f>IF(N932="nulová",J932,0)</f>
        <v>0</v>
      </c>
      <c r="BJ932" s="21" t="s">
        <v>82</v>
      </c>
      <c r="BK932" s="221">
        <f>ROUND(I932*H932,2)</f>
        <v>0</v>
      </c>
      <c r="BL932" s="21" t="s">
        <v>196</v>
      </c>
      <c r="BM932" s="220" t="s">
        <v>2233</v>
      </c>
    </row>
    <row r="933" s="2" customFormat="1">
      <c r="A933" s="42"/>
      <c r="B933" s="43"/>
      <c r="C933" s="44"/>
      <c r="D933" s="222" t="s">
        <v>198</v>
      </c>
      <c r="E933" s="44"/>
      <c r="F933" s="223" t="s">
        <v>2234</v>
      </c>
      <c r="G933" s="44"/>
      <c r="H933" s="44"/>
      <c r="I933" s="224"/>
      <c r="J933" s="44"/>
      <c r="K933" s="44"/>
      <c r="L933" s="48"/>
      <c r="M933" s="225"/>
      <c r="N933" s="226"/>
      <c r="O933" s="88"/>
      <c r="P933" s="88"/>
      <c r="Q933" s="88"/>
      <c r="R933" s="88"/>
      <c r="S933" s="88"/>
      <c r="T933" s="89"/>
      <c r="U933" s="42"/>
      <c r="V933" s="42"/>
      <c r="W933" s="42"/>
      <c r="X933" s="42"/>
      <c r="Y933" s="42"/>
      <c r="Z933" s="42"/>
      <c r="AA933" s="42"/>
      <c r="AB933" s="42"/>
      <c r="AC933" s="42"/>
      <c r="AD933" s="42"/>
      <c r="AE933" s="42"/>
      <c r="AT933" s="21" t="s">
        <v>198</v>
      </c>
      <c r="AU933" s="21" t="s">
        <v>84</v>
      </c>
    </row>
    <row r="934" s="13" customFormat="1">
      <c r="A934" s="13"/>
      <c r="B934" s="227"/>
      <c r="C934" s="228"/>
      <c r="D934" s="229" t="s">
        <v>200</v>
      </c>
      <c r="E934" s="230" t="s">
        <v>19</v>
      </c>
      <c r="F934" s="231" t="s">
        <v>2235</v>
      </c>
      <c r="G934" s="228"/>
      <c r="H934" s="232">
        <v>7.5499999999999998</v>
      </c>
      <c r="I934" s="233"/>
      <c r="J934" s="228"/>
      <c r="K934" s="228"/>
      <c r="L934" s="234"/>
      <c r="M934" s="235"/>
      <c r="N934" s="236"/>
      <c r="O934" s="236"/>
      <c r="P934" s="236"/>
      <c r="Q934" s="236"/>
      <c r="R934" s="236"/>
      <c r="S934" s="236"/>
      <c r="T934" s="237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38" t="s">
        <v>200</v>
      </c>
      <c r="AU934" s="238" t="s">
        <v>84</v>
      </c>
      <c r="AV934" s="13" t="s">
        <v>84</v>
      </c>
      <c r="AW934" s="13" t="s">
        <v>35</v>
      </c>
      <c r="AX934" s="13" t="s">
        <v>74</v>
      </c>
      <c r="AY934" s="238" t="s">
        <v>189</v>
      </c>
    </row>
    <row r="935" s="15" customFormat="1">
      <c r="A935" s="15"/>
      <c r="B935" s="251"/>
      <c r="C935" s="252"/>
      <c r="D935" s="229" t="s">
        <v>200</v>
      </c>
      <c r="E935" s="253" t="s">
        <v>19</v>
      </c>
      <c r="F935" s="254" t="s">
        <v>2236</v>
      </c>
      <c r="G935" s="252"/>
      <c r="H935" s="253" t="s">
        <v>19</v>
      </c>
      <c r="I935" s="255"/>
      <c r="J935" s="252"/>
      <c r="K935" s="252"/>
      <c r="L935" s="256"/>
      <c r="M935" s="257"/>
      <c r="N935" s="258"/>
      <c r="O935" s="258"/>
      <c r="P935" s="258"/>
      <c r="Q935" s="258"/>
      <c r="R935" s="258"/>
      <c r="S935" s="258"/>
      <c r="T935" s="259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T935" s="260" t="s">
        <v>200</v>
      </c>
      <c r="AU935" s="260" t="s">
        <v>84</v>
      </c>
      <c r="AV935" s="15" t="s">
        <v>82</v>
      </c>
      <c r="AW935" s="15" t="s">
        <v>35</v>
      </c>
      <c r="AX935" s="15" t="s">
        <v>74</v>
      </c>
      <c r="AY935" s="260" t="s">
        <v>189</v>
      </c>
    </row>
    <row r="936" s="13" customFormat="1">
      <c r="A936" s="13"/>
      <c r="B936" s="227"/>
      <c r="C936" s="228"/>
      <c r="D936" s="229" t="s">
        <v>200</v>
      </c>
      <c r="E936" s="230" t="s">
        <v>19</v>
      </c>
      <c r="F936" s="231" t="s">
        <v>2237</v>
      </c>
      <c r="G936" s="228"/>
      <c r="H936" s="232">
        <v>35.518999999999998</v>
      </c>
      <c r="I936" s="233"/>
      <c r="J936" s="228"/>
      <c r="K936" s="228"/>
      <c r="L936" s="234"/>
      <c r="M936" s="235"/>
      <c r="N936" s="236"/>
      <c r="O936" s="236"/>
      <c r="P936" s="236"/>
      <c r="Q936" s="236"/>
      <c r="R936" s="236"/>
      <c r="S936" s="236"/>
      <c r="T936" s="237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38" t="s">
        <v>200</v>
      </c>
      <c r="AU936" s="238" t="s">
        <v>84</v>
      </c>
      <c r="AV936" s="13" t="s">
        <v>84</v>
      </c>
      <c r="AW936" s="13" t="s">
        <v>35</v>
      </c>
      <c r="AX936" s="13" t="s">
        <v>74</v>
      </c>
      <c r="AY936" s="238" t="s">
        <v>189</v>
      </c>
    </row>
    <row r="937" s="14" customFormat="1">
      <c r="A937" s="14"/>
      <c r="B937" s="239"/>
      <c r="C937" s="240"/>
      <c r="D937" s="229" t="s">
        <v>200</v>
      </c>
      <c r="E937" s="241" t="s">
        <v>19</v>
      </c>
      <c r="F937" s="242" t="s">
        <v>203</v>
      </c>
      <c r="G937" s="240"/>
      <c r="H937" s="243">
        <v>43.069000000000003</v>
      </c>
      <c r="I937" s="244"/>
      <c r="J937" s="240"/>
      <c r="K937" s="240"/>
      <c r="L937" s="245"/>
      <c r="M937" s="246"/>
      <c r="N937" s="247"/>
      <c r="O937" s="247"/>
      <c r="P937" s="247"/>
      <c r="Q937" s="247"/>
      <c r="R937" s="247"/>
      <c r="S937" s="247"/>
      <c r="T937" s="248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49" t="s">
        <v>200</v>
      </c>
      <c r="AU937" s="249" t="s">
        <v>84</v>
      </c>
      <c r="AV937" s="14" t="s">
        <v>196</v>
      </c>
      <c r="AW937" s="14" t="s">
        <v>35</v>
      </c>
      <c r="AX937" s="14" t="s">
        <v>82</v>
      </c>
      <c r="AY937" s="249" t="s">
        <v>189</v>
      </c>
    </row>
    <row r="938" s="2" customFormat="1" ht="21.75" customHeight="1">
      <c r="A938" s="42"/>
      <c r="B938" s="43"/>
      <c r="C938" s="261" t="s">
        <v>2238</v>
      </c>
      <c r="D938" s="261" t="s">
        <v>254</v>
      </c>
      <c r="E938" s="262" t="s">
        <v>2239</v>
      </c>
      <c r="F938" s="263" t="s">
        <v>2240</v>
      </c>
      <c r="G938" s="264" t="s">
        <v>115</v>
      </c>
      <c r="H938" s="265">
        <v>43.93</v>
      </c>
      <c r="I938" s="266"/>
      <c r="J938" s="267">
        <f>ROUND(I938*H938,2)</f>
        <v>0</v>
      </c>
      <c r="K938" s="263" t="s">
        <v>19</v>
      </c>
      <c r="L938" s="268"/>
      <c r="M938" s="269" t="s">
        <v>19</v>
      </c>
      <c r="N938" s="270" t="s">
        <v>45</v>
      </c>
      <c r="O938" s="88"/>
      <c r="P938" s="218">
        <f>O938*H938</f>
        <v>0</v>
      </c>
      <c r="Q938" s="218">
        <v>0.059999999999999998</v>
      </c>
      <c r="R938" s="218">
        <f>Q938*H938</f>
        <v>2.6357999999999997</v>
      </c>
      <c r="S938" s="218">
        <v>0</v>
      </c>
      <c r="T938" s="219">
        <f>S938*H938</f>
        <v>0</v>
      </c>
      <c r="U938" s="42"/>
      <c r="V938" s="42"/>
      <c r="W938" s="42"/>
      <c r="X938" s="42"/>
      <c r="Y938" s="42"/>
      <c r="Z938" s="42"/>
      <c r="AA938" s="42"/>
      <c r="AB938" s="42"/>
      <c r="AC938" s="42"/>
      <c r="AD938" s="42"/>
      <c r="AE938" s="42"/>
      <c r="AR938" s="220" t="s">
        <v>247</v>
      </c>
      <c r="AT938" s="220" t="s">
        <v>254</v>
      </c>
      <c r="AU938" s="220" t="s">
        <v>84</v>
      </c>
      <c r="AY938" s="21" t="s">
        <v>189</v>
      </c>
      <c r="BE938" s="221">
        <f>IF(N938="základní",J938,0)</f>
        <v>0</v>
      </c>
      <c r="BF938" s="221">
        <f>IF(N938="snížená",J938,0)</f>
        <v>0</v>
      </c>
      <c r="BG938" s="221">
        <f>IF(N938="zákl. přenesená",J938,0)</f>
        <v>0</v>
      </c>
      <c r="BH938" s="221">
        <f>IF(N938="sníž. přenesená",J938,0)</f>
        <v>0</v>
      </c>
      <c r="BI938" s="221">
        <f>IF(N938="nulová",J938,0)</f>
        <v>0</v>
      </c>
      <c r="BJ938" s="21" t="s">
        <v>82</v>
      </c>
      <c r="BK938" s="221">
        <f>ROUND(I938*H938,2)</f>
        <v>0</v>
      </c>
      <c r="BL938" s="21" t="s">
        <v>196</v>
      </c>
      <c r="BM938" s="220" t="s">
        <v>2241</v>
      </c>
    </row>
    <row r="939" s="13" customFormat="1">
      <c r="A939" s="13"/>
      <c r="B939" s="227"/>
      <c r="C939" s="228"/>
      <c r="D939" s="229" t="s">
        <v>200</v>
      </c>
      <c r="E939" s="230" t="s">
        <v>19</v>
      </c>
      <c r="F939" s="231" t="s">
        <v>2242</v>
      </c>
      <c r="G939" s="228"/>
      <c r="H939" s="232">
        <v>43.069000000000003</v>
      </c>
      <c r="I939" s="233"/>
      <c r="J939" s="228"/>
      <c r="K939" s="228"/>
      <c r="L939" s="234"/>
      <c r="M939" s="235"/>
      <c r="N939" s="236"/>
      <c r="O939" s="236"/>
      <c r="P939" s="236"/>
      <c r="Q939" s="236"/>
      <c r="R939" s="236"/>
      <c r="S939" s="236"/>
      <c r="T939" s="237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38" t="s">
        <v>200</v>
      </c>
      <c r="AU939" s="238" t="s">
        <v>84</v>
      </c>
      <c r="AV939" s="13" t="s">
        <v>84</v>
      </c>
      <c r="AW939" s="13" t="s">
        <v>35</v>
      </c>
      <c r="AX939" s="13" t="s">
        <v>82</v>
      </c>
      <c r="AY939" s="238" t="s">
        <v>189</v>
      </c>
    </row>
    <row r="940" s="13" customFormat="1">
      <c r="A940" s="13"/>
      <c r="B940" s="227"/>
      <c r="C940" s="228"/>
      <c r="D940" s="229" t="s">
        <v>200</v>
      </c>
      <c r="E940" s="228"/>
      <c r="F940" s="231" t="s">
        <v>2243</v>
      </c>
      <c r="G940" s="228"/>
      <c r="H940" s="232">
        <v>43.93</v>
      </c>
      <c r="I940" s="233"/>
      <c r="J940" s="228"/>
      <c r="K940" s="228"/>
      <c r="L940" s="234"/>
      <c r="M940" s="235"/>
      <c r="N940" s="236"/>
      <c r="O940" s="236"/>
      <c r="P940" s="236"/>
      <c r="Q940" s="236"/>
      <c r="R940" s="236"/>
      <c r="S940" s="236"/>
      <c r="T940" s="237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38" t="s">
        <v>200</v>
      </c>
      <c r="AU940" s="238" t="s">
        <v>84</v>
      </c>
      <c r="AV940" s="13" t="s">
        <v>84</v>
      </c>
      <c r="AW940" s="13" t="s">
        <v>4</v>
      </c>
      <c r="AX940" s="13" t="s">
        <v>82</v>
      </c>
      <c r="AY940" s="238" t="s">
        <v>189</v>
      </c>
    </row>
    <row r="941" s="2" customFormat="1" ht="21.75" customHeight="1">
      <c r="A941" s="42"/>
      <c r="B941" s="43"/>
      <c r="C941" s="209" t="s">
        <v>2244</v>
      </c>
      <c r="D941" s="209" t="s">
        <v>192</v>
      </c>
      <c r="E941" s="210" t="s">
        <v>2245</v>
      </c>
      <c r="F941" s="211" t="s">
        <v>2246</v>
      </c>
      <c r="G941" s="212" t="s">
        <v>115</v>
      </c>
      <c r="H941" s="213">
        <v>197.25</v>
      </c>
      <c r="I941" s="214"/>
      <c r="J941" s="215">
        <f>ROUND(I941*H941,2)</f>
        <v>0</v>
      </c>
      <c r="K941" s="211" t="s">
        <v>19</v>
      </c>
      <c r="L941" s="48"/>
      <c r="M941" s="216" t="s">
        <v>19</v>
      </c>
      <c r="N941" s="217" t="s">
        <v>45</v>
      </c>
      <c r="O941" s="88"/>
      <c r="P941" s="218">
        <f>O941*H941</f>
        <v>0</v>
      </c>
      <c r="Q941" s="218">
        <v>0.10095</v>
      </c>
      <c r="R941" s="218">
        <f>Q941*H941</f>
        <v>19.912387500000001</v>
      </c>
      <c r="S941" s="218">
        <v>0</v>
      </c>
      <c r="T941" s="219">
        <f>S941*H941</f>
        <v>0</v>
      </c>
      <c r="U941" s="42"/>
      <c r="V941" s="42"/>
      <c r="W941" s="42"/>
      <c r="X941" s="42"/>
      <c r="Y941" s="42"/>
      <c r="Z941" s="42"/>
      <c r="AA941" s="42"/>
      <c r="AB941" s="42"/>
      <c r="AC941" s="42"/>
      <c r="AD941" s="42"/>
      <c r="AE941" s="42"/>
      <c r="AR941" s="220" t="s">
        <v>196</v>
      </c>
      <c r="AT941" s="220" t="s">
        <v>192</v>
      </c>
      <c r="AU941" s="220" t="s">
        <v>84</v>
      </c>
      <c r="AY941" s="21" t="s">
        <v>189</v>
      </c>
      <c r="BE941" s="221">
        <f>IF(N941="základní",J941,0)</f>
        <v>0</v>
      </c>
      <c r="BF941" s="221">
        <f>IF(N941="snížená",J941,0)</f>
        <v>0</v>
      </c>
      <c r="BG941" s="221">
        <f>IF(N941="zákl. přenesená",J941,0)</f>
        <v>0</v>
      </c>
      <c r="BH941" s="221">
        <f>IF(N941="sníž. přenesená",J941,0)</f>
        <v>0</v>
      </c>
      <c r="BI941" s="221">
        <f>IF(N941="nulová",J941,0)</f>
        <v>0</v>
      </c>
      <c r="BJ941" s="21" t="s">
        <v>82</v>
      </c>
      <c r="BK941" s="221">
        <f>ROUND(I941*H941,2)</f>
        <v>0</v>
      </c>
      <c r="BL941" s="21" t="s">
        <v>196</v>
      </c>
      <c r="BM941" s="220" t="s">
        <v>2247</v>
      </c>
    </row>
    <row r="942" s="15" customFormat="1">
      <c r="A942" s="15"/>
      <c r="B942" s="251"/>
      <c r="C942" s="252"/>
      <c r="D942" s="229" t="s">
        <v>200</v>
      </c>
      <c r="E942" s="253" t="s">
        <v>19</v>
      </c>
      <c r="F942" s="254" t="s">
        <v>2248</v>
      </c>
      <c r="G942" s="252"/>
      <c r="H942" s="253" t="s">
        <v>19</v>
      </c>
      <c r="I942" s="255"/>
      <c r="J942" s="252"/>
      <c r="K942" s="252"/>
      <c r="L942" s="256"/>
      <c r="M942" s="257"/>
      <c r="N942" s="258"/>
      <c r="O942" s="258"/>
      <c r="P942" s="258"/>
      <c r="Q942" s="258"/>
      <c r="R942" s="258"/>
      <c r="S942" s="258"/>
      <c r="T942" s="259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T942" s="260" t="s">
        <v>200</v>
      </c>
      <c r="AU942" s="260" t="s">
        <v>84</v>
      </c>
      <c r="AV942" s="15" t="s">
        <v>82</v>
      </c>
      <c r="AW942" s="15" t="s">
        <v>35</v>
      </c>
      <c r="AX942" s="15" t="s">
        <v>74</v>
      </c>
      <c r="AY942" s="260" t="s">
        <v>189</v>
      </c>
    </row>
    <row r="943" s="15" customFormat="1">
      <c r="A943" s="15"/>
      <c r="B943" s="251"/>
      <c r="C943" s="252"/>
      <c r="D943" s="229" t="s">
        <v>200</v>
      </c>
      <c r="E943" s="253" t="s">
        <v>19</v>
      </c>
      <c r="F943" s="254" t="s">
        <v>2249</v>
      </c>
      <c r="G943" s="252"/>
      <c r="H943" s="253" t="s">
        <v>19</v>
      </c>
      <c r="I943" s="255"/>
      <c r="J943" s="252"/>
      <c r="K943" s="252"/>
      <c r="L943" s="256"/>
      <c r="M943" s="257"/>
      <c r="N943" s="258"/>
      <c r="O943" s="258"/>
      <c r="P943" s="258"/>
      <c r="Q943" s="258"/>
      <c r="R943" s="258"/>
      <c r="S943" s="258"/>
      <c r="T943" s="259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T943" s="260" t="s">
        <v>200</v>
      </c>
      <c r="AU943" s="260" t="s">
        <v>84</v>
      </c>
      <c r="AV943" s="15" t="s">
        <v>82</v>
      </c>
      <c r="AW943" s="15" t="s">
        <v>35</v>
      </c>
      <c r="AX943" s="15" t="s">
        <v>74</v>
      </c>
      <c r="AY943" s="260" t="s">
        <v>189</v>
      </c>
    </row>
    <row r="944" s="13" customFormat="1">
      <c r="A944" s="13"/>
      <c r="B944" s="227"/>
      <c r="C944" s="228"/>
      <c r="D944" s="229" t="s">
        <v>200</v>
      </c>
      <c r="E944" s="230" t="s">
        <v>19</v>
      </c>
      <c r="F944" s="231" t="s">
        <v>2250</v>
      </c>
      <c r="G944" s="228"/>
      <c r="H944" s="232">
        <v>51.432000000000002</v>
      </c>
      <c r="I944" s="233"/>
      <c r="J944" s="228"/>
      <c r="K944" s="228"/>
      <c r="L944" s="234"/>
      <c r="M944" s="235"/>
      <c r="N944" s="236"/>
      <c r="O944" s="236"/>
      <c r="P944" s="236"/>
      <c r="Q944" s="236"/>
      <c r="R944" s="236"/>
      <c r="S944" s="236"/>
      <c r="T944" s="237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38" t="s">
        <v>200</v>
      </c>
      <c r="AU944" s="238" t="s">
        <v>84</v>
      </c>
      <c r="AV944" s="13" t="s">
        <v>84</v>
      </c>
      <c r="AW944" s="13" t="s">
        <v>35</v>
      </c>
      <c r="AX944" s="13" t="s">
        <v>74</v>
      </c>
      <c r="AY944" s="238" t="s">
        <v>189</v>
      </c>
    </row>
    <row r="945" s="16" customFormat="1">
      <c r="A945" s="16"/>
      <c r="B945" s="271"/>
      <c r="C945" s="272"/>
      <c r="D945" s="229" t="s">
        <v>200</v>
      </c>
      <c r="E945" s="273" t="s">
        <v>1228</v>
      </c>
      <c r="F945" s="274" t="s">
        <v>379</v>
      </c>
      <c r="G945" s="272"/>
      <c r="H945" s="275">
        <v>51.432000000000002</v>
      </c>
      <c r="I945" s="276"/>
      <c r="J945" s="272"/>
      <c r="K945" s="272"/>
      <c r="L945" s="277"/>
      <c r="M945" s="278"/>
      <c r="N945" s="279"/>
      <c r="O945" s="279"/>
      <c r="P945" s="279"/>
      <c r="Q945" s="279"/>
      <c r="R945" s="279"/>
      <c r="S945" s="279"/>
      <c r="T945" s="280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T945" s="281" t="s">
        <v>200</v>
      </c>
      <c r="AU945" s="281" t="s">
        <v>84</v>
      </c>
      <c r="AV945" s="16" t="s">
        <v>190</v>
      </c>
      <c r="AW945" s="16" t="s">
        <v>35</v>
      </c>
      <c r="AX945" s="16" t="s">
        <v>74</v>
      </c>
      <c r="AY945" s="281" t="s">
        <v>189</v>
      </c>
    </row>
    <row r="946" s="13" customFormat="1">
      <c r="A946" s="13"/>
      <c r="B946" s="227"/>
      <c r="C946" s="228"/>
      <c r="D946" s="229" t="s">
        <v>200</v>
      </c>
      <c r="E946" s="230" t="s">
        <v>19</v>
      </c>
      <c r="F946" s="231" t="s">
        <v>2251</v>
      </c>
      <c r="G946" s="228"/>
      <c r="H946" s="232">
        <v>39.713999999999999</v>
      </c>
      <c r="I946" s="233"/>
      <c r="J946" s="228"/>
      <c r="K946" s="228"/>
      <c r="L946" s="234"/>
      <c r="M946" s="235"/>
      <c r="N946" s="236"/>
      <c r="O946" s="236"/>
      <c r="P946" s="236"/>
      <c r="Q946" s="236"/>
      <c r="R946" s="236"/>
      <c r="S946" s="236"/>
      <c r="T946" s="237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38" t="s">
        <v>200</v>
      </c>
      <c r="AU946" s="238" t="s">
        <v>84</v>
      </c>
      <c r="AV946" s="13" t="s">
        <v>84</v>
      </c>
      <c r="AW946" s="13" t="s">
        <v>35</v>
      </c>
      <c r="AX946" s="13" t="s">
        <v>74</v>
      </c>
      <c r="AY946" s="238" t="s">
        <v>189</v>
      </c>
    </row>
    <row r="947" s="16" customFormat="1">
      <c r="A947" s="16"/>
      <c r="B947" s="271"/>
      <c r="C947" s="272"/>
      <c r="D947" s="229" t="s">
        <v>200</v>
      </c>
      <c r="E947" s="273" t="s">
        <v>1225</v>
      </c>
      <c r="F947" s="274" t="s">
        <v>379</v>
      </c>
      <c r="G947" s="272"/>
      <c r="H947" s="275">
        <v>39.713999999999999</v>
      </c>
      <c r="I947" s="276"/>
      <c r="J947" s="272"/>
      <c r="K947" s="272"/>
      <c r="L947" s="277"/>
      <c r="M947" s="278"/>
      <c r="N947" s="279"/>
      <c r="O947" s="279"/>
      <c r="P947" s="279"/>
      <c r="Q947" s="279"/>
      <c r="R947" s="279"/>
      <c r="S947" s="279"/>
      <c r="T947" s="280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T947" s="281" t="s">
        <v>200</v>
      </c>
      <c r="AU947" s="281" t="s">
        <v>84</v>
      </c>
      <c r="AV947" s="16" t="s">
        <v>190</v>
      </c>
      <c r="AW947" s="16" t="s">
        <v>35</v>
      </c>
      <c r="AX947" s="16" t="s">
        <v>74</v>
      </c>
      <c r="AY947" s="281" t="s">
        <v>189</v>
      </c>
    </row>
    <row r="948" s="15" customFormat="1">
      <c r="A948" s="15"/>
      <c r="B948" s="251"/>
      <c r="C948" s="252"/>
      <c r="D948" s="229" t="s">
        <v>200</v>
      </c>
      <c r="E948" s="253" t="s">
        <v>19</v>
      </c>
      <c r="F948" s="254" t="s">
        <v>2252</v>
      </c>
      <c r="G948" s="252"/>
      <c r="H948" s="253" t="s">
        <v>19</v>
      </c>
      <c r="I948" s="255"/>
      <c r="J948" s="252"/>
      <c r="K948" s="252"/>
      <c r="L948" s="256"/>
      <c r="M948" s="257"/>
      <c r="N948" s="258"/>
      <c r="O948" s="258"/>
      <c r="P948" s="258"/>
      <c r="Q948" s="258"/>
      <c r="R948" s="258"/>
      <c r="S948" s="258"/>
      <c r="T948" s="259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T948" s="260" t="s">
        <v>200</v>
      </c>
      <c r="AU948" s="260" t="s">
        <v>84</v>
      </c>
      <c r="AV948" s="15" t="s">
        <v>82</v>
      </c>
      <c r="AW948" s="15" t="s">
        <v>35</v>
      </c>
      <c r="AX948" s="15" t="s">
        <v>74</v>
      </c>
      <c r="AY948" s="260" t="s">
        <v>189</v>
      </c>
    </row>
    <row r="949" s="13" customFormat="1">
      <c r="A949" s="13"/>
      <c r="B949" s="227"/>
      <c r="C949" s="228"/>
      <c r="D949" s="229" t="s">
        <v>200</v>
      </c>
      <c r="E949" s="230" t="s">
        <v>19</v>
      </c>
      <c r="F949" s="231" t="s">
        <v>2253</v>
      </c>
      <c r="G949" s="228"/>
      <c r="H949" s="232">
        <v>59.137999999999998</v>
      </c>
      <c r="I949" s="233"/>
      <c r="J949" s="228"/>
      <c r="K949" s="228"/>
      <c r="L949" s="234"/>
      <c r="M949" s="235"/>
      <c r="N949" s="236"/>
      <c r="O949" s="236"/>
      <c r="P949" s="236"/>
      <c r="Q949" s="236"/>
      <c r="R949" s="236"/>
      <c r="S949" s="236"/>
      <c r="T949" s="237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38" t="s">
        <v>200</v>
      </c>
      <c r="AU949" s="238" t="s">
        <v>84</v>
      </c>
      <c r="AV949" s="13" t="s">
        <v>84</v>
      </c>
      <c r="AW949" s="13" t="s">
        <v>35</v>
      </c>
      <c r="AX949" s="13" t="s">
        <v>74</v>
      </c>
      <c r="AY949" s="238" t="s">
        <v>189</v>
      </c>
    </row>
    <row r="950" s="13" customFormat="1">
      <c r="A950" s="13"/>
      <c r="B950" s="227"/>
      <c r="C950" s="228"/>
      <c r="D950" s="229" t="s">
        <v>200</v>
      </c>
      <c r="E950" s="230" t="s">
        <v>19</v>
      </c>
      <c r="F950" s="231" t="s">
        <v>2254</v>
      </c>
      <c r="G950" s="228"/>
      <c r="H950" s="232">
        <v>46.966000000000001</v>
      </c>
      <c r="I950" s="233"/>
      <c r="J950" s="228"/>
      <c r="K950" s="228"/>
      <c r="L950" s="234"/>
      <c r="M950" s="235"/>
      <c r="N950" s="236"/>
      <c r="O950" s="236"/>
      <c r="P950" s="236"/>
      <c r="Q950" s="236"/>
      <c r="R950" s="236"/>
      <c r="S950" s="236"/>
      <c r="T950" s="237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38" t="s">
        <v>200</v>
      </c>
      <c r="AU950" s="238" t="s">
        <v>84</v>
      </c>
      <c r="AV950" s="13" t="s">
        <v>84</v>
      </c>
      <c r="AW950" s="13" t="s">
        <v>35</v>
      </c>
      <c r="AX950" s="13" t="s">
        <v>74</v>
      </c>
      <c r="AY950" s="238" t="s">
        <v>189</v>
      </c>
    </row>
    <row r="951" s="16" customFormat="1">
      <c r="A951" s="16"/>
      <c r="B951" s="271"/>
      <c r="C951" s="272"/>
      <c r="D951" s="229" t="s">
        <v>200</v>
      </c>
      <c r="E951" s="273" t="s">
        <v>1240</v>
      </c>
      <c r="F951" s="274" t="s">
        <v>379</v>
      </c>
      <c r="G951" s="272"/>
      <c r="H951" s="275">
        <v>106.104</v>
      </c>
      <c r="I951" s="276"/>
      <c r="J951" s="272"/>
      <c r="K951" s="272"/>
      <c r="L951" s="277"/>
      <c r="M951" s="278"/>
      <c r="N951" s="279"/>
      <c r="O951" s="279"/>
      <c r="P951" s="279"/>
      <c r="Q951" s="279"/>
      <c r="R951" s="279"/>
      <c r="S951" s="279"/>
      <c r="T951" s="280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T951" s="281" t="s">
        <v>200</v>
      </c>
      <c r="AU951" s="281" t="s">
        <v>84</v>
      </c>
      <c r="AV951" s="16" t="s">
        <v>190</v>
      </c>
      <c r="AW951" s="16" t="s">
        <v>35</v>
      </c>
      <c r="AX951" s="16" t="s">
        <v>74</v>
      </c>
      <c r="AY951" s="281" t="s">
        <v>189</v>
      </c>
    </row>
    <row r="952" s="14" customFormat="1">
      <c r="A952" s="14"/>
      <c r="B952" s="239"/>
      <c r="C952" s="240"/>
      <c r="D952" s="229" t="s">
        <v>200</v>
      </c>
      <c r="E952" s="241" t="s">
        <v>19</v>
      </c>
      <c r="F952" s="242" t="s">
        <v>203</v>
      </c>
      <c r="G952" s="240"/>
      <c r="H952" s="243">
        <v>197.25</v>
      </c>
      <c r="I952" s="244"/>
      <c r="J952" s="240"/>
      <c r="K952" s="240"/>
      <c r="L952" s="245"/>
      <c r="M952" s="246"/>
      <c r="N952" s="247"/>
      <c r="O952" s="247"/>
      <c r="P952" s="247"/>
      <c r="Q952" s="247"/>
      <c r="R952" s="247"/>
      <c r="S952" s="247"/>
      <c r="T952" s="248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49" t="s">
        <v>200</v>
      </c>
      <c r="AU952" s="249" t="s">
        <v>84</v>
      </c>
      <c r="AV952" s="14" t="s">
        <v>196</v>
      </c>
      <c r="AW952" s="14" t="s">
        <v>35</v>
      </c>
      <c r="AX952" s="14" t="s">
        <v>82</v>
      </c>
      <c r="AY952" s="249" t="s">
        <v>189</v>
      </c>
    </row>
    <row r="953" s="2" customFormat="1" ht="24.15" customHeight="1">
      <c r="A953" s="42"/>
      <c r="B953" s="43"/>
      <c r="C953" s="261" t="s">
        <v>2255</v>
      </c>
      <c r="D953" s="261" t="s">
        <v>254</v>
      </c>
      <c r="E953" s="262" t="s">
        <v>2256</v>
      </c>
      <c r="F953" s="263" t="s">
        <v>2257</v>
      </c>
      <c r="G953" s="264" t="s">
        <v>115</v>
      </c>
      <c r="H953" s="265">
        <v>207.113</v>
      </c>
      <c r="I953" s="266"/>
      <c r="J953" s="267">
        <f>ROUND(I953*H953,2)</f>
        <v>0</v>
      </c>
      <c r="K953" s="263" t="s">
        <v>19</v>
      </c>
      <c r="L953" s="268"/>
      <c r="M953" s="269" t="s">
        <v>19</v>
      </c>
      <c r="N953" s="270" t="s">
        <v>45</v>
      </c>
      <c r="O953" s="88"/>
      <c r="P953" s="218">
        <f>O953*H953</f>
        <v>0</v>
      </c>
      <c r="Q953" s="218">
        <v>0.0097999999999999997</v>
      </c>
      <c r="R953" s="218">
        <f>Q953*H953</f>
        <v>2.0297073999999999</v>
      </c>
      <c r="S953" s="218">
        <v>0</v>
      </c>
      <c r="T953" s="219">
        <f>S953*H953</f>
        <v>0</v>
      </c>
      <c r="U953" s="42"/>
      <c r="V953" s="42"/>
      <c r="W953" s="42"/>
      <c r="X953" s="42"/>
      <c r="Y953" s="42"/>
      <c r="Z953" s="42"/>
      <c r="AA953" s="42"/>
      <c r="AB953" s="42"/>
      <c r="AC953" s="42"/>
      <c r="AD953" s="42"/>
      <c r="AE953" s="42"/>
      <c r="AR953" s="220" t="s">
        <v>247</v>
      </c>
      <c r="AT953" s="220" t="s">
        <v>254</v>
      </c>
      <c r="AU953" s="220" t="s">
        <v>84</v>
      </c>
      <c r="AY953" s="21" t="s">
        <v>189</v>
      </c>
      <c r="BE953" s="221">
        <f>IF(N953="základní",J953,0)</f>
        <v>0</v>
      </c>
      <c r="BF953" s="221">
        <f>IF(N953="snížená",J953,0)</f>
        <v>0</v>
      </c>
      <c r="BG953" s="221">
        <f>IF(N953="zákl. přenesená",J953,0)</f>
        <v>0</v>
      </c>
      <c r="BH953" s="221">
        <f>IF(N953="sníž. přenesená",J953,0)</f>
        <v>0</v>
      </c>
      <c r="BI953" s="221">
        <f>IF(N953="nulová",J953,0)</f>
        <v>0</v>
      </c>
      <c r="BJ953" s="21" t="s">
        <v>82</v>
      </c>
      <c r="BK953" s="221">
        <f>ROUND(I953*H953,2)</f>
        <v>0</v>
      </c>
      <c r="BL953" s="21" t="s">
        <v>196</v>
      </c>
      <c r="BM953" s="220" t="s">
        <v>2258</v>
      </c>
    </row>
    <row r="954" s="13" customFormat="1">
      <c r="A954" s="13"/>
      <c r="B954" s="227"/>
      <c r="C954" s="228"/>
      <c r="D954" s="229" t="s">
        <v>200</v>
      </c>
      <c r="E954" s="230" t="s">
        <v>19</v>
      </c>
      <c r="F954" s="231" t="s">
        <v>2259</v>
      </c>
      <c r="G954" s="228"/>
      <c r="H954" s="232">
        <v>197.25</v>
      </c>
      <c r="I954" s="233"/>
      <c r="J954" s="228"/>
      <c r="K954" s="228"/>
      <c r="L954" s="234"/>
      <c r="M954" s="235"/>
      <c r="N954" s="236"/>
      <c r="O954" s="236"/>
      <c r="P954" s="236"/>
      <c r="Q954" s="236"/>
      <c r="R954" s="236"/>
      <c r="S954" s="236"/>
      <c r="T954" s="237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38" t="s">
        <v>200</v>
      </c>
      <c r="AU954" s="238" t="s">
        <v>84</v>
      </c>
      <c r="AV954" s="13" t="s">
        <v>84</v>
      </c>
      <c r="AW954" s="13" t="s">
        <v>35</v>
      </c>
      <c r="AX954" s="13" t="s">
        <v>82</v>
      </c>
      <c r="AY954" s="238" t="s">
        <v>189</v>
      </c>
    </row>
    <row r="955" s="13" customFormat="1">
      <c r="A955" s="13"/>
      <c r="B955" s="227"/>
      <c r="C955" s="228"/>
      <c r="D955" s="229" t="s">
        <v>200</v>
      </c>
      <c r="E955" s="228"/>
      <c r="F955" s="231" t="s">
        <v>2260</v>
      </c>
      <c r="G955" s="228"/>
      <c r="H955" s="232">
        <v>207.113</v>
      </c>
      <c r="I955" s="233"/>
      <c r="J955" s="228"/>
      <c r="K955" s="228"/>
      <c r="L955" s="234"/>
      <c r="M955" s="235"/>
      <c r="N955" s="236"/>
      <c r="O955" s="236"/>
      <c r="P955" s="236"/>
      <c r="Q955" s="236"/>
      <c r="R955" s="236"/>
      <c r="S955" s="236"/>
      <c r="T955" s="237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38" t="s">
        <v>200</v>
      </c>
      <c r="AU955" s="238" t="s">
        <v>84</v>
      </c>
      <c r="AV955" s="13" t="s">
        <v>84</v>
      </c>
      <c r="AW955" s="13" t="s">
        <v>4</v>
      </c>
      <c r="AX955" s="13" t="s">
        <v>82</v>
      </c>
      <c r="AY955" s="238" t="s">
        <v>189</v>
      </c>
    </row>
    <row r="956" s="2" customFormat="1" ht="21.75" customHeight="1">
      <c r="A956" s="42"/>
      <c r="B956" s="43"/>
      <c r="C956" s="209" t="s">
        <v>2261</v>
      </c>
      <c r="D956" s="209" t="s">
        <v>192</v>
      </c>
      <c r="E956" s="210" t="s">
        <v>2262</v>
      </c>
      <c r="F956" s="211" t="s">
        <v>2263</v>
      </c>
      <c r="G956" s="212" t="s">
        <v>250</v>
      </c>
      <c r="H956" s="213">
        <v>4</v>
      </c>
      <c r="I956" s="214"/>
      <c r="J956" s="215">
        <f>ROUND(I956*H956,2)</f>
        <v>0</v>
      </c>
      <c r="K956" s="211" t="s">
        <v>195</v>
      </c>
      <c r="L956" s="48"/>
      <c r="M956" s="216" t="s">
        <v>19</v>
      </c>
      <c r="N956" s="217" t="s">
        <v>45</v>
      </c>
      <c r="O956" s="88"/>
      <c r="P956" s="218">
        <f>O956*H956</f>
        <v>0</v>
      </c>
      <c r="Q956" s="218">
        <v>0.35743999999999998</v>
      </c>
      <c r="R956" s="218">
        <f>Q956*H956</f>
        <v>1.4297599999999999</v>
      </c>
      <c r="S956" s="218">
        <v>0</v>
      </c>
      <c r="T956" s="219">
        <f>S956*H956</f>
        <v>0</v>
      </c>
      <c r="U956" s="42"/>
      <c r="V956" s="42"/>
      <c r="W956" s="42"/>
      <c r="X956" s="42"/>
      <c r="Y956" s="42"/>
      <c r="Z956" s="42"/>
      <c r="AA956" s="42"/>
      <c r="AB956" s="42"/>
      <c r="AC956" s="42"/>
      <c r="AD956" s="42"/>
      <c r="AE956" s="42"/>
      <c r="AR956" s="220" t="s">
        <v>196</v>
      </c>
      <c r="AT956" s="220" t="s">
        <v>192</v>
      </c>
      <c r="AU956" s="220" t="s">
        <v>84</v>
      </c>
      <c r="AY956" s="21" t="s">
        <v>189</v>
      </c>
      <c r="BE956" s="221">
        <f>IF(N956="základní",J956,0)</f>
        <v>0</v>
      </c>
      <c r="BF956" s="221">
        <f>IF(N956="snížená",J956,0)</f>
        <v>0</v>
      </c>
      <c r="BG956" s="221">
        <f>IF(N956="zákl. přenesená",J956,0)</f>
        <v>0</v>
      </c>
      <c r="BH956" s="221">
        <f>IF(N956="sníž. přenesená",J956,0)</f>
        <v>0</v>
      </c>
      <c r="BI956" s="221">
        <f>IF(N956="nulová",J956,0)</f>
        <v>0</v>
      </c>
      <c r="BJ956" s="21" t="s">
        <v>82</v>
      </c>
      <c r="BK956" s="221">
        <f>ROUND(I956*H956,2)</f>
        <v>0</v>
      </c>
      <c r="BL956" s="21" t="s">
        <v>196</v>
      </c>
      <c r="BM956" s="220" t="s">
        <v>2264</v>
      </c>
    </row>
    <row r="957" s="2" customFormat="1">
      <c r="A957" s="42"/>
      <c r="B957" s="43"/>
      <c r="C957" s="44"/>
      <c r="D957" s="222" t="s">
        <v>198</v>
      </c>
      <c r="E957" s="44"/>
      <c r="F957" s="223" t="s">
        <v>2265</v>
      </c>
      <c r="G957" s="44"/>
      <c r="H957" s="44"/>
      <c r="I957" s="224"/>
      <c r="J957" s="44"/>
      <c r="K957" s="44"/>
      <c r="L957" s="48"/>
      <c r="M957" s="225"/>
      <c r="N957" s="226"/>
      <c r="O957" s="88"/>
      <c r="P957" s="88"/>
      <c r="Q957" s="88"/>
      <c r="R957" s="88"/>
      <c r="S957" s="88"/>
      <c r="T957" s="89"/>
      <c r="U957" s="42"/>
      <c r="V957" s="42"/>
      <c r="W957" s="42"/>
      <c r="X957" s="42"/>
      <c r="Y957" s="42"/>
      <c r="Z957" s="42"/>
      <c r="AA957" s="42"/>
      <c r="AB957" s="42"/>
      <c r="AC957" s="42"/>
      <c r="AD957" s="42"/>
      <c r="AE957" s="42"/>
      <c r="AT957" s="21" t="s">
        <v>198</v>
      </c>
      <c r="AU957" s="21" t="s">
        <v>84</v>
      </c>
    </row>
    <row r="958" s="2" customFormat="1" ht="49.05" customHeight="1">
      <c r="A958" s="42"/>
      <c r="B958" s="43"/>
      <c r="C958" s="261" t="s">
        <v>2266</v>
      </c>
      <c r="D958" s="261" t="s">
        <v>254</v>
      </c>
      <c r="E958" s="262" t="s">
        <v>2267</v>
      </c>
      <c r="F958" s="263" t="s">
        <v>2268</v>
      </c>
      <c r="G958" s="264" t="s">
        <v>250</v>
      </c>
      <c r="H958" s="265">
        <v>4</v>
      </c>
      <c r="I958" s="266"/>
      <c r="J958" s="267">
        <f>ROUND(I958*H958,2)</f>
        <v>0</v>
      </c>
      <c r="K958" s="263" t="s">
        <v>19</v>
      </c>
      <c r="L958" s="268"/>
      <c r="M958" s="269" t="s">
        <v>19</v>
      </c>
      <c r="N958" s="270" t="s">
        <v>45</v>
      </c>
      <c r="O958" s="88"/>
      <c r="P958" s="218">
        <f>O958*H958</f>
        <v>0</v>
      </c>
      <c r="Q958" s="218">
        <v>0.56999999999999995</v>
      </c>
      <c r="R958" s="218">
        <f>Q958*H958</f>
        <v>2.2799999999999998</v>
      </c>
      <c r="S958" s="218">
        <v>0</v>
      </c>
      <c r="T958" s="219">
        <f>S958*H958</f>
        <v>0</v>
      </c>
      <c r="U958" s="42"/>
      <c r="V958" s="42"/>
      <c r="W958" s="42"/>
      <c r="X958" s="42"/>
      <c r="Y958" s="42"/>
      <c r="Z958" s="42"/>
      <c r="AA958" s="42"/>
      <c r="AB958" s="42"/>
      <c r="AC958" s="42"/>
      <c r="AD958" s="42"/>
      <c r="AE958" s="42"/>
      <c r="AR958" s="220" t="s">
        <v>247</v>
      </c>
      <c r="AT958" s="220" t="s">
        <v>254</v>
      </c>
      <c r="AU958" s="220" t="s">
        <v>84</v>
      </c>
      <c r="AY958" s="21" t="s">
        <v>189</v>
      </c>
      <c r="BE958" s="221">
        <f>IF(N958="základní",J958,0)</f>
        <v>0</v>
      </c>
      <c r="BF958" s="221">
        <f>IF(N958="snížená",J958,0)</f>
        <v>0</v>
      </c>
      <c r="BG958" s="221">
        <f>IF(N958="zákl. přenesená",J958,0)</f>
        <v>0</v>
      </c>
      <c r="BH958" s="221">
        <f>IF(N958="sníž. přenesená",J958,0)</f>
        <v>0</v>
      </c>
      <c r="BI958" s="221">
        <f>IF(N958="nulová",J958,0)</f>
        <v>0</v>
      </c>
      <c r="BJ958" s="21" t="s">
        <v>82</v>
      </c>
      <c r="BK958" s="221">
        <f>ROUND(I958*H958,2)</f>
        <v>0</v>
      </c>
      <c r="BL958" s="21" t="s">
        <v>196</v>
      </c>
      <c r="BM958" s="220" t="s">
        <v>2269</v>
      </c>
    </row>
    <row r="959" s="2" customFormat="1" ht="16.5" customHeight="1">
      <c r="A959" s="42"/>
      <c r="B959" s="43"/>
      <c r="C959" s="209" t="s">
        <v>2270</v>
      </c>
      <c r="D959" s="209" t="s">
        <v>192</v>
      </c>
      <c r="E959" s="210" t="s">
        <v>2271</v>
      </c>
      <c r="F959" s="211" t="s">
        <v>2272</v>
      </c>
      <c r="G959" s="212" t="s">
        <v>93</v>
      </c>
      <c r="H959" s="213">
        <v>114.98</v>
      </c>
      <c r="I959" s="214"/>
      <c r="J959" s="215">
        <f>ROUND(I959*H959,2)</f>
        <v>0</v>
      </c>
      <c r="K959" s="211" t="s">
        <v>19</v>
      </c>
      <c r="L959" s="48"/>
      <c r="M959" s="216" t="s">
        <v>19</v>
      </c>
      <c r="N959" s="217" t="s">
        <v>45</v>
      </c>
      <c r="O959" s="88"/>
      <c r="P959" s="218">
        <f>O959*H959</f>
        <v>0</v>
      </c>
      <c r="Q959" s="218">
        <v>0</v>
      </c>
      <c r="R959" s="218">
        <f>Q959*H959</f>
        <v>0</v>
      </c>
      <c r="S959" s="218">
        <v>0</v>
      </c>
      <c r="T959" s="219">
        <f>S959*H959</f>
        <v>0</v>
      </c>
      <c r="U959" s="42"/>
      <c r="V959" s="42"/>
      <c r="W959" s="42"/>
      <c r="X959" s="42"/>
      <c r="Y959" s="42"/>
      <c r="Z959" s="42"/>
      <c r="AA959" s="42"/>
      <c r="AB959" s="42"/>
      <c r="AC959" s="42"/>
      <c r="AD959" s="42"/>
      <c r="AE959" s="42"/>
      <c r="AR959" s="220" t="s">
        <v>196</v>
      </c>
      <c r="AT959" s="220" t="s">
        <v>192</v>
      </c>
      <c r="AU959" s="220" t="s">
        <v>84</v>
      </c>
      <c r="AY959" s="21" t="s">
        <v>189</v>
      </c>
      <c r="BE959" s="221">
        <f>IF(N959="základní",J959,0)</f>
        <v>0</v>
      </c>
      <c r="BF959" s="221">
        <f>IF(N959="snížená",J959,0)</f>
        <v>0</v>
      </c>
      <c r="BG959" s="221">
        <f>IF(N959="zákl. přenesená",J959,0)</f>
        <v>0</v>
      </c>
      <c r="BH959" s="221">
        <f>IF(N959="sníž. přenesená",J959,0)</f>
        <v>0</v>
      </c>
      <c r="BI959" s="221">
        <f>IF(N959="nulová",J959,0)</f>
        <v>0</v>
      </c>
      <c r="BJ959" s="21" t="s">
        <v>82</v>
      </c>
      <c r="BK959" s="221">
        <f>ROUND(I959*H959,2)</f>
        <v>0</v>
      </c>
      <c r="BL959" s="21" t="s">
        <v>196</v>
      </c>
      <c r="BM959" s="220" t="s">
        <v>2273</v>
      </c>
    </row>
    <row r="960" s="2" customFormat="1" ht="16.5" customHeight="1">
      <c r="A960" s="42"/>
      <c r="B960" s="43"/>
      <c r="C960" s="209" t="s">
        <v>2274</v>
      </c>
      <c r="D960" s="209" t="s">
        <v>192</v>
      </c>
      <c r="E960" s="210" t="s">
        <v>2275</v>
      </c>
      <c r="F960" s="211" t="s">
        <v>2276</v>
      </c>
      <c r="G960" s="212" t="s">
        <v>1099</v>
      </c>
      <c r="H960" s="213">
        <v>1</v>
      </c>
      <c r="I960" s="214"/>
      <c r="J960" s="215">
        <f>ROUND(I960*H960,2)</f>
        <v>0</v>
      </c>
      <c r="K960" s="211" t="s">
        <v>19</v>
      </c>
      <c r="L960" s="48"/>
      <c r="M960" s="216" t="s">
        <v>19</v>
      </c>
      <c r="N960" s="217" t="s">
        <v>45</v>
      </c>
      <c r="O960" s="88"/>
      <c r="P960" s="218">
        <f>O960*H960</f>
        <v>0</v>
      </c>
      <c r="Q960" s="218">
        <v>0</v>
      </c>
      <c r="R960" s="218">
        <f>Q960*H960</f>
        <v>0</v>
      </c>
      <c r="S960" s="218">
        <v>0</v>
      </c>
      <c r="T960" s="219">
        <f>S960*H960</f>
        <v>0</v>
      </c>
      <c r="U960" s="42"/>
      <c r="V960" s="42"/>
      <c r="W960" s="42"/>
      <c r="X960" s="42"/>
      <c r="Y960" s="42"/>
      <c r="Z960" s="42"/>
      <c r="AA960" s="42"/>
      <c r="AB960" s="42"/>
      <c r="AC960" s="42"/>
      <c r="AD960" s="42"/>
      <c r="AE960" s="42"/>
      <c r="AR960" s="220" t="s">
        <v>196</v>
      </c>
      <c r="AT960" s="220" t="s">
        <v>192</v>
      </c>
      <c r="AU960" s="220" t="s">
        <v>84</v>
      </c>
      <c r="AY960" s="21" t="s">
        <v>189</v>
      </c>
      <c r="BE960" s="221">
        <f>IF(N960="základní",J960,0)</f>
        <v>0</v>
      </c>
      <c r="BF960" s="221">
        <f>IF(N960="snížená",J960,0)</f>
        <v>0</v>
      </c>
      <c r="BG960" s="221">
        <f>IF(N960="zákl. přenesená",J960,0)</f>
        <v>0</v>
      </c>
      <c r="BH960" s="221">
        <f>IF(N960="sníž. přenesená",J960,0)</f>
        <v>0</v>
      </c>
      <c r="BI960" s="221">
        <f>IF(N960="nulová",J960,0)</f>
        <v>0</v>
      </c>
      <c r="BJ960" s="21" t="s">
        <v>82</v>
      </c>
      <c r="BK960" s="221">
        <f>ROUND(I960*H960,2)</f>
        <v>0</v>
      </c>
      <c r="BL960" s="21" t="s">
        <v>196</v>
      </c>
      <c r="BM960" s="220" t="s">
        <v>2277</v>
      </c>
    </row>
    <row r="961" s="2" customFormat="1" ht="24.15" customHeight="1">
      <c r="A961" s="42"/>
      <c r="B961" s="43"/>
      <c r="C961" s="209" t="s">
        <v>2278</v>
      </c>
      <c r="D961" s="209" t="s">
        <v>192</v>
      </c>
      <c r="E961" s="210" t="s">
        <v>2279</v>
      </c>
      <c r="F961" s="211" t="s">
        <v>2280</v>
      </c>
      <c r="G961" s="212" t="s">
        <v>1099</v>
      </c>
      <c r="H961" s="213">
        <v>1</v>
      </c>
      <c r="I961" s="214"/>
      <c r="J961" s="215">
        <f>ROUND(I961*H961,2)</f>
        <v>0</v>
      </c>
      <c r="K961" s="211" t="s">
        <v>19</v>
      </c>
      <c r="L961" s="48"/>
      <c r="M961" s="216" t="s">
        <v>19</v>
      </c>
      <c r="N961" s="217" t="s">
        <v>45</v>
      </c>
      <c r="O961" s="88"/>
      <c r="P961" s="218">
        <f>O961*H961</f>
        <v>0</v>
      </c>
      <c r="Q961" s="218">
        <v>0</v>
      </c>
      <c r="R961" s="218">
        <f>Q961*H961</f>
        <v>0</v>
      </c>
      <c r="S961" s="218">
        <v>0</v>
      </c>
      <c r="T961" s="219">
        <f>S961*H961</f>
        <v>0</v>
      </c>
      <c r="U961" s="42"/>
      <c r="V961" s="42"/>
      <c r="W961" s="42"/>
      <c r="X961" s="42"/>
      <c r="Y961" s="42"/>
      <c r="Z961" s="42"/>
      <c r="AA961" s="42"/>
      <c r="AB961" s="42"/>
      <c r="AC961" s="42"/>
      <c r="AD961" s="42"/>
      <c r="AE961" s="42"/>
      <c r="AR961" s="220" t="s">
        <v>196</v>
      </c>
      <c r="AT961" s="220" t="s">
        <v>192</v>
      </c>
      <c r="AU961" s="220" t="s">
        <v>84</v>
      </c>
      <c r="AY961" s="21" t="s">
        <v>189</v>
      </c>
      <c r="BE961" s="221">
        <f>IF(N961="základní",J961,0)</f>
        <v>0</v>
      </c>
      <c r="BF961" s="221">
        <f>IF(N961="snížená",J961,0)</f>
        <v>0</v>
      </c>
      <c r="BG961" s="221">
        <f>IF(N961="zákl. přenesená",J961,0)</f>
        <v>0</v>
      </c>
      <c r="BH961" s="221">
        <f>IF(N961="sníž. přenesená",J961,0)</f>
        <v>0</v>
      </c>
      <c r="BI961" s="221">
        <f>IF(N961="nulová",J961,0)</f>
        <v>0</v>
      </c>
      <c r="BJ961" s="21" t="s">
        <v>82</v>
      </c>
      <c r="BK961" s="221">
        <f>ROUND(I961*H961,2)</f>
        <v>0</v>
      </c>
      <c r="BL961" s="21" t="s">
        <v>196</v>
      </c>
      <c r="BM961" s="220" t="s">
        <v>2281</v>
      </c>
    </row>
    <row r="962" s="2" customFormat="1" ht="16.5" customHeight="1">
      <c r="A962" s="42"/>
      <c r="B962" s="43"/>
      <c r="C962" s="209" t="s">
        <v>2282</v>
      </c>
      <c r="D962" s="209" t="s">
        <v>192</v>
      </c>
      <c r="E962" s="210" t="s">
        <v>2283</v>
      </c>
      <c r="F962" s="211" t="s">
        <v>2284</v>
      </c>
      <c r="G962" s="212" t="s">
        <v>250</v>
      </c>
      <c r="H962" s="213">
        <v>1</v>
      </c>
      <c r="I962" s="214"/>
      <c r="J962" s="215">
        <f>ROUND(I962*H962,2)</f>
        <v>0</v>
      </c>
      <c r="K962" s="211" t="s">
        <v>19</v>
      </c>
      <c r="L962" s="48"/>
      <c r="M962" s="216" t="s">
        <v>19</v>
      </c>
      <c r="N962" s="217" t="s">
        <v>45</v>
      </c>
      <c r="O962" s="88"/>
      <c r="P962" s="218">
        <f>O962*H962</f>
        <v>0</v>
      </c>
      <c r="Q962" s="218">
        <v>0</v>
      </c>
      <c r="R962" s="218">
        <f>Q962*H962</f>
        <v>0</v>
      </c>
      <c r="S962" s="218">
        <v>0</v>
      </c>
      <c r="T962" s="219">
        <f>S962*H962</f>
        <v>0</v>
      </c>
      <c r="U962" s="42"/>
      <c r="V962" s="42"/>
      <c r="W962" s="42"/>
      <c r="X962" s="42"/>
      <c r="Y962" s="42"/>
      <c r="Z962" s="42"/>
      <c r="AA962" s="42"/>
      <c r="AB962" s="42"/>
      <c r="AC962" s="42"/>
      <c r="AD962" s="42"/>
      <c r="AE962" s="42"/>
      <c r="AR962" s="220" t="s">
        <v>196</v>
      </c>
      <c r="AT962" s="220" t="s">
        <v>192</v>
      </c>
      <c r="AU962" s="220" t="s">
        <v>84</v>
      </c>
      <c r="AY962" s="21" t="s">
        <v>189</v>
      </c>
      <c r="BE962" s="221">
        <f>IF(N962="základní",J962,0)</f>
        <v>0</v>
      </c>
      <c r="BF962" s="221">
        <f>IF(N962="snížená",J962,0)</f>
        <v>0</v>
      </c>
      <c r="BG962" s="221">
        <f>IF(N962="zákl. přenesená",J962,0)</f>
        <v>0</v>
      </c>
      <c r="BH962" s="221">
        <f>IF(N962="sníž. přenesená",J962,0)</f>
        <v>0</v>
      </c>
      <c r="BI962" s="221">
        <f>IF(N962="nulová",J962,0)</f>
        <v>0</v>
      </c>
      <c r="BJ962" s="21" t="s">
        <v>82</v>
      </c>
      <c r="BK962" s="221">
        <f>ROUND(I962*H962,2)</f>
        <v>0</v>
      </c>
      <c r="BL962" s="21" t="s">
        <v>196</v>
      </c>
      <c r="BM962" s="220" t="s">
        <v>2285</v>
      </c>
    </row>
    <row r="963" s="2" customFormat="1">
      <c r="A963" s="42"/>
      <c r="B963" s="43"/>
      <c r="C963" s="44"/>
      <c r="D963" s="229" t="s">
        <v>217</v>
      </c>
      <c r="E963" s="44"/>
      <c r="F963" s="250" t="s">
        <v>2286</v>
      </c>
      <c r="G963" s="44"/>
      <c r="H963" s="44"/>
      <c r="I963" s="224"/>
      <c r="J963" s="44"/>
      <c r="K963" s="44"/>
      <c r="L963" s="48"/>
      <c r="M963" s="225"/>
      <c r="N963" s="226"/>
      <c r="O963" s="88"/>
      <c r="P963" s="88"/>
      <c r="Q963" s="88"/>
      <c r="R963" s="88"/>
      <c r="S963" s="88"/>
      <c r="T963" s="89"/>
      <c r="U963" s="42"/>
      <c r="V963" s="42"/>
      <c r="W963" s="42"/>
      <c r="X963" s="42"/>
      <c r="Y963" s="42"/>
      <c r="Z963" s="42"/>
      <c r="AA963" s="42"/>
      <c r="AB963" s="42"/>
      <c r="AC963" s="42"/>
      <c r="AD963" s="42"/>
      <c r="AE963" s="42"/>
      <c r="AT963" s="21" t="s">
        <v>217</v>
      </c>
      <c r="AU963" s="21" t="s">
        <v>84</v>
      </c>
    </row>
    <row r="964" s="2" customFormat="1" ht="16.5" customHeight="1">
      <c r="A964" s="42"/>
      <c r="B964" s="43"/>
      <c r="C964" s="209" t="s">
        <v>2287</v>
      </c>
      <c r="D964" s="209" t="s">
        <v>192</v>
      </c>
      <c r="E964" s="210" t="s">
        <v>2288</v>
      </c>
      <c r="F964" s="211" t="s">
        <v>2289</v>
      </c>
      <c r="G964" s="212" t="s">
        <v>250</v>
      </c>
      <c r="H964" s="213">
        <v>2</v>
      </c>
      <c r="I964" s="214"/>
      <c r="J964" s="215">
        <f>ROUND(I964*H964,2)</f>
        <v>0</v>
      </c>
      <c r="K964" s="211" t="s">
        <v>19</v>
      </c>
      <c r="L964" s="48"/>
      <c r="M964" s="216" t="s">
        <v>19</v>
      </c>
      <c r="N964" s="217" t="s">
        <v>45</v>
      </c>
      <c r="O964" s="88"/>
      <c r="P964" s="218">
        <f>O964*H964</f>
        <v>0</v>
      </c>
      <c r="Q964" s="218">
        <v>0</v>
      </c>
      <c r="R964" s="218">
        <f>Q964*H964</f>
        <v>0</v>
      </c>
      <c r="S964" s="218">
        <v>0</v>
      </c>
      <c r="T964" s="219">
        <f>S964*H964</f>
        <v>0</v>
      </c>
      <c r="U964" s="42"/>
      <c r="V964" s="42"/>
      <c r="W964" s="42"/>
      <c r="X964" s="42"/>
      <c r="Y964" s="42"/>
      <c r="Z964" s="42"/>
      <c r="AA964" s="42"/>
      <c r="AB964" s="42"/>
      <c r="AC964" s="42"/>
      <c r="AD964" s="42"/>
      <c r="AE964" s="42"/>
      <c r="AR964" s="220" t="s">
        <v>196</v>
      </c>
      <c r="AT964" s="220" t="s">
        <v>192</v>
      </c>
      <c r="AU964" s="220" t="s">
        <v>84</v>
      </c>
      <c r="AY964" s="21" t="s">
        <v>189</v>
      </c>
      <c r="BE964" s="221">
        <f>IF(N964="základní",J964,0)</f>
        <v>0</v>
      </c>
      <c r="BF964" s="221">
        <f>IF(N964="snížená",J964,0)</f>
        <v>0</v>
      </c>
      <c r="BG964" s="221">
        <f>IF(N964="zákl. přenesená",J964,0)</f>
        <v>0</v>
      </c>
      <c r="BH964" s="221">
        <f>IF(N964="sníž. přenesená",J964,0)</f>
        <v>0</v>
      </c>
      <c r="BI964" s="221">
        <f>IF(N964="nulová",J964,0)</f>
        <v>0</v>
      </c>
      <c r="BJ964" s="21" t="s">
        <v>82</v>
      </c>
      <c r="BK964" s="221">
        <f>ROUND(I964*H964,2)</f>
        <v>0</v>
      </c>
      <c r="BL964" s="21" t="s">
        <v>196</v>
      </c>
      <c r="BM964" s="220" t="s">
        <v>2290</v>
      </c>
    </row>
    <row r="965" s="2" customFormat="1">
      <c r="A965" s="42"/>
      <c r="B965" s="43"/>
      <c r="C965" s="44"/>
      <c r="D965" s="229" t="s">
        <v>217</v>
      </c>
      <c r="E965" s="44"/>
      <c r="F965" s="250" t="s">
        <v>2291</v>
      </c>
      <c r="G965" s="44"/>
      <c r="H965" s="44"/>
      <c r="I965" s="224"/>
      <c r="J965" s="44"/>
      <c r="K965" s="44"/>
      <c r="L965" s="48"/>
      <c r="M965" s="225"/>
      <c r="N965" s="226"/>
      <c r="O965" s="88"/>
      <c r="P965" s="88"/>
      <c r="Q965" s="88"/>
      <c r="R965" s="88"/>
      <c r="S965" s="88"/>
      <c r="T965" s="89"/>
      <c r="U965" s="42"/>
      <c r="V965" s="42"/>
      <c r="W965" s="42"/>
      <c r="X965" s="42"/>
      <c r="Y965" s="42"/>
      <c r="Z965" s="42"/>
      <c r="AA965" s="42"/>
      <c r="AB965" s="42"/>
      <c r="AC965" s="42"/>
      <c r="AD965" s="42"/>
      <c r="AE965" s="42"/>
      <c r="AT965" s="21" t="s">
        <v>217</v>
      </c>
      <c r="AU965" s="21" t="s">
        <v>84</v>
      </c>
    </row>
    <row r="966" s="2" customFormat="1" ht="16.5" customHeight="1">
      <c r="A966" s="42"/>
      <c r="B966" s="43"/>
      <c r="C966" s="209" t="s">
        <v>2292</v>
      </c>
      <c r="D966" s="209" t="s">
        <v>192</v>
      </c>
      <c r="E966" s="210" t="s">
        <v>2293</v>
      </c>
      <c r="F966" s="211" t="s">
        <v>2294</v>
      </c>
      <c r="G966" s="212" t="s">
        <v>93</v>
      </c>
      <c r="H966" s="213">
        <v>6.2759999999999998</v>
      </c>
      <c r="I966" s="214"/>
      <c r="J966" s="215">
        <f>ROUND(I966*H966,2)</f>
        <v>0</v>
      </c>
      <c r="K966" s="211" t="s">
        <v>19</v>
      </c>
      <c r="L966" s="48"/>
      <c r="M966" s="216" t="s">
        <v>19</v>
      </c>
      <c r="N966" s="217" t="s">
        <v>45</v>
      </c>
      <c r="O966" s="88"/>
      <c r="P966" s="218">
        <f>O966*H966</f>
        <v>0</v>
      </c>
      <c r="Q966" s="218">
        <v>0</v>
      </c>
      <c r="R966" s="218">
        <f>Q966*H966</f>
        <v>0</v>
      </c>
      <c r="S966" s="218">
        <v>0</v>
      </c>
      <c r="T966" s="219">
        <f>S966*H966</f>
        <v>0</v>
      </c>
      <c r="U966" s="42"/>
      <c r="V966" s="42"/>
      <c r="W966" s="42"/>
      <c r="X966" s="42"/>
      <c r="Y966" s="42"/>
      <c r="Z966" s="42"/>
      <c r="AA966" s="42"/>
      <c r="AB966" s="42"/>
      <c r="AC966" s="42"/>
      <c r="AD966" s="42"/>
      <c r="AE966" s="42"/>
      <c r="AR966" s="220" t="s">
        <v>196</v>
      </c>
      <c r="AT966" s="220" t="s">
        <v>192</v>
      </c>
      <c r="AU966" s="220" t="s">
        <v>84</v>
      </c>
      <c r="AY966" s="21" t="s">
        <v>189</v>
      </c>
      <c r="BE966" s="221">
        <f>IF(N966="základní",J966,0)</f>
        <v>0</v>
      </c>
      <c r="BF966" s="221">
        <f>IF(N966="snížená",J966,0)</f>
        <v>0</v>
      </c>
      <c r="BG966" s="221">
        <f>IF(N966="zákl. přenesená",J966,0)</f>
        <v>0</v>
      </c>
      <c r="BH966" s="221">
        <f>IF(N966="sníž. přenesená",J966,0)</f>
        <v>0</v>
      </c>
      <c r="BI966" s="221">
        <f>IF(N966="nulová",J966,0)</f>
        <v>0</v>
      </c>
      <c r="BJ966" s="21" t="s">
        <v>82</v>
      </c>
      <c r="BK966" s="221">
        <f>ROUND(I966*H966,2)</f>
        <v>0</v>
      </c>
      <c r="BL966" s="21" t="s">
        <v>196</v>
      </c>
      <c r="BM966" s="220" t="s">
        <v>2295</v>
      </c>
    </row>
    <row r="967" s="2" customFormat="1">
      <c r="A967" s="42"/>
      <c r="B967" s="43"/>
      <c r="C967" s="44"/>
      <c r="D967" s="229" t="s">
        <v>217</v>
      </c>
      <c r="E967" s="44"/>
      <c r="F967" s="250" t="s">
        <v>2296</v>
      </c>
      <c r="G967" s="44"/>
      <c r="H967" s="44"/>
      <c r="I967" s="224"/>
      <c r="J967" s="44"/>
      <c r="K967" s="44"/>
      <c r="L967" s="48"/>
      <c r="M967" s="225"/>
      <c r="N967" s="226"/>
      <c r="O967" s="88"/>
      <c r="P967" s="88"/>
      <c r="Q967" s="88"/>
      <c r="R967" s="88"/>
      <c r="S967" s="88"/>
      <c r="T967" s="89"/>
      <c r="U967" s="42"/>
      <c r="V967" s="42"/>
      <c r="W967" s="42"/>
      <c r="X967" s="42"/>
      <c r="Y967" s="42"/>
      <c r="Z967" s="42"/>
      <c r="AA967" s="42"/>
      <c r="AB967" s="42"/>
      <c r="AC967" s="42"/>
      <c r="AD967" s="42"/>
      <c r="AE967" s="42"/>
      <c r="AT967" s="21" t="s">
        <v>217</v>
      </c>
      <c r="AU967" s="21" t="s">
        <v>84</v>
      </c>
    </row>
    <row r="968" s="13" customFormat="1">
      <c r="A968" s="13"/>
      <c r="B968" s="227"/>
      <c r="C968" s="228"/>
      <c r="D968" s="229" t="s">
        <v>200</v>
      </c>
      <c r="E968" s="230" t="s">
        <v>19</v>
      </c>
      <c r="F968" s="231" t="s">
        <v>2297</v>
      </c>
      <c r="G968" s="228"/>
      <c r="H968" s="232">
        <v>6.2759999999999998</v>
      </c>
      <c r="I968" s="233"/>
      <c r="J968" s="228"/>
      <c r="K968" s="228"/>
      <c r="L968" s="234"/>
      <c r="M968" s="235"/>
      <c r="N968" s="236"/>
      <c r="O968" s="236"/>
      <c r="P968" s="236"/>
      <c r="Q968" s="236"/>
      <c r="R968" s="236"/>
      <c r="S968" s="236"/>
      <c r="T968" s="237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38" t="s">
        <v>200</v>
      </c>
      <c r="AU968" s="238" t="s">
        <v>84</v>
      </c>
      <c r="AV968" s="13" t="s">
        <v>84</v>
      </c>
      <c r="AW968" s="13" t="s">
        <v>35</v>
      </c>
      <c r="AX968" s="13" t="s">
        <v>82</v>
      </c>
      <c r="AY968" s="238" t="s">
        <v>189</v>
      </c>
    </row>
    <row r="969" s="2" customFormat="1" ht="16.5" customHeight="1">
      <c r="A969" s="42"/>
      <c r="B969" s="43"/>
      <c r="C969" s="209" t="s">
        <v>2298</v>
      </c>
      <c r="D969" s="209" t="s">
        <v>192</v>
      </c>
      <c r="E969" s="210" t="s">
        <v>2299</v>
      </c>
      <c r="F969" s="211" t="s">
        <v>2300</v>
      </c>
      <c r="G969" s="212" t="s">
        <v>107</v>
      </c>
      <c r="H969" s="213">
        <v>27.02</v>
      </c>
      <c r="I969" s="214"/>
      <c r="J969" s="215">
        <f>ROUND(I969*H969,2)</f>
        <v>0</v>
      </c>
      <c r="K969" s="211" t="s">
        <v>195</v>
      </c>
      <c r="L969" s="48"/>
      <c r="M969" s="216" t="s">
        <v>19</v>
      </c>
      <c r="N969" s="217" t="s">
        <v>45</v>
      </c>
      <c r="O969" s="88"/>
      <c r="P969" s="218">
        <f>O969*H969</f>
        <v>0</v>
      </c>
      <c r="Q969" s="218">
        <v>0</v>
      </c>
      <c r="R969" s="218">
        <f>Q969*H969</f>
        <v>0</v>
      </c>
      <c r="S969" s="218">
        <v>2.3999999999999999</v>
      </c>
      <c r="T969" s="219">
        <f>S969*H969</f>
        <v>64.847999999999999</v>
      </c>
      <c r="U969" s="42"/>
      <c r="V969" s="42"/>
      <c r="W969" s="42"/>
      <c r="X969" s="42"/>
      <c r="Y969" s="42"/>
      <c r="Z969" s="42"/>
      <c r="AA969" s="42"/>
      <c r="AB969" s="42"/>
      <c r="AC969" s="42"/>
      <c r="AD969" s="42"/>
      <c r="AE969" s="42"/>
      <c r="AR969" s="220" t="s">
        <v>196</v>
      </c>
      <c r="AT969" s="220" t="s">
        <v>192</v>
      </c>
      <c r="AU969" s="220" t="s">
        <v>84</v>
      </c>
      <c r="AY969" s="21" t="s">
        <v>189</v>
      </c>
      <c r="BE969" s="221">
        <f>IF(N969="základní",J969,0)</f>
        <v>0</v>
      </c>
      <c r="BF969" s="221">
        <f>IF(N969="snížená",J969,0)</f>
        <v>0</v>
      </c>
      <c r="BG969" s="221">
        <f>IF(N969="zákl. přenesená",J969,0)</f>
        <v>0</v>
      </c>
      <c r="BH969" s="221">
        <f>IF(N969="sníž. přenesená",J969,0)</f>
        <v>0</v>
      </c>
      <c r="BI969" s="221">
        <f>IF(N969="nulová",J969,0)</f>
        <v>0</v>
      </c>
      <c r="BJ969" s="21" t="s">
        <v>82</v>
      </c>
      <c r="BK969" s="221">
        <f>ROUND(I969*H969,2)</f>
        <v>0</v>
      </c>
      <c r="BL969" s="21" t="s">
        <v>196</v>
      </c>
      <c r="BM969" s="220" t="s">
        <v>2301</v>
      </c>
    </row>
    <row r="970" s="2" customFormat="1">
      <c r="A970" s="42"/>
      <c r="B970" s="43"/>
      <c r="C970" s="44"/>
      <c r="D970" s="222" t="s">
        <v>198</v>
      </c>
      <c r="E970" s="44"/>
      <c r="F970" s="223" t="s">
        <v>2302</v>
      </c>
      <c r="G970" s="44"/>
      <c r="H970" s="44"/>
      <c r="I970" s="224"/>
      <c r="J970" s="44"/>
      <c r="K970" s="44"/>
      <c r="L970" s="48"/>
      <c r="M970" s="225"/>
      <c r="N970" s="226"/>
      <c r="O970" s="88"/>
      <c r="P970" s="88"/>
      <c r="Q970" s="88"/>
      <c r="R970" s="88"/>
      <c r="S970" s="88"/>
      <c r="T970" s="89"/>
      <c r="U970" s="42"/>
      <c r="V970" s="42"/>
      <c r="W970" s="42"/>
      <c r="X970" s="42"/>
      <c r="Y970" s="42"/>
      <c r="Z970" s="42"/>
      <c r="AA970" s="42"/>
      <c r="AB970" s="42"/>
      <c r="AC970" s="42"/>
      <c r="AD970" s="42"/>
      <c r="AE970" s="42"/>
      <c r="AT970" s="21" t="s">
        <v>198</v>
      </c>
      <c r="AU970" s="21" t="s">
        <v>84</v>
      </c>
    </row>
    <row r="971" s="15" customFormat="1">
      <c r="A971" s="15"/>
      <c r="B971" s="251"/>
      <c r="C971" s="252"/>
      <c r="D971" s="229" t="s">
        <v>200</v>
      </c>
      <c r="E971" s="253" t="s">
        <v>19</v>
      </c>
      <c r="F971" s="254" t="s">
        <v>2303</v>
      </c>
      <c r="G971" s="252"/>
      <c r="H971" s="253" t="s">
        <v>19</v>
      </c>
      <c r="I971" s="255"/>
      <c r="J971" s="252"/>
      <c r="K971" s="252"/>
      <c r="L971" s="256"/>
      <c r="M971" s="257"/>
      <c r="N971" s="258"/>
      <c r="O971" s="258"/>
      <c r="P971" s="258"/>
      <c r="Q971" s="258"/>
      <c r="R971" s="258"/>
      <c r="S971" s="258"/>
      <c r="T971" s="259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T971" s="260" t="s">
        <v>200</v>
      </c>
      <c r="AU971" s="260" t="s">
        <v>84</v>
      </c>
      <c r="AV971" s="15" t="s">
        <v>82</v>
      </c>
      <c r="AW971" s="15" t="s">
        <v>35</v>
      </c>
      <c r="AX971" s="15" t="s">
        <v>74</v>
      </c>
      <c r="AY971" s="260" t="s">
        <v>189</v>
      </c>
    </row>
    <row r="972" s="13" customFormat="1">
      <c r="A972" s="13"/>
      <c r="B972" s="227"/>
      <c r="C972" s="228"/>
      <c r="D972" s="229" t="s">
        <v>200</v>
      </c>
      <c r="E972" s="230" t="s">
        <v>19</v>
      </c>
      <c r="F972" s="231" t="s">
        <v>1147</v>
      </c>
      <c r="G972" s="228"/>
      <c r="H972" s="232">
        <v>10.303000000000001</v>
      </c>
      <c r="I972" s="233"/>
      <c r="J972" s="228"/>
      <c r="K972" s="228"/>
      <c r="L972" s="234"/>
      <c r="M972" s="235"/>
      <c r="N972" s="236"/>
      <c r="O972" s="236"/>
      <c r="P972" s="236"/>
      <c r="Q972" s="236"/>
      <c r="R972" s="236"/>
      <c r="S972" s="236"/>
      <c r="T972" s="237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38" t="s">
        <v>200</v>
      </c>
      <c r="AU972" s="238" t="s">
        <v>84</v>
      </c>
      <c r="AV972" s="13" t="s">
        <v>84</v>
      </c>
      <c r="AW972" s="13" t="s">
        <v>35</v>
      </c>
      <c r="AX972" s="13" t="s">
        <v>74</v>
      </c>
      <c r="AY972" s="238" t="s">
        <v>189</v>
      </c>
    </row>
    <row r="973" s="15" customFormat="1">
      <c r="A973" s="15"/>
      <c r="B973" s="251"/>
      <c r="C973" s="252"/>
      <c r="D973" s="229" t="s">
        <v>200</v>
      </c>
      <c r="E973" s="253" t="s">
        <v>19</v>
      </c>
      <c r="F973" s="254" t="s">
        <v>2304</v>
      </c>
      <c r="G973" s="252"/>
      <c r="H973" s="253" t="s">
        <v>19</v>
      </c>
      <c r="I973" s="255"/>
      <c r="J973" s="252"/>
      <c r="K973" s="252"/>
      <c r="L973" s="256"/>
      <c r="M973" s="257"/>
      <c r="N973" s="258"/>
      <c r="O973" s="258"/>
      <c r="P973" s="258"/>
      <c r="Q973" s="258"/>
      <c r="R973" s="258"/>
      <c r="S973" s="258"/>
      <c r="T973" s="259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T973" s="260" t="s">
        <v>200</v>
      </c>
      <c r="AU973" s="260" t="s">
        <v>84</v>
      </c>
      <c r="AV973" s="15" t="s">
        <v>82</v>
      </c>
      <c r="AW973" s="15" t="s">
        <v>35</v>
      </c>
      <c r="AX973" s="15" t="s">
        <v>74</v>
      </c>
      <c r="AY973" s="260" t="s">
        <v>189</v>
      </c>
    </row>
    <row r="974" s="13" customFormat="1">
      <c r="A974" s="13"/>
      <c r="B974" s="227"/>
      <c r="C974" s="228"/>
      <c r="D974" s="229" t="s">
        <v>200</v>
      </c>
      <c r="E974" s="230" t="s">
        <v>19</v>
      </c>
      <c r="F974" s="231" t="s">
        <v>2305</v>
      </c>
      <c r="G974" s="228"/>
      <c r="H974" s="232">
        <v>5.157</v>
      </c>
      <c r="I974" s="233"/>
      <c r="J974" s="228"/>
      <c r="K974" s="228"/>
      <c r="L974" s="234"/>
      <c r="M974" s="235"/>
      <c r="N974" s="236"/>
      <c r="O974" s="236"/>
      <c r="P974" s="236"/>
      <c r="Q974" s="236"/>
      <c r="R974" s="236"/>
      <c r="S974" s="236"/>
      <c r="T974" s="237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38" t="s">
        <v>200</v>
      </c>
      <c r="AU974" s="238" t="s">
        <v>84</v>
      </c>
      <c r="AV974" s="13" t="s">
        <v>84</v>
      </c>
      <c r="AW974" s="13" t="s">
        <v>35</v>
      </c>
      <c r="AX974" s="13" t="s">
        <v>74</v>
      </c>
      <c r="AY974" s="238" t="s">
        <v>189</v>
      </c>
    </row>
    <row r="975" s="15" customFormat="1">
      <c r="A975" s="15"/>
      <c r="B975" s="251"/>
      <c r="C975" s="252"/>
      <c r="D975" s="229" t="s">
        <v>200</v>
      </c>
      <c r="E975" s="253" t="s">
        <v>19</v>
      </c>
      <c r="F975" s="254" t="s">
        <v>2306</v>
      </c>
      <c r="G975" s="252"/>
      <c r="H975" s="253" t="s">
        <v>19</v>
      </c>
      <c r="I975" s="255"/>
      <c r="J975" s="252"/>
      <c r="K975" s="252"/>
      <c r="L975" s="256"/>
      <c r="M975" s="257"/>
      <c r="N975" s="258"/>
      <c r="O975" s="258"/>
      <c r="P975" s="258"/>
      <c r="Q975" s="258"/>
      <c r="R975" s="258"/>
      <c r="S975" s="258"/>
      <c r="T975" s="259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T975" s="260" t="s">
        <v>200</v>
      </c>
      <c r="AU975" s="260" t="s">
        <v>84</v>
      </c>
      <c r="AV975" s="15" t="s">
        <v>82</v>
      </c>
      <c r="AW975" s="15" t="s">
        <v>35</v>
      </c>
      <c r="AX975" s="15" t="s">
        <v>74</v>
      </c>
      <c r="AY975" s="260" t="s">
        <v>189</v>
      </c>
    </row>
    <row r="976" s="13" customFormat="1">
      <c r="A976" s="13"/>
      <c r="B976" s="227"/>
      <c r="C976" s="228"/>
      <c r="D976" s="229" t="s">
        <v>200</v>
      </c>
      <c r="E976" s="230" t="s">
        <v>19</v>
      </c>
      <c r="F976" s="231" t="s">
        <v>2307</v>
      </c>
      <c r="G976" s="228"/>
      <c r="H976" s="232">
        <v>7.5599999999999996</v>
      </c>
      <c r="I976" s="233"/>
      <c r="J976" s="228"/>
      <c r="K976" s="228"/>
      <c r="L976" s="234"/>
      <c r="M976" s="235"/>
      <c r="N976" s="236"/>
      <c r="O976" s="236"/>
      <c r="P976" s="236"/>
      <c r="Q976" s="236"/>
      <c r="R976" s="236"/>
      <c r="S976" s="236"/>
      <c r="T976" s="237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38" t="s">
        <v>200</v>
      </c>
      <c r="AU976" s="238" t="s">
        <v>84</v>
      </c>
      <c r="AV976" s="13" t="s">
        <v>84</v>
      </c>
      <c r="AW976" s="13" t="s">
        <v>35</v>
      </c>
      <c r="AX976" s="13" t="s">
        <v>74</v>
      </c>
      <c r="AY976" s="238" t="s">
        <v>189</v>
      </c>
    </row>
    <row r="977" s="15" customFormat="1">
      <c r="A977" s="15"/>
      <c r="B977" s="251"/>
      <c r="C977" s="252"/>
      <c r="D977" s="229" t="s">
        <v>200</v>
      </c>
      <c r="E977" s="253" t="s">
        <v>19</v>
      </c>
      <c r="F977" s="254" t="s">
        <v>1313</v>
      </c>
      <c r="G977" s="252"/>
      <c r="H977" s="253" t="s">
        <v>19</v>
      </c>
      <c r="I977" s="255"/>
      <c r="J977" s="252"/>
      <c r="K977" s="252"/>
      <c r="L977" s="256"/>
      <c r="M977" s="257"/>
      <c r="N977" s="258"/>
      <c r="O977" s="258"/>
      <c r="P977" s="258"/>
      <c r="Q977" s="258"/>
      <c r="R977" s="258"/>
      <c r="S977" s="258"/>
      <c r="T977" s="259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T977" s="260" t="s">
        <v>200</v>
      </c>
      <c r="AU977" s="260" t="s">
        <v>84</v>
      </c>
      <c r="AV977" s="15" t="s">
        <v>82</v>
      </c>
      <c r="AW977" s="15" t="s">
        <v>35</v>
      </c>
      <c r="AX977" s="15" t="s">
        <v>74</v>
      </c>
      <c r="AY977" s="260" t="s">
        <v>189</v>
      </c>
    </row>
    <row r="978" s="13" customFormat="1">
      <c r="A978" s="13"/>
      <c r="B978" s="227"/>
      <c r="C978" s="228"/>
      <c r="D978" s="229" t="s">
        <v>200</v>
      </c>
      <c r="E978" s="230" t="s">
        <v>19</v>
      </c>
      <c r="F978" s="231" t="s">
        <v>2308</v>
      </c>
      <c r="G978" s="228"/>
      <c r="H978" s="232">
        <v>4</v>
      </c>
      <c r="I978" s="233"/>
      <c r="J978" s="228"/>
      <c r="K978" s="228"/>
      <c r="L978" s="234"/>
      <c r="M978" s="235"/>
      <c r="N978" s="236"/>
      <c r="O978" s="236"/>
      <c r="P978" s="236"/>
      <c r="Q978" s="236"/>
      <c r="R978" s="236"/>
      <c r="S978" s="236"/>
      <c r="T978" s="237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38" t="s">
        <v>200</v>
      </c>
      <c r="AU978" s="238" t="s">
        <v>84</v>
      </c>
      <c r="AV978" s="13" t="s">
        <v>84</v>
      </c>
      <c r="AW978" s="13" t="s">
        <v>35</v>
      </c>
      <c r="AX978" s="13" t="s">
        <v>74</v>
      </c>
      <c r="AY978" s="238" t="s">
        <v>189</v>
      </c>
    </row>
    <row r="979" s="14" customFormat="1">
      <c r="A979" s="14"/>
      <c r="B979" s="239"/>
      <c r="C979" s="240"/>
      <c r="D979" s="229" t="s">
        <v>200</v>
      </c>
      <c r="E979" s="241" t="s">
        <v>19</v>
      </c>
      <c r="F979" s="242" t="s">
        <v>203</v>
      </c>
      <c r="G979" s="240"/>
      <c r="H979" s="243">
        <v>27.02</v>
      </c>
      <c r="I979" s="244"/>
      <c r="J979" s="240"/>
      <c r="K979" s="240"/>
      <c r="L979" s="245"/>
      <c r="M979" s="246"/>
      <c r="N979" s="247"/>
      <c r="O979" s="247"/>
      <c r="P979" s="247"/>
      <c r="Q979" s="247"/>
      <c r="R979" s="247"/>
      <c r="S979" s="247"/>
      <c r="T979" s="248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49" t="s">
        <v>200</v>
      </c>
      <c r="AU979" s="249" t="s">
        <v>84</v>
      </c>
      <c r="AV979" s="14" t="s">
        <v>196</v>
      </c>
      <c r="AW979" s="14" t="s">
        <v>35</v>
      </c>
      <c r="AX979" s="14" t="s">
        <v>82</v>
      </c>
      <c r="AY979" s="249" t="s">
        <v>189</v>
      </c>
    </row>
    <row r="980" s="2" customFormat="1" ht="24.15" customHeight="1">
      <c r="A980" s="42"/>
      <c r="B980" s="43"/>
      <c r="C980" s="209" t="s">
        <v>2309</v>
      </c>
      <c r="D980" s="209" t="s">
        <v>192</v>
      </c>
      <c r="E980" s="210" t="s">
        <v>2310</v>
      </c>
      <c r="F980" s="211" t="s">
        <v>2311</v>
      </c>
      <c r="G980" s="212" t="s">
        <v>107</v>
      </c>
      <c r="H980" s="213">
        <v>4.2969999999999997</v>
      </c>
      <c r="I980" s="214"/>
      <c r="J980" s="215">
        <f>ROUND(I980*H980,2)</f>
        <v>0</v>
      </c>
      <c r="K980" s="211" t="s">
        <v>195</v>
      </c>
      <c r="L980" s="48"/>
      <c r="M980" s="216" t="s">
        <v>19</v>
      </c>
      <c r="N980" s="217" t="s">
        <v>45</v>
      </c>
      <c r="O980" s="88"/>
      <c r="P980" s="218">
        <f>O980*H980</f>
        <v>0</v>
      </c>
      <c r="Q980" s="218">
        <v>0</v>
      </c>
      <c r="R980" s="218">
        <f>Q980*H980</f>
        <v>0</v>
      </c>
      <c r="S980" s="218">
        <v>2.5</v>
      </c>
      <c r="T980" s="219">
        <f>S980*H980</f>
        <v>10.7425</v>
      </c>
      <c r="U980" s="42"/>
      <c r="V980" s="42"/>
      <c r="W980" s="42"/>
      <c r="X980" s="42"/>
      <c r="Y980" s="42"/>
      <c r="Z980" s="42"/>
      <c r="AA980" s="42"/>
      <c r="AB980" s="42"/>
      <c r="AC980" s="42"/>
      <c r="AD980" s="42"/>
      <c r="AE980" s="42"/>
      <c r="AR980" s="220" t="s">
        <v>196</v>
      </c>
      <c r="AT980" s="220" t="s">
        <v>192</v>
      </c>
      <c r="AU980" s="220" t="s">
        <v>84</v>
      </c>
      <c r="AY980" s="21" t="s">
        <v>189</v>
      </c>
      <c r="BE980" s="221">
        <f>IF(N980="základní",J980,0)</f>
        <v>0</v>
      </c>
      <c r="BF980" s="221">
        <f>IF(N980="snížená",J980,0)</f>
        <v>0</v>
      </c>
      <c r="BG980" s="221">
        <f>IF(N980="zákl. přenesená",J980,0)</f>
        <v>0</v>
      </c>
      <c r="BH980" s="221">
        <f>IF(N980="sníž. přenesená",J980,0)</f>
        <v>0</v>
      </c>
      <c r="BI980" s="221">
        <f>IF(N980="nulová",J980,0)</f>
        <v>0</v>
      </c>
      <c r="BJ980" s="21" t="s">
        <v>82</v>
      </c>
      <c r="BK980" s="221">
        <f>ROUND(I980*H980,2)</f>
        <v>0</v>
      </c>
      <c r="BL980" s="21" t="s">
        <v>196</v>
      </c>
      <c r="BM980" s="220" t="s">
        <v>2312</v>
      </c>
    </row>
    <row r="981" s="2" customFormat="1">
      <c r="A981" s="42"/>
      <c r="B981" s="43"/>
      <c r="C981" s="44"/>
      <c r="D981" s="222" t="s">
        <v>198</v>
      </c>
      <c r="E981" s="44"/>
      <c r="F981" s="223" t="s">
        <v>2313</v>
      </c>
      <c r="G981" s="44"/>
      <c r="H981" s="44"/>
      <c r="I981" s="224"/>
      <c r="J981" s="44"/>
      <c r="K981" s="44"/>
      <c r="L981" s="48"/>
      <c r="M981" s="225"/>
      <c r="N981" s="226"/>
      <c r="O981" s="88"/>
      <c r="P981" s="88"/>
      <c r="Q981" s="88"/>
      <c r="R981" s="88"/>
      <c r="S981" s="88"/>
      <c r="T981" s="89"/>
      <c r="U981" s="42"/>
      <c r="V981" s="42"/>
      <c r="W981" s="42"/>
      <c r="X981" s="42"/>
      <c r="Y981" s="42"/>
      <c r="Z981" s="42"/>
      <c r="AA981" s="42"/>
      <c r="AB981" s="42"/>
      <c r="AC981" s="42"/>
      <c r="AD981" s="42"/>
      <c r="AE981" s="42"/>
      <c r="AT981" s="21" t="s">
        <v>198</v>
      </c>
      <c r="AU981" s="21" t="s">
        <v>84</v>
      </c>
    </row>
    <row r="982" s="15" customFormat="1">
      <c r="A982" s="15"/>
      <c r="B982" s="251"/>
      <c r="C982" s="252"/>
      <c r="D982" s="229" t="s">
        <v>200</v>
      </c>
      <c r="E982" s="253" t="s">
        <v>19</v>
      </c>
      <c r="F982" s="254" t="s">
        <v>2314</v>
      </c>
      <c r="G982" s="252"/>
      <c r="H982" s="253" t="s">
        <v>19</v>
      </c>
      <c r="I982" s="255"/>
      <c r="J982" s="252"/>
      <c r="K982" s="252"/>
      <c r="L982" s="256"/>
      <c r="M982" s="257"/>
      <c r="N982" s="258"/>
      <c r="O982" s="258"/>
      <c r="P982" s="258"/>
      <c r="Q982" s="258"/>
      <c r="R982" s="258"/>
      <c r="S982" s="258"/>
      <c r="T982" s="259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T982" s="260" t="s">
        <v>200</v>
      </c>
      <c r="AU982" s="260" t="s">
        <v>84</v>
      </c>
      <c r="AV982" s="15" t="s">
        <v>82</v>
      </c>
      <c r="AW982" s="15" t="s">
        <v>35</v>
      </c>
      <c r="AX982" s="15" t="s">
        <v>74</v>
      </c>
      <c r="AY982" s="260" t="s">
        <v>189</v>
      </c>
    </row>
    <row r="983" s="13" customFormat="1">
      <c r="A983" s="13"/>
      <c r="B983" s="227"/>
      <c r="C983" s="228"/>
      <c r="D983" s="229" t="s">
        <v>200</v>
      </c>
      <c r="E983" s="230" t="s">
        <v>19</v>
      </c>
      <c r="F983" s="231" t="s">
        <v>2315</v>
      </c>
      <c r="G983" s="228"/>
      <c r="H983" s="232">
        <v>4.2969999999999997</v>
      </c>
      <c r="I983" s="233"/>
      <c r="J983" s="228"/>
      <c r="K983" s="228"/>
      <c r="L983" s="234"/>
      <c r="M983" s="235"/>
      <c r="N983" s="236"/>
      <c r="O983" s="236"/>
      <c r="P983" s="236"/>
      <c r="Q983" s="236"/>
      <c r="R983" s="236"/>
      <c r="S983" s="236"/>
      <c r="T983" s="237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38" t="s">
        <v>200</v>
      </c>
      <c r="AU983" s="238" t="s">
        <v>84</v>
      </c>
      <c r="AV983" s="13" t="s">
        <v>84</v>
      </c>
      <c r="AW983" s="13" t="s">
        <v>35</v>
      </c>
      <c r="AX983" s="13" t="s">
        <v>82</v>
      </c>
      <c r="AY983" s="238" t="s">
        <v>189</v>
      </c>
    </row>
    <row r="984" s="2" customFormat="1" ht="24.15" customHeight="1">
      <c r="A984" s="42"/>
      <c r="B984" s="43"/>
      <c r="C984" s="209" t="s">
        <v>2316</v>
      </c>
      <c r="D984" s="209" t="s">
        <v>192</v>
      </c>
      <c r="E984" s="210" t="s">
        <v>2317</v>
      </c>
      <c r="F984" s="211" t="s">
        <v>2318</v>
      </c>
      <c r="G984" s="212" t="s">
        <v>107</v>
      </c>
      <c r="H984" s="213">
        <v>6.3499999999999996</v>
      </c>
      <c r="I984" s="214"/>
      <c r="J984" s="215">
        <f>ROUND(I984*H984,2)</f>
        <v>0</v>
      </c>
      <c r="K984" s="211" t="s">
        <v>195</v>
      </c>
      <c r="L984" s="48"/>
      <c r="M984" s="216" t="s">
        <v>19</v>
      </c>
      <c r="N984" s="217" t="s">
        <v>45</v>
      </c>
      <c r="O984" s="88"/>
      <c r="P984" s="218">
        <f>O984*H984</f>
        <v>0</v>
      </c>
      <c r="Q984" s="218">
        <v>0</v>
      </c>
      <c r="R984" s="218">
        <f>Q984*H984</f>
        <v>0</v>
      </c>
      <c r="S984" s="218">
        <v>2.2000000000000002</v>
      </c>
      <c r="T984" s="219">
        <f>S984*H984</f>
        <v>13.970000000000001</v>
      </c>
      <c r="U984" s="42"/>
      <c r="V984" s="42"/>
      <c r="W984" s="42"/>
      <c r="X984" s="42"/>
      <c r="Y984" s="42"/>
      <c r="Z984" s="42"/>
      <c r="AA984" s="42"/>
      <c r="AB984" s="42"/>
      <c r="AC984" s="42"/>
      <c r="AD984" s="42"/>
      <c r="AE984" s="42"/>
      <c r="AR984" s="220" t="s">
        <v>196</v>
      </c>
      <c r="AT984" s="220" t="s">
        <v>192</v>
      </c>
      <c r="AU984" s="220" t="s">
        <v>84</v>
      </c>
      <c r="AY984" s="21" t="s">
        <v>189</v>
      </c>
      <c r="BE984" s="221">
        <f>IF(N984="základní",J984,0)</f>
        <v>0</v>
      </c>
      <c r="BF984" s="221">
        <f>IF(N984="snížená",J984,0)</f>
        <v>0</v>
      </c>
      <c r="BG984" s="221">
        <f>IF(N984="zákl. přenesená",J984,0)</f>
        <v>0</v>
      </c>
      <c r="BH984" s="221">
        <f>IF(N984="sníž. přenesená",J984,0)</f>
        <v>0</v>
      </c>
      <c r="BI984" s="221">
        <f>IF(N984="nulová",J984,0)</f>
        <v>0</v>
      </c>
      <c r="BJ984" s="21" t="s">
        <v>82</v>
      </c>
      <c r="BK984" s="221">
        <f>ROUND(I984*H984,2)</f>
        <v>0</v>
      </c>
      <c r="BL984" s="21" t="s">
        <v>196</v>
      </c>
      <c r="BM984" s="220" t="s">
        <v>2319</v>
      </c>
    </row>
    <row r="985" s="2" customFormat="1">
      <c r="A985" s="42"/>
      <c r="B985" s="43"/>
      <c r="C985" s="44"/>
      <c r="D985" s="222" t="s">
        <v>198</v>
      </c>
      <c r="E985" s="44"/>
      <c r="F985" s="223" t="s">
        <v>2320</v>
      </c>
      <c r="G985" s="44"/>
      <c r="H985" s="44"/>
      <c r="I985" s="224"/>
      <c r="J985" s="44"/>
      <c r="K985" s="44"/>
      <c r="L985" s="48"/>
      <c r="M985" s="225"/>
      <c r="N985" s="226"/>
      <c r="O985" s="88"/>
      <c r="P985" s="88"/>
      <c r="Q985" s="88"/>
      <c r="R985" s="88"/>
      <c r="S985" s="88"/>
      <c r="T985" s="89"/>
      <c r="U985" s="42"/>
      <c r="V985" s="42"/>
      <c r="W985" s="42"/>
      <c r="X985" s="42"/>
      <c r="Y985" s="42"/>
      <c r="Z985" s="42"/>
      <c r="AA985" s="42"/>
      <c r="AB985" s="42"/>
      <c r="AC985" s="42"/>
      <c r="AD985" s="42"/>
      <c r="AE985" s="42"/>
      <c r="AT985" s="21" t="s">
        <v>198</v>
      </c>
      <c r="AU985" s="21" t="s">
        <v>84</v>
      </c>
    </row>
    <row r="986" s="15" customFormat="1">
      <c r="A986" s="15"/>
      <c r="B986" s="251"/>
      <c r="C986" s="252"/>
      <c r="D986" s="229" t="s">
        <v>200</v>
      </c>
      <c r="E986" s="253" t="s">
        <v>19</v>
      </c>
      <c r="F986" s="254" t="s">
        <v>2304</v>
      </c>
      <c r="G986" s="252"/>
      <c r="H986" s="253" t="s">
        <v>19</v>
      </c>
      <c r="I986" s="255"/>
      <c r="J986" s="252"/>
      <c r="K986" s="252"/>
      <c r="L986" s="256"/>
      <c r="M986" s="257"/>
      <c r="N986" s="258"/>
      <c r="O986" s="258"/>
      <c r="P986" s="258"/>
      <c r="Q986" s="258"/>
      <c r="R986" s="258"/>
      <c r="S986" s="258"/>
      <c r="T986" s="259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T986" s="260" t="s">
        <v>200</v>
      </c>
      <c r="AU986" s="260" t="s">
        <v>84</v>
      </c>
      <c r="AV986" s="15" t="s">
        <v>82</v>
      </c>
      <c r="AW986" s="15" t="s">
        <v>35</v>
      </c>
      <c r="AX986" s="15" t="s">
        <v>74</v>
      </c>
      <c r="AY986" s="260" t="s">
        <v>189</v>
      </c>
    </row>
    <row r="987" s="13" customFormat="1">
      <c r="A987" s="13"/>
      <c r="B987" s="227"/>
      <c r="C987" s="228"/>
      <c r="D987" s="229" t="s">
        <v>200</v>
      </c>
      <c r="E987" s="230" t="s">
        <v>19</v>
      </c>
      <c r="F987" s="231" t="s">
        <v>2321</v>
      </c>
      <c r="G987" s="228"/>
      <c r="H987" s="232">
        <v>6.3499999999999996</v>
      </c>
      <c r="I987" s="233"/>
      <c r="J987" s="228"/>
      <c r="K987" s="228"/>
      <c r="L987" s="234"/>
      <c r="M987" s="235"/>
      <c r="N987" s="236"/>
      <c r="O987" s="236"/>
      <c r="P987" s="236"/>
      <c r="Q987" s="236"/>
      <c r="R987" s="236"/>
      <c r="S987" s="236"/>
      <c r="T987" s="237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38" t="s">
        <v>200</v>
      </c>
      <c r="AU987" s="238" t="s">
        <v>84</v>
      </c>
      <c r="AV987" s="13" t="s">
        <v>84</v>
      </c>
      <c r="AW987" s="13" t="s">
        <v>35</v>
      </c>
      <c r="AX987" s="13" t="s">
        <v>82</v>
      </c>
      <c r="AY987" s="238" t="s">
        <v>189</v>
      </c>
    </row>
    <row r="988" s="2" customFormat="1" ht="24.15" customHeight="1">
      <c r="A988" s="42"/>
      <c r="B988" s="43"/>
      <c r="C988" s="209" t="s">
        <v>2322</v>
      </c>
      <c r="D988" s="209" t="s">
        <v>192</v>
      </c>
      <c r="E988" s="210" t="s">
        <v>592</v>
      </c>
      <c r="F988" s="211" t="s">
        <v>593</v>
      </c>
      <c r="G988" s="212" t="s">
        <v>107</v>
      </c>
      <c r="H988" s="213">
        <v>8.5459999999999994</v>
      </c>
      <c r="I988" s="214"/>
      <c r="J988" s="215">
        <f>ROUND(I988*H988,2)</f>
        <v>0</v>
      </c>
      <c r="K988" s="211" t="s">
        <v>195</v>
      </c>
      <c r="L988" s="48"/>
      <c r="M988" s="216" t="s">
        <v>19</v>
      </c>
      <c r="N988" s="217" t="s">
        <v>45</v>
      </c>
      <c r="O988" s="88"/>
      <c r="P988" s="218">
        <f>O988*H988</f>
        <v>0</v>
      </c>
      <c r="Q988" s="218">
        <v>0</v>
      </c>
      <c r="R988" s="218">
        <f>Q988*H988</f>
        <v>0</v>
      </c>
      <c r="S988" s="218">
        <v>2.3999999999999999</v>
      </c>
      <c r="T988" s="219">
        <f>S988*H988</f>
        <v>20.510399999999997</v>
      </c>
      <c r="U988" s="42"/>
      <c r="V988" s="42"/>
      <c r="W988" s="42"/>
      <c r="X988" s="42"/>
      <c r="Y988" s="42"/>
      <c r="Z988" s="42"/>
      <c r="AA988" s="42"/>
      <c r="AB988" s="42"/>
      <c r="AC988" s="42"/>
      <c r="AD988" s="42"/>
      <c r="AE988" s="42"/>
      <c r="AR988" s="220" t="s">
        <v>196</v>
      </c>
      <c r="AT988" s="220" t="s">
        <v>192</v>
      </c>
      <c r="AU988" s="220" t="s">
        <v>84</v>
      </c>
      <c r="AY988" s="21" t="s">
        <v>189</v>
      </c>
      <c r="BE988" s="221">
        <f>IF(N988="základní",J988,0)</f>
        <v>0</v>
      </c>
      <c r="BF988" s="221">
        <f>IF(N988="snížená",J988,0)</f>
        <v>0</v>
      </c>
      <c r="BG988" s="221">
        <f>IF(N988="zákl. přenesená",J988,0)</f>
        <v>0</v>
      </c>
      <c r="BH988" s="221">
        <f>IF(N988="sníž. přenesená",J988,0)</f>
        <v>0</v>
      </c>
      <c r="BI988" s="221">
        <f>IF(N988="nulová",J988,0)</f>
        <v>0</v>
      </c>
      <c r="BJ988" s="21" t="s">
        <v>82</v>
      </c>
      <c r="BK988" s="221">
        <f>ROUND(I988*H988,2)</f>
        <v>0</v>
      </c>
      <c r="BL988" s="21" t="s">
        <v>196</v>
      </c>
      <c r="BM988" s="220" t="s">
        <v>2323</v>
      </c>
    </row>
    <row r="989" s="2" customFormat="1">
      <c r="A989" s="42"/>
      <c r="B989" s="43"/>
      <c r="C989" s="44"/>
      <c r="D989" s="222" t="s">
        <v>198</v>
      </c>
      <c r="E989" s="44"/>
      <c r="F989" s="223" t="s">
        <v>595</v>
      </c>
      <c r="G989" s="44"/>
      <c r="H989" s="44"/>
      <c r="I989" s="224"/>
      <c r="J989" s="44"/>
      <c r="K989" s="44"/>
      <c r="L989" s="48"/>
      <c r="M989" s="225"/>
      <c r="N989" s="226"/>
      <c r="O989" s="88"/>
      <c r="P989" s="88"/>
      <c r="Q989" s="88"/>
      <c r="R989" s="88"/>
      <c r="S989" s="88"/>
      <c r="T989" s="89"/>
      <c r="U989" s="42"/>
      <c r="V989" s="42"/>
      <c r="W989" s="42"/>
      <c r="X989" s="42"/>
      <c r="Y989" s="42"/>
      <c r="Z989" s="42"/>
      <c r="AA989" s="42"/>
      <c r="AB989" s="42"/>
      <c r="AC989" s="42"/>
      <c r="AD989" s="42"/>
      <c r="AE989" s="42"/>
      <c r="AT989" s="21" t="s">
        <v>198</v>
      </c>
      <c r="AU989" s="21" t="s">
        <v>84</v>
      </c>
    </row>
    <row r="990" s="15" customFormat="1">
      <c r="A990" s="15"/>
      <c r="B990" s="251"/>
      <c r="C990" s="252"/>
      <c r="D990" s="229" t="s">
        <v>200</v>
      </c>
      <c r="E990" s="253" t="s">
        <v>19</v>
      </c>
      <c r="F990" s="254" t="s">
        <v>2324</v>
      </c>
      <c r="G990" s="252"/>
      <c r="H990" s="253" t="s">
        <v>19</v>
      </c>
      <c r="I990" s="255"/>
      <c r="J990" s="252"/>
      <c r="K990" s="252"/>
      <c r="L990" s="256"/>
      <c r="M990" s="257"/>
      <c r="N990" s="258"/>
      <c r="O990" s="258"/>
      <c r="P990" s="258"/>
      <c r="Q990" s="258"/>
      <c r="R990" s="258"/>
      <c r="S990" s="258"/>
      <c r="T990" s="259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T990" s="260" t="s">
        <v>200</v>
      </c>
      <c r="AU990" s="260" t="s">
        <v>84</v>
      </c>
      <c r="AV990" s="15" t="s">
        <v>82</v>
      </c>
      <c r="AW990" s="15" t="s">
        <v>35</v>
      </c>
      <c r="AX990" s="15" t="s">
        <v>74</v>
      </c>
      <c r="AY990" s="260" t="s">
        <v>189</v>
      </c>
    </row>
    <row r="991" s="13" customFormat="1">
      <c r="A991" s="13"/>
      <c r="B991" s="227"/>
      <c r="C991" s="228"/>
      <c r="D991" s="229" t="s">
        <v>200</v>
      </c>
      <c r="E991" s="230" t="s">
        <v>19</v>
      </c>
      <c r="F991" s="231" t="s">
        <v>2325</v>
      </c>
      <c r="G991" s="228"/>
      <c r="H991" s="232">
        <v>8.5459999999999994</v>
      </c>
      <c r="I991" s="233"/>
      <c r="J991" s="228"/>
      <c r="K991" s="228"/>
      <c r="L991" s="234"/>
      <c r="M991" s="235"/>
      <c r="N991" s="236"/>
      <c r="O991" s="236"/>
      <c r="P991" s="236"/>
      <c r="Q991" s="236"/>
      <c r="R991" s="236"/>
      <c r="S991" s="236"/>
      <c r="T991" s="237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38" t="s">
        <v>200</v>
      </c>
      <c r="AU991" s="238" t="s">
        <v>84</v>
      </c>
      <c r="AV991" s="13" t="s">
        <v>84</v>
      </c>
      <c r="AW991" s="13" t="s">
        <v>35</v>
      </c>
      <c r="AX991" s="13" t="s">
        <v>82</v>
      </c>
      <c r="AY991" s="238" t="s">
        <v>189</v>
      </c>
    </row>
    <row r="992" s="2" customFormat="1" ht="24.15" customHeight="1">
      <c r="A992" s="42"/>
      <c r="B992" s="43"/>
      <c r="C992" s="209" t="s">
        <v>2326</v>
      </c>
      <c r="D992" s="209" t="s">
        <v>192</v>
      </c>
      <c r="E992" s="210" t="s">
        <v>2327</v>
      </c>
      <c r="F992" s="211" t="s">
        <v>2328</v>
      </c>
      <c r="G992" s="212" t="s">
        <v>115</v>
      </c>
      <c r="H992" s="213">
        <v>108.12300000000001</v>
      </c>
      <c r="I992" s="214"/>
      <c r="J992" s="215">
        <f>ROUND(I992*H992,2)</f>
        <v>0</v>
      </c>
      <c r="K992" s="211" t="s">
        <v>195</v>
      </c>
      <c r="L992" s="48"/>
      <c r="M992" s="216" t="s">
        <v>19</v>
      </c>
      <c r="N992" s="217" t="s">
        <v>45</v>
      </c>
      <c r="O992" s="88"/>
      <c r="P992" s="218">
        <f>O992*H992</f>
        <v>0</v>
      </c>
      <c r="Q992" s="218">
        <v>0</v>
      </c>
      <c r="R992" s="218">
        <f>Q992*H992</f>
        <v>0</v>
      </c>
      <c r="S992" s="218">
        <v>0.37</v>
      </c>
      <c r="T992" s="219">
        <f>S992*H992</f>
        <v>40.005510000000001</v>
      </c>
      <c r="U992" s="42"/>
      <c r="V992" s="42"/>
      <c r="W992" s="42"/>
      <c r="X992" s="42"/>
      <c r="Y992" s="42"/>
      <c r="Z992" s="42"/>
      <c r="AA992" s="42"/>
      <c r="AB992" s="42"/>
      <c r="AC992" s="42"/>
      <c r="AD992" s="42"/>
      <c r="AE992" s="42"/>
      <c r="AR992" s="220" t="s">
        <v>196</v>
      </c>
      <c r="AT992" s="220" t="s">
        <v>192</v>
      </c>
      <c r="AU992" s="220" t="s">
        <v>84</v>
      </c>
      <c r="AY992" s="21" t="s">
        <v>189</v>
      </c>
      <c r="BE992" s="221">
        <f>IF(N992="základní",J992,0)</f>
        <v>0</v>
      </c>
      <c r="BF992" s="221">
        <f>IF(N992="snížená",J992,0)</f>
        <v>0</v>
      </c>
      <c r="BG992" s="221">
        <f>IF(N992="zákl. přenesená",J992,0)</f>
        <v>0</v>
      </c>
      <c r="BH992" s="221">
        <f>IF(N992="sníž. přenesená",J992,0)</f>
        <v>0</v>
      </c>
      <c r="BI992" s="221">
        <f>IF(N992="nulová",J992,0)</f>
        <v>0</v>
      </c>
      <c r="BJ992" s="21" t="s">
        <v>82</v>
      </c>
      <c r="BK992" s="221">
        <f>ROUND(I992*H992,2)</f>
        <v>0</v>
      </c>
      <c r="BL992" s="21" t="s">
        <v>196</v>
      </c>
      <c r="BM992" s="220" t="s">
        <v>2329</v>
      </c>
    </row>
    <row r="993" s="2" customFormat="1">
      <c r="A993" s="42"/>
      <c r="B993" s="43"/>
      <c r="C993" s="44"/>
      <c r="D993" s="222" t="s">
        <v>198</v>
      </c>
      <c r="E993" s="44"/>
      <c r="F993" s="223" t="s">
        <v>2330</v>
      </c>
      <c r="G993" s="44"/>
      <c r="H993" s="44"/>
      <c r="I993" s="224"/>
      <c r="J993" s="44"/>
      <c r="K993" s="44"/>
      <c r="L993" s="48"/>
      <c r="M993" s="225"/>
      <c r="N993" s="226"/>
      <c r="O993" s="88"/>
      <c r="P993" s="88"/>
      <c r="Q993" s="88"/>
      <c r="R993" s="88"/>
      <c r="S993" s="88"/>
      <c r="T993" s="89"/>
      <c r="U993" s="42"/>
      <c r="V993" s="42"/>
      <c r="W993" s="42"/>
      <c r="X993" s="42"/>
      <c r="Y993" s="42"/>
      <c r="Z993" s="42"/>
      <c r="AA993" s="42"/>
      <c r="AB993" s="42"/>
      <c r="AC993" s="42"/>
      <c r="AD993" s="42"/>
      <c r="AE993" s="42"/>
      <c r="AT993" s="21" t="s">
        <v>198</v>
      </c>
      <c r="AU993" s="21" t="s">
        <v>84</v>
      </c>
    </row>
    <row r="994" s="15" customFormat="1">
      <c r="A994" s="15"/>
      <c r="B994" s="251"/>
      <c r="C994" s="252"/>
      <c r="D994" s="229" t="s">
        <v>200</v>
      </c>
      <c r="E994" s="253" t="s">
        <v>19</v>
      </c>
      <c r="F994" s="254" t="s">
        <v>1753</v>
      </c>
      <c r="G994" s="252"/>
      <c r="H994" s="253" t="s">
        <v>19</v>
      </c>
      <c r="I994" s="255"/>
      <c r="J994" s="252"/>
      <c r="K994" s="252"/>
      <c r="L994" s="256"/>
      <c r="M994" s="257"/>
      <c r="N994" s="258"/>
      <c r="O994" s="258"/>
      <c r="P994" s="258"/>
      <c r="Q994" s="258"/>
      <c r="R994" s="258"/>
      <c r="S994" s="258"/>
      <c r="T994" s="259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T994" s="260" t="s">
        <v>200</v>
      </c>
      <c r="AU994" s="260" t="s">
        <v>84</v>
      </c>
      <c r="AV994" s="15" t="s">
        <v>82</v>
      </c>
      <c r="AW994" s="15" t="s">
        <v>35</v>
      </c>
      <c r="AX994" s="15" t="s">
        <v>74</v>
      </c>
      <c r="AY994" s="260" t="s">
        <v>189</v>
      </c>
    </row>
    <row r="995" s="13" customFormat="1">
      <c r="A995" s="13"/>
      <c r="B995" s="227"/>
      <c r="C995" s="228"/>
      <c r="D995" s="229" t="s">
        <v>200</v>
      </c>
      <c r="E995" s="230" t="s">
        <v>19</v>
      </c>
      <c r="F995" s="231" t="s">
        <v>1893</v>
      </c>
      <c r="G995" s="228"/>
      <c r="H995" s="232">
        <v>28.308</v>
      </c>
      <c r="I995" s="233"/>
      <c r="J995" s="228"/>
      <c r="K995" s="228"/>
      <c r="L995" s="234"/>
      <c r="M995" s="235"/>
      <c r="N995" s="236"/>
      <c r="O995" s="236"/>
      <c r="P995" s="236"/>
      <c r="Q995" s="236"/>
      <c r="R995" s="236"/>
      <c r="S995" s="236"/>
      <c r="T995" s="237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38" t="s">
        <v>200</v>
      </c>
      <c r="AU995" s="238" t="s">
        <v>84</v>
      </c>
      <c r="AV995" s="13" t="s">
        <v>84</v>
      </c>
      <c r="AW995" s="13" t="s">
        <v>35</v>
      </c>
      <c r="AX995" s="13" t="s">
        <v>74</v>
      </c>
      <c r="AY995" s="238" t="s">
        <v>189</v>
      </c>
    </row>
    <row r="996" s="15" customFormat="1">
      <c r="A996" s="15"/>
      <c r="B996" s="251"/>
      <c r="C996" s="252"/>
      <c r="D996" s="229" t="s">
        <v>200</v>
      </c>
      <c r="E996" s="253" t="s">
        <v>19</v>
      </c>
      <c r="F996" s="254" t="s">
        <v>1760</v>
      </c>
      <c r="G996" s="252"/>
      <c r="H996" s="253" t="s">
        <v>19</v>
      </c>
      <c r="I996" s="255"/>
      <c r="J996" s="252"/>
      <c r="K996" s="252"/>
      <c r="L996" s="256"/>
      <c r="M996" s="257"/>
      <c r="N996" s="258"/>
      <c r="O996" s="258"/>
      <c r="P996" s="258"/>
      <c r="Q996" s="258"/>
      <c r="R996" s="258"/>
      <c r="S996" s="258"/>
      <c r="T996" s="259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T996" s="260" t="s">
        <v>200</v>
      </c>
      <c r="AU996" s="260" t="s">
        <v>84</v>
      </c>
      <c r="AV996" s="15" t="s">
        <v>82</v>
      </c>
      <c r="AW996" s="15" t="s">
        <v>35</v>
      </c>
      <c r="AX996" s="15" t="s">
        <v>74</v>
      </c>
      <c r="AY996" s="260" t="s">
        <v>189</v>
      </c>
    </row>
    <row r="997" s="13" customFormat="1">
      <c r="A997" s="13"/>
      <c r="B997" s="227"/>
      <c r="C997" s="228"/>
      <c r="D997" s="229" t="s">
        <v>200</v>
      </c>
      <c r="E997" s="230" t="s">
        <v>19</v>
      </c>
      <c r="F997" s="231" t="s">
        <v>1894</v>
      </c>
      <c r="G997" s="228"/>
      <c r="H997" s="232">
        <v>79.814999999999998</v>
      </c>
      <c r="I997" s="233"/>
      <c r="J997" s="228"/>
      <c r="K997" s="228"/>
      <c r="L997" s="234"/>
      <c r="M997" s="235"/>
      <c r="N997" s="236"/>
      <c r="O997" s="236"/>
      <c r="P997" s="236"/>
      <c r="Q997" s="236"/>
      <c r="R997" s="236"/>
      <c r="S997" s="236"/>
      <c r="T997" s="237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38" t="s">
        <v>200</v>
      </c>
      <c r="AU997" s="238" t="s">
        <v>84</v>
      </c>
      <c r="AV997" s="13" t="s">
        <v>84</v>
      </c>
      <c r="AW997" s="13" t="s">
        <v>35</v>
      </c>
      <c r="AX997" s="13" t="s">
        <v>74</v>
      </c>
      <c r="AY997" s="238" t="s">
        <v>189</v>
      </c>
    </row>
    <row r="998" s="14" customFormat="1">
      <c r="A998" s="14"/>
      <c r="B998" s="239"/>
      <c r="C998" s="240"/>
      <c r="D998" s="229" t="s">
        <v>200</v>
      </c>
      <c r="E998" s="241" t="s">
        <v>19</v>
      </c>
      <c r="F998" s="242" t="s">
        <v>203</v>
      </c>
      <c r="G998" s="240"/>
      <c r="H998" s="243">
        <v>108.12300000000001</v>
      </c>
      <c r="I998" s="244"/>
      <c r="J998" s="240"/>
      <c r="K998" s="240"/>
      <c r="L998" s="245"/>
      <c r="M998" s="246"/>
      <c r="N998" s="247"/>
      <c r="O998" s="247"/>
      <c r="P998" s="247"/>
      <c r="Q998" s="247"/>
      <c r="R998" s="247"/>
      <c r="S998" s="247"/>
      <c r="T998" s="248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49" t="s">
        <v>200</v>
      </c>
      <c r="AU998" s="249" t="s">
        <v>84</v>
      </c>
      <c r="AV998" s="14" t="s">
        <v>196</v>
      </c>
      <c r="AW998" s="14" t="s">
        <v>35</v>
      </c>
      <c r="AX998" s="14" t="s">
        <v>82</v>
      </c>
      <c r="AY998" s="249" t="s">
        <v>189</v>
      </c>
    </row>
    <row r="999" s="2" customFormat="1" ht="37.8" customHeight="1">
      <c r="A999" s="42"/>
      <c r="B999" s="43"/>
      <c r="C999" s="209" t="s">
        <v>2331</v>
      </c>
      <c r="D999" s="209" t="s">
        <v>192</v>
      </c>
      <c r="E999" s="210" t="s">
        <v>2332</v>
      </c>
      <c r="F999" s="211" t="s">
        <v>2333</v>
      </c>
      <c r="G999" s="212" t="s">
        <v>115</v>
      </c>
      <c r="H999" s="213">
        <v>48.600000000000001</v>
      </c>
      <c r="I999" s="214"/>
      <c r="J999" s="215">
        <f>ROUND(I999*H999,2)</f>
        <v>0</v>
      </c>
      <c r="K999" s="211" t="s">
        <v>19</v>
      </c>
      <c r="L999" s="48"/>
      <c r="M999" s="216" t="s">
        <v>19</v>
      </c>
      <c r="N999" s="217" t="s">
        <v>45</v>
      </c>
      <c r="O999" s="88"/>
      <c r="P999" s="218">
        <f>O999*H999</f>
        <v>0</v>
      </c>
      <c r="Q999" s="218">
        <v>0</v>
      </c>
      <c r="R999" s="218">
        <f>Q999*H999</f>
        <v>0</v>
      </c>
      <c r="S999" s="218">
        <v>0.37</v>
      </c>
      <c r="T999" s="219">
        <f>S999*H999</f>
        <v>17.981999999999999</v>
      </c>
      <c r="U999" s="42"/>
      <c r="V999" s="42"/>
      <c r="W999" s="42"/>
      <c r="X999" s="42"/>
      <c r="Y999" s="42"/>
      <c r="Z999" s="42"/>
      <c r="AA999" s="42"/>
      <c r="AB999" s="42"/>
      <c r="AC999" s="42"/>
      <c r="AD999" s="42"/>
      <c r="AE999" s="42"/>
      <c r="AR999" s="220" t="s">
        <v>196</v>
      </c>
      <c r="AT999" s="220" t="s">
        <v>192</v>
      </c>
      <c r="AU999" s="220" t="s">
        <v>84</v>
      </c>
      <c r="AY999" s="21" t="s">
        <v>189</v>
      </c>
      <c r="BE999" s="221">
        <f>IF(N999="základní",J999,0)</f>
        <v>0</v>
      </c>
      <c r="BF999" s="221">
        <f>IF(N999="snížená",J999,0)</f>
        <v>0</v>
      </c>
      <c r="BG999" s="221">
        <f>IF(N999="zákl. přenesená",J999,0)</f>
        <v>0</v>
      </c>
      <c r="BH999" s="221">
        <f>IF(N999="sníž. přenesená",J999,0)</f>
        <v>0</v>
      </c>
      <c r="BI999" s="221">
        <f>IF(N999="nulová",J999,0)</f>
        <v>0</v>
      </c>
      <c r="BJ999" s="21" t="s">
        <v>82</v>
      </c>
      <c r="BK999" s="221">
        <f>ROUND(I999*H999,2)</f>
        <v>0</v>
      </c>
      <c r="BL999" s="21" t="s">
        <v>196</v>
      </c>
      <c r="BM999" s="220" t="s">
        <v>2334</v>
      </c>
    </row>
    <row r="1000" s="15" customFormat="1">
      <c r="A1000" s="15"/>
      <c r="B1000" s="251"/>
      <c r="C1000" s="252"/>
      <c r="D1000" s="229" t="s">
        <v>200</v>
      </c>
      <c r="E1000" s="253" t="s">
        <v>19</v>
      </c>
      <c r="F1000" s="254" t="s">
        <v>2335</v>
      </c>
      <c r="G1000" s="252"/>
      <c r="H1000" s="253" t="s">
        <v>19</v>
      </c>
      <c r="I1000" s="255"/>
      <c r="J1000" s="252"/>
      <c r="K1000" s="252"/>
      <c r="L1000" s="256"/>
      <c r="M1000" s="257"/>
      <c r="N1000" s="258"/>
      <c r="O1000" s="258"/>
      <c r="P1000" s="258"/>
      <c r="Q1000" s="258"/>
      <c r="R1000" s="258"/>
      <c r="S1000" s="258"/>
      <c r="T1000" s="259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T1000" s="260" t="s">
        <v>200</v>
      </c>
      <c r="AU1000" s="260" t="s">
        <v>84</v>
      </c>
      <c r="AV1000" s="15" t="s">
        <v>82</v>
      </c>
      <c r="AW1000" s="15" t="s">
        <v>35</v>
      </c>
      <c r="AX1000" s="15" t="s">
        <v>74</v>
      </c>
      <c r="AY1000" s="260" t="s">
        <v>189</v>
      </c>
    </row>
    <row r="1001" s="13" customFormat="1">
      <c r="A1001" s="13"/>
      <c r="B1001" s="227"/>
      <c r="C1001" s="228"/>
      <c r="D1001" s="229" t="s">
        <v>200</v>
      </c>
      <c r="E1001" s="230" t="s">
        <v>19</v>
      </c>
      <c r="F1001" s="231" t="s">
        <v>2336</v>
      </c>
      <c r="G1001" s="228"/>
      <c r="H1001" s="232">
        <v>48.600000000000001</v>
      </c>
      <c r="I1001" s="233"/>
      <c r="J1001" s="228"/>
      <c r="K1001" s="228"/>
      <c r="L1001" s="234"/>
      <c r="M1001" s="235"/>
      <c r="N1001" s="236"/>
      <c r="O1001" s="236"/>
      <c r="P1001" s="236"/>
      <c r="Q1001" s="236"/>
      <c r="R1001" s="236"/>
      <c r="S1001" s="236"/>
      <c r="T1001" s="237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38" t="s">
        <v>200</v>
      </c>
      <c r="AU1001" s="238" t="s">
        <v>84</v>
      </c>
      <c r="AV1001" s="13" t="s">
        <v>84</v>
      </c>
      <c r="AW1001" s="13" t="s">
        <v>35</v>
      </c>
      <c r="AX1001" s="13" t="s">
        <v>82</v>
      </c>
      <c r="AY1001" s="238" t="s">
        <v>189</v>
      </c>
    </row>
    <row r="1002" s="2" customFormat="1" ht="24.15" customHeight="1">
      <c r="A1002" s="42"/>
      <c r="B1002" s="43"/>
      <c r="C1002" s="209" t="s">
        <v>2337</v>
      </c>
      <c r="D1002" s="209" t="s">
        <v>192</v>
      </c>
      <c r="E1002" s="210" t="s">
        <v>2338</v>
      </c>
      <c r="F1002" s="211" t="s">
        <v>2339</v>
      </c>
      <c r="G1002" s="212" t="s">
        <v>115</v>
      </c>
      <c r="H1002" s="213">
        <v>22.584</v>
      </c>
      <c r="I1002" s="214"/>
      <c r="J1002" s="215">
        <f>ROUND(I1002*H1002,2)</f>
        <v>0</v>
      </c>
      <c r="K1002" s="211" t="s">
        <v>195</v>
      </c>
      <c r="L1002" s="48"/>
      <c r="M1002" s="216" t="s">
        <v>19</v>
      </c>
      <c r="N1002" s="217" t="s">
        <v>45</v>
      </c>
      <c r="O1002" s="88"/>
      <c r="P1002" s="218">
        <f>O1002*H1002</f>
        <v>0</v>
      </c>
      <c r="Q1002" s="218">
        <v>0</v>
      </c>
      <c r="R1002" s="218">
        <f>Q1002*H1002</f>
        <v>0</v>
      </c>
      <c r="S1002" s="218">
        <v>0.070000000000000007</v>
      </c>
      <c r="T1002" s="219">
        <f>S1002*H1002</f>
        <v>1.5808800000000001</v>
      </c>
      <c r="U1002" s="42"/>
      <c r="V1002" s="42"/>
      <c r="W1002" s="42"/>
      <c r="X1002" s="42"/>
      <c r="Y1002" s="42"/>
      <c r="Z1002" s="42"/>
      <c r="AA1002" s="42"/>
      <c r="AB1002" s="42"/>
      <c r="AC1002" s="42"/>
      <c r="AD1002" s="42"/>
      <c r="AE1002" s="42"/>
      <c r="AR1002" s="220" t="s">
        <v>196</v>
      </c>
      <c r="AT1002" s="220" t="s">
        <v>192</v>
      </c>
      <c r="AU1002" s="220" t="s">
        <v>84</v>
      </c>
      <c r="AY1002" s="21" t="s">
        <v>189</v>
      </c>
      <c r="BE1002" s="221">
        <f>IF(N1002="základní",J1002,0)</f>
        <v>0</v>
      </c>
      <c r="BF1002" s="221">
        <f>IF(N1002="snížená",J1002,0)</f>
        <v>0</v>
      </c>
      <c r="BG1002" s="221">
        <f>IF(N1002="zákl. přenesená",J1002,0)</f>
        <v>0</v>
      </c>
      <c r="BH1002" s="221">
        <f>IF(N1002="sníž. přenesená",J1002,0)</f>
        <v>0</v>
      </c>
      <c r="BI1002" s="221">
        <f>IF(N1002="nulová",J1002,0)</f>
        <v>0</v>
      </c>
      <c r="BJ1002" s="21" t="s">
        <v>82</v>
      </c>
      <c r="BK1002" s="221">
        <f>ROUND(I1002*H1002,2)</f>
        <v>0</v>
      </c>
      <c r="BL1002" s="21" t="s">
        <v>196</v>
      </c>
      <c r="BM1002" s="220" t="s">
        <v>2340</v>
      </c>
    </row>
    <row r="1003" s="2" customFormat="1">
      <c r="A1003" s="42"/>
      <c r="B1003" s="43"/>
      <c r="C1003" s="44"/>
      <c r="D1003" s="222" t="s">
        <v>198</v>
      </c>
      <c r="E1003" s="44"/>
      <c r="F1003" s="223" t="s">
        <v>2341</v>
      </c>
      <c r="G1003" s="44"/>
      <c r="H1003" s="44"/>
      <c r="I1003" s="224"/>
      <c r="J1003" s="44"/>
      <c r="K1003" s="44"/>
      <c r="L1003" s="48"/>
      <c r="M1003" s="225"/>
      <c r="N1003" s="226"/>
      <c r="O1003" s="88"/>
      <c r="P1003" s="88"/>
      <c r="Q1003" s="88"/>
      <c r="R1003" s="88"/>
      <c r="S1003" s="88"/>
      <c r="T1003" s="89"/>
      <c r="U1003" s="42"/>
      <c r="V1003" s="42"/>
      <c r="W1003" s="42"/>
      <c r="X1003" s="42"/>
      <c r="Y1003" s="42"/>
      <c r="Z1003" s="42"/>
      <c r="AA1003" s="42"/>
      <c r="AB1003" s="42"/>
      <c r="AC1003" s="42"/>
      <c r="AD1003" s="42"/>
      <c r="AE1003" s="42"/>
      <c r="AT1003" s="21" t="s">
        <v>198</v>
      </c>
      <c r="AU1003" s="21" t="s">
        <v>84</v>
      </c>
    </row>
    <row r="1004" s="15" customFormat="1">
      <c r="A1004" s="15"/>
      <c r="B1004" s="251"/>
      <c r="C1004" s="252"/>
      <c r="D1004" s="229" t="s">
        <v>200</v>
      </c>
      <c r="E1004" s="253" t="s">
        <v>19</v>
      </c>
      <c r="F1004" s="254" t="s">
        <v>1764</v>
      </c>
      <c r="G1004" s="252"/>
      <c r="H1004" s="253" t="s">
        <v>19</v>
      </c>
      <c r="I1004" s="255"/>
      <c r="J1004" s="252"/>
      <c r="K1004" s="252"/>
      <c r="L1004" s="256"/>
      <c r="M1004" s="257"/>
      <c r="N1004" s="258"/>
      <c r="O1004" s="258"/>
      <c r="P1004" s="258"/>
      <c r="Q1004" s="258"/>
      <c r="R1004" s="258"/>
      <c r="S1004" s="258"/>
      <c r="T1004" s="259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T1004" s="260" t="s">
        <v>200</v>
      </c>
      <c r="AU1004" s="260" t="s">
        <v>84</v>
      </c>
      <c r="AV1004" s="15" t="s">
        <v>82</v>
      </c>
      <c r="AW1004" s="15" t="s">
        <v>35</v>
      </c>
      <c r="AX1004" s="15" t="s">
        <v>74</v>
      </c>
      <c r="AY1004" s="260" t="s">
        <v>189</v>
      </c>
    </row>
    <row r="1005" s="13" customFormat="1">
      <c r="A1005" s="13"/>
      <c r="B1005" s="227"/>
      <c r="C1005" s="228"/>
      <c r="D1005" s="229" t="s">
        <v>200</v>
      </c>
      <c r="E1005" s="230" t="s">
        <v>19</v>
      </c>
      <c r="F1005" s="231" t="s">
        <v>2342</v>
      </c>
      <c r="G1005" s="228"/>
      <c r="H1005" s="232">
        <v>22.584</v>
      </c>
      <c r="I1005" s="233"/>
      <c r="J1005" s="228"/>
      <c r="K1005" s="228"/>
      <c r="L1005" s="234"/>
      <c r="M1005" s="235"/>
      <c r="N1005" s="236"/>
      <c r="O1005" s="236"/>
      <c r="P1005" s="236"/>
      <c r="Q1005" s="236"/>
      <c r="R1005" s="236"/>
      <c r="S1005" s="236"/>
      <c r="T1005" s="237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38" t="s">
        <v>200</v>
      </c>
      <c r="AU1005" s="238" t="s">
        <v>84</v>
      </c>
      <c r="AV1005" s="13" t="s">
        <v>84</v>
      </c>
      <c r="AW1005" s="13" t="s">
        <v>35</v>
      </c>
      <c r="AX1005" s="13" t="s">
        <v>82</v>
      </c>
      <c r="AY1005" s="238" t="s">
        <v>189</v>
      </c>
    </row>
    <row r="1006" s="2" customFormat="1" ht="24.15" customHeight="1">
      <c r="A1006" s="42"/>
      <c r="B1006" s="43"/>
      <c r="C1006" s="209" t="s">
        <v>2343</v>
      </c>
      <c r="D1006" s="209" t="s">
        <v>192</v>
      </c>
      <c r="E1006" s="210" t="s">
        <v>2344</v>
      </c>
      <c r="F1006" s="211" t="s">
        <v>2345</v>
      </c>
      <c r="G1006" s="212" t="s">
        <v>107</v>
      </c>
      <c r="H1006" s="213">
        <v>0.27200000000000002</v>
      </c>
      <c r="I1006" s="214"/>
      <c r="J1006" s="215">
        <f>ROUND(I1006*H1006,2)</f>
        <v>0</v>
      </c>
      <c r="K1006" s="211" t="s">
        <v>195</v>
      </c>
      <c r="L1006" s="48"/>
      <c r="M1006" s="216" t="s">
        <v>19</v>
      </c>
      <c r="N1006" s="217" t="s">
        <v>45</v>
      </c>
      <c r="O1006" s="88"/>
      <c r="P1006" s="218">
        <f>O1006*H1006</f>
        <v>0</v>
      </c>
      <c r="Q1006" s="218">
        <v>0</v>
      </c>
      <c r="R1006" s="218">
        <f>Q1006*H1006</f>
        <v>0</v>
      </c>
      <c r="S1006" s="218">
        <v>2.2000000000000002</v>
      </c>
      <c r="T1006" s="219">
        <f>S1006*H1006</f>
        <v>0.59840000000000004</v>
      </c>
      <c r="U1006" s="42"/>
      <c r="V1006" s="42"/>
      <c r="W1006" s="42"/>
      <c r="X1006" s="42"/>
      <c r="Y1006" s="42"/>
      <c r="Z1006" s="42"/>
      <c r="AA1006" s="42"/>
      <c r="AB1006" s="42"/>
      <c r="AC1006" s="42"/>
      <c r="AD1006" s="42"/>
      <c r="AE1006" s="42"/>
      <c r="AR1006" s="220" t="s">
        <v>196</v>
      </c>
      <c r="AT1006" s="220" t="s">
        <v>192</v>
      </c>
      <c r="AU1006" s="220" t="s">
        <v>84</v>
      </c>
      <c r="AY1006" s="21" t="s">
        <v>189</v>
      </c>
      <c r="BE1006" s="221">
        <f>IF(N1006="základní",J1006,0)</f>
        <v>0</v>
      </c>
      <c r="BF1006" s="221">
        <f>IF(N1006="snížená",J1006,0)</f>
        <v>0</v>
      </c>
      <c r="BG1006" s="221">
        <f>IF(N1006="zákl. přenesená",J1006,0)</f>
        <v>0</v>
      </c>
      <c r="BH1006" s="221">
        <f>IF(N1006="sníž. přenesená",J1006,0)</f>
        <v>0</v>
      </c>
      <c r="BI1006" s="221">
        <f>IF(N1006="nulová",J1006,0)</f>
        <v>0</v>
      </c>
      <c r="BJ1006" s="21" t="s">
        <v>82</v>
      </c>
      <c r="BK1006" s="221">
        <f>ROUND(I1006*H1006,2)</f>
        <v>0</v>
      </c>
      <c r="BL1006" s="21" t="s">
        <v>196</v>
      </c>
      <c r="BM1006" s="220" t="s">
        <v>2346</v>
      </c>
    </row>
    <row r="1007" s="2" customFormat="1">
      <c r="A1007" s="42"/>
      <c r="B1007" s="43"/>
      <c r="C1007" s="44"/>
      <c r="D1007" s="222" t="s">
        <v>198</v>
      </c>
      <c r="E1007" s="44"/>
      <c r="F1007" s="223" t="s">
        <v>2347</v>
      </c>
      <c r="G1007" s="44"/>
      <c r="H1007" s="44"/>
      <c r="I1007" s="224"/>
      <c r="J1007" s="44"/>
      <c r="K1007" s="44"/>
      <c r="L1007" s="48"/>
      <c r="M1007" s="225"/>
      <c r="N1007" s="226"/>
      <c r="O1007" s="88"/>
      <c r="P1007" s="88"/>
      <c r="Q1007" s="88"/>
      <c r="R1007" s="88"/>
      <c r="S1007" s="88"/>
      <c r="T1007" s="89"/>
      <c r="U1007" s="42"/>
      <c r="V1007" s="42"/>
      <c r="W1007" s="42"/>
      <c r="X1007" s="42"/>
      <c r="Y1007" s="42"/>
      <c r="Z1007" s="42"/>
      <c r="AA1007" s="42"/>
      <c r="AB1007" s="42"/>
      <c r="AC1007" s="42"/>
      <c r="AD1007" s="42"/>
      <c r="AE1007" s="42"/>
      <c r="AT1007" s="21" t="s">
        <v>198</v>
      </c>
      <c r="AU1007" s="21" t="s">
        <v>84</v>
      </c>
    </row>
    <row r="1008" s="15" customFormat="1">
      <c r="A1008" s="15"/>
      <c r="B1008" s="251"/>
      <c r="C1008" s="252"/>
      <c r="D1008" s="229" t="s">
        <v>200</v>
      </c>
      <c r="E1008" s="253" t="s">
        <v>19</v>
      </c>
      <c r="F1008" s="254" t="s">
        <v>2026</v>
      </c>
      <c r="G1008" s="252"/>
      <c r="H1008" s="253" t="s">
        <v>19</v>
      </c>
      <c r="I1008" s="255"/>
      <c r="J1008" s="252"/>
      <c r="K1008" s="252"/>
      <c r="L1008" s="256"/>
      <c r="M1008" s="257"/>
      <c r="N1008" s="258"/>
      <c r="O1008" s="258"/>
      <c r="P1008" s="258"/>
      <c r="Q1008" s="258"/>
      <c r="R1008" s="258"/>
      <c r="S1008" s="258"/>
      <c r="T1008" s="259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T1008" s="260" t="s">
        <v>200</v>
      </c>
      <c r="AU1008" s="260" t="s">
        <v>84</v>
      </c>
      <c r="AV1008" s="15" t="s">
        <v>82</v>
      </c>
      <c r="AW1008" s="15" t="s">
        <v>35</v>
      </c>
      <c r="AX1008" s="15" t="s">
        <v>74</v>
      </c>
      <c r="AY1008" s="260" t="s">
        <v>189</v>
      </c>
    </row>
    <row r="1009" s="13" customFormat="1">
      <c r="A1009" s="13"/>
      <c r="B1009" s="227"/>
      <c r="C1009" s="228"/>
      <c r="D1009" s="229" t="s">
        <v>200</v>
      </c>
      <c r="E1009" s="230" t="s">
        <v>19</v>
      </c>
      <c r="F1009" s="231" t="s">
        <v>2348</v>
      </c>
      <c r="G1009" s="228"/>
      <c r="H1009" s="232">
        <v>0.27200000000000002</v>
      </c>
      <c r="I1009" s="233"/>
      <c r="J1009" s="228"/>
      <c r="K1009" s="228"/>
      <c r="L1009" s="234"/>
      <c r="M1009" s="235"/>
      <c r="N1009" s="236"/>
      <c r="O1009" s="236"/>
      <c r="P1009" s="236"/>
      <c r="Q1009" s="236"/>
      <c r="R1009" s="236"/>
      <c r="S1009" s="236"/>
      <c r="T1009" s="237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38" t="s">
        <v>200</v>
      </c>
      <c r="AU1009" s="238" t="s">
        <v>84</v>
      </c>
      <c r="AV1009" s="13" t="s">
        <v>84</v>
      </c>
      <c r="AW1009" s="13" t="s">
        <v>35</v>
      </c>
      <c r="AX1009" s="13" t="s">
        <v>82</v>
      </c>
      <c r="AY1009" s="238" t="s">
        <v>189</v>
      </c>
    </row>
    <row r="1010" s="2" customFormat="1" ht="24.15" customHeight="1">
      <c r="A1010" s="42"/>
      <c r="B1010" s="43"/>
      <c r="C1010" s="209" t="s">
        <v>2349</v>
      </c>
      <c r="D1010" s="209" t="s">
        <v>192</v>
      </c>
      <c r="E1010" s="210" t="s">
        <v>2350</v>
      </c>
      <c r="F1010" s="211" t="s">
        <v>2351</v>
      </c>
      <c r="G1010" s="212" t="s">
        <v>107</v>
      </c>
      <c r="H1010" s="213">
        <v>1.6379999999999999</v>
      </c>
      <c r="I1010" s="214"/>
      <c r="J1010" s="215">
        <f>ROUND(I1010*H1010,2)</f>
        <v>0</v>
      </c>
      <c r="K1010" s="211" t="s">
        <v>195</v>
      </c>
      <c r="L1010" s="48"/>
      <c r="M1010" s="216" t="s">
        <v>19</v>
      </c>
      <c r="N1010" s="217" t="s">
        <v>45</v>
      </c>
      <c r="O1010" s="88"/>
      <c r="P1010" s="218">
        <f>O1010*H1010</f>
        <v>0</v>
      </c>
      <c r="Q1010" s="218">
        <v>0</v>
      </c>
      <c r="R1010" s="218">
        <f>Q1010*H1010</f>
        <v>0</v>
      </c>
      <c r="S1010" s="218">
        <v>2.2000000000000002</v>
      </c>
      <c r="T1010" s="219">
        <f>S1010*H1010</f>
        <v>3.6036000000000001</v>
      </c>
      <c r="U1010" s="42"/>
      <c r="V1010" s="42"/>
      <c r="W1010" s="42"/>
      <c r="X1010" s="42"/>
      <c r="Y1010" s="42"/>
      <c r="Z1010" s="42"/>
      <c r="AA1010" s="42"/>
      <c r="AB1010" s="42"/>
      <c r="AC1010" s="42"/>
      <c r="AD1010" s="42"/>
      <c r="AE1010" s="42"/>
      <c r="AR1010" s="220" t="s">
        <v>196</v>
      </c>
      <c r="AT1010" s="220" t="s">
        <v>192</v>
      </c>
      <c r="AU1010" s="220" t="s">
        <v>84</v>
      </c>
      <c r="AY1010" s="21" t="s">
        <v>189</v>
      </c>
      <c r="BE1010" s="221">
        <f>IF(N1010="základní",J1010,0)</f>
        <v>0</v>
      </c>
      <c r="BF1010" s="221">
        <f>IF(N1010="snížená",J1010,0)</f>
        <v>0</v>
      </c>
      <c r="BG1010" s="221">
        <f>IF(N1010="zákl. přenesená",J1010,0)</f>
        <v>0</v>
      </c>
      <c r="BH1010" s="221">
        <f>IF(N1010="sníž. přenesená",J1010,0)</f>
        <v>0</v>
      </c>
      <c r="BI1010" s="221">
        <f>IF(N1010="nulová",J1010,0)</f>
        <v>0</v>
      </c>
      <c r="BJ1010" s="21" t="s">
        <v>82</v>
      </c>
      <c r="BK1010" s="221">
        <f>ROUND(I1010*H1010,2)</f>
        <v>0</v>
      </c>
      <c r="BL1010" s="21" t="s">
        <v>196</v>
      </c>
      <c r="BM1010" s="220" t="s">
        <v>2352</v>
      </c>
    </row>
    <row r="1011" s="2" customFormat="1">
      <c r="A1011" s="42"/>
      <c r="B1011" s="43"/>
      <c r="C1011" s="44"/>
      <c r="D1011" s="222" t="s">
        <v>198</v>
      </c>
      <c r="E1011" s="44"/>
      <c r="F1011" s="223" t="s">
        <v>2353</v>
      </c>
      <c r="G1011" s="44"/>
      <c r="H1011" s="44"/>
      <c r="I1011" s="224"/>
      <c r="J1011" s="44"/>
      <c r="K1011" s="44"/>
      <c r="L1011" s="48"/>
      <c r="M1011" s="225"/>
      <c r="N1011" s="226"/>
      <c r="O1011" s="88"/>
      <c r="P1011" s="88"/>
      <c r="Q1011" s="88"/>
      <c r="R1011" s="88"/>
      <c r="S1011" s="88"/>
      <c r="T1011" s="89"/>
      <c r="U1011" s="42"/>
      <c r="V1011" s="42"/>
      <c r="W1011" s="42"/>
      <c r="X1011" s="42"/>
      <c r="Y1011" s="42"/>
      <c r="Z1011" s="42"/>
      <c r="AA1011" s="42"/>
      <c r="AB1011" s="42"/>
      <c r="AC1011" s="42"/>
      <c r="AD1011" s="42"/>
      <c r="AE1011" s="42"/>
      <c r="AT1011" s="21" t="s">
        <v>198</v>
      </c>
      <c r="AU1011" s="21" t="s">
        <v>84</v>
      </c>
    </row>
    <row r="1012" s="15" customFormat="1">
      <c r="A1012" s="15"/>
      <c r="B1012" s="251"/>
      <c r="C1012" s="252"/>
      <c r="D1012" s="229" t="s">
        <v>200</v>
      </c>
      <c r="E1012" s="253" t="s">
        <v>19</v>
      </c>
      <c r="F1012" s="254" t="s">
        <v>1764</v>
      </c>
      <c r="G1012" s="252"/>
      <c r="H1012" s="253" t="s">
        <v>19</v>
      </c>
      <c r="I1012" s="255"/>
      <c r="J1012" s="252"/>
      <c r="K1012" s="252"/>
      <c r="L1012" s="256"/>
      <c r="M1012" s="257"/>
      <c r="N1012" s="258"/>
      <c r="O1012" s="258"/>
      <c r="P1012" s="258"/>
      <c r="Q1012" s="258"/>
      <c r="R1012" s="258"/>
      <c r="S1012" s="258"/>
      <c r="T1012" s="259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T1012" s="260" t="s">
        <v>200</v>
      </c>
      <c r="AU1012" s="260" t="s">
        <v>84</v>
      </c>
      <c r="AV1012" s="15" t="s">
        <v>82</v>
      </c>
      <c r="AW1012" s="15" t="s">
        <v>35</v>
      </c>
      <c r="AX1012" s="15" t="s">
        <v>74</v>
      </c>
      <c r="AY1012" s="260" t="s">
        <v>189</v>
      </c>
    </row>
    <row r="1013" s="13" customFormat="1">
      <c r="A1013" s="13"/>
      <c r="B1013" s="227"/>
      <c r="C1013" s="228"/>
      <c r="D1013" s="229" t="s">
        <v>200</v>
      </c>
      <c r="E1013" s="230" t="s">
        <v>19</v>
      </c>
      <c r="F1013" s="231" t="s">
        <v>2354</v>
      </c>
      <c r="G1013" s="228"/>
      <c r="H1013" s="232">
        <v>1.6379999999999999</v>
      </c>
      <c r="I1013" s="233"/>
      <c r="J1013" s="228"/>
      <c r="K1013" s="228"/>
      <c r="L1013" s="234"/>
      <c r="M1013" s="235"/>
      <c r="N1013" s="236"/>
      <c r="O1013" s="236"/>
      <c r="P1013" s="236"/>
      <c r="Q1013" s="236"/>
      <c r="R1013" s="236"/>
      <c r="S1013" s="236"/>
      <c r="T1013" s="237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38" t="s">
        <v>200</v>
      </c>
      <c r="AU1013" s="238" t="s">
        <v>84</v>
      </c>
      <c r="AV1013" s="13" t="s">
        <v>84</v>
      </c>
      <c r="AW1013" s="13" t="s">
        <v>35</v>
      </c>
      <c r="AX1013" s="13" t="s">
        <v>82</v>
      </c>
      <c r="AY1013" s="238" t="s">
        <v>189</v>
      </c>
    </row>
    <row r="1014" s="2" customFormat="1" ht="62.7" customHeight="1">
      <c r="A1014" s="42"/>
      <c r="B1014" s="43"/>
      <c r="C1014" s="209" t="s">
        <v>2355</v>
      </c>
      <c r="D1014" s="209" t="s">
        <v>192</v>
      </c>
      <c r="E1014" s="210" t="s">
        <v>2356</v>
      </c>
      <c r="F1014" s="211" t="s">
        <v>2357</v>
      </c>
      <c r="G1014" s="212" t="s">
        <v>115</v>
      </c>
      <c r="H1014" s="213">
        <v>60</v>
      </c>
      <c r="I1014" s="214"/>
      <c r="J1014" s="215">
        <f>ROUND(I1014*H1014,2)</f>
        <v>0</v>
      </c>
      <c r="K1014" s="211" t="s">
        <v>195</v>
      </c>
      <c r="L1014" s="48"/>
      <c r="M1014" s="216" t="s">
        <v>19</v>
      </c>
      <c r="N1014" s="217" t="s">
        <v>45</v>
      </c>
      <c r="O1014" s="88"/>
      <c r="P1014" s="218">
        <f>O1014*H1014</f>
        <v>0</v>
      </c>
      <c r="Q1014" s="218">
        <v>0</v>
      </c>
      <c r="R1014" s="218">
        <f>Q1014*H1014</f>
        <v>0</v>
      </c>
      <c r="S1014" s="218">
        <v>0.25</v>
      </c>
      <c r="T1014" s="219">
        <f>S1014*H1014</f>
        <v>15</v>
      </c>
      <c r="U1014" s="42"/>
      <c r="V1014" s="42"/>
      <c r="W1014" s="42"/>
      <c r="X1014" s="42"/>
      <c r="Y1014" s="42"/>
      <c r="Z1014" s="42"/>
      <c r="AA1014" s="42"/>
      <c r="AB1014" s="42"/>
      <c r="AC1014" s="42"/>
      <c r="AD1014" s="42"/>
      <c r="AE1014" s="42"/>
      <c r="AR1014" s="220" t="s">
        <v>196</v>
      </c>
      <c r="AT1014" s="220" t="s">
        <v>192</v>
      </c>
      <c r="AU1014" s="220" t="s">
        <v>84</v>
      </c>
      <c r="AY1014" s="21" t="s">
        <v>189</v>
      </c>
      <c r="BE1014" s="221">
        <f>IF(N1014="základní",J1014,0)</f>
        <v>0</v>
      </c>
      <c r="BF1014" s="221">
        <f>IF(N1014="snížená",J1014,0)</f>
        <v>0</v>
      </c>
      <c r="BG1014" s="221">
        <f>IF(N1014="zákl. přenesená",J1014,0)</f>
        <v>0</v>
      </c>
      <c r="BH1014" s="221">
        <f>IF(N1014="sníž. přenesená",J1014,0)</f>
        <v>0</v>
      </c>
      <c r="BI1014" s="221">
        <f>IF(N1014="nulová",J1014,0)</f>
        <v>0</v>
      </c>
      <c r="BJ1014" s="21" t="s">
        <v>82</v>
      </c>
      <c r="BK1014" s="221">
        <f>ROUND(I1014*H1014,2)</f>
        <v>0</v>
      </c>
      <c r="BL1014" s="21" t="s">
        <v>196</v>
      </c>
      <c r="BM1014" s="220" t="s">
        <v>2358</v>
      </c>
    </row>
    <row r="1015" s="2" customFormat="1">
      <c r="A1015" s="42"/>
      <c r="B1015" s="43"/>
      <c r="C1015" s="44"/>
      <c r="D1015" s="222" t="s">
        <v>198</v>
      </c>
      <c r="E1015" s="44"/>
      <c r="F1015" s="223" t="s">
        <v>2359</v>
      </c>
      <c r="G1015" s="44"/>
      <c r="H1015" s="44"/>
      <c r="I1015" s="224"/>
      <c r="J1015" s="44"/>
      <c r="K1015" s="44"/>
      <c r="L1015" s="48"/>
      <c r="M1015" s="225"/>
      <c r="N1015" s="226"/>
      <c r="O1015" s="88"/>
      <c r="P1015" s="88"/>
      <c r="Q1015" s="88"/>
      <c r="R1015" s="88"/>
      <c r="S1015" s="88"/>
      <c r="T1015" s="89"/>
      <c r="U1015" s="42"/>
      <c r="V1015" s="42"/>
      <c r="W1015" s="42"/>
      <c r="X1015" s="42"/>
      <c r="Y1015" s="42"/>
      <c r="Z1015" s="42"/>
      <c r="AA1015" s="42"/>
      <c r="AB1015" s="42"/>
      <c r="AC1015" s="42"/>
      <c r="AD1015" s="42"/>
      <c r="AE1015" s="42"/>
      <c r="AT1015" s="21" t="s">
        <v>198</v>
      </c>
      <c r="AU1015" s="21" t="s">
        <v>84</v>
      </c>
    </row>
    <row r="1016" s="2" customFormat="1" ht="55.5" customHeight="1">
      <c r="A1016" s="42"/>
      <c r="B1016" s="43"/>
      <c r="C1016" s="209" t="s">
        <v>2360</v>
      </c>
      <c r="D1016" s="209" t="s">
        <v>192</v>
      </c>
      <c r="E1016" s="210" t="s">
        <v>2361</v>
      </c>
      <c r="F1016" s="211" t="s">
        <v>2362</v>
      </c>
      <c r="G1016" s="212" t="s">
        <v>93</v>
      </c>
      <c r="H1016" s="213">
        <v>19.702000000000002</v>
      </c>
      <c r="I1016" s="214"/>
      <c r="J1016" s="215">
        <f>ROUND(I1016*H1016,2)</f>
        <v>0</v>
      </c>
      <c r="K1016" s="211" t="s">
        <v>195</v>
      </c>
      <c r="L1016" s="48"/>
      <c r="M1016" s="216" t="s">
        <v>19</v>
      </c>
      <c r="N1016" s="217" t="s">
        <v>45</v>
      </c>
      <c r="O1016" s="88"/>
      <c r="P1016" s="218">
        <f>O1016*H1016</f>
        <v>0</v>
      </c>
      <c r="Q1016" s="218">
        <v>0</v>
      </c>
      <c r="R1016" s="218">
        <f>Q1016*H1016</f>
        <v>0</v>
      </c>
      <c r="S1016" s="218">
        <v>0.183</v>
      </c>
      <c r="T1016" s="219">
        <f>S1016*H1016</f>
        <v>3.6054660000000003</v>
      </c>
      <c r="U1016" s="42"/>
      <c r="V1016" s="42"/>
      <c r="W1016" s="42"/>
      <c r="X1016" s="42"/>
      <c r="Y1016" s="42"/>
      <c r="Z1016" s="42"/>
      <c r="AA1016" s="42"/>
      <c r="AB1016" s="42"/>
      <c r="AC1016" s="42"/>
      <c r="AD1016" s="42"/>
      <c r="AE1016" s="42"/>
      <c r="AR1016" s="220" t="s">
        <v>196</v>
      </c>
      <c r="AT1016" s="220" t="s">
        <v>192</v>
      </c>
      <c r="AU1016" s="220" t="s">
        <v>84</v>
      </c>
      <c r="AY1016" s="21" t="s">
        <v>189</v>
      </c>
      <c r="BE1016" s="221">
        <f>IF(N1016="základní",J1016,0)</f>
        <v>0</v>
      </c>
      <c r="BF1016" s="221">
        <f>IF(N1016="snížená",J1016,0)</f>
        <v>0</v>
      </c>
      <c r="BG1016" s="221">
        <f>IF(N1016="zákl. přenesená",J1016,0)</f>
        <v>0</v>
      </c>
      <c r="BH1016" s="221">
        <f>IF(N1016="sníž. přenesená",J1016,0)</f>
        <v>0</v>
      </c>
      <c r="BI1016" s="221">
        <f>IF(N1016="nulová",J1016,0)</f>
        <v>0</v>
      </c>
      <c r="BJ1016" s="21" t="s">
        <v>82</v>
      </c>
      <c r="BK1016" s="221">
        <f>ROUND(I1016*H1016,2)</f>
        <v>0</v>
      </c>
      <c r="BL1016" s="21" t="s">
        <v>196</v>
      </c>
      <c r="BM1016" s="220" t="s">
        <v>2363</v>
      </c>
    </row>
    <row r="1017" s="2" customFormat="1">
      <c r="A1017" s="42"/>
      <c r="B1017" s="43"/>
      <c r="C1017" s="44"/>
      <c r="D1017" s="222" t="s">
        <v>198</v>
      </c>
      <c r="E1017" s="44"/>
      <c r="F1017" s="223" t="s">
        <v>2364</v>
      </c>
      <c r="G1017" s="44"/>
      <c r="H1017" s="44"/>
      <c r="I1017" s="224"/>
      <c r="J1017" s="44"/>
      <c r="K1017" s="44"/>
      <c r="L1017" s="48"/>
      <c r="M1017" s="225"/>
      <c r="N1017" s="226"/>
      <c r="O1017" s="88"/>
      <c r="P1017" s="88"/>
      <c r="Q1017" s="88"/>
      <c r="R1017" s="88"/>
      <c r="S1017" s="88"/>
      <c r="T1017" s="89"/>
      <c r="U1017" s="42"/>
      <c r="V1017" s="42"/>
      <c r="W1017" s="42"/>
      <c r="X1017" s="42"/>
      <c r="Y1017" s="42"/>
      <c r="Z1017" s="42"/>
      <c r="AA1017" s="42"/>
      <c r="AB1017" s="42"/>
      <c r="AC1017" s="42"/>
      <c r="AD1017" s="42"/>
      <c r="AE1017" s="42"/>
      <c r="AT1017" s="21" t="s">
        <v>198</v>
      </c>
      <c r="AU1017" s="21" t="s">
        <v>84</v>
      </c>
    </row>
    <row r="1018" s="15" customFormat="1">
      <c r="A1018" s="15"/>
      <c r="B1018" s="251"/>
      <c r="C1018" s="252"/>
      <c r="D1018" s="229" t="s">
        <v>200</v>
      </c>
      <c r="E1018" s="253" t="s">
        <v>19</v>
      </c>
      <c r="F1018" s="254" t="s">
        <v>2365</v>
      </c>
      <c r="G1018" s="252"/>
      <c r="H1018" s="253" t="s">
        <v>19</v>
      </c>
      <c r="I1018" s="255"/>
      <c r="J1018" s="252"/>
      <c r="K1018" s="252"/>
      <c r="L1018" s="256"/>
      <c r="M1018" s="257"/>
      <c r="N1018" s="258"/>
      <c r="O1018" s="258"/>
      <c r="P1018" s="258"/>
      <c r="Q1018" s="258"/>
      <c r="R1018" s="258"/>
      <c r="S1018" s="258"/>
      <c r="T1018" s="259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T1018" s="260" t="s">
        <v>200</v>
      </c>
      <c r="AU1018" s="260" t="s">
        <v>84</v>
      </c>
      <c r="AV1018" s="15" t="s">
        <v>82</v>
      </c>
      <c r="AW1018" s="15" t="s">
        <v>35</v>
      </c>
      <c r="AX1018" s="15" t="s">
        <v>74</v>
      </c>
      <c r="AY1018" s="260" t="s">
        <v>189</v>
      </c>
    </row>
    <row r="1019" s="15" customFormat="1">
      <c r="A1019" s="15"/>
      <c r="B1019" s="251"/>
      <c r="C1019" s="252"/>
      <c r="D1019" s="229" t="s">
        <v>200</v>
      </c>
      <c r="E1019" s="253" t="s">
        <v>19</v>
      </c>
      <c r="F1019" s="254" t="s">
        <v>2366</v>
      </c>
      <c r="G1019" s="252"/>
      <c r="H1019" s="253" t="s">
        <v>19</v>
      </c>
      <c r="I1019" s="255"/>
      <c r="J1019" s="252"/>
      <c r="K1019" s="252"/>
      <c r="L1019" s="256"/>
      <c r="M1019" s="257"/>
      <c r="N1019" s="258"/>
      <c r="O1019" s="258"/>
      <c r="P1019" s="258"/>
      <c r="Q1019" s="258"/>
      <c r="R1019" s="258"/>
      <c r="S1019" s="258"/>
      <c r="T1019" s="259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T1019" s="260" t="s">
        <v>200</v>
      </c>
      <c r="AU1019" s="260" t="s">
        <v>84</v>
      </c>
      <c r="AV1019" s="15" t="s">
        <v>82</v>
      </c>
      <c r="AW1019" s="15" t="s">
        <v>35</v>
      </c>
      <c r="AX1019" s="15" t="s">
        <v>74</v>
      </c>
      <c r="AY1019" s="260" t="s">
        <v>189</v>
      </c>
    </row>
    <row r="1020" s="13" customFormat="1">
      <c r="A1020" s="13"/>
      <c r="B1020" s="227"/>
      <c r="C1020" s="228"/>
      <c r="D1020" s="229" t="s">
        <v>200</v>
      </c>
      <c r="E1020" s="230" t="s">
        <v>19</v>
      </c>
      <c r="F1020" s="231" t="s">
        <v>2367</v>
      </c>
      <c r="G1020" s="228"/>
      <c r="H1020" s="232">
        <v>19.702000000000002</v>
      </c>
      <c r="I1020" s="233"/>
      <c r="J1020" s="228"/>
      <c r="K1020" s="228"/>
      <c r="L1020" s="234"/>
      <c r="M1020" s="235"/>
      <c r="N1020" s="236"/>
      <c r="O1020" s="236"/>
      <c r="P1020" s="236"/>
      <c r="Q1020" s="236"/>
      <c r="R1020" s="236"/>
      <c r="S1020" s="236"/>
      <c r="T1020" s="237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38" t="s">
        <v>200</v>
      </c>
      <c r="AU1020" s="238" t="s">
        <v>84</v>
      </c>
      <c r="AV1020" s="13" t="s">
        <v>84</v>
      </c>
      <c r="AW1020" s="13" t="s">
        <v>35</v>
      </c>
      <c r="AX1020" s="13" t="s">
        <v>82</v>
      </c>
      <c r="AY1020" s="238" t="s">
        <v>189</v>
      </c>
    </row>
    <row r="1021" s="2" customFormat="1" ht="37.8" customHeight="1">
      <c r="A1021" s="42"/>
      <c r="B1021" s="43"/>
      <c r="C1021" s="209" t="s">
        <v>2368</v>
      </c>
      <c r="D1021" s="209" t="s">
        <v>192</v>
      </c>
      <c r="E1021" s="210" t="s">
        <v>2369</v>
      </c>
      <c r="F1021" s="211" t="s">
        <v>2370</v>
      </c>
      <c r="G1021" s="212" t="s">
        <v>93</v>
      </c>
      <c r="H1021" s="213">
        <v>123.181</v>
      </c>
      <c r="I1021" s="214"/>
      <c r="J1021" s="215">
        <f>ROUND(I1021*H1021,2)</f>
        <v>0</v>
      </c>
      <c r="K1021" s="211" t="s">
        <v>195</v>
      </c>
      <c r="L1021" s="48"/>
      <c r="M1021" s="216" t="s">
        <v>19</v>
      </c>
      <c r="N1021" s="217" t="s">
        <v>45</v>
      </c>
      <c r="O1021" s="88"/>
      <c r="P1021" s="218">
        <f>O1021*H1021</f>
        <v>0</v>
      </c>
      <c r="Q1021" s="218">
        <v>0</v>
      </c>
      <c r="R1021" s="218">
        <f>Q1021*H1021</f>
        <v>0</v>
      </c>
      <c r="S1021" s="218">
        <v>0.029000000000000001</v>
      </c>
      <c r="T1021" s="219">
        <f>S1021*H1021</f>
        <v>3.5722490000000002</v>
      </c>
      <c r="U1021" s="42"/>
      <c r="V1021" s="42"/>
      <c r="W1021" s="42"/>
      <c r="X1021" s="42"/>
      <c r="Y1021" s="42"/>
      <c r="Z1021" s="42"/>
      <c r="AA1021" s="42"/>
      <c r="AB1021" s="42"/>
      <c r="AC1021" s="42"/>
      <c r="AD1021" s="42"/>
      <c r="AE1021" s="42"/>
      <c r="AR1021" s="220" t="s">
        <v>196</v>
      </c>
      <c r="AT1021" s="220" t="s">
        <v>192</v>
      </c>
      <c r="AU1021" s="220" t="s">
        <v>84</v>
      </c>
      <c r="AY1021" s="21" t="s">
        <v>189</v>
      </c>
      <c r="BE1021" s="221">
        <f>IF(N1021="základní",J1021,0)</f>
        <v>0</v>
      </c>
      <c r="BF1021" s="221">
        <f>IF(N1021="snížená",J1021,0)</f>
        <v>0</v>
      </c>
      <c r="BG1021" s="221">
        <f>IF(N1021="zákl. přenesená",J1021,0)</f>
        <v>0</v>
      </c>
      <c r="BH1021" s="221">
        <f>IF(N1021="sníž. přenesená",J1021,0)</f>
        <v>0</v>
      </c>
      <c r="BI1021" s="221">
        <f>IF(N1021="nulová",J1021,0)</f>
        <v>0</v>
      </c>
      <c r="BJ1021" s="21" t="s">
        <v>82</v>
      </c>
      <c r="BK1021" s="221">
        <f>ROUND(I1021*H1021,2)</f>
        <v>0</v>
      </c>
      <c r="BL1021" s="21" t="s">
        <v>196</v>
      </c>
      <c r="BM1021" s="220" t="s">
        <v>2371</v>
      </c>
    </row>
    <row r="1022" s="2" customFormat="1">
      <c r="A1022" s="42"/>
      <c r="B1022" s="43"/>
      <c r="C1022" s="44"/>
      <c r="D1022" s="222" t="s">
        <v>198</v>
      </c>
      <c r="E1022" s="44"/>
      <c r="F1022" s="223" t="s">
        <v>2372</v>
      </c>
      <c r="G1022" s="44"/>
      <c r="H1022" s="44"/>
      <c r="I1022" s="224"/>
      <c r="J1022" s="44"/>
      <c r="K1022" s="44"/>
      <c r="L1022" s="48"/>
      <c r="M1022" s="225"/>
      <c r="N1022" s="226"/>
      <c r="O1022" s="88"/>
      <c r="P1022" s="88"/>
      <c r="Q1022" s="88"/>
      <c r="R1022" s="88"/>
      <c r="S1022" s="88"/>
      <c r="T1022" s="89"/>
      <c r="U1022" s="42"/>
      <c r="V1022" s="42"/>
      <c r="W1022" s="42"/>
      <c r="X1022" s="42"/>
      <c r="Y1022" s="42"/>
      <c r="Z1022" s="42"/>
      <c r="AA1022" s="42"/>
      <c r="AB1022" s="42"/>
      <c r="AC1022" s="42"/>
      <c r="AD1022" s="42"/>
      <c r="AE1022" s="42"/>
      <c r="AT1022" s="21" t="s">
        <v>198</v>
      </c>
      <c r="AU1022" s="21" t="s">
        <v>84</v>
      </c>
    </row>
    <row r="1023" s="15" customFormat="1">
      <c r="A1023" s="15"/>
      <c r="B1023" s="251"/>
      <c r="C1023" s="252"/>
      <c r="D1023" s="229" t="s">
        <v>200</v>
      </c>
      <c r="E1023" s="253" t="s">
        <v>19</v>
      </c>
      <c r="F1023" s="254" t="s">
        <v>2127</v>
      </c>
      <c r="G1023" s="252"/>
      <c r="H1023" s="253" t="s">
        <v>19</v>
      </c>
      <c r="I1023" s="255"/>
      <c r="J1023" s="252"/>
      <c r="K1023" s="252"/>
      <c r="L1023" s="256"/>
      <c r="M1023" s="257"/>
      <c r="N1023" s="258"/>
      <c r="O1023" s="258"/>
      <c r="P1023" s="258"/>
      <c r="Q1023" s="258"/>
      <c r="R1023" s="258"/>
      <c r="S1023" s="258"/>
      <c r="T1023" s="259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T1023" s="260" t="s">
        <v>200</v>
      </c>
      <c r="AU1023" s="260" t="s">
        <v>84</v>
      </c>
      <c r="AV1023" s="15" t="s">
        <v>82</v>
      </c>
      <c r="AW1023" s="15" t="s">
        <v>35</v>
      </c>
      <c r="AX1023" s="15" t="s">
        <v>74</v>
      </c>
      <c r="AY1023" s="260" t="s">
        <v>189</v>
      </c>
    </row>
    <row r="1024" s="13" customFormat="1">
      <c r="A1024" s="13"/>
      <c r="B1024" s="227"/>
      <c r="C1024" s="228"/>
      <c r="D1024" s="229" t="s">
        <v>200</v>
      </c>
      <c r="E1024" s="230" t="s">
        <v>19</v>
      </c>
      <c r="F1024" s="231" t="s">
        <v>137</v>
      </c>
      <c r="G1024" s="228"/>
      <c r="H1024" s="232">
        <v>123.181</v>
      </c>
      <c r="I1024" s="233"/>
      <c r="J1024" s="228"/>
      <c r="K1024" s="228"/>
      <c r="L1024" s="234"/>
      <c r="M1024" s="235"/>
      <c r="N1024" s="236"/>
      <c r="O1024" s="236"/>
      <c r="P1024" s="236"/>
      <c r="Q1024" s="236"/>
      <c r="R1024" s="236"/>
      <c r="S1024" s="236"/>
      <c r="T1024" s="237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38" t="s">
        <v>200</v>
      </c>
      <c r="AU1024" s="238" t="s">
        <v>84</v>
      </c>
      <c r="AV1024" s="13" t="s">
        <v>84</v>
      </c>
      <c r="AW1024" s="13" t="s">
        <v>35</v>
      </c>
      <c r="AX1024" s="13" t="s">
        <v>82</v>
      </c>
      <c r="AY1024" s="238" t="s">
        <v>189</v>
      </c>
    </row>
    <row r="1025" s="2" customFormat="1" ht="37.8" customHeight="1">
      <c r="A1025" s="42"/>
      <c r="B1025" s="43"/>
      <c r="C1025" s="209" t="s">
        <v>2373</v>
      </c>
      <c r="D1025" s="209" t="s">
        <v>192</v>
      </c>
      <c r="E1025" s="210" t="s">
        <v>2374</v>
      </c>
      <c r="F1025" s="211" t="s">
        <v>2375</v>
      </c>
      <c r="G1025" s="212" t="s">
        <v>93</v>
      </c>
      <c r="H1025" s="213">
        <v>197.02099999999999</v>
      </c>
      <c r="I1025" s="214"/>
      <c r="J1025" s="215">
        <f>ROUND(I1025*H1025,2)</f>
        <v>0</v>
      </c>
      <c r="K1025" s="211" t="s">
        <v>195</v>
      </c>
      <c r="L1025" s="48"/>
      <c r="M1025" s="216" t="s">
        <v>19</v>
      </c>
      <c r="N1025" s="217" t="s">
        <v>45</v>
      </c>
      <c r="O1025" s="88"/>
      <c r="P1025" s="218">
        <f>O1025*H1025</f>
        <v>0</v>
      </c>
      <c r="Q1025" s="218">
        <v>0</v>
      </c>
      <c r="R1025" s="218">
        <f>Q1025*H1025</f>
        <v>0</v>
      </c>
      <c r="S1025" s="218">
        <v>0.050000000000000003</v>
      </c>
      <c r="T1025" s="219">
        <f>S1025*H1025</f>
        <v>9.8510500000000008</v>
      </c>
      <c r="U1025" s="42"/>
      <c r="V1025" s="42"/>
      <c r="W1025" s="42"/>
      <c r="X1025" s="42"/>
      <c r="Y1025" s="42"/>
      <c r="Z1025" s="42"/>
      <c r="AA1025" s="42"/>
      <c r="AB1025" s="42"/>
      <c r="AC1025" s="42"/>
      <c r="AD1025" s="42"/>
      <c r="AE1025" s="42"/>
      <c r="AR1025" s="220" t="s">
        <v>196</v>
      </c>
      <c r="AT1025" s="220" t="s">
        <v>192</v>
      </c>
      <c r="AU1025" s="220" t="s">
        <v>84</v>
      </c>
      <c r="AY1025" s="21" t="s">
        <v>189</v>
      </c>
      <c r="BE1025" s="221">
        <f>IF(N1025="základní",J1025,0)</f>
        <v>0</v>
      </c>
      <c r="BF1025" s="221">
        <f>IF(N1025="snížená",J1025,0)</f>
        <v>0</v>
      </c>
      <c r="BG1025" s="221">
        <f>IF(N1025="zákl. přenesená",J1025,0)</f>
        <v>0</v>
      </c>
      <c r="BH1025" s="221">
        <f>IF(N1025="sníž. přenesená",J1025,0)</f>
        <v>0</v>
      </c>
      <c r="BI1025" s="221">
        <f>IF(N1025="nulová",J1025,0)</f>
        <v>0</v>
      </c>
      <c r="BJ1025" s="21" t="s">
        <v>82</v>
      </c>
      <c r="BK1025" s="221">
        <f>ROUND(I1025*H1025,2)</f>
        <v>0</v>
      </c>
      <c r="BL1025" s="21" t="s">
        <v>196</v>
      </c>
      <c r="BM1025" s="220" t="s">
        <v>2376</v>
      </c>
    </row>
    <row r="1026" s="2" customFormat="1">
      <c r="A1026" s="42"/>
      <c r="B1026" s="43"/>
      <c r="C1026" s="44"/>
      <c r="D1026" s="222" t="s">
        <v>198</v>
      </c>
      <c r="E1026" s="44"/>
      <c r="F1026" s="223" t="s">
        <v>2377</v>
      </c>
      <c r="G1026" s="44"/>
      <c r="H1026" s="44"/>
      <c r="I1026" s="224"/>
      <c r="J1026" s="44"/>
      <c r="K1026" s="44"/>
      <c r="L1026" s="48"/>
      <c r="M1026" s="225"/>
      <c r="N1026" s="226"/>
      <c r="O1026" s="88"/>
      <c r="P1026" s="88"/>
      <c r="Q1026" s="88"/>
      <c r="R1026" s="88"/>
      <c r="S1026" s="88"/>
      <c r="T1026" s="89"/>
      <c r="U1026" s="42"/>
      <c r="V1026" s="42"/>
      <c r="W1026" s="42"/>
      <c r="X1026" s="42"/>
      <c r="Y1026" s="42"/>
      <c r="Z1026" s="42"/>
      <c r="AA1026" s="42"/>
      <c r="AB1026" s="42"/>
      <c r="AC1026" s="42"/>
      <c r="AD1026" s="42"/>
      <c r="AE1026" s="42"/>
      <c r="AT1026" s="21" t="s">
        <v>198</v>
      </c>
      <c r="AU1026" s="21" t="s">
        <v>84</v>
      </c>
    </row>
    <row r="1027" s="13" customFormat="1">
      <c r="A1027" s="13"/>
      <c r="B1027" s="227"/>
      <c r="C1027" s="228"/>
      <c r="D1027" s="229" t="s">
        <v>200</v>
      </c>
      <c r="E1027" s="230" t="s">
        <v>19</v>
      </c>
      <c r="F1027" s="231" t="s">
        <v>134</v>
      </c>
      <c r="G1027" s="228"/>
      <c r="H1027" s="232">
        <v>197.02099999999999</v>
      </c>
      <c r="I1027" s="233"/>
      <c r="J1027" s="228"/>
      <c r="K1027" s="228"/>
      <c r="L1027" s="234"/>
      <c r="M1027" s="235"/>
      <c r="N1027" s="236"/>
      <c r="O1027" s="236"/>
      <c r="P1027" s="236"/>
      <c r="Q1027" s="236"/>
      <c r="R1027" s="236"/>
      <c r="S1027" s="236"/>
      <c r="T1027" s="237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38" t="s">
        <v>200</v>
      </c>
      <c r="AU1027" s="238" t="s">
        <v>84</v>
      </c>
      <c r="AV1027" s="13" t="s">
        <v>84</v>
      </c>
      <c r="AW1027" s="13" t="s">
        <v>35</v>
      </c>
      <c r="AX1027" s="13" t="s">
        <v>82</v>
      </c>
      <c r="AY1027" s="238" t="s">
        <v>189</v>
      </c>
    </row>
    <row r="1028" s="2" customFormat="1" ht="24.15" customHeight="1">
      <c r="A1028" s="42"/>
      <c r="B1028" s="43"/>
      <c r="C1028" s="209" t="s">
        <v>2378</v>
      </c>
      <c r="D1028" s="209" t="s">
        <v>192</v>
      </c>
      <c r="E1028" s="210" t="s">
        <v>2379</v>
      </c>
      <c r="F1028" s="211" t="s">
        <v>2380</v>
      </c>
      <c r="G1028" s="212" t="s">
        <v>93</v>
      </c>
      <c r="H1028" s="213">
        <v>444.15199999999999</v>
      </c>
      <c r="I1028" s="214"/>
      <c r="J1028" s="215">
        <f>ROUND(I1028*H1028,2)</f>
        <v>0</v>
      </c>
      <c r="K1028" s="211" t="s">
        <v>195</v>
      </c>
      <c r="L1028" s="48"/>
      <c r="M1028" s="216" t="s">
        <v>19</v>
      </c>
      <c r="N1028" s="217" t="s">
        <v>45</v>
      </c>
      <c r="O1028" s="88"/>
      <c r="P1028" s="218">
        <f>O1028*H1028</f>
        <v>0</v>
      </c>
      <c r="Q1028" s="218">
        <v>0</v>
      </c>
      <c r="R1028" s="218">
        <f>Q1028*H1028</f>
        <v>0</v>
      </c>
      <c r="S1028" s="218">
        <v>0</v>
      </c>
      <c r="T1028" s="219">
        <f>S1028*H1028</f>
        <v>0</v>
      </c>
      <c r="U1028" s="42"/>
      <c r="V1028" s="42"/>
      <c r="W1028" s="42"/>
      <c r="X1028" s="42"/>
      <c r="Y1028" s="42"/>
      <c r="Z1028" s="42"/>
      <c r="AA1028" s="42"/>
      <c r="AB1028" s="42"/>
      <c r="AC1028" s="42"/>
      <c r="AD1028" s="42"/>
      <c r="AE1028" s="42"/>
      <c r="AR1028" s="220" t="s">
        <v>196</v>
      </c>
      <c r="AT1028" s="220" t="s">
        <v>192</v>
      </c>
      <c r="AU1028" s="220" t="s">
        <v>84</v>
      </c>
      <c r="AY1028" s="21" t="s">
        <v>189</v>
      </c>
      <c r="BE1028" s="221">
        <f>IF(N1028="základní",J1028,0)</f>
        <v>0</v>
      </c>
      <c r="BF1028" s="221">
        <f>IF(N1028="snížená",J1028,0)</f>
        <v>0</v>
      </c>
      <c r="BG1028" s="221">
        <f>IF(N1028="zákl. přenesená",J1028,0)</f>
        <v>0</v>
      </c>
      <c r="BH1028" s="221">
        <f>IF(N1028="sníž. přenesená",J1028,0)</f>
        <v>0</v>
      </c>
      <c r="BI1028" s="221">
        <f>IF(N1028="nulová",J1028,0)</f>
        <v>0</v>
      </c>
      <c r="BJ1028" s="21" t="s">
        <v>82</v>
      </c>
      <c r="BK1028" s="221">
        <f>ROUND(I1028*H1028,2)</f>
        <v>0</v>
      </c>
      <c r="BL1028" s="21" t="s">
        <v>196</v>
      </c>
      <c r="BM1028" s="220" t="s">
        <v>2381</v>
      </c>
    </row>
    <row r="1029" s="2" customFormat="1">
      <c r="A1029" s="42"/>
      <c r="B1029" s="43"/>
      <c r="C1029" s="44"/>
      <c r="D1029" s="222" t="s">
        <v>198</v>
      </c>
      <c r="E1029" s="44"/>
      <c r="F1029" s="223" t="s">
        <v>2382</v>
      </c>
      <c r="G1029" s="44"/>
      <c r="H1029" s="44"/>
      <c r="I1029" s="224"/>
      <c r="J1029" s="44"/>
      <c r="K1029" s="44"/>
      <c r="L1029" s="48"/>
      <c r="M1029" s="225"/>
      <c r="N1029" s="226"/>
      <c r="O1029" s="88"/>
      <c r="P1029" s="88"/>
      <c r="Q1029" s="88"/>
      <c r="R1029" s="88"/>
      <c r="S1029" s="88"/>
      <c r="T1029" s="89"/>
      <c r="U1029" s="42"/>
      <c r="V1029" s="42"/>
      <c r="W1029" s="42"/>
      <c r="X1029" s="42"/>
      <c r="Y1029" s="42"/>
      <c r="Z1029" s="42"/>
      <c r="AA1029" s="42"/>
      <c r="AB1029" s="42"/>
      <c r="AC1029" s="42"/>
      <c r="AD1029" s="42"/>
      <c r="AE1029" s="42"/>
      <c r="AT1029" s="21" t="s">
        <v>198</v>
      </c>
      <c r="AU1029" s="21" t="s">
        <v>84</v>
      </c>
    </row>
    <row r="1030" s="13" customFormat="1">
      <c r="A1030" s="13"/>
      <c r="B1030" s="227"/>
      <c r="C1030" s="228"/>
      <c r="D1030" s="229" t="s">
        <v>200</v>
      </c>
      <c r="E1030" s="230" t="s">
        <v>19</v>
      </c>
      <c r="F1030" s="231" t="s">
        <v>2383</v>
      </c>
      <c r="G1030" s="228"/>
      <c r="H1030" s="232">
        <v>320.202</v>
      </c>
      <c r="I1030" s="233"/>
      <c r="J1030" s="228"/>
      <c r="K1030" s="228"/>
      <c r="L1030" s="234"/>
      <c r="M1030" s="235"/>
      <c r="N1030" s="236"/>
      <c r="O1030" s="236"/>
      <c r="P1030" s="236"/>
      <c r="Q1030" s="236"/>
      <c r="R1030" s="236"/>
      <c r="S1030" s="236"/>
      <c r="T1030" s="237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38" t="s">
        <v>200</v>
      </c>
      <c r="AU1030" s="238" t="s">
        <v>84</v>
      </c>
      <c r="AV1030" s="13" t="s">
        <v>84</v>
      </c>
      <c r="AW1030" s="13" t="s">
        <v>35</v>
      </c>
      <c r="AX1030" s="13" t="s">
        <v>74</v>
      </c>
      <c r="AY1030" s="238" t="s">
        <v>189</v>
      </c>
    </row>
    <row r="1031" s="15" customFormat="1">
      <c r="A1031" s="15"/>
      <c r="B1031" s="251"/>
      <c r="C1031" s="252"/>
      <c r="D1031" s="229" t="s">
        <v>200</v>
      </c>
      <c r="E1031" s="253" t="s">
        <v>19</v>
      </c>
      <c r="F1031" s="254" t="s">
        <v>2384</v>
      </c>
      <c r="G1031" s="252"/>
      <c r="H1031" s="253" t="s">
        <v>19</v>
      </c>
      <c r="I1031" s="255"/>
      <c r="J1031" s="252"/>
      <c r="K1031" s="252"/>
      <c r="L1031" s="256"/>
      <c r="M1031" s="257"/>
      <c r="N1031" s="258"/>
      <c r="O1031" s="258"/>
      <c r="P1031" s="258"/>
      <c r="Q1031" s="258"/>
      <c r="R1031" s="258"/>
      <c r="S1031" s="258"/>
      <c r="T1031" s="259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T1031" s="260" t="s">
        <v>200</v>
      </c>
      <c r="AU1031" s="260" t="s">
        <v>84</v>
      </c>
      <c r="AV1031" s="15" t="s">
        <v>82</v>
      </c>
      <c r="AW1031" s="15" t="s">
        <v>35</v>
      </c>
      <c r="AX1031" s="15" t="s">
        <v>74</v>
      </c>
      <c r="AY1031" s="260" t="s">
        <v>189</v>
      </c>
    </row>
    <row r="1032" s="13" customFormat="1">
      <c r="A1032" s="13"/>
      <c r="B1032" s="227"/>
      <c r="C1032" s="228"/>
      <c r="D1032" s="229" t="s">
        <v>200</v>
      </c>
      <c r="E1032" s="230" t="s">
        <v>19</v>
      </c>
      <c r="F1032" s="231" t="s">
        <v>2385</v>
      </c>
      <c r="G1032" s="228"/>
      <c r="H1032" s="232">
        <v>27.359999999999999</v>
      </c>
      <c r="I1032" s="233"/>
      <c r="J1032" s="228"/>
      <c r="K1032" s="228"/>
      <c r="L1032" s="234"/>
      <c r="M1032" s="235"/>
      <c r="N1032" s="236"/>
      <c r="O1032" s="236"/>
      <c r="P1032" s="236"/>
      <c r="Q1032" s="236"/>
      <c r="R1032" s="236"/>
      <c r="S1032" s="236"/>
      <c r="T1032" s="237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38" t="s">
        <v>200</v>
      </c>
      <c r="AU1032" s="238" t="s">
        <v>84</v>
      </c>
      <c r="AV1032" s="13" t="s">
        <v>84</v>
      </c>
      <c r="AW1032" s="13" t="s">
        <v>35</v>
      </c>
      <c r="AX1032" s="13" t="s">
        <v>74</v>
      </c>
      <c r="AY1032" s="238" t="s">
        <v>189</v>
      </c>
    </row>
    <row r="1033" s="15" customFormat="1">
      <c r="A1033" s="15"/>
      <c r="B1033" s="251"/>
      <c r="C1033" s="252"/>
      <c r="D1033" s="229" t="s">
        <v>200</v>
      </c>
      <c r="E1033" s="253" t="s">
        <v>19</v>
      </c>
      <c r="F1033" s="254" t="s">
        <v>2386</v>
      </c>
      <c r="G1033" s="252"/>
      <c r="H1033" s="253" t="s">
        <v>19</v>
      </c>
      <c r="I1033" s="255"/>
      <c r="J1033" s="252"/>
      <c r="K1033" s="252"/>
      <c r="L1033" s="256"/>
      <c r="M1033" s="257"/>
      <c r="N1033" s="258"/>
      <c r="O1033" s="258"/>
      <c r="P1033" s="258"/>
      <c r="Q1033" s="258"/>
      <c r="R1033" s="258"/>
      <c r="S1033" s="258"/>
      <c r="T1033" s="259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T1033" s="260" t="s">
        <v>200</v>
      </c>
      <c r="AU1033" s="260" t="s">
        <v>84</v>
      </c>
      <c r="AV1033" s="15" t="s">
        <v>82</v>
      </c>
      <c r="AW1033" s="15" t="s">
        <v>35</v>
      </c>
      <c r="AX1033" s="15" t="s">
        <v>74</v>
      </c>
      <c r="AY1033" s="260" t="s">
        <v>189</v>
      </c>
    </row>
    <row r="1034" s="13" customFormat="1">
      <c r="A1034" s="13"/>
      <c r="B1034" s="227"/>
      <c r="C1034" s="228"/>
      <c r="D1034" s="229" t="s">
        <v>200</v>
      </c>
      <c r="E1034" s="230" t="s">
        <v>19</v>
      </c>
      <c r="F1034" s="231" t="s">
        <v>1174</v>
      </c>
      <c r="G1034" s="228"/>
      <c r="H1034" s="232">
        <v>96.590000000000003</v>
      </c>
      <c r="I1034" s="233"/>
      <c r="J1034" s="228"/>
      <c r="K1034" s="228"/>
      <c r="L1034" s="234"/>
      <c r="M1034" s="235"/>
      <c r="N1034" s="236"/>
      <c r="O1034" s="236"/>
      <c r="P1034" s="236"/>
      <c r="Q1034" s="236"/>
      <c r="R1034" s="236"/>
      <c r="S1034" s="236"/>
      <c r="T1034" s="237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38" t="s">
        <v>200</v>
      </c>
      <c r="AU1034" s="238" t="s">
        <v>84</v>
      </c>
      <c r="AV1034" s="13" t="s">
        <v>84</v>
      </c>
      <c r="AW1034" s="13" t="s">
        <v>35</v>
      </c>
      <c r="AX1034" s="13" t="s">
        <v>74</v>
      </c>
      <c r="AY1034" s="238" t="s">
        <v>189</v>
      </c>
    </row>
    <row r="1035" s="14" customFormat="1">
      <c r="A1035" s="14"/>
      <c r="B1035" s="239"/>
      <c r="C1035" s="240"/>
      <c r="D1035" s="229" t="s">
        <v>200</v>
      </c>
      <c r="E1035" s="241" t="s">
        <v>19</v>
      </c>
      <c r="F1035" s="242" t="s">
        <v>203</v>
      </c>
      <c r="G1035" s="240"/>
      <c r="H1035" s="243">
        <v>444.15199999999999</v>
      </c>
      <c r="I1035" s="244"/>
      <c r="J1035" s="240"/>
      <c r="K1035" s="240"/>
      <c r="L1035" s="245"/>
      <c r="M1035" s="246"/>
      <c r="N1035" s="247"/>
      <c r="O1035" s="247"/>
      <c r="P1035" s="247"/>
      <c r="Q1035" s="247"/>
      <c r="R1035" s="247"/>
      <c r="S1035" s="247"/>
      <c r="T1035" s="248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49" t="s">
        <v>200</v>
      </c>
      <c r="AU1035" s="249" t="s">
        <v>84</v>
      </c>
      <c r="AV1035" s="14" t="s">
        <v>196</v>
      </c>
      <c r="AW1035" s="14" t="s">
        <v>35</v>
      </c>
      <c r="AX1035" s="14" t="s">
        <v>82</v>
      </c>
      <c r="AY1035" s="249" t="s">
        <v>189</v>
      </c>
    </row>
    <row r="1036" s="2" customFormat="1" ht="16.5" customHeight="1">
      <c r="A1036" s="42"/>
      <c r="B1036" s="43"/>
      <c r="C1036" s="209" t="s">
        <v>2387</v>
      </c>
      <c r="D1036" s="209" t="s">
        <v>192</v>
      </c>
      <c r="E1036" s="210" t="s">
        <v>2388</v>
      </c>
      <c r="F1036" s="211" t="s">
        <v>2389</v>
      </c>
      <c r="G1036" s="212" t="s">
        <v>93</v>
      </c>
      <c r="H1036" s="213">
        <v>347.56200000000001</v>
      </c>
      <c r="I1036" s="214"/>
      <c r="J1036" s="215">
        <f>ROUND(I1036*H1036,2)</f>
        <v>0</v>
      </c>
      <c r="K1036" s="211" t="s">
        <v>19</v>
      </c>
      <c r="L1036" s="48"/>
      <c r="M1036" s="216" t="s">
        <v>19</v>
      </c>
      <c r="N1036" s="217" t="s">
        <v>45</v>
      </c>
      <c r="O1036" s="88"/>
      <c r="P1036" s="218">
        <f>O1036*H1036</f>
        <v>0</v>
      </c>
      <c r="Q1036" s="218">
        <v>0</v>
      </c>
      <c r="R1036" s="218">
        <f>Q1036*H1036</f>
        <v>0</v>
      </c>
      <c r="S1036" s="218">
        <v>0</v>
      </c>
      <c r="T1036" s="219">
        <f>S1036*H1036</f>
        <v>0</v>
      </c>
      <c r="U1036" s="42"/>
      <c r="V1036" s="42"/>
      <c r="W1036" s="42"/>
      <c r="X1036" s="42"/>
      <c r="Y1036" s="42"/>
      <c r="Z1036" s="42"/>
      <c r="AA1036" s="42"/>
      <c r="AB1036" s="42"/>
      <c r="AC1036" s="42"/>
      <c r="AD1036" s="42"/>
      <c r="AE1036" s="42"/>
      <c r="AR1036" s="220" t="s">
        <v>196</v>
      </c>
      <c r="AT1036" s="220" t="s">
        <v>192</v>
      </c>
      <c r="AU1036" s="220" t="s">
        <v>84</v>
      </c>
      <c r="AY1036" s="21" t="s">
        <v>189</v>
      </c>
      <c r="BE1036" s="221">
        <f>IF(N1036="základní",J1036,0)</f>
        <v>0</v>
      </c>
      <c r="BF1036" s="221">
        <f>IF(N1036="snížená",J1036,0)</f>
        <v>0</v>
      </c>
      <c r="BG1036" s="221">
        <f>IF(N1036="zákl. přenesená",J1036,0)</f>
        <v>0</v>
      </c>
      <c r="BH1036" s="221">
        <f>IF(N1036="sníž. přenesená",J1036,0)</f>
        <v>0</v>
      </c>
      <c r="BI1036" s="221">
        <f>IF(N1036="nulová",J1036,0)</f>
        <v>0</v>
      </c>
      <c r="BJ1036" s="21" t="s">
        <v>82</v>
      </c>
      <c r="BK1036" s="221">
        <f>ROUND(I1036*H1036,2)</f>
        <v>0</v>
      </c>
      <c r="BL1036" s="21" t="s">
        <v>196</v>
      </c>
      <c r="BM1036" s="220" t="s">
        <v>2390</v>
      </c>
    </row>
    <row r="1037" s="13" customFormat="1">
      <c r="A1037" s="13"/>
      <c r="B1037" s="227"/>
      <c r="C1037" s="228"/>
      <c r="D1037" s="229" t="s">
        <v>200</v>
      </c>
      <c r="E1037" s="230" t="s">
        <v>19</v>
      </c>
      <c r="F1037" s="231" t="s">
        <v>2383</v>
      </c>
      <c r="G1037" s="228"/>
      <c r="H1037" s="232">
        <v>320.202</v>
      </c>
      <c r="I1037" s="233"/>
      <c r="J1037" s="228"/>
      <c r="K1037" s="228"/>
      <c r="L1037" s="234"/>
      <c r="M1037" s="235"/>
      <c r="N1037" s="236"/>
      <c r="O1037" s="236"/>
      <c r="P1037" s="236"/>
      <c r="Q1037" s="236"/>
      <c r="R1037" s="236"/>
      <c r="S1037" s="236"/>
      <c r="T1037" s="237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38" t="s">
        <v>200</v>
      </c>
      <c r="AU1037" s="238" t="s">
        <v>84</v>
      </c>
      <c r="AV1037" s="13" t="s">
        <v>84</v>
      </c>
      <c r="AW1037" s="13" t="s">
        <v>35</v>
      </c>
      <c r="AX1037" s="13" t="s">
        <v>74</v>
      </c>
      <c r="AY1037" s="238" t="s">
        <v>189</v>
      </c>
    </row>
    <row r="1038" s="15" customFormat="1">
      <c r="A1038" s="15"/>
      <c r="B1038" s="251"/>
      <c r="C1038" s="252"/>
      <c r="D1038" s="229" t="s">
        <v>200</v>
      </c>
      <c r="E1038" s="253" t="s">
        <v>19</v>
      </c>
      <c r="F1038" s="254" t="s">
        <v>2384</v>
      </c>
      <c r="G1038" s="252"/>
      <c r="H1038" s="253" t="s">
        <v>19</v>
      </c>
      <c r="I1038" s="255"/>
      <c r="J1038" s="252"/>
      <c r="K1038" s="252"/>
      <c r="L1038" s="256"/>
      <c r="M1038" s="257"/>
      <c r="N1038" s="258"/>
      <c r="O1038" s="258"/>
      <c r="P1038" s="258"/>
      <c r="Q1038" s="258"/>
      <c r="R1038" s="258"/>
      <c r="S1038" s="258"/>
      <c r="T1038" s="259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T1038" s="260" t="s">
        <v>200</v>
      </c>
      <c r="AU1038" s="260" t="s">
        <v>84</v>
      </c>
      <c r="AV1038" s="15" t="s">
        <v>82</v>
      </c>
      <c r="AW1038" s="15" t="s">
        <v>35</v>
      </c>
      <c r="AX1038" s="15" t="s">
        <v>74</v>
      </c>
      <c r="AY1038" s="260" t="s">
        <v>189</v>
      </c>
    </row>
    <row r="1039" s="13" customFormat="1">
      <c r="A1039" s="13"/>
      <c r="B1039" s="227"/>
      <c r="C1039" s="228"/>
      <c r="D1039" s="229" t="s">
        <v>200</v>
      </c>
      <c r="E1039" s="230" t="s">
        <v>19</v>
      </c>
      <c r="F1039" s="231" t="s">
        <v>2385</v>
      </c>
      <c r="G1039" s="228"/>
      <c r="H1039" s="232">
        <v>27.359999999999999</v>
      </c>
      <c r="I1039" s="233"/>
      <c r="J1039" s="228"/>
      <c r="K1039" s="228"/>
      <c r="L1039" s="234"/>
      <c r="M1039" s="235"/>
      <c r="N1039" s="236"/>
      <c r="O1039" s="236"/>
      <c r="P1039" s="236"/>
      <c r="Q1039" s="236"/>
      <c r="R1039" s="236"/>
      <c r="S1039" s="236"/>
      <c r="T1039" s="237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38" t="s">
        <v>200</v>
      </c>
      <c r="AU1039" s="238" t="s">
        <v>84</v>
      </c>
      <c r="AV1039" s="13" t="s">
        <v>84</v>
      </c>
      <c r="AW1039" s="13" t="s">
        <v>35</v>
      </c>
      <c r="AX1039" s="13" t="s">
        <v>74</v>
      </c>
      <c r="AY1039" s="238" t="s">
        <v>189</v>
      </c>
    </row>
    <row r="1040" s="14" customFormat="1">
      <c r="A1040" s="14"/>
      <c r="B1040" s="239"/>
      <c r="C1040" s="240"/>
      <c r="D1040" s="229" t="s">
        <v>200</v>
      </c>
      <c r="E1040" s="241" t="s">
        <v>19</v>
      </c>
      <c r="F1040" s="242" t="s">
        <v>203</v>
      </c>
      <c r="G1040" s="240"/>
      <c r="H1040" s="243">
        <v>347.56200000000001</v>
      </c>
      <c r="I1040" s="244"/>
      <c r="J1040" s="240"/>
      <c r="K1040" s="240"/>
      <c r="L1040" s="245"/>
      <c r="M1040" s="246"/>
      <c r="N1040" s="247"/>
      <c r="O1040" s="247"/>
      <c r="P1040" s="247"/>
      <c r="Q1040" s="247"/>
      <c r="R1040" s="247"/>
      <c r="S1040" s="247"/>
      <c r="T1040" s="248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49" t="s">
        <v>200</v>
      </c>
      <c r="AU1040" s="249" t="s">
        <v>84</v>
      </c>
      <c r="AV1040" s="14" t="s">
        <v>196</v>
      </c>
      <c r="AW1040" s="14" t="s">
        <v>35</v>
      </c>
      <c r="AX1040" s="14" t="s">
        <v>82</v>
      </c>
      <c r="AY1040" s="249" t="s">
        <v>189</v>
      </c>
    </row>
    <row r="1041" s="2" customFormat="1" ht="24.15" customHeight="1">
      <c r="A1041" s="42"/>
      <c r="B1041" s="43"/>
      <c r="C1041" s="209" t="s">
        <v>1573</v>
      </c>
      <c r="D1041" s="209" t="s">
        <v>192</v>
      </c>
      <c r="E1041" s="210" t="s">
        <v>2391</v>
      </c>
      <c r="F1041" s="211" t="s">
        <v>2392</v>
      </c>
      <c r="G1041" s="212" t="s">
        <v>107</v>
      </c>
      <c r="H1041" s="213">
        <v>3.0659999999999998</v>
      </c>
      <c r="I1041" s="214"/>
      <c r="J1041" s="215">
        <f>ROUND(I1041*H1041,2)</f>
        <v>0</v>
      </c>
      <c r="K1041" s="211" t="s">
        <v>195</v>
      </c>
      <c r="L1041" s="48"/>
      <c r="M1041" s="216" t="s">
        <v>19</v>
      </c>
      <c r="N1041" s="217" t="s">
        <v>45</v>
      </c>
      <c r="O1041" s="88"/>
      <c r="P1041" s="218">
        <f>O1041*H1041</f>
        <v>0</v>
      </c>
      <c r="Q1041" s="218">
        <v>0</v>
      </c>
      <c r="R1041" s="218">
        <f>Q1041*H1041</f>
        <v>0</v>
      </c>
      <c r="S1041" s="218">
        <v>2.5</v>
      </c>
      <c r="T1041" s="219">
        <f>S1041*H1041</f>
        <v>7.6649999999999991</v>
      </c>
      <c r="U1041" s="42"/>
      <c r="V1041" s="42"/>
      <c r="W1041" s="42"/>
      <c r="X1041" s="42"/>
      <c r="Y1041" s="42"/>
      <c r="Z1041" s="42"/>
      <c r="AA1041" s="42"/>
      <c r="AB1041" s="42"/>
      <c r="AC1041" s="42"/>
      <c r="AD1041" s="42"/>
      <c r="AE1041" s="42"/>
      <c r="AR1041" s="220" t="s">
        <v>196</v>
      </c>
      <c r="AT1041" s="220" t="s">
        <v>192</v>
      </c>
      <c r="AU1041" s="220" t="s">
        <v>84</v>
      </c>
      <c r="AY1041" s="21" t="s">
        <v>189</v>
      </c>
      <c r="BE1041" s="221">
        <f>IF(N1041="základní",J1041,0)</f>
        <v>0</v>
      </c>
      <c r="BF1041" s="221">
        <f>IF(N1041="snížená",J1041,0)</f>
        <v>0</v>
      </c>
      <c r="BG1041" s="221">
        <f>IF(N1041="zákl. přenesená",J1041,0)</f>
        <v>0</v>
      </c>
      <c r="BH1041" s="221">
        <f>IF(N1041="sníž. přenesená",J1041,0)</f>
        <v>0</v>
      </c>
      <c r="BI1041" s="221">
        <f>IF(N1041="nulová",J1041,0)</f>
        <v>0</v>
      </c>
      <c r="BJ1041" s="21" t="s">
        <v>82</v>
      </c>
      <c r="BK1041" s="221">
        <f>ROUND(I1041*H1041,2)</f>
        <v>0</v>
      </c>
      <c r="BL1041" s="21" t="s">
        <v>196</v>
      </c>
      <c r="BM1041" s="220" t="s">
        <v>2393</v>
      </c>
    </row>
    <row r="1042" s="2" customFormat="1">
      <c r="A1042" s="42"/>
      <c r="B1042" s="43"/>
      <c r="C1042" s="44"/>
      <c r="D1042" s="222" t="s">
        <v>198</v>
      </c>
      <c r="E1042" s="44"/>
      <c r="F1042" s="223" t="s">
        <v>2394</v>
      </c>
      <c r="G1042" s="44"/>
      <c r="H1042" s="44"/>
      <c r="I1042" s="224"/>
      <c r="J1042" s="44"/>
      <c r="K1042" s="44"/>
      <c r="L1042" s="48"/>
      <c r="M1042" s="225"/>
      <c r="N1042" s="226"/>
      <c r="O1042" s="88"/>
      <c r="P1042" s="88"/>
      <c r="Q1042" s="88"/>
      <c r="R1042" s="88"/>
      <c r="S1042" s="88"/>
      <c r="T1042" s="89"/>
      <c r="U1042" s="42"/>
      <c r="V1042" s="42"/>
      <c r="W1042" s="42"/>
      <c r="X1042" s="42"/>
      <c r="Y1042" s="42"/>
      <c r="Z1042" s="42"/>
      <c r="AA1042" s="42"/>
      <c r="AB1042" s="42"/>
      <c r="AC1042" s="42"/>
      <c r="AD1042" s="42"/>
      <c r="AE1042" s="42"/>
      <c r="AT1042" s="21" t="s">
        <v>198</v>
      </c>
      <c r="AU1042" s="21" t="s">
        <v>84</v>
      </c>
    </row>
    <row r="1043" s="15" customFormat="1">
      <c r="A1043" s="15"/>
      <c r="B1043" s="251"/>
      <c r="C1043" s="252"/>
      <c r="D1043" s="229" t="s">
        <v>200</v>
      </c>
      <c r="E1043" s="253" t="s">
        <v>19</v>
      </c>
      <c r="F1043" s="254" t="s">
        <v>2395</v>
      </c>
      <c r="G1043" s="252"/>
      <c r="H1043" s="253" t="s">
        <v>19</v>
      </c>
      <c r="I1043" s="255"/>
      <c r="J1043" s="252"/>
      <c r="K1043" s="252"/>
      <c r="L1043" s="256"/>
      <c r="M1043" s="257"/>
      <c r="N1043" s="258"/>
      <c r="O1043" s="258"/>
      <c r="P1043" s="258"/>
      <c r="Q1043" s="258"/>
      <c r="R1043" s="258"/>
      <c r="S1043" s="258"/>
      <c r="T1043" s="259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T1043" s="260" t="s">
        <v>200</v>
      </c>
      <c r="AU1043" s="260" t="s">
        <v>84</v>
      </c>
      <c r="AV1043" s="15" t="s">
        <v>82</v>
      </c>
      <c r="AW1043" s="15" t="s">
        <v>35</v>
      </c>
      <c r="AX1043" s="15" t="s">
        <v>74</v>
      </c>
      <c r="AY1043" s="260" t="s">
        <v>189</v>
      </c>
    </row>
    <row r="1044" s="13" customFormat="1">
      <c r="A1044" s="13"/>
      <c r="B1044" s="227"/>
      <c r="C1044" s="228"/>
      <c r="D1044" s="229" t="s">
        <v>200</v>
      </c>
      <c r="E1044" s="230" t="s">
        <v>19</v>
      </c>
      <c r="F1044" s="231" t="s">
        <v>1171</v>
      </c>
      <c r="G1044" s="228"/>
      <c r="H1044" s="232">
        <v>3.0659999999999998</v>
      </c>
      <c r="I1044" s="233"/>
      <c r="J1044" s="228"/>
      <c r="K1044" s="228"/>
      <c r="L1044" s="234"/>
      <c r="M1044" s="235"/>
      <c r="N1044" s="236"/>
      <c r="O1044" s="236"/>
      <c r="P1044" s="236"/>
      <c r="Q1044" s="236"/>
      <c r="R1044" s="236"/>
      <c r="S1044" s="236"/>
      <c r="T1044" s="237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38" t="s">
        <v>200</v>
      </c>
      <c r="AU1044" s="238" t="s">
        <v>84</v>
      </c>
      <c r="AV1044" s="13" t="s">
        <v>84</v>
      </c>
      <c r="AW1044" s="13" t="s">
        <v>35</v>
      </c>
      <c r="AX1044" s="13" t="s">
        <v>82</v>
      </c>
      <c r="AY1044" s="238" t="s">
        <v>189</v>
      </c>
    </row>
    <row r="1045" s="2" customFormat="1" ht="33" customHeight="1">
      <c r="A1045" s="42"/>
      <c r="B1045" s="43"/>
      <c r="C1045" s="209" t="s">
        <v>2396</v>
      </c>
      <c r="D1045" s="209" t="s">
        <v>192</v>
      </c>
      <c r="E1045" s="210" t="s">
        <v>2397</v>
      </c>
      <c r="F1045" s="211" t="s">
        <v>2398</v>
      </c>
      <c r="G1045" s="212" t="s">
        <v>107</v>
      </c>
      <c r="H1045" s="213">
        <v>2.173</v>
      </c>
      <c r="I1045" s="214"/>
      <c r="J1045" s="215">
        <f>ROUND(I1045*H1045,2)</f>
        <v>0</v>
      </c>
      <c r="K1045" s="211" t="s">
        <v>195</v>
      </c>
      <c r="L1045" s="48"/>
      <c r="M1045" s="216" t="s">
        <v>19</v>
      </c>
      <c r="N1045" s="217" t="s">
        <v>45</v>
      </c>
      <c r="O1045" s="88"/>
      <c r="P1045" s="218">
        <f>O1045*H1045</f>
        <v>0</v>
      </c>
      <c r="Q1045" s="218">
        <v>0.50426000000000004</v>
      </c>
      <c r="R1045" s="218">
        <f>Q1045*H1045</f>
        <v>1.0957569800000002</v>
      </c>
      <c r="S1045" s="218">
        <v>0</v>
      </c>
      <c r="T1045" s="219">
        <f>S1045*H1045</f>
        <v>0</v>
      </c>
      <c r="U1045" s="42"/>
      <c r="V1045" s="42"/>
      <c r="W1045" s="42"/>
      <c r="X1045" s="42"/>
      <c r="Y1045" s="42"/>
      <c r="Z1045" s="42"/>
      <c r="AA1045" s="42"/>
      <c r="AB1045" s="42"/>
      <c r="AC1045" s="42"/>
      <c r="AD1045" s="42"/>
      <c r="AE1045" s="42"/>
      <c r="AR1045" s="220" t="s">
        <v>196</v>
      </c>
      <c r="AT1045" s="220" t="s">
        <v>192</v>
      </c>
      <c r="AU1045" s="220" t="s">
        <v>84</v>
      </c>
      <c r="AY1045" s="21" t="s">
        <v>189</v>
      </c>
      <c r="BE1045" s="221">
        <f>IF(N1045="základní",J1045,0)</f>
        <v>0</v>
      </c>
      <c r="BF1045" s="221">
        <f>IF(N1045="snížená",J1045,0)</f>
        <v>0</v>
      </c>
      <c r="BG1045" s="221">
        <f>IF(N1045="zákl. přenesená",J1045,0)</f>
        <v>0</v>
      </c>
      <c r="BH1045" s="221">
        <f>IF(N1045="sníž. přenesená",J1045,0)</f>
        <v>0</v>
      </c>
      <c r="BI1045" s="221">
        <f>IF(N1045="nulová",J1045,0)</f>
        <v>0</v>
      </c>
      <c r="BJ1045" s="21" t="s">
        <v>82</v>
      </c>
      <c r="BK1045" s="221">
        <f>ROUND(I1045*H1045,2)</f>
        <v>0</v>
      </c>
      <c r="BL1045" s="21" t="s">
        <v>196</v>
      </c>
      <c r="BM1045" s="220" t="s">
        <v>2399</v>
      </c>
    </row>
    <row r="1046" s="2" customFormat="1">
      <c r="A1046" s="42"/>
      <c r="B1046" s="43"/>
      <c r="C1046" s="44"/>
      <c r="D1046" s="222" t="s">
        <v>198</v>
      </c>
      <c r="E1046" s="44"/>
      <c r="F1046" s="223" t="s">
        <v>2400</v>
      </c>
      <c r="G1046" s="44"/>
      <c r="H1046" s="44"/>
      <c r="I1046" s="224"/>
      <c r="J1046" s="44"/>
      <c r="K1046" s="44"/>
      <c r="L1046" s="48"/>
      <c r="M1046" s="225"/>
      <c r="N1046" s="226"/>
      <c r="O1046" s="88"/>
      <c r="P1046" s="88"/>
      <c r="Q1046" s="88"/>
      <c r="R1046" s="88"/>
      <c r="S1046" s="88"/>
      <c r="T1046" s="89"/>
      <c r="U1046" s="42"/>
      <c r="V1046" s="42"/>
      <c r="W1046" s="42"/>
      <c r="X1046" s="42"/>
      <c r="Y1046" s="42"/>
      <c r="Z1046" s="42"/>
      <c r="AA1046" s="42"/>
      <c r="AB1046" s="42"/>
      <c r="AC1046" s="42"/>
      <c r="AD1046" s="42"/>
      <c r="AE1046" s="42"/>
      <c r="AT1046" s="21" t="s">
        <v>198</v>
      </c>
      <c r="AU1046" s="21" t="s">
        <v>84</v>
      </c>
    </row>
    <row r="1047" s="15" customFormat="1">
      <c r="A1047" s="15"/>
      <c r="B1047" s="251"/>
      <c r="C1047" s="252"/>
      <c r="D1047" s="229" t="s">
        <v>200</v>
      </c>
      <c r="E1047" s="253" t="s">
        <v>19</v>
      </c>
      <c r="F1047" s="254" t="s">
        <v>2401</v>
      </c>
      <c r="G1047" s="252"/>
      <c r="H1047" s="253" t="s">
        <v>19</v>
      </c>
      <c r="I1047" s="255"/>
      <c r="J1047" s="252"/>
      <c r="K1047" s="252"/>
      <c r="L1047" s="256"/>
      <c r="M1047" s="257"/>
      <c r="N1047" s="258"/>
      <c r="O1047" s="258"/>
      <c r="P1047" s="258"/>
      <c r="Q1047" s="258"/>
      <c r="R1047" s="258"/>
      <c r="S1047" s="258"/>
      <c r="T1047" s="259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T1047" s="260" t="s">
        <v>200</v>
      </c>
      <c r="AU1047" s="260" t="s">
        <v>84</v>
      </c>
      <c r="AV1047" s="15" t="s">
        <v>82</v>
      </c>
      <c r="AW1047" s="15" t="s">
        <v>35</v>
      </c>
      <c r="AX1047" s="15" t="s">
        <v>74</v>
      </c>
      <c r="AY1047" s="260" t="s">
        <v>189</v>
      </c>
    </row>
    <row r="1048" s="13" customFormat="1">
      <c r="A1048" s="13"/>
      <c r="B1048" s="227"/>
      <c r="C1048" s="228"/>
      <c r="D1048" s="229" t="s">
        <v>200</v>
      </c>
      <c r="E1048" s="230" t="s">
        <v>19</v>
      </c>
      <c r="F1048" s="231" t="s">
        <v>2402</v>
      </c>
      <c r="G1048" s="228"/>
      <c r="H1048" s="232">
        <v>15.960000000000001</v>
      </c>
      <c r="I1048" s="233"/>
      <c r="J1048" s="228"/>
      <c r="K1048" s="228"/>
      <c r="L1048" s="234"/>
      <c r="M1048" s="235"/>
      <c r="N1048" s="236"/>
      <c r="O1048" s="236"/>
      <c r="P1048" s="236"/>
      <c r="Q1048" s="236"/>
      <c r="R1048" s="236"/>
      <c r="S1048" s="236"/>
      <c r="T1048" s="237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38" t="s">
        <v>200</v>
      </c>
      <c r="AU1048" s="238" t="s">
        <v>84</v>
      </c>
      <c r="AV1048" s="13" t="s">
        <v>84</v>
      </c>
      <c r="AW1048" s="13" t="s">
        <v>35</v>
      </c>
      <c r="AX1048" s="13" t="s">
        <v>74</v>
      </c>
      <c r="AY1048" s="238" t="s">
        <v>189</v>
      </c>
    </row>
    <row r="1049" s="13" customFormat="1">
      <c r="A1049" s="13"/>
      <c r="B1049" s="227"/>
      <c r="C1049" s="228"/>
      <c r="D1049" s="229" t="s">
        <v>200</v>
      </c>
      <c r="E1049" s="230" t="s">
        <v>19</v>
      </c>
      <c r="F1049" s="231" t="s">
        <v>2403</v>
      </c>
      <c r="G1049" s="228"/>
      <c r="H1049" s="232">
        <v>17.146000000000001</v>
      </c>
      <c r="I1049" s="233"/>
      <c r="J1049" s="228"/>
      <c r="K1049" s="228"/>
      <c r="L1049" s="234"/>
      <c r="M1049" s="235"/>
      <c r="N1049" s="236"/>
      <c r="O1049" s="236"/>
      <c r="P1049" s="236"/>
      <c r="Q1049" s="236"/>
      <c r="R1049" s="236"/>
      <c r="S1049" s="236"/>
      <c r="T1049" s="237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38" t="s">
        <v>200</v>
      </c>
      <c r="AU1049" s="238" t="s">
        <v>84</v>
      </c>
      <c r="AV1049" s="13" t="s">
        <v>84</v>
      </c>
      <c r="AW1049" s="13" t="s">
        <v>35</v>
      </c>
      <c r="AX1049" s="13" t="s">
        <v>74</v>
      </c>
      <c r="AY1049" s="238" t="s">
        <v>189</v>
      </c>
    </row>
    <row r="1050" s="13" customFormat="1">
      <c r="A1050" s="13"/>
      <c r="B1050" s="227"/>
      <c r="C1050" s="228"/>
      <c r="D1050" s="229" t="s">
        <v>200</v>
      </c>
      <c r="E1050" s="230" t="s">
        <v>19</v>
      </c>
      <c r="F1050" s="231" t="s">
        <v>2404</v>
      </c>
      <c r="G1050" s="228"/>
      <c r="H1050" s="232">
        <v>17.574999999999999</v>
      </c>
      <c r="I1050" s="233"/>
      <c r="J1050" s="228"/>
      <c r="K1050" s="228"/>
      <c r="L1050" s="234"/>
      <c r="M1050" s="235"/>
      <c r="N1050" s="236"/>
      <c r="O1050" s="236"/>
      <c r="P1050" s="236"/>
      <c r="Q1050" s="236"/>
      <c r="R1050" s="236"/>
      <c r="S1050" s="236"/>
      <c r="T1050" s="237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38" t="s">
        <v>200</v>
      </c>
      <c r="AU1050" s="238" t="s">
        <v>84</v>
      </c>
      <c r="AV1050" s="13" t="s">
        <v>84</v>
      </c>
      <c r="AW1050" s="13" t="s">
        <v>35</v>
      </c>
      <c r="AX1050" s="13" t="s">
        <v>74</v>
      </c>
      <c r="AY1050" s="238" t="s">
        <v>189</v>
      </c>
    </row>
    <row r="1051" s="13" customFormat="1">
      <c r="A1051" s="13"/>
      <c r="B1051" s="227"/>
      <c r="C1051" s="228"/>
      <c r="D1051" s="229" t="s">
        <v>200</v>
      </c>
      <c r="E1051" s="230" t="s">
        <v>19</v>
      </c>
      <c r="F1051" s="231" t="s">
        <v>2405</v>
      </c>
      <c r="G1051" s="228"/>
      <c r="H1051" s="232">
        <v>18.783999999999999</v>
      </c>
      <c r="I1051" s="233"/>
      <c r="J1051" s="228"/>
      <c r="K1051" s="228"/>
      <c r="L1051" s="234"/>
      <c r="M1051" s="235"/>
      <c r="N1051" s="236"/>
      <c r="O1051" s="236"/>
      <c r="P1051" s="236"/>
      <c r="Q1051" s="236"/>
      <c r="R1051" s="236"/>
      <c r="S1051" s="236"/>
      <c r="T1051" s="237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38" t="s">
        <v>200</v>
      </c>
      <c r="AU1051" s="238" t="s">
        <v>84</v>
      </c>
      <c r="AV1051" s="13" t="s">
        <v>84</v>
      </c>
      <c r="AW1051" s="13" t="s">
        <v>35</v>
      </c>
      <c r="AX1051" s="13" t="s">
        <v>74</v>
      </c>
      <c r="AY1051" s="238" t="s">
        <v>189</v>
      </c>
    </row>
    <row r="1052" s="13" customFormat="1">
      <c r="A1052" s="13"/>
      <c r="B1052" s="227"/>
      <c r="C1052" s="228"/>
      <c r="D1052" s="229" t="s">
        <v>200</v>
      </c>
      <c r="E1052" s="230" t="s">
        <v>19</v>
      </c>
      <c r="F1052" s="231" t="s">
        <v>2406</v>
      </c>
      <c r="G1052" s="228"/>
      <c r="H1052" s="232">
        <v>17.125</v>
      </c>
      <c r="I1052" s="233"/>
      <c r="J1052" s="228"/>
      <c r="K1052" s="228"/>
      <c r="L1052" s="234"/>
      <c r="M1052" s="235"/>
      <c r="N1052" s="236"/>
      <c r="O1052" s="236"/>
      <c r="P1052" s="236"/>
      <c r="Q1052" s="236"/>
      <c r="R1052" s="236"/>
      <c r="S1052" s="236"/>
      <c r="T1052" s="237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38" t="s">
        <v>200</v>
      </c>
      <c r="AU1052" s="238" t="s">
        <v>84</v>
      </c>
      <c r="AV1052" s="13" t="s">
        <v>84</v>
      </c>
      <c r="AW1052" s="13" t="s">
        <v>35</v>
      </c>
      <c r="AX1052" s="13" t="s">
        <v>74</v>
      </c>
      <c r="AY1052" s="238" t="s">
        <v>189</v>
      </c>
    </row>
    <row r="1053" s="15" customFormat="1">
      <c r="A1053" s="15"/>
      <c r="B1053" s="251"/>
      <c r="C1053" s="252"/>
      <c r="D1053" s="229" t="s">
        <v>200</v>
      </c>
      <c r="E1053" s="253" t="s">
        <v>19</v>
      </c>
      <c r="F1053" s="254" t="s">
        <v>1313</v>
      </c>
      <c r="G1053" s="252"/>
      <c r="H1053" s="253" t="s">
        <v>19</v>
      </c>
      <c r="I1053" s="255"/>
      <c r="J1053" s="252"/>
      <c r="K1053" s="252"/>
      <c r="L1053" s="256"/>
      <c r="M1053" s="257"/>
      <c r="N1053" s="258"/>
      <c r="O1053" s="258"/>
      <c r="P1053" s="258"/>
      <c r="Q1053" s="258"/>
      <c r="R1053" s="258"/>
      <c r="S1053" s="258"/>
      <c r="T1053" s="259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T1053" s="260" t="s">
        <v>200</v>
      </c>
      <c r="AU1053" s="260" t="s">
        <v>84</v>
      </c>
      <c r="AV1053" s="15" t="s">
        <v>82</v>
      </c>
      <c r="AW1053" s="15" t="s">
        <v>35</v>
      </c>
      <c r="AX1053" s="15" t="s">
        <v>74</v>
      </c>
      <c r="AY1053" s="260" t="s">
        <v>189</v>
      </c>
    </row>
    <row r="1054" s="13" customFormat="1">
      <c r="A1054" s="13"/>
      <c r="B1054" s="227"/>
      <c r="C1054" s="228"/>
      <c r="D1054" s="229" t="s">
        <v>200</v>
      </c>
      <c r="E1054" s="230" t="s">
        <v>19</v>
      </c>
      <c r="F1054" s="231" t="s">
        <v>688</v>
      </c>
      <c r="G1054" s="228"/>
      <c r="H1054" s="232">
        <v>10</v>
      </c>
      <c r="I1054" s="233"/>
      <c r="J1054" s="228"/>
      <c r="K1054" s="228"/>
      <c r="L1054" s="234"/>
      <c r="M1054" s="235"/>
      <c r="N1054" s="236"/>
      <c r="O1054" s="236"/>
      <c r="P1054" s="236"/>
      <c r="Q1054" s="236"/>
      <c r="R1054" s="236"/>
      <c r="S1054" s="236"/>
      <c r="T1054" s="237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38" t="s">
        <v>200</v>
      </c>
      <c r="AU1054" s="238" t="s">
        <v>84</v>
      </c>
      <c r="AV1054" s="13" t="s">
        <v>84</v>
      </c>
      <c r="AW1054" s="13" t="s">
        <v>35</v>
      </c>
      <c r="AX1054" s="13" t="s">
        <v>74</v>
      </c>
      <c r="AY1054" s="238" t="s">
        <v>189</v>
      </c>
    </row>
    <row r="1055" s="16" customFormat="1">
      <c r="A1055" s="16"/>
      <c r="B1055" s="271"/>
      <c r="C1055" s="272"/>
      <c r="D1055" s="229" t="s">
        <v>200</v>
      </c>
      <c r="E1055" s="273" t="s">
        <v>1174</v>
      </c>
      <c r="F1055" s="274" t="s">
        <v>379</v>
      </c>
      <c r="G1055" s="272"/>
      <c r="H1055" s="275">
        <v>96.590000000000003</v>
      </c>
      <c r="I1055" s="276"/>
      <c r="J1055" s="272"/>
      <c r="K1055" s="272"/>
      <c r="L1055" s="277"/>
      <c r="M1055" s="278"/>
      <c r="N1055" s="279"/>
      <c r="O1055" s="279"/>
      <c r="P1055" s="279"/>
      <c r="Q1055" s="279"/>
      <c r="R1055" s="279"/>
      <c r="S1055" s="279"/>
      <c r="T1055" s="280"/>
      <c r="U1055" s="16"/>
      <c r="V1055" s="16"/>
      <c r="W1055" s="16"/>
      <c r="X1055" s="16"/>
      <c r="Y1055" s="16"/>
      <c r="Z1055" s="16"/>
      <c r="AA1055" s="16"/>
      <c r="AB1055" s="16"/>
      <c r="AC1055" s="16"/>
      <c r="AD1055" s="16"/>
      <c r="AE1055" s="16"/>
      <c r="AT1055" s="281" t="s">
        <v>200</v>
      </c>
      <c r="AU1055" s="281" t="s">
        <v>84</v>
      </c>
      <c r="AV1055" s="16" t="s">
        <v>190</v>
      </c>
      <c r="AW1055" s="16" t="s">
        <v>35</v>
      </c>
      <c r="AX1055" s="16" t="s">
        <v>74</v>
      </c>
      <c r="AY1055" s="281" t="s">
        <v>189</v>
      </c>
    </row>
    <row r="1056" s="13" customFormat="1">
      <c r="A1056" s="13"/>
      <c r="B1056" s="227"/>
      <c r="C1056" s="228"/>
      <c r="D1056" s="229" t="s">
        <v>200</v>
      </c>
      <c r="E1056" s="230" t="s">
        <v>19</v>
      </c>
      <c r="F1056" s="231" t="s">
        <v>2407</v>
      </c>
      <c r="G1056" s="228"/>
      <c r="H1056" s="232">
        <v>-96.590000000000003</v>
      </c>
      <c r="I1056" s="233"/>
      <c r="J1056" s="228"/>
      <c r="K1056" s="228"/>
      <c r="L1056" s="234"/>
      <c r="M1056" s="235"/>
      <c r="N1056" s="236"/>
      <c r="O1056" s="236"/>
      <c r="P1056" s="236"/>
      <c r="Q1056" s="236"/>
      <c r="R1056" s="236"/>
      <c r="S1056" s="236"/>
      <c r="T1056" s="237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38" t="s">
        <v>200</v>
      </c>
      <c r="AU1056" s="238" t="s">
        <v>84</v>
      </c>
      <c r="AV1056" s="13" t="s">
        <v>84</v>
      </c>
      <c r="AW1056" s="13" t="s">
        <v>35</v>
      </c>
      <c r="AX1056" s="13" t="s">
        <v>74</v>
      </c>
      <c r="AY1056" s="238" t="s">
        <v>189</v>
      </c>
    </row>
    <row r="1057" s="16" customFormat="1">
      <c r="A1057" s="16"/>
      <c r="B1057" s="271"/>
      <c r="C1057" s="272"/>
      <c r="D1057" s="229" t="s">
        <v>200</v>
      </c>
      <c r="E1057" s="273" t="s">
        <v>19</v>
      </c>
      <c r="F1057" s="274" t="s">
        <v>379</v>
      </c>
      <c r="G1057" s="272"/>
      <c r="H1057" s="275">
        <v>-96.590000000000003</v>
      </c>
      <c r="I1057" s="276"/>
      <c r="J1057" s="272"/>
      <c r="K1057" s="272"/>
      <c r="L1057" s="277"/>
      <c r="M1057" s="278"/>
      <c r="N1057" s="279"/>
      <c r="O1057" s="279"/>
      <c r="P1057" s="279"/>
      <c r="Q1057" s="279"/>
      <c r="R1057" s="279"/>
      <c r="S1057" s="279"/>
      <c r="T1057" s="280"/>
      <c r="U1057" s="16"/>
      <c r="V1057" s="16"/>
      <c r="W1057" s="16"/>
      <c r="X1057" s="16"/>
      <c r="Y1057" s="16"/>
      <c r="Z1057" s="16"/>
      <c r="AA1057" s="16"/>
      <c r="AB1057" s="16"/>
      <c r="AC1057" s="16"/>
      <c r="AD1057" s="16"/>
      <c r="AE1057" s="16"/>
      <c r="AT1057" s="281" t="s">
        <v>200</v>
      </c>
      <c r="AU1057" s="281" t="s">
        <v>84</v>
      </c>
      <c r="AV1057" s="16" t="s">
        <v>190</v>
      </c>
      <c r="AW1057" s="16" t="s">
        <v>35</v>
      </c>
      <c r="AX1057" s="16" t="s">
        <v>74</v>
      </c>
      <c r="AY1057" s="281" t="s">
        <v>189</v>
      </c>
    </row>
    <row r="1058" s="15" customFormat="1">
      <c r="A1058" s="15"/>
      <c r="B1058" s="251"/>
      <c r="C1058" s="252"/>
      <c r="D1058" s="229" t="s">
        <v>200</v>
      </c>
      <c r="E1058" s="253" t="s">
        <v>19</v>
      </c>
      <c r="F1058" s="254" t="s">
        <v>2408</v>
      </c>
      <c r="G1058" s="252"/>
      <c r="H1058" s="253" t="s">
        <v>19</v>
      </c>
      <c r="I1058" s="255"/>
      <c r="J1058" s="252"/>
      <c r="K1058" s="252"/>
      <c r="L1058" s="256"/>
      <c r="M1058" s="257"/>
      <c r="N1058" s="258"/>
      <c r="O1058" s="258"/>
      <c r="P1058" s="258"/>
      <c r="Q1058" s="258"/>
      <c r="R1058" s="258"/>
      <c r="S1058" s="258"/>
      <c r="T1058" s="259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T1058" s="260" t="s">
        <v>200</v>
      </c>
      <c r="AU1058" s="260" t="s">
        <v>84</v>
      </c>
      <c r="AV1058" s="15" t="s">
        <v>82</v>
      </c>
      <c r="AW1058" s="15" t="s">
        <v>35</v>
      </c>
      <c r="AX1058" s="15" t="s">
        <v>74</v>
      </c>
      <c r="AY1058" s="260" t="s">
        <v>189</v>
      </c>
    </row>
    <row r="1059" s="13" customFormat="1">
      <c r="A1059" s="13"/>
      <c r="B1059" s="227"/>
      <c r="C1059" s="228"/>
      <c r="D1059" s="229" t="s">
        <v>200</v>
      </c>
      <c r="E1059" s="230" t="s">
        <v>19</v>
      </c>
      <c r="F1059" s="231" t="s">
        <v>2409</v>
      </c>
      <c r="G1059" s="228"/>
      <c r="H1059" s="232">
        <v>2.173</v>
      </c>
      <c r="I1059" s="233"/>
      <c r="J1059" s="228"/>
      <c r="K1059" s="228"/>
      <c r="L1059" s="234"/>
      <c r="M1059" s="235"/>
      <c r="N1059" s="236"/>
      <c r="O1059" s="236"/>
      <c r="P1059" s="236"/>
      <c r="Q1059" s="236"/>
      <c r="R1059" s="236"/>
      <c r="S1059" s="236"/>
      <c r="T1059" s="237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38" t="s">
        <v>200</v>
      </c>
      <c r="AU1059" s="238" t="s">
        <v>84</v>
      </c>
      <c r="AV1059" s="13" t="s">
        <v>84</v>
      </c>
      <c r="AW1059" s="13" t="s">
        <v>35</v>
      </c>
      <c r="AX1059" s="13" t="s">
        <v>74</v>
      </c>
      <c r="AY1059" s="238" t="s">
        <v>189</v>
      </c>
    </row>
    <row r="1060" s="16" customFormat="1">
      <c r="A1060" s="16"/>
      <c r="B1060" s="271"/>
      <c r="C1060" s="272"/>
      <c r="D1060" s="229" t="s">
        <v>200</v>
      </c>
      <c r="E1060" s="273" t="s">
        <v>19</v>
      </c>
      <c r="F1060" s="274" t="s">
        <v>379</v>
      </c>
      <c r="G1060" s="272"/>
      <c r="H1060" s="275">
        <v>2.173</v>
      </c>
      <c r="I1060" s="276"/>
      <c r="J1060" s="272"/>
      <c r="K1060" s="272"/>
      <c r="L1060" s="277"/>
      <c r="M1060" s="278"/>
      <c r="N1060" s="279"/>
      <c r="O1060" s="279"/>
      <c r="P1060" s="279"/>
      <c r="Q1060" s="279"/>
      <c r="R1060" s="279"/>
      <c r="S1060" s="279"/>
      <c r="T1060" s="280"/>
      <c r="U1060" s="16"/>
      <c r="V1060" s="16"/>
      <c r="W1060" s="16"/>
      <c r="X1060" s="16"/>
      <c r="Y1060" s="16"/>
      <c r="Z1060" s="16"/>
      <c r="AA1060" s="16"/>
      <c r="AB1060" s="16"/>
      <c r="AC1060" s="16"/>
      <c r="AD1060" s="16"/>
      <c r="AE1060" s="16"/>
      <c r="AT1060" s="281" t="s">
        <v>200</v>
      </c>
      <c r="AU1060" s="281" t="s">
        <v>84</v>
      </c>
      <c r="AV1060" s="16" t="s">
        <v>190</v>
      </c>
      <c r="AW1060" s="16" t="s">
        <v>35</v>
      </c>
      <c r="AX1060" s="16" t="s">
        <v>74</v>
      </c>
      <c r="AY1060" s="281" t="s">
        <v>189</v>
      </c>
    </row>
    <row r="1061" s="14" customFormat="1">
      <c r="A1061" s="14"/>
      <c r="B1061" s="239"/>
      <c r="C1061" s="240"/>
      <c r="D1061" s="229" t="s">
        <v>200</v>
      </c>
      <c r="E1061" s="241" t="s">
        <v>19</v>
      </c>
      <c r="F1061" s="242" t="s">
        <v>203</v>
      </c>
      <c r="G1061" s="240"/>
      <c r="H1061" s="243">
        <v>2.173</v>
      </c>
      <c r="I1061" s="244"/>
      <c r="J1061" s="240"/>
      <c r="K1061" s="240"/>
      <c r="L1061" s="245"/>
      <c r="M1061" s="246"/>
      <c r="N1061" s="247"/>
      <c r="O1061" s="247"/>
      <c r="P1061" s="247"/>
      <c r="Q1061" s="247"/>
      <c r="R1061" s="247"/>
      <c r="S1061" s="247"/>
      <c r="T1061" s="248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49" t="s">
        <v>200</v>
      </c>
      <c r="AU1061" s="249" t="s">
        <v>84</v>
      </c>
      <c r="AV1061" s="14" t="s">
        <v>196</v>
      </c>
      <c r="AW1061" s="14" t="s">
        <v>35</v>
      </c>
      <c r="AX1061" s="14" t="s">
        <v>82</v>
      </c>
      <c r="AY1061" s="249" t="s">
        <v>189</v>
      </c>
    </row>
    <row r="1062" s="2" customFormat="1" ht="16.5" customHeight="1">
      <c r="A1062" s="42"/>
      <c r="B1062" s="43"/>
      <c r="C1062" s="261" t="s">
        <v>2410</v>
      </c>
      <c r="D1062" s="261" t="s">
        <v>254</v>
      </c>
      <c r="E1062" s="262" t="s">
        <v>1850</v>
      </c>
      <c r="F1062" s="263" t="s">
        <v>1851</v>
      </c>
      <c r="G1062" s="264" t="s">
        <v>222</v>
      </c>
      <c r="H1062" s="265">
        <v>6.1929999999999996</v>
      </c>
      <c r="I1062" s="266"/>
      <c r="J1062" s="267">
        <f>ROUND(I1062*H1062,2)</f>
        <v>0</v>
      </c>
      <c r="K1062" s="263" t="s">
        <v>19</v>
      </c>
      <c r="L1062" s="268"/>
      <c r="M1062" s="269" t="s">
        <v>19</v>
      </c>
      <c r="N1062" s="270" t="s">
        <v>45</v>
      </c>
      <c r="O1062" s="88"/>
      <c r="P1062" s="218">
        <f>O1062*H1062</f>
        <v>0</v>
      </c>
      <c r="Q1062" s="218">
        <v>1</v>
      </c>
      <c r="R1062" s="218">
        <f>Q1062*H1062</f>
        <v>6.1929999999999996</v>
      </c>
      <c r="S1062" s="218">
        <v>0</v>
      </c>
      <c r="T1062" s="219">
        <f>S1062*H1062</f>
        <v>0</v>
      </c>
      <c r="U1062" s="42"/>
      <c r="V1062" s="42"/>
      <c r="W1062" s="42"/>
      <c r="X1062" s="42"/>
      <c r="Y1062" s="42"/>
      <c r="Z1062" s="42"/>
      <c r="AA1062" s="42"/>
      <c r="AB1062" s="42"/>
      <c r="AC1062" s="42"/>
      <c r="AD1062" s="42"/>
      <c r="AE1062" s="42"/>
      <c r="AR1062" s="220" t="s">
        <v>247</v>
      </c>
      <c r="AT1062" s="220" t="s">
        <v>254</v>
      </c>
      <c r="AU1062" s="220" t="s">
        <v>84</v>
      </c>
      <c r="AY1062" s="21" t="s">
        <v>189</v>
      </c>
      <c r="BE1062" s="221">
        <f>IF(N1062="základní",J1062,0)</f>
        <v>0</v>
      </c>
      <c r="BF1062" s="221">
        <f>IF(N1062="snížená",J1062,0)</f>
        <v>0</v>
      </c>
      <c r="BG1062" s="221">
        <f>IF(N1062="zákl. přenesená",J1062,0)</f>
        <v>0</v>
      </c>
      <c r="BH1062" s="221">
        <f>IF(N1062="sníž. přenesená",J1062,0)</f>
        <v>0</v>
      </c>
      <c r="BI1062" s="221">
        <f>IF(N1062="nulová",J1062,0)</f>
        <v>0</v>
      </c>
      <c r="BJ1062" s="21" t="s">
        <v>82</v>
      </c>
      <c r="BK1062" s="221">
        <f>ROUND(I1062*H1062,2)</f>
        <v>0</v>
      </c>
      <c r="BL1062" s="21" t="s">
        <v>196</v>
      </c>
      <c r="BM1062" s="220" t="s">
        <v>2411</v>
      </c>
    </row>
    <row r="1063" s="13" customFormat="1">
      <c r="A1063" s="13"/>
      <c r="B1063" s="227"/>
      <c r="C1063" s="228"/>
      <c r="D1063" s="229" t="s">
        <v>200</v>
      </c>
      <c r="E1063" s="230" t="s">
        <v>19</v>
      </c>
      <c r="F1063" s="231" t="s">
        <v>2409</v>
      </c>
      <c r="G1063" s="228"/>
      <c r="H1063" s="232">
        <v>2.173</v>
      </c>
      <c r="I1063" s="233"/>
      <c r="J1063" s="228"/>
      <c r="K1063" s="228"/>
      <c r="L1063" s="234"/>
      <c r="M1063" s="235"/>
      <c r="N1063" s="236"/>
      <c r="O1063" s="236"/>
      <c r="P1063" s="236"/>
      <c r="Q1063" s="236"/>
      <c r="R1063" s="236"/>
      <c r="S1063" s="236"/>
      <c r="T1063" s="237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38" t="s">
        <v>200</v>
      </c>
      <c r="AU1063" s="238" t="s">
        <v>84</v>
      </c>
      <c r="AV1063" s="13" t="s">
        <v>84</v>
      </c>
      <c r="AW1063" s="13" t="s">
        <v>35</v>
      </c>
      <c r="AX1063" s="13" t="s">
        <v>82</v>
      </c>
      <c r="AY1063" s="238" t="s">
        <v>189</v>
      </c>
    </row>
    <row r="1064" s="13" customFormat="1">
      <c r="A1064" s="13"/>
      <c r="B1064" s="227"/>
      <c r="C1064" s="228"/>
      <c r="D1064" s="229" t="s">
        <v>200</v>
      </c>
      <c r="E1064" s="228"/>
      <c r="F1064" s="231" t="s">
        <v>2412</v>
      </c>
      <c r="G1064" s="228"/>
      <c r="H1064" s="232">
        <v>6.1929999999999996</v>
      </c>
      <c r="I1064" s="233"/>
      <c r="J1064" s="228"/>
      <c r="K1064" s="228"/>
      <c r="L1064" s="234"/>
      <c r="M1064" s="235"/>
      <c r="N1064" s="236"/>
      <c r="O1064" s="236"/>
      <c r="P1064" s="236"/>
      <c r="Q1064" s="236"/>
      <c r="R1064" s="236"/>
      <c r="S1064" s="236"/>
      <c r="T1064" s="237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38" t="s">
        <v>200</v>
      </c>
      <c r="AU1064" s="238" t="s">
        <v>84</v>
      </c>
      <c r="AV1064" s="13" t="s">
        <v>84</v>
      </c>
      <c r="AW1064" s="13" t="s">
        <v>4</v>
      </c>
      <c r="AX1064" s="13" t="s">
        <v>82</v>
      </c>
      <c r="AY1064" s="238" t="s">
        <v>189</v>
      </c>
    </row>
    <row r="1065" s="2" customFormat="1" ht="24.15" customHeight="1">
      <c r="A1065" s="42"/>
      <c r="B1065" s="43"/>
      <c r="C1065" s="209" t="s">
        <v>2413</v>
      </c>
      <c r="D1065" s="209" t="s">
        <v>192</v>
      </c>
      <c r="E1065" s="210" t="s">
        <v>2414</v>
      </c>
      <c r="F1065" s="211" t="s">
        <v>2415</v>
      </c>
      <c r="G1065" s="212" t="s">
        <v>107</v>
      </c>
      <c r="H1065" s="213">
        <v>2.173</v>
      </c>
      <c r="I1065" s="214"/>
      <c r="J1065" s="215">
        <f>ROUND(I1065*H1065,2)</f>
        <v>0</v>
      </c>
      <c r="K1065" s="211" t="s">
        <v>195</v>
      </c>
      <c r="L1065" s="48"/>
      <c r="M1065" s="216" t="s">
        <v>19</v>
      </c>
      <c r="N1065" s="217" t="s">
        <v>45</v>
      </c>
      <c r="O1065" s="88"/>
      <c r="P1065" s="218">
        <f>O1065*H1065</f>
        <v>0</v>
      </c>
      <c r="Q1065" s="218">
        <v>0</v>
      </c>
      <c r="R1065" s="218">
        <f>Q1065*H1065</f>
        <v>0</v>
      </c>
      <c r="S1065" s="218">
        <v>0</v>
      </c>
      <c r="T1065" s="219">
        <f>S1065*H1065</f>
        <v>0</v>
      </c>
      <c r="U1065" s="42"/>
      <c r="V1065" s="42"/>
      <c r="W1065" s="42"/>
      <c r="X1065" s="42"/>
      <c r="Y1065" s="42"/>
      <c r="Z1065" s="42"/>
      <c r="AA1065" s="42"/>
      <c r="AB1065" s="42"/>
      <c r="AC1065" s="42"/>
      <c r="AD1065" s="42"/>
      <c r="AE1065" s="42"/>
      <c r="AR1065" s="220" t="s">
        <v>196</v>
      </c>
      <c r="AT1065" s="220" t="s">
        <v>192</v>
      </c>
      <c r="AU1065" s="220" t="s">
        <v>84</v>
      </c>
      <c r="AY1065" s="21" t="s">
        <v>189</v>
      </c>
      <c r="BE1065" s="221">
        <f>IF(N1065="základní",J1065,0)</f>
        <v>0</v>
      </c>
      <c r="BF1065" s="221">
        <f>IF(N1065="snížená",J1065,0)</f>
        <v>0</v>
      </c>
      <c r="BG1065" s="221">
        <f>IF(N1065="zákl. přenesená",J1065,0)</f>
        <v>0</v>
      </c>
      <c r="BH1065" s="221">
        <f>IF(N1065="sníž. přenesená",J1065,0)</f>
        <v>0</v>
      </c>
      <c r="BI1065" s="221">
        <f>IF(N1065="nulová",J1065,0)</f>
        <v>0</v>
      </c>
      <c r="BJ1065" s="21" t="s">
        <v>82</v>
      </c>
      <c r="BK1065" s="221">
        <f>ROUND(I1065*H1065,2)</f>
        <v>0</v>
      </c>
      <c r="BL1065" s="21" t="s">
        <v>196</v>
      </c>
      <c r="BM1065" s="220" t="s">
        <v>2416</v>
      </c>
    </row>
    <row r="1066" s="2" customFormat="1">
      <c r="A1066" s="42"/>
      <c r="B1066" s="43"/>
      <c r="C1066" s="44"/>
      <c r="D1066" s="222" t="s">
        <v>198</v>
      </c>
      <c r="E1066" s="44"/>
      <c r="F1066" s="223" t="s">
        <v>2417</v>
      </c>
      <c r="G1066" s="44"/>
      <c r="H1066" s="44"/>
      <c r="I1066" s="224"/>
      <c r="J1066" s="44"/>
      <c r="K1066" s="44"/>
      <c r="L1066" s="48"/>
      <c r="M1066" s="225"/>
      <c r="N1066" s="226"/>
      <c r="O1066" s="88"/>
      <c r="P1066" s="88"/>
      <c r="Q1066" s="88"/>
      <c r="R1066" s="88"/>
      <c r="S1066" s="88"/>
      <c r="T1066" s="89"/>
      <c r="U1066" s="42"/>
      <c r="V1066" s="42"/>
      <c r="W1066" s="42"/>
      <c r="X1066" s="42"/>
      <c r="Y1066" s="42"/>
      <c r="Z1066" s="42"/>
      <c r="AA1066" s="42"/>
      <c r="AB1066" s="42"/>
      <c r="AC1066" s="42"/>
      <c r="AD1066" s="42"/>
      <c r="AE1066" s="42"/>
      <c r="AT1066" s="21" t="s">
        <v>198</v>
      </c>
      <c r="AU1066" s="21" t="s">
        <v>84</v>
      </c>
    </row>
    <row r="1067" s="13" customFormat="1">
      <c r="A1067" s="13"/>
      <c r="B1067" s="227"/>
      <c r="C1067" s="228"/>
      <c r="D1067" s="229" t="s">
        <v>200</v>
      </c>
      <c r="E1067" s="230" t="s">
        <v>19</v>
      </c>
      <c r="F1067" s="231" t="s">
        <v>2409</v>
      </c>
      <c r="G1067" s="228"/>
      <c r="H1067" s="232">
        <v>2.173</v>
      </c>
      <c r="I1067" s="233"/>
      <c r="J1067" s="228"/>
      <c r="K1067" s="228"/>
      <c r="L1067" s="234"/>
      <c r="M1067" s="235"/>
      <c r="N1067" s="236"/>
      <c r="O1067" s="236"/>
      <c r="P1067" s="236"/>
      <c r="Q1067" s="236"/>
      <c r="R1067" s="236"/>
      <c r="S1067" s="236"/>
      <c r="T1067" s="237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38" t="s">
        <v>200</v>
      </c>
      <c r="AU1067" s="238" t="s">
        <v>84</v>
      </c>
      <c r="AV1067" s="13" t="s">
        <v>84</v>
      </c>
      <c r="AW1067" s="13" t="s">
        <v>35</v>
      </c>
      <c r="AX1067" s="13" t="s">
        <v>82</v>
      </c>
      <c r="AY1067" s="238" t="s">
        <v>189</v>
      </c>
    </row>
    <row r="1068" s="2" customFormat="1" ht="24.15" customHeight="1">
      <c r="A1068" s="42"/>
      <c r="B1068" s="43"/>
      <c r="C1068" s="209" t="s">
        <v>2418</v>
      </c>
      <c r="D1068" s="209" t="s">
        <v>192</v>
      </c>
      <c r="E1068" s="210" t="s">
        <v>2419</v>
      </c>
      <c r="F1068" s="211" t="s">
        <v>2420</v>
      </c>
      <c r="G1068" s="212" t="s">
        <v>107</v>
      </c>
      <c r="H1068" s="213">
        <v>3.0659999999999998</v>
      </c>
      <c r="I1068" s="214"/>
      <c r="J1068" s="215">
        <f>ROUND(I1068*H1068,2)</f>
        <v>0</v>
      </c>
      <c r="K1068" s="211" t="s">
        <v>195</v>
      </c>
      <c r="L1068" s="48"/>
      <c r="M1068" s="216" t="s">
        <v>19</v>
      </c>
      <c r="N1068" s="217" t="s">
        <v>45</v>
      </c>
      <c r="O1068" s="88"/>
      <c r="P1068" s="218">
        <f>O1068*H1068</f>
        <v>0</v>
      </c>
      <c r="Q1068" s="218">
        <v>0</v>
      </c>
      <c r="R1068" s="218">
        <f>Q1068*H1068</f>
        <v>0</v>
      </c>
      <c r="S1068" s="218">
        <v>0</v>
      </c>
      <c r="T1068" s="219">
        <f>S1068*H1068</f>
        <v>0</v>
      </c>
      <c r="U1068" s="42"/>
      <c r="V1068" s="42"/>
      <c r="W1068" s="42"/>
      <c r="X1068" s="42"/>
      <c r="Y1068" s="42"/>
      <c r="Z1068" s="42"/>
      <c r="AA1068" s="42"/>
      <c r="AB1068" s="42"/>
      <c r="AC1068" s="42"/>
      <c r="AD1068" s="42"/>
      <c r="AE1068" s="42"/>
      <c r="AR1068" s="220" t="s">
        <v>196</v>
      </c>
      <c r="AT1068" s="220" t="s">
        <v>192</v>
      </c>
      <c r="AU1068" s="220" t="s">
        <v>84</v>
      </c>
      <c r="AY1068" s="21" t="s">
        <v>189</v>
      </c>
      <c r="BE1068" s="221">
        <f>IF(N1068="základní",J1068,0)</f>
        <v>0</v>
      </c>
      <c r="BF1068" s="221">
        <f>IF(N1068="snížená",J1068,0)</f>
        <v>0</v>
      </c>
      <c r="BG1068" s="221">
        <f>IF(N1068="zákl. přenesená",J1068,0)</f>
        <v>0</v>
      </c>
      <c r="BH1068" s="221">
        <f>IF(N1068="sníž. přenesená",J1068,0)</f>
        <v>0</v>
      </c>
      <c r="BI1068" s="221">
        <f>IF(N1068="nulová",J1068,0)</f>
        <v>0</v>
      </c>
      <c r="BJ1068" s="21" t="s">
        <v>82</v>
      </c>
      <c r="BK1068" s="221">
        <f>ROUND(I1068*H1068,2)</f>
        <v>0</v>
      </c>
      <c r="BL1068" s="21" t="s">
        <v>196</v>
      </c>
      <c r="BM1068" s="220" t="s">
        <v>2421</v>
      </c>
    </row>
    <row r="1069" s="2" customFormat="1">
      <c r="A1069" s="42"/>
      <c r="B1069" s="43"/>
      <c r="C1069" s="44"/>
      <c r="D1069" s="222" t="s">
        <v>198</v>
      </c>
      <c r="E1069" s="44"/>
      <c r="F1069" s="223" t="s">
        <v>2422</v>
      </c>
      <c r="G1069" s="44"/>
      <c r="H1069" s="44"/>
      <c r="I1069" s="224"/>
      <c r="J1069" s="44"/>
      <c r="K1069" s="44"/>
      <c r="L1069" s="48"/>
      <c r="M1069" s="225"/>
      <c r="N1069" s="226"/>
      <c r="O1069" s="88"/>
      <c r="P1069" s="88"/>
      <c r="Q1069" s="88"/>
      <c r="R1069" s="88"/>
      <c r="S1069" s="88"/>
      <c r="T1069" s="89"/>
      <c r="U1069" s="42"/>
      <c r="V1069" s="42"/>
      <c r="W1069" s="42"/>
      <c r="X1069" s="42"/>
      <c r="Y1069" s="42"/>
      <c r="Z1069" s="42"/>
      <c r="AA1069" s="42"/>
      <c r="AB1069" s="42"/>
      <c r="AC1069" s="42"/>
      <c r="AD1069" s="42"/>
      <c r="AE1069" s="42"/>
      <c r="AT1069" s="21" t="s">
        <v>198</v>
      </c>
      <c r="AU1069" s="21" t="s">
        <v>84</v>
      </c>
    </row>
    <row r="1070" s="13" customFormat="1">
      <c r="A1070" s="13"/>
      <c r="B1070" s="227"/>
      <c r="C1070" s="228"/>
      <c r="D1070" s="229" t="s">
        <v>200</v>
      </c>
      <c r="E1070" s="230" t="s">
        <v>19</v>
      </c>
      <c r="F1070" s="231" t="s">
        <v>1171</v>
      </c>
      <c r="G1070" s="228"/>
      <c r="H1070" s="232">
        <v>3.0659999999999998</v>
      </c>
      <c r="I1070" s="233"/>
      <c r="J1070" s="228"/>
      <c r="K1070" s="228"/>
      <c r="L1070" s="234"/>
      <c r="M1070" s="235"/>
      <c r="N1070" s="236"/>
      <c r="O1070" s="236"/>
      <c r="P1070" s="236"/>
      <c r="Q1070" s="236"/>
      <c r="R1070" s="236"/>
      <c r="S1070" s="236"/>
      <c r="T1070" s="237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38" t="s">
        <v>200</v>
      </c>
      <c r="AU1070" s="238" t="s">
        <v>84</v>
      </c>
      <c r="AV1070" s="13" t="s">
        <v>84</v>
      </c>
      <c r="AW1070" s="13" t="s">
        <v>35</v>
      </c>
      <c r="AX1070" s="13" t="s">
        <v>82</v>
      </c>
      <c r="AY1070" s="238" t="s">
        <v>189</v>
      </c>
    </row>
    <row r="1071" s="2" customFormat="1" ht="33" customHeight="1">
      <c r="A1071" s="42"/>
      <c r="B1071" s="43"/>
      <c r="C1071" s="209" t="s">
        <v>2423</v>
      </c>
      <c r="D1071" s="209" t="s">
        <v>192</v>
      </c>
      <c r="E1071" s="210" t="s">
        <v>2424</v>
      </c>
      <c r="F1071" s="211" t="s">
        <v>2425</v>
      </c>
      <c r="G1071" s="212" t="s">
        <v>107</v>
      </c>
      <c r="H1071" s="213">
        <v>1.6339999999999999</v>
      </c>
      <c r="I1071" s="214"/>
      <c r="J1071" s="215">
        <f>ROUND(I1071*H1071,2)</f>
        <v>0</v>
      </c>
      <c r="K1071" s="211" t="s">
        <v>195</v>
      </c>
      <c r="L1071" s="48"/>
      <c r="M1071" s="216" t="s">
        <v>19</v>
      </c>
      <c r="N1071" s="217" t="s">
        <v>45</v>
      </c>
      <c r="O1071" s="88"/>
      <c r="P1071" s="218">
        <f>O1071*H1071</f>
        <v>0</v>
      </c>
      <c r="Q1071" s="218">
        <v>0.378</v>
      </c>
      <c r="R1071" s="218">
        <f>Q1071*H1071</f>
        <v>0.61765199999999998</v>
      </c>
      <c r="S1071" s="218">
        <v>1.95</v>
      </c>
      <c r="T1071" s="219">
        <f>S1071*H1071</f>
        <v>3.1862999999999997</v>
      </c>
      <c r="U1071" s="42"/>
      <c r="V1071" s="42"/>
      <c r="W1071" s="42"/>
      <c r="X1071" s="42"/>
      <c r="Y1071" s="42"/>
      <c r="Z1071" s="42"/>
      <c r="AA1071" s="42"/>
      <c r="AB1071" s="42"/>
      <c r="AC1071" s="42"/>
      <c r="AD1071" s="42"/>
      <c r="AE1071" s="42"/>
      <c r="AR1071" s="220" t="s">
        <v>196</v>
      </c>
      <c r="AT1071" s="220" t="s">
        <v>192</v>
      </c>
      <c r="AU1071" s="220" t="s">
        <v>84</v>
      </c>
      <c r="AY1071" s="21" t="s">
        <v>189</v>
      </c>
      <c r="BE1071" s="221">
        <f>IF(N1071="základní",J1071,0)</f>
        <v>0</v>
      </c>
      <c r="BF1071" s="221">
        <f>IF(N1071="snížená",J1071,0)</f>
        <v>0</v>
      </c>
      <c r="BG1071" s="221">
        <f>IF(N1071="zákl. přenesená",J1071,0)</f>
        <v>0</v>
      </c>
      <c r="BH1071" s="221">
        <f>IF(N1071="sníž. přenesená",J1071,0)</f>
        <v>0</v>
      </c>
      <c r="BI1071" s="221">
        <f>IF(N1071="nulová",J1071,0)</f>
        <v>0</v>
      </c>
      <c r="BJ1071" s="21" t="s">
        <v>82</v>
      </c>
      <c r="BK1071" s="221">
        <f>ROUND(I1071*H1071,2)</f>
        <v>0</v>
      </c>
      <c r="BL1071" s="21" t="s">
        <v>196</v>
      </c>
      <c r="BM1071" s="220" t="s">
        <v>2426</v>
      </c>
    </row>
    <row r="1072" s="2" customFormat="1">
      <c r="A1072" s="42"/>
      <c r="B1072" s="43"/>
      <c r="C1072" s="44"/>
      <c r="D1072" s="222" t="s">
        <v>198</v>
      </c>
      <c r="E1072" s="44"/>
      <c r="F1072" s="223" t="s">
        <v>2427</v>
      </c>
      <c r="G1072" s="44"/>
      <c r="H1072" s="44"/>
      <c r="I1072" s="224"/>
      <c r="J1072" s="44"/>
      <c r="K1072" s="44"/>
      <c r="L1072" s="48"/>
      <c r="M1072" s="225"/>
      <c r="N1072" s="226"/>
      <c r="O1072" s="88"/>
      <c r="P1072" s="88"/>
      <c r="Q1072" s="88"/>
      <c r="R1072" s="88"/>
      <c r="S1072" s="88"/>
      <c r="T1072" s="89"/>
      <c r="U1072" s="42"/>
      <c r="V1072" s="42"/>
      <c r="W1072" s="42"/>
      <c r="X1072" s="42"/>
      <c r="Y1072" s="42"/>
      <c r="Z1072" s="42"/>
      <c r="AA1072" s="42"/>
      <c r="AB1072" s="42"/>
      <c r="AC1072" s="42"/>
      <c r="AD1072" s="42"/>
      <c r="AE1072" s="42"/>
      <c r="AT1072" s="21" t="s">
        <v>198</v>
      </c>
      <c r="AU1072" s="21" t="s">
        <v>84</v>
      </c>
    </row>
    <row r="1073" s="15" customFormat="1">
      <c r="A1073" s="15"/>
      <c r="B1073" s="251"/>
      <c r="C1073" s="252"/>
      <c r="D1073" s="229" t="s">
        <v>200</v>
      </c>
      <c r="E1073" s="253" t="s">
        <v>19</v>
      </c>
      <c r="F1073" s="254" t="s">
        <v>1753</v>
      </c>
      <c r="G1073" s="252"/>
      <c r="H1073" s="253" t="s">
        <v>19</v>
      </c>
      <c r="I1073" s="255"/>
      <c r="J1073" s="252"/>
      <c r="K1073" s="252"/>
      <c r="L1073" s="256"/>
      <c r="M1073" s="257"/>
      <c r="N1073" s="258"/>
      <c r="O1073" s="258"/>
      <c r="P1073" s="258"/>
      <c r="Q1073" s="258"/>
      <c r="R1073" s="258"/>
      <c r="S1073" s="258"/>
      <c r="T1073" s="259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T1073" s="260" t="s">
        <v>200</v>
      </c>
      <c r="AU1073" s="260" t="s">
        <v>84</v>
      </c>
      <c r="AV1073" s="15" t="s">
        <v>82</v>
      </c>
      <c r="AW1073" s="15" t="s">
        <v>35</v>
      </c>
      <c r="AX1073" s="15" t="s">
        <v>74</v>
      </c>
      <c r="AY1073" s="260" t="s">
        <v>189</v>
      </c>
    </row>
    <row r="1074" s="13" customFormat="1">
      <c r="A1074" s="13"/>
      <c r="B1074" s="227"/>
      <c r="C1074" s="228"/>
      <c r="D1074" s="229" t="s">
        <v>200</v>
      </c>
      <c r="E1074" s="230" t="s">
        <v>19</v>
      </c>
      <c r="F1074" s="231" t="s">
        <v>2428</v>
      </c>
      <c r="G1074" s="228"/>
      <c r="H1074" s="232">
        <v>1.3620000000000001</v>
      </c>
      <c r="I1074" s="233"/>
      <c r="J1074" s="228"/>
      <c r="K1074" s="228"/>
      <c r="L1074" s="234"/>
      <c r="M1074" s="235"/>
      <c r="N1074" s="236"/>
      <c r="O1074" s="236"/>
      <c r="P1074" s="236"/>
      <c r="Q1074" s="236"/>
      <c r="R1074" s="236"/>
      <c r="S1074" s="236"/>
      <c r="T1074" s="237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38" t="s">
        <v>200</v>
      </c>
      <c r="AU1074" s="238" t="s">
        <v>84</v>
      </c>
      <c r="AV1074" s="13" t="s">
        <v>84</v>
      </c>
      <c r="AW1074" s="13" t="s">
        <v>35</v>
      </c>
      <c r="AX1074" s="13" t="s">
        <v>74</v>
      </c>
      <c r="AY1074" s="238" t="s">
        <v>189</v>
      </c>
    </row>
    <row r="1075" s="13" customFormat="1">
      <c r="A1075" s="13"/>
      <c r="B1075" s="227"/>
      <c r="C1075" s="228"/>
      <c r="D1075" s="229" t="s">
        <v>200</v>
      </c>
      <c r="E1075" s="230" t="s">
        <v>19</v>
      </c>
      <c r="F1075" s="231" t="s">
        <v>2429</v>
      </c>
      <c r="G1075" s="228"/>
      <c r="H1075" s="232">
        <v>1.361</v>
      </c>
      <c r="I1075" s="233"/>
      <c r="J1075" s="228"/>
      <c r="K1075" s="228"/>
      <c r="L1075" s="234"/>
      <c r="M1075" s="235"/>
      <c r="N1075" s="236"/>
      <c r="O1075" s="236"/>
      <c r="P1075" s="236"/>
      <c r="Q1075" s="236"/>
      <c r="R1075" s="236"/>
      <c r="S1075" s="236"/>
      <c r="T1075" s="237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38" t="s">
        <v>200</v>
      </c>
      <c r="AU1075" s="238" t="s">
        <v>84</v>
      </c>
      <c r="AV1075" s="13" t="s">
        <v>84</v>
      </c>
      <c r="AW1075" s="13" t="s">
        <v>35</v>
      </c>
      <c r="AX1075" s="13" t="s">
        <v>74</v>
      </c>
      <c r="AY1075" s="238" t="s">
        <v>189</v>
      </c>
    </row>
    <row r="1076" s="16" customFormat="1">
      <c r="A1076" s="16"/>
      <c r="B1076" s="271"/>
      <c r="C1076" s="272"/>
      <c r="D1076" s="229" t="s">
        <v>200</v>
      </c>
      <c r="E1076" s="273" t="s">
        <v>1295</v>
      </c>
      <c r="F1076" s="274" t="s">
        <v>379</v>
      </c>
      <c r="G1076" s="272"/>
      <c r="H1076" s="275">
        <v>2.7229999999999999</v>
      </c>
      <c r="I1076" s="276"/>
      <c r="J1076" s="272"/>
      <c r="K1076" s="272"/>
      <c r="L1076" s="277"/>
      <c r="M1076" s="278"/>
      <c r="N1076" s="279"/>
      <c r="O1076" s="279"/>
      <c r="P1076" s="279"/>
      <c r="Q1076" s="279"/>
      <c r="R1076" s="279"/>
      <c r="S1076" s="279"/>
      <c r="T1076" s="280"/>
      <c r="U1076" s="16"/>
      <c r="V1076" s="16"/>
      <c r="W1076" s="16"/>
      <c r="X1076" s="16"/>
      <c r="Y1076" s="16"/>
      <c r="Z1076" s="16"/>
      <c r="AA1076" s="16"/>
      <c r="AB1076" s="16"/>
      <c r="AC1076" s="16"/>
      <c r="AD1076" s="16"/>
      <c r="AE1076" s="16"/>
      <c r="AT1076" s="281" t="s">
        <v>200</v>
      </c>
      <c r="AU1076" s="281" t="s">
        <v>84</v>
      </c>
      <c r="AV1076" s="16" t="s">
        <v>190</v>
      </c>
      <c r="AW1076" s="16" t="s">
        <v>35</v>
      </c>
      <c r="AX1076" s="16" t="s">
        <v>74</v>
      </c>
      <c r="AY1076" s="281" t="s">
        <v>189</v>
      </c>
    </row>
    <row r="1077" s="15" customFormat="1">
      <c r="A1077" s="15"/>
      <c r="B1077" s="251"/>
      <c r="C1077" s="252"/>
      <c r="D1077" s="229" t="s">
        <v>200</v>
      </c>
      <c r="E1077" s="253" t="s">
        <v>19</v>
      </c>
      <c r="F1077" s="254" t="s">
        <v>2430</v>
      </c>
      <c r="G1077" s="252"/>
      <c r="H1077" s="253" t="s">
        <v>19</v>
      </c>
      <c r="I1077" s="255"/>
      <c r="J1077" s="252"/>
      <c r="K1077" s="252"/>
      <c r="L1077" s="256"/>
      <c r="M1077" s="257"/>
      <c r="N1077" s="258"/>
      <c r="O1077" s="258"/>
      <c r="P1077" s="258"/>
      <c r="Q1077" s="258"/>
      <c r="R1077" s="258"/>
      <c r="S1077" s="258"/>
      <c r="T1077" s="259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T1077" s="260" t="s">
        <v>200</v>
      </c>
      <c r="AU1077" s="260" t="s">
        <v>84</v>
      </c>
      <c r="AV1077" s="15" t="s">
        <v>82</v>
      </c>
      <c r="AW1077" s="15" t="s">
        <v>35</v>
      </c>
      <c r="AX1077" s="15" t="s">
        <v>74</v>
      </c>
      <c r="AY1077" s="260" t="s">
        <v>189</v>
      </c>
    </row>
    <row r="1078" s="13" customFormat="1">
      <c r="A1078" s="13"/>
      <c r="B1078" s="227"/>
      <c r="C1078" s="228"/>
      <c r="D1078" s="229" t="s">
        <v>200</v>
      </c>
      <c r="E1078" s="230" t="s">
        <v>19</v>
      </c>
      <c r="F1078" s="231" t="s">
        <v>2431</v>
      </c>
      <c r="G1078" s="228"/>
      <c r="H1078" s="232">
        <v>-1.089</v>
      </c>
      <c r="I1078" s="233"/>
      <c r="J1078" s="228"/>
      <c r="K1078" s="228"/>
      <c r="L1078" s="234"/>
      <c r="M1078" s="235"/>
      <c r="N1078" s="236"/>
      <c r="O1078" s="236"/>
      <c r="P1078" s="236"/>
      <c r="Q1078" s="236"/>
      <c r="R1078" s="236"/>
      <c r="S1078" s="236"/>
      <c r="T1078" s="237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38" t="s">
        <v>200</v>
      </c>
      <c r="AU1078" s="238" t="s">
        <v>84</v>
      </c>
      <c r="AV1078" s="13" t="s">
        <v>84</v>
      </c>
      <c r="AW1078" s="13" t="s">
        <v>35</v>
      </c>
      <c r="AX1078" s="13" t="s">
        <v>74</v>
      </c>
      <c r="AY1078" s="238" t="s">
        <v>189</v>
      </c>
    </row>
    <row r="1079" s="16" customFormat="1">
      <c r="A1079" s="16"/>
      <c r="B1079" s="271"/>
      <c r="C1079" s="272"/>
      <c r="D1079" s="229" t="s">
        <v>200</v>
      </c>
      <c r="E1079" s="273" t="s">
        <v>19</v>
      </c>
      <c r="F1079" s="274" t="s">
        <v>379</v>
      </c>
      <c r="G1079" s="272"/>
      <c r="H1079" s="275">
        <v>-1.089</v>
      </c>
      <c r="I1079" s="276"/>
      <c r="J1079" s="272"/>
      <c r="K1079" s="272"/>
      <c r="L1079" s="277"/>
      <c r="M1079" s="278"/>
      <c r="N1079" s="279"/>
      <c r="O1079" s="279"/>
      <c r="P1079" s="279"/>
      <c r="Q1079" s="279"/>
      <c r="R1079" s="279"/>
      <c r="S1079" s="279"/>
      <c r="T1079" s="280"/>
      <c r="U1079" s="16"/>
      <c r="V1079" s="16"/>
      <c r="W1079" s="16"/>
      <c r="X1079" s="16"/>
      <c r="Y1079" s="16"/>
      <c r="Z1079" s="16"/>
      <c r="AA1079" s="16"/>
      <c r="AB1079" s="16"/>
      <c r="AC1079" s="16"/>
      <c r="AD1079" s="16"/>
      <c r="AE1079" s="16"/>
      <c r="AT1079" s="281" t="s">
        <v>200</v>
      </c>
      <c r="AU1079" s="281" t="s">
        <v>84</v>
      </c>
      <c r="AV1079" s="16" t="s">
        <v>190</v>
      </c>
      <c r="AW1079" s="16" t="s">
        <v>35</v>
      </c>
      <c r="AX1079" s="16" t="s">
        <v>74</v>
      </c>
      <c r="AY1079" s="281" t="s">
        <v>189</v>
      </c>
    </row>
    <row r="1080" s="14" customFormat="1">
      <c r="A1080" s="14"/>
      <c r="B1080" s="239"/>
      <c r="C1080" s="240"/>
      <c r="D1080" s="229" t="s">
        <v>200</v>
      </c>
      <c r="E1080" s="241" t="s">
        <v>19</v>
      </c>
      <c r="F1080" s="242" t="s">
        <v>203</v>
      </c>
      <c r="G1080" s="240"/>
      <c r="H1080" s="243">
        <v>1.6339999999999999</v>
      </c>
      <c r="I1080" s="244"/>
      <c r="J1080" s="240"/>
      <c r="K1080" s="240"/>
      <c r="L1080" s="245"/>
      <c r="M1080" s="246"/>
      <c r="N1080" s="247"/>
      <c r="O1080" s="247"/>
      <c r="P1080" s="247"/>
      <c r="Q1080" s="247"/>
      <c r="R1080" s="247"/>
      <c r="S1080" s="247"/>
      <c r="T1080" s="248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49" t="s">
        <v>200</v>
      </c>
      <c r="AU1080" s="249" t="s">
        <v>84</v>
      </c>
      <c r="AV1080" s="14" t="s">
        <v>196</v>
      </c>
      <c r="AW1080" s="14" t="s">
        <v>35</v>
      </c>
      <c r="AX1080" s="14" t="s">
        <v>82</v>
      </c>
      <c r="AY1080" s="249" t="s">
        <v>189</v>
      </c>
    </row>
    <row r="1081" s="2" customFormat="1" ht="16.5" customHeight="1">
      <c r="A1081" s="42"/>
      <c r="B1081" s="43"/>
      <c r="C1081" s="261" t="s">
        <v>2432</v>
      </c>
      <c r="D1081" s="261" t="s">
        <v>254</v>
      </c>
      <c r="E1081" s="262" t="s">
        <v>2433</v>
      </c>
      <c r="F1081" s="263" t="s">
        <v>2434</v>
      </c>
      <c r="G1081" s="264" t="s">
        <v>250</v>
      </c>
      <c r="H1081" s="265">
        <v>366.36599999999999</v>
      </c>
      <c r="I1081" s="266"/>
      <c r="J1081" s="267">
        <f>ROUND(I1081*H1081,2)</f>
        <v>0</v>
      </c>
      <c r="K1081" s="263" t="s">
        <v>195</v>
      </c>
      <c r="L1081" s="268"/>
      <c r="M1081" s="269" t="s">
        <v>19</v>
      </c>
      <c r="N1081" s="270" t="s">
        <v>45</v>
      </c>
      <c r="O1081" s="88"/>
      <c r="P1081" s="218">
        <f>O1081*H1081</f>
        <v>0</v>
      </c>
      <c r="Q1081" s="218">
        <v>0.0041000000000000003</v>
      </c>
      <c r="R1081" s="218">
        <f>Q1081*H1081</f>
        <v>1.5021006000000001</v>
      </c>
      <c r="S1081" s="218">
        <v>0</v>
      </c>
      <c r="T1081" s="219">
        <f>S1081*H1081</f>
        <v>0</v>
      </c>
      <c r="U1081" s="42"/>
      <c r="V1081" s="42"/>
      <c r="W1081" s="42"/>
      <c r="X1081" s="42"/>
      <c r="Y1081" s="42"/>
      <c r="Z1081" s="42"/>
      <c r="AA1081" s="42"/>
      <c r="AB1081" s="42"/>
      <c r="AC1081" s="42"/>
      <c r="AD1081" s="42"/>
      <c r="AE1081" s="42"/>
      <c r="AR1081" s="220" t="s">
        <v>247</v>
      </c>
      <c r="AT1081" s="220" t="s">
        <v>254</v>
      </c>
      <c r="AU1081" s="220" t="s">
        <v>84</v>
      </c>
      <c r="AY1081" s="21" t="s">
        <v>189</v>
      </c>
      <c r="BE1081" s="221">
        <f>IF(N1081="základní",J1081,0)</f>
        <v>0</v>
      </c>
      <c r="BF1081" s="221">
        <f>IF(N1081="snížená",J1081,0)</f>
        <v>0</v>
      </c>
      <c r="BG1081" s="221">
        <f>IF(N1081="zákl. přenesená",J1081,0)</f>
        <v>0</v>
      </c>
      <c r="BH1081" s="221">
        <f>IF(N1081="sníž. přenesená",J1081,0)</f>
        <v>0</v>
      </c>
      <c r="BI1081" s="221">
        <f>IF(N1081="nulová",J1081,0)</f>
        <v>0</v>
      </c>
      <c r="BJ1081" s="21" t="s">
        <v>82</v>
      </c>
      <c r="BK1081" s="221">
        <f>ROUND(I1081*H1081,2)</f>
        <v>0</v>
      </c>
      <c r="BL1081" s="21" t="s">
        <v>196</v>
      </c>
      <c r="BM1081" s="220" t="s">
        <v>2435</v>
      </c>
    </row>
    <row r="1082" s="15" customFormat="1">
      <c r="A1082" s="15"/>
      <c r="B1082" s="251"/>
      <c r="C1082" s="252"/>
      <c r="D1082" s="229" t="s">
        <v>200</v>
      </c>
      <c r="E1082" s="253" t="s">
        <v>19</v>
      </c>
      <c r="F1082" s="254" t="s">
        <v>2436</v>
      </c>
      <c r="G1082" s="252"/>
      <c r="H1082" s="253" t="s">
        <v>19</v>
      </c>
      <c r="I1082" s="255"/>
      <c r="J1082" s="252"/>
      <c r="K1082" s="252"/>
      <c r="L1082" s="256"/>
      <c r="M1082" s="257"/>
      <c r="N1082" s="258"/>
      <c r="O1082" s="258"/>
      <c r="P1082" s="258"/>
      <c r="Q1082" s="258"/>
      <c r="R1082" s="258"/>
      <c r="S1082" s="258"/>
      <c r="T1082" s="259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T1082" s="260" t="s">
        <v>200</v>
      </c>
      <c r="AU1082" s="260" t="s">
        <v>84</v>
      </c>
      <c r="AV1082" s="15" t="s">
        <v>82</v>
      </c>
      <c r="AW1082" s="15" t="s">
        <v>35</v>
      </c>
      <c r="AX1082" s="15" t="s">
        <v>74</v>
      </c>
      <c r="AY1082" s="260" t="s">
        <v>189</v>
      </c>
    </row>
    <row r="1083" s="13" customFormat="1">
      <c r="A1083" s="13"/>
      <c r="B1083" s="227"/>
      <c r="C1083" s="228"/>
      <c r="D1083" s="229" t="s">
        <v>200</v>
      </c>
      <c r="E1083" s="230" t="s">
        <v>19</v>
      </c>
      <c r="F1083" s="231" t="s">
        <v>2437</v>
      </c>
      <c r="G1083" s="228"/>
      <c r="H1083" s="232">
        <v>1.1439999999999999</v>
      </c>
      <c r="I1083" s="233"/>
      <c r="J1083" s="228"/>
      <c r="K1083" s="228"/>
      <c r="L1083" s="234"/>
      <c r="M1083" s="235"/>
      <c r="N1083" s="236"/>
      <c r="O1083" s="236"/>
      <c r="P1083" s="236"/>
      <c r="Q1083" s="236"/>
      <c r="R1083" s="236"/>
      <c r="S1083" s="236"/>
      <c r="T1083" s="237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38" t="s">
        <v>200</v>
      </c>
      <c r="AU1083" s="238" t="s">
        <v>84</v>
      </c>
      <c r="AV1083" s="13" t="s">
        <v>84</v>
      </c>
      <c r="AW1083" s="13" t="s">
        <v>35</v>
      </c>
      <c r="AX1083" s="13" t="s">
        <v>82</v>
      </c>
      <c r="AY1083" s="238" t="s">
        <v>189</v>
      </c>
    </row>
    <row r="1084" s="13" customFormat="1">
      <c r="A1084" s="13"/>
      <c r="B1084" s="227"/>
      <c r="C1084" s="228"/>
      <c r="D1084" s="229" t="s">
        <v>200</v>
      </c>
      <c r="E1084" s="228"/>
      <c r="F1084" s="231" t="s">
        <v>2438</v>
      </c>
      <c r="G1084" s="228"/>
      <c r="H1084" s="232">
        <v>366.36599999999999</v>
      </c>
      <c r="I1084" s="233"/>
      <c r="J1084" s="228"/>
      <c r="K1084" s="228"/>
      <c r="L1084" s="234"/>
      <c r="M1084" s="235"/>
      <c r="N1084" s="236"/>
      <c r="O1084" s="236"/>
      <c r="P1084" s="236"/>
      <c r="Q1084" s="236"/>
      <c r="R1084" s="236"/>
      <c r="S1084" s="236"/>
      <c r="T1084" s="237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38" t="s">
        <v>200</v>
      </c>
      <c r="AU1084" s="238" t="s">
        <v>84</v>
      </c>
      <c r="AV1084" s="13" t="s">
        <v>84</v>
      </c>
      <c r="AW1084" s="13" t="s">
        <v>4</v>
      </c>
      <c r="AX1084" s="13" t="s">
        <v>82</v>
      </c>
      <c r="AY1084" s="238" t="s">
        <v>189</v>
      </c>
    </row>
    <row r="1085" s="2" customFormat="1" ht="37.8" customHeight="1">
      <c r="A1085" s="42"/>
      <c r="B1085" s="43"/>
      <c r="C1085" s="209" t="s">
        <v>2439</v>
      </c>
      <c r="D1085" s="209" t="s">
        <v>192</v>
      </c>
      <c r="E1085" s="210" t="s">
        <v>2440</v>
      </c>
      <c r="F1085" s="211" t="s">
        <v>2441</v>
      </c>
      <c r="G1085" s="212" t="s">
        <v>115</v>
      </c>
      <c r="H1085" s="213">
        <v>15.9</v>
      </c>
      <c r="I1085" s="214"/>
      <c r="J1085" s="215">
        <f>ROUND(I1085*H1085,2)</f>
        <v>0</v>
      </c>
      <c r="K1085" s="211" t="s">
        <v>195</v>
      </c>
      <c r="L1085" s="48"/>
      <c r="M1085" s="216" t="s">
        <v>19</v>
      </c>
      <c r="N1085" s="217" t="s">
        <v>45</v>
      </c>
      <c r="O1085" s="88"/>
      <c r="P1085" s="218">
        <f>O1085*H1085</f>
        <v>0</v>
      </c>
      <c r="Q1085" s="218">
        <v>0.00042999999999999999</v>
      </c>
      <c r="R1085" s="218">
        <f>Q1085*H1085</f>
        <v>0.0068370000000000002</v>
      </c>
      <c r="S1085" s="218">
        <v>0</v>
      </c>
      <c r="T1085" s="219">
        <f>S1085*H1085</f>
        <v>0</v>
      </c>
      <c r="U1085" s="42"/>
      <c r="V1085" s="42"/>
      <c r="W1085" s="42"/>
      <c r="X1085" s="42"/>
      <c r="Y1085" s="42"/>
      <c r="Z1085" s="42"/>
      <c r="AA1085" s="42"/>
      <c r="AB1085" s="42"/>
      <c r="AC1085" s="42"/>
      <c r="AD1085" s="42"/>
      <c r="AE1085" s="42"/>
      <c r="AR1085" s="220" t="s">
        <v>196</v>
      </c>
      <c r="AT1085" s="220" t="s">
        <v>192</v>
      </c>
      <c r="AU1085" s="220" t="s">
        <v>84</v>
      </c>
      <c r="AY1085" s="21" t="s">
        <v>189</v>
      </c>
      <c r="BE1085" s="221">
        <f>IF(N1085="základní",J1085,0)</f>
        <v>0</v>
      </c>
      <c r="BF1085" s="221">
        <f>IF(N1085="snížená",J1085,0)</f>
        <v>0</v>
      </c>
      <c r="BG1085" s="221">
        <f>IF(N1085="zákl. přenesená",J1085,0)</f>
        <v>0</v>
      </c>
      <c r="BH1085" s="221">
        <f>IF(N1085="sníž. přenesená",J1085,0)</f>
        <v>0</v>
      </c>
      <c r="BI1085" s="221">
        <f>IF(N1085="nulová",J1085,0)</f>
        <v>0</v>
      </c>
      <c r="BJ1085" s="21" t="s">
        <v>82</v>
      </c>
      <c r="BK1085" s="221">
        <f>ROUND(I1085*H1085,2)</f>
        <v>0</v>
      </c>
      <c r="BL1085" s="21" t="s">
        <v>196</v>
      </c>
      <c r="BM1085" s="220" t="s">
        <v>2442</v>
      </c>
    </row>
    <row r="1086" s="2" customFormat="1">
      <c r="A1086" s="42"/>
      <c r="B1086" s="43"/>
      <c r="C1086" s="44"/>
      <c r="D1086" s="222" t="s">
        <v>198</v>
      </c>
      <c r="E1086" s="44"/>
      <c r="F1086" s="223" t="s">
        <v>2443</v>
      </c>
      <c r="G1086" s="44"/>
      <c r="H1086" s="44"/>
      <c r="I1086" s="224"/>
      <c r="J1086" s="44"/>
      <c r="K1086" s="44"/>
      <c r="L1086" s="48"/>
      <c r="M1086" s="225"/>
      <c r="N1086" s="226"/>
      <c r="O1086" s="88"/>
      <c r="P1086" s="88"/>
      <c r="Q1086" s="88"/>
      <c r="R1086" s="88"/>
      <c r="S1086" s="88"/>
      <c r="T1086" s="89"/>
      <c r="U1086" s="42"/>
      <c r="V1086" s="42"/>
      <c r="W1086" s="42"/>
      <c r="X1086" s="42"/>
      <c r="Y1086" s="42"/>
      <c r="Z1086" s="42"/>
      <c r="AA1086" s="42"/>
      <c r="AB1086" s="42"/>
      <c r="AC1086" s="42"/>
      <c r="AD1086" s="42"/>
      <c r="AE1086" s="42"/>
      <c r="AT1086" s="21" t="s">
        <v>198</v>
      </c>
      <c r="AU1086" s="21" t="s">
        <v>84</v>
      </c>
    </row>
    <row r="1087" s="15" customFormat="1">
      <c r="A1087" s="15"/>
      <c r="B1087" s="251"/>
      <c r="C1087" s="252"/>
      <c r="D1087" s="229" t="s">
        <v>200</v>
      </c>
      <c r="E1087" s="253" t="s">
        <v>19</v>
      </c>
      <c r="F1087" s="254" t="s">
        <v>1764</v>
      </c>
      <c r="G1087" s="252"/>
      <c r="H1087" s="253" t="s">
        <v>19</v>
      </c>
      <c r="I1087" s="255"/>
      <c r="J1087" s="252"/>
      <c r="K1087" s="252"/>
      <c r="L1087" s="256"/>
      <c r="M1087" s="257"/>
      <c r="N1087" s="258"/>
      <c r="O1087" s="258"/>
      <c r="P1087" s="258"/>
      <c r="Q1087" s="258"/>
      <c r="R1087" s="258"/>
      <c r="S1087" s="258"/>
      <c r="T1087" s="259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T1087" s="260" t="s">
        <v>200</v>
      </c>
      <c r="AU1087" s="260" t="s">
        <v>84</v>
      </c>
      <c r="AV1087" s="15" t="s">
        <v>82</v>
      </c>
      <c r="AW1087" s="15" t="s">
        <v>35</v>
      </c>
      <c r="AX1087" s="15" t="s">
        <v>74</v>
      </c>
      <c r="AY1087" s="260" t="s">
        <v>189</v>
      </c>
    </row>
    <row r="1088" s="13" customFormat="1">
      <c r="A1088" s="13"/>
      <c r="B1088" s="227"/>
      <c r="C1088" s="228"/>
      <c r="D1088" s="229" t="s">
        <v>200</v>
      </c>
      <c r="E1088" s="230" t="s">
        <v>19</v>
      </c>
      <c r="F1088" s="231" t="s">
        <v>2444</v>
      </c>
      <c r="G1088" s="228"/>
      <c r="H1088" s="232">
        <v>8.0999999999999996</v>
      </c>
      <c r="I1088" s="233"/>
      <c r="J1088" s="228"/>
      <c r="K1088" s="228"/>
      <c r="L1088" s="234"/>
      <c r="M1088" s="235"/>
      <c r="N1088" s="236"/>
      <c r="O1088" s="236"/>
      <c r="P1088" s="236"/>
      <c r="Q1088" s="236"/>
      <c r="R1088" s="236"/>
      <c r="S1088" s="236"/>
      <c r="T1088" s="237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38" t="s">
        <v>200</v>
      </c>
      <c r="AU1088" s="238" t="s">
        <v>84</v>
      </c>
      <c r="AV1088" s="13" t="s">
        <v>84</v>
      </c>
      <c r="AW1088" s="13" t="s">
        <v>35</v>
      </c>
      <c r="AX1088" s="13" t="s">
        <v>74</v>
      </c>
      <c r="AY1088" s="238" t="s">
        <v>189</v>
      </c>
    </row>
    <row r="1089" s="15" customFormat="1">
      <c r="A1089" s="15"/>
      <c r="B1089" s="251"/>
      <c r="C1089" s="252"/>
      <c r="D1089" s="229" t="s">
        <v>200</v>
      </c>
      <c r="E1089" s="253" t="s">
        <v>19</v>
      </c>
      <c r="F1089" s="254" t="s">
        <v>1753</v>
      </c>
      <c r="G1089" s="252"/>
      <c r="H1089" s="253" t="s">
        <v>19</v>
      </c>
      <c r="I1089" s="255"/>
      <c r="J1089" s="252"/>
      <c r="K1089" s="252"/>
      <c r="L1089" s="256"/>
      <c r="M1089" s="257"/>
      <c r="N1089" s="258"/>
      <c r="O1089" s="258"/>
      <c r="P1089" s="258"/>
      <c r="Q1089" s="258"/>
      <c r="R1089" s="258"/>
      <c r="S1089" s="258"/>
      <c r="T1089" s="259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T1089" s="260" t="s">
        <v>200</v>
      </c>
      <c r="AU1089" s="260" t="s">
        <v>84</v>
      </c>
      <c r="AV1089" s="15" t="s">
        <v>82</v>
      </c>
      <c r="AW1089" s="15" t="s">
        <v>35</v>
      </c>
      <c r="AX1089" s="15" t="s">
        <v>74</v>
      </c>
      <c r="AY1089" s="260" t="s">
        <v>189</v>
      </c>
    </row>
    <row r="1090" s="13" customFormat="1">
      <c r="A1090" s="13"/>
      <c r="B1090" s="227"/>
      <c r="C1090" s="228"/>
      <c r="D1090" s="229" t="s">
        <v>200</v>
      </c>
      <c r="E1090" s="230" t="s">
        <v>19</v>
      </c>
      <c r="F1090" s="231" t="s">
        <v>2445</v>
      </c>
      <c r="G1090" s="228"/>
      <c r="H1090" s="232">
        <v>2.7000000000000002</v>
      </c>
      <c r="I1090" s="233"/>
      <c r="J1090" s="228"/>
      <c r="K1090" s="228"/>
      <c r="L1090" s="234"/>
      <c r="M1090" s="235"/>
      <c r="N1090" s="236"/>
      <c r="O1090" s="236"/>
      <c r="P1090" s="236"/>
      <c r="Q1090" s="236"/>
      <c r="R1090" s="236"/>
      <c r="S1090" s="236"/>
      <c r="T1090" s="237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38" t="s">
        <v>200</v>
      </c>
      <c r="AU1090" s="238" t="s">
        <v>84</v>
      </c>
      <c r="AV1090" s="13" t="s">
        <v>84</v>
      </c>
      <c r="AW1090" s="13" t="s">
        <v>35</v>
      </c>
      <c r="AX1090" s="13" t="s">
        <v>74</v>
      </c>
      <c r="AY1090" s="238" t="s">
        <v>189</v>
      </c>
    </row>
    <row r="1091" s="15" customFormat="1">
      <c r="A1091" s="15"/>
      <c r="B1091" s="251"/>
      <c r="C1091" s="252"/>
      <c r="D1091" s="229" t="s">
        <v>200</v>
      </c>
      <c r="E1091" s="253" t="s">
        <v>19</v>
      </c>
      <c r="F1091" s="254" t="s">
        <v>1760</v>
      </c>
      <c r="G1091" s="252"/>
      <c r="H1091" s="253" t="s">
        <v>19</v>
      </c>
      <c r="I1091" s="255"/>
      <c r="J1091" s="252"/>
      <c r="K1091" s="252"/>
      <c r="L1091" s="256"/>
      <c r="M1091" s="257"/>
      <c r="N1091" s="258"/>
      <c r="O1091" s="258"/>
      <c r="P1091" s="258"/>
      <c r="Q1091" s="258"/>
      <c r="R1091" s="258"/>
      <c r="S1091" s="258"/>
      <c r="T1091" s="259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T1091" s="260" t="s">
        <v>200</v>
      </c>
      <c r="AU1091" s="260" t="s">
        <v>84</v>
      </c>
      <c r="AV1091" s="15" t="s">
        <v>82</v>
      </c>
      <c r="AW1091" s="15" t="s">
        <v>35</v>
      </c>
      <c r="AX1091" s="15" t="s">
        <v>74</v>
      </c>
      <c r="AY1091" s="260" t="s">
        <v>189</v>
      </c>
    </row>
    <row r="1092" s="13" customFormat="1">
      <c r="A1092" s="13"/>
      <c r="B1092" s="227"/>
      <c r="C1092" s="228"/>
      <c r="D1092" s="229" t="s">
        <v>200</v>
      </c>
      <c r="E1092" s="230" t="s">
        <v>19</v>
      </c>
      <c r="F1092" s="231" t="s">
        <v>2446</v>
      </c>
      <c r="G1092" s="228"/>
      <c r="H1092" s="232">
        <v>3.8999999999999999</v>
      </c>
      <c r="I1092" s="233"/>
      <c r="J1092" s="228"/>
      <c r="K1092" s="228"/>
      <c r="L1092" s="234"/>
      <c r="M1092" s="235"/>
      <c r="N1092" s="236"/>
      <c r="O1092" s="236"/>
      <c r="P1092" s="236"/>
      <c r="Q1092" s="236"/>
      <c r="R1092" s="236"/>
      <c r="S1092" s="236"/>
      <c r="T1092" s="237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38" t="s">
        <v>200</v>
      </c>
      <c r="AU1092" s="238" t="s">
        <v>84</v>
      </c>
      <c r="AV1092" s="13" t="s">
        <v>84</v>
      </c>
      <c r="AW1092" s="13" t="s">
        <v>35</v>
      </c>
      <c r="AX1092" s="13" t="s">
        <v>74</v>
      </c>
      <c r="AY1092" s="238" t="s">
        <v>189</v>
      </c>
    </row>
    <row r="1093" s="15" customFormat="1">
      <c r="A1093" s="15"/>
      <c r="B1093" s="251"/>
      <c r="C1093" s="252"/>
      <c r="D1093" s="229" t="s">
        <v>200</v>
      </c>
      <c r="E1093" s="253" t="s">
        <v>19</v>
      </c>
      <c r="F1093" s="254" t="s">
        <v>2447</v>
      </c>
      <c r="G1093" s="252"/>
      <c r="H1093" s="253" t="s">
        <v>19</v>
      </c>
      <c r="I1093" s="255"/>
      <c r="J1093" s="252"/>
      <c r="K1093" s="252"/>
      <c r="L1093" s="256"/>
      <c r="M1093" s="257"/>
      <c r="N1093" s="258"/>
      <c r="O1093" s="258"/>
      <c r="P1093" s="258"/>
      <c r="Q1093" s="258"/>
      <c r="R1093" s="258"/>
      <c r="S1093" s="258"/>
      <c r="T1093" s="259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T1093" s="260" t="s">
        <v>200</v>
      </c>
      <c r="AU1093" s="260" t="s">
        <v>84</v>
      </c>
      <c r="AV1093" s="15" t="s">
        <v>82</v>
      </c>
      <c r="AW1093" s="15" t="s">
        <v>35</v>
      </c>
      <c r="AX1093" s="15" t="s">
        <v>74</v>
      </c>
      <c r="AY1093" s="260" t="s">
        <v>189</v>
      </c>
    </row>
    <row r="1094" s="15" customFormat="1">
      <c r="A1094" s="15"/>
      <c r="B1094" s="251"/>
      <c r="C1094" s="252"/>
      <c r="D1094" s="229" t="s">
        <v>200</v>
      </c>
      <c r="E1094" s="253" t="s">
        <v>19</v>
      </c>
      <c r="F1094" s="254" t="s">
        <v>2448</v>
      </c>
      <c r="G1094" s="252"/>
      <c r="H1094" s="253" t="s">
        <v>19</v>
      </c>
      <c r="I1094" s="255"/>
      <c r="J1094" s="252"/>
      <c r="K1094" s="252"/>
      <c r="L1094" s="256"/>
      <c r="M1094" s="257"/>
      <c r="N1094" s="258"/>
      <c r="O1094" s="258"/>
      <c r="P1094" s="258"/>
      <c r="Q1094" s="258"/>
      <c r="R1094" s="258"/>
      <c r="S1094" s="258"/>
      <c r="T1094" s="259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T1094" s="260" t="s">
        <v>200</v>
      </c>
      <c r="AU1094" s="260" t="s">
        <v>84</v>
      </c>
      <c r="AV1094" s="15" t="s">
        <v>82</v>
      </c>
      <c r="AW1094" s="15" t="s">
        <v>35</v>
      </c>
      <c r="AX1094" s="15" t="s">
        <v>74</v>
      </c>
      <c r="AY1094" s="260" t="s">
        <v>189</v>
      </c>
    </row>
    <row r="1095" s="13" customFormat="1">
      <c r="A1095" s="13"/>
      <c r="B1095" s="227"/>
      <c r="C1095" s="228"/>
      <c r="D1095" s="229" t="s">
        <v>200</v>
      </c>
      <c r="E1095" s="230" t="s">
        <v>19</v>
      </c>
      <c r="F1095" s="231" t="s">
        <v>2449</v>
      </c>
      <c r="G1095" s="228"/>
      <c r="H1095" s="232">
        <v>17.100000000000001</v>
      </c>
      <c r="I1095" s="233"/>
      <c r="J1095" s="228"/>
      <c r="K1095" s="228"/>
      <c r="L1095" s="234"/>
      <c r="M1095" s="235"/>
      <c r="N1095" s="236"/>
      <c r="O1095" s="236"/>
      <c r="P1095" s="236"/>
      <c r="Q1095" s="236"/>
      <c r="R1095" s="236"/>
      <c r="S1095" s="236"/>
      <c r="T1095" s="237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38" t="s">
        <v>200</v>
      </c>
      <c r="AU1095" s="238" t="s">
        <v>84</v>
      </c>
      <c r="AV1095" s="13" t="s">
        <v>84</v>
      </c>
      <c r="AW1095" s="13" t="s">
        <v>35</v>
      </c>
      <c r="AX1095" s="13" t="s">
        <v>74</v>
      </c>
      <c r="AY1095" s="238" t="s">
        <v>189</v>
      </c>
    </row>
    <row r="1096" s="16" customFormat="1">
      <c r="A1096" s="16"/>
      <c r="B1096" s="271"/>
      <c r="C1096" s="272"/>
      <c r="D1096" s="229" t="s">
        <v>200</v>
      </c>
      <c r="E1096" s="273" t="s">
        <v>1275</v>
      </c>
      <c r="F1096" s="274" t="s">
        <v>379</v>
      </c>
      <c r="G1096" s="272"/>
      <c r="H1096" s="275">
        <v>31.800000000000001</v>
      </c>
      <c r="I1096" s="276"/>
      <c r="J1096" s="272"/>
      <c r="K1096" s="272"/>
      <c r="L1096" s="277"/>
      <c r="M1096" s="278"/>
      <c r="N1096" s="279"/>
      <c r="O1096" s="279"/>
      <c r="P1096" s="279"/>
      <c r="Q1096" s="279"/>
      <c r="R1096" s="279"/>
      <c r="S1096" s="279"/>
      <c r="T1096" s="280"/>
      <c r="U1096" s="16"/>
      <c r="V1096" s="16"/>
      <c r="W1096" s="16"/>
      <c r="X1096" s="16"/>
      <c r="Y1096" s="16"/>
      <c r="Z1096" s="16"/>
      <c r="AA1096" s="16"/>
      <c r="AB1096" s="16"/>
      <c r="AC1096" s="16"/>
      <c r="AD1096" s="16"/>
      <c r="AE1096" s="16"/>
      <c r="AT1096" s="281" t="s">
        <v>200</v>
      </c>
      <c r="AU1096" s="281" t="s">
        <v>84</v>
      </c>
      <c r="AV1096" s="16" t="s">
        <v>190</v>
      </c>
      <c r="AW1096" s="16" t="s">
        <v>35</v>
      </c>
      <c r="AX1096" s="16" t="s">
        <v>74</v>
      </c>
      <c r="AY1096" s="281" t="s">
        <v>189</v>
      </c>
    </row>
    <row r="1097" s="15" customFormat="1">
      <c r="A1097" s="15"/>
      <c r="B1097" s="251"/>
      <c r="C1097" s="252"/>
      <c r="D1097" s="229" t="s">
        <v>200</v>
      </c>
      <c r="E1097" s="253" t="s">
        <v>19</v>
      </c>
      <c r="F1097" s="254" t="s">
        <v>2450</v>
      </c>
      <c r="G1097" s="252"/>
      <c r="H1097" s="253" t="s">
        <v>19</v>
      </c>
      <c r="I1097" s="255"/>
      <c r="J1097" s="252"/>
      <c r="K1097" s="252"/>
      <c r="L1097" s="256"/>
      <c r="M1097" s="257"/>
      <c r="N1097" s="258"/>
      <c r="O1097" s="258"/>
      <c r="P1097" s="258"/>
      <c r="Q1097" s="258"/>
      <c r="R1097" s="258"/>
      <c r="S1097" s="258"/>
      <c r="T1097" s="259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T1097" s="260" t="s">
        <v>200</v>
      </c>
      <c r="AU1097" s="260" t="s">
        <v>84</v>
      </c>
      <c r="AV1097" s="15" t="s">
        <v>82</v>
      </c>
      <c r="AW1097" s="15" t="s">
        <v>35</v>
      </c>
      <c r="AX1097" s="15" t="s">
        <v>74</v>
      </c>
      <c r="AY1097" s="260" t="s">
        <v>189</v>
      </c>
    </row>
    <row r="1098" s="13" customFormat="1">
      <c r="A1098" s="13"/>
      <c r="B1098" s="227"/>
      <c r="C1098" s="228"/>
      <c r="D1098" s="229" t="s">
        <v>200</v>
      </c>
      <c r="E1098" s="230" t="s">
        <v>19</v>
      </c>
      <c r="F1098" s="231" t="s">
        <v>2451</v>
      </c>
      <c r="G1098" s="228"/>
      <c r="H1098" s="232">
        <v>-15.9</v>
      </c>
      <c r="I1098" s="233"/>
      <c r="J1098" s="228"/>
      <c r="K1098" s="228"/>
      <c r="L1098" s="234"/>
      <c r="M1098" s="235"/>
      <c r="N1098" s="236"/>
      <c r="O1098" s="236"/>
      <c r="P1098" s="236"/>
      <c r="Q1098" s="236"/>
      <c r="R1098" s="236"/>
      <c r="S1098" s="236"/>
      <c r="T1098" s="237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38" t="s">
        <v>200</v>
      </c>
      <c r="AU1098" s="238" t="s">
        <v>84</v>
      </c>
      <c r="AV1098" s="13" t="s">
        <v>84</v>
      </c>
      <c r="AW1098" s="13" t="s">
        <v>35</v>
      </c>
      <c r="AX1098" s="13" t="s">
        <v>74</v>
      </c>
      <c r="AY1098" s="238" t="s">
        <v>189</v>
      </c>
    </row>
    <row r="1099" s="16" customFormat="1">
      <c r="A1099" s="16"/>
      <c r="B1099" s="271"/>
      <c r="C1099" s="272"/>
      <c r="D1099" s="229" t="s">
        <v>200</v>
      </c>
      <c r="E1099" s="273" t="s">
        <v>19</v>
      </c>
      <c r="F1099" s="274" t="s">
        <v>379</v>
      </c>
      <c r="G1099" s="272"/>
      <c r="H1099" s="275">
        <v>-15.9</v>
      </c>
      <c r="I1099" s="276"/>
      <c r="J1099" s="272"/>
      <c r="K1099" s="272"/>
      <c r="L1099" s="277"/>
      <c r="M1099" s="278"/>
      <c r="N1099" s="279"/>
      <c r="O1099" s="279"/>
      <c r="P1099" s="279"/>
      <c r="Q1099" s="279"/>
      <c r="R1099" s="279"/>
      <c r="S1099" s="279"/>
      <c r="T1099" s="280"/>
      <c r="U1099" s="16"/>
      <c r="V1099" s="16"/>
      <c r="W1099" s="16"/>
      <c r="X1099" s="16"/>
      <c r="Y1099" s="16"/>
      <c r="Z1099" s="16"/>
      <c r="AA1099" s="16"/>
      <c r="AB1099" s="16"/>
      <c r="AC1099" s="16"/>
      <c r="AD1099" s="16"/>
      <c r="AE1099" s="16"/>
      <c r="AT1099" s="281" t="s">
        <v>200</v>
      </c>
      <c r="AU1099" s="281" t="s">
        <v>84</v>
      </c>
      <c r="AV1099" s="16" t="s">
        <v>190</v>
      </c>
      <c r="AW1099" s="16" t="s">
        <v>35</v>
      </c>
      <c r="AX1099" s="16" t="s">
        <v>74</v>
      </c>
      <c r="AY1099" s="281" t="s">
        <v>189</v>
      </c>
    </row>
    <row r="1100" s="14" customFormat="1">
      <c r="A1100" s="14"/>
      <c r="B1100" s="239"/>
      <c r="C1100" s="240"/>
      <c r="D1100" s="229" t="s">
        <v>200</v>
      </c>
      <c r="E1100" s="241" t="s">
        <v>19</v>
      </c>
      <c r="F1100" s="242" t="s">
        <v>203</v>
      </c>
      <c r="G1100" s="240"/>
      <c r="H1100" s="243">
        <v>15.9</v>
      </c>
      <c r="I1100" s="244"/>
      <c r="J1100" s="240"/>
      <c r="K1100" s="240"/>
      <c r="L1100" s="245"/>
      <c r="M1100" s="246"/>
      <c r="N1100" s="247"/>
      <c r="O1100" s="247"/>
      <c r="P1100" s="247"/>
      <c r="Q1100" s="247"/>
      <c r="R1100" s="247"/>
      <c r="S1100" s="247"/>
      <c r="T1100" s="248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49" t="s">
        <v>200</v>
      </c>
      <c r="AU1100" s="249" t="s">
        <v>84</v>
      </c>
      <c r="AV1100" s="14" t="s">
        <v>196</v>
      </c>
      <c r="AW1100" s="14" t="s">
        <v>35</v>
      </c>
      <c r="AX1100" s="14" t="s">
        <v>82</v>
      </c>
      <c r="AY1100" s="249" t="s">
        <v>189</v>
      </c>
    </row>
    <row r="1101" s="2" customFormat="1" ht="24.15" customHeight="1">
      <c r="A1101" s="42"/>
      <c r="B1101" s="43"/>
      <c r="C1101" s="261" t="s">
        <v>2452</v>
      </c>
      <c r="D1101" s="261" t="s">
        <v>254</v>
      </c>
      <c r="E1101" s="262" t="s">
        <v>2453</v>
      </c>
      <c r="F1101" s="263" t="s">
        <v>2454</v>
      </c>
      <c r="G1101" s="264" t="s">
        <v>222</v>
      </c>
      <c r="H1101" s="265">
        <v>0.029999999999999999</v>
      </c>
      <c r="I1101" s="266"/>
      <c r="J1101" s="267">
        <f>ROUND(I1101*H1101,2)</f>
        <v>0</v>
      </c>
      <c r="K1101" s="263" t="s">
        <v>195</v>
      </c>
      <c r="L1101" s="268"/>
      <c r="M1101" s="269" t="s">
        <v>19</v>
      </c>
      <c r="N1101" s="270" t="s">
        <v>45</v>
      </c>
      <c r="O1101" s="88"/>
      <c r="P1101" s="218">
        <f>O1101*H1101</f>
        <v>0</v>
      </c>
      <c r="Q1101" s="218">
        <v>1</v>
      </c>
      <c r="R1101" s="218">
        <f>Q1101*H1101</f>
        <v>0.029999999999999999</v>
      </c>
      <c r="S1101" s="218">
        <v>0</v>
      </c>
      <c r="T1101" s="219">
        <f>S1101*H1101</f>
        <v>0</v>
      </c>
      <c r="U1101" s="42"/>
      <c r="V1101" s="42"/>
      <c r="W1101" s="42"/>
      <c r="X1101" s="42"/>
      <c r="Y1101" s="42"/>
      <c r="Z1101" s="42"/>
      <c r="AA1101" s="42"/>
      <c r="AB1101" s="42"/>
      <c r="AC1101" s="42"/>
      <c r="AD1101" s="42"/>
      <c r="AE1101" s="42"/>
      <c r="AR1101" s="220" t="s">
        <v>247</v>
      </c>
      <c r="AT1101" s="220" t="s">
        <v>254</v>
      </c>
      <c r="AU1101" s="220" t="s">
        <v>84</v>
      </c>
      <c r="AY1101" s="21" t="s">
        <v>189</v>
      </c>
      <c r="BE1101" s="221">
        <f>IF(N1101="základní",J1101,0)</f>
        <v>0</v>
      </c>
      <c r="BF1101" s="221">
        <f>IF(N1101="snížená",J1101,0)</f>
        <v>0</v>
      </c>
      <c r="BG1101" s="221">
        <f>IF(N1101="zákl. přenesená",J1101,0)</f>
        <v>0</v>
      </c>
      <c r="BH1101" s="221">
        <f>IF(N1101="sníž. přenesená",J1101,0)</f>
        <v>0</v>
      </c>
      <c r="BI1101" s="221">
        <f>IF(N1101="nulová",J1101,0)</f>
        <v>0</v>
      </c>
      <c r="BJ1101" s="21" t="s">
        <v>82</v>
      </c>
      <c r="BK1101" s="221">
        <f>ROUND(I1101*H1101,2)</f>
        <v>0</v>
      </c>
      <c r="BL1101" s="21" t="s">
        <v>196</v>
      </c>
      <c r="BM1101" s="220" t="s">
        <v>2455</v>
      </c>
    </row>
    <row r="1102" s="13" customFormat="1">
      <c r="A1102" s="13"/>
      <c r="B1102" s="227"/>
      <c r="C1102" s="228"/>
      <c r="D1102" s="229" t="s">
        <v>200</v>
      </c>
      <c r="E1102" s="230" t="s">
        <v>19</v>
      </c>
      <c r="F1102" s="231" t="s">
        <v>2456</v>
      </c>
      <c r="G1102" s="228"/>
      <c r="H1102" s="232">
        <v>0.028000000000000001</v>
      </c>
      <c r="I1102" s="233"/>
      <c r="J1102" s="228"/>
      <c r="K1102" s="228"/>
      <c r="L1102" s="234"/>
      <c r="M1102" s="235"/>
      <c r="N1102" s="236"/>
      <c r="O1102" s="236"/>
      <c r="P1102" s="236"/>
      <c r="Q1102" s="236"/>
      <c r="R1102" s="236"/>
      <c r="S1102" s="236"/>
      <c r="T1102" s="237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38" t="s">
        <v>200</v>
      </c>
      <c r="AU1102" s="238" t="s">
        <v>84</v>
      </c>
      <c r="AV1102" s="13" t="s">
        <v>84</v>
      </c>
      <c r="AW1102" s="13" t="s">
        <v>35</v>
      </c>
      <c r="AX1102" s="13" t="s">
        <v>82</v>
      </c>
      <c r="AY1102" s="238" t="s">
        <v>189</v>
      </c>
    </row>
    <row r="1103" s="13" customFormat="1">
      <c r="A1103" s="13"/>
      <c r="B1103" s="227"/>
      <c r="C1103" s="228"/>
      <c r="D1103" s="229" t="s">
        <v>200</v>
      </c>
      <c r="E1103" s="228"/>
      <c r="F1103" s="231" t="s">
        <v>2457</v>
      </c>
      <c r="G1103" s="228"/>
      <c r="H1103" s="232">
        <v>0.029999999999999999</v>
      </c>
      <c r="I1103" s="233"/>
      <c r="J1103" s="228"/>
      <c r="K1103" s="228"/>
      <c r="L1103" s="234"/>
      <c r="M1103" s="235"/>
      <c r="N1103" s="236"/>
      <c r="O1103" s="236"/>
      <c r="P1103" s="236"/>
      <c r="Q1103" s="236"/>
      <c r="R1103" s="236"/>
      <c r="S1103" s="236"/>
      <c r="T1103" s="237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38" t="s">
        <v>200</v>
      </c>
      <c r="AU1103" s="238" t="s">
        <v>84</v>
      </c>
      <c r="AV1103" s="13" t="s">
        <v>84</v>
      </c>
      <c r="AW1103" s="13" t="s">
        <v>4</v>
      </c>
      <c r="AX1103" s="13" t="s">
        <v>82</v>
      </c>
      <c r="AY1103" s="238" t="s">
        <v>189</v>
      </c>
    </row>
    <row r="1104" s="2" customFormat="1" ht="24.15" customHeight="1">
      <c r="A1104" s="42"/>
      <c r="B1104" s="43"/>
      <c r="C1104" s="209" t="s">
        <v>2458</v>
      </c>
      <c r="D1104" s="209" t="s">
        <v>192</v>
      </c>
      <c r="E1104" s="210" t="s">
        <v>678</v>
      </c>
      <c r="F1104" s="211" t="s">
        <v>679</v>
      </c>
      <c r="G1104" s="212" t="s">
        <v>115</v>
      </c>
      <c r="H1104" s="213">
        <v>15.9</v>
      </c>
      <c r="I1104" s="214"/>
      <c r="J1104" s="215">
        <f>ROUND(I1104*H1104,2)</f>
        <v>0</v>
      </c>
      <c r="K1104" s="211" t="s">
        <v>195</v>
      </c>
      <c r="L1104" s="48"/>
      <c r="M1104" s="216" t="s">
        <v>19</v>
      </c>
      <c r="N1104" s="217" t="s">
        <v>45</v>
      </c>
      <c r="O1104" s="88"/>
      <c r="P1104" s="218">
        <f>O1104*H1104</f>
        <v>0</v>
      </c>
      <c r="Q1104" s="218">
        <v>0</v>
      </c>
      <c r="R1104" s="218">
        <f>Q1104*H1104</f>
        <v>0</v>
      </c>
      <c r="S1104" s="218">
        <v>0</v>
      </c>
      <c r="T1104" s="219">
        <f>S1104*H1104</f>
        <v>0</v>
      </c>
      <c r="U1104" s="42"/>
      <c r="V1104" s="42"/>
      <c r="W1104" s="42"/>
      <c r="X1104" s="42"/>
      <c r="Y1104" s="42"/>
      <c r="Z1104" s="42"/>
      <c r="AA1104" s="42"/>
      <c r="AB1104" s="42"/>
      <c r="AC1104" s="42"/>
      <c r="AD1104" s="42"/>
      <c r="AE1104" s="42"/>
      <c r="AR1104" s="220" t="s">
        <v>196</v>
      </c>
      <c r="AT1104" s="220" t="s">
        <v>192</v>
      </c>
      <c r="AU1104" s="220" t="s">
        <v>84</v>
      </c>
      <c r="AY1104" s="21" t="s">
        <v>189</v>
      </c>
      <c r="BE1104" s="221">
        <f>IF(N1104="základní",J1104,0)</f>
        <v>0</v>
      </c>
      <c r="BF1104" s="221">
        <f>IF(N1104="snížená",J1104,0)</f>
        <v>0</v>
      </c>
      <c r="BG1104" s="221">
        <f>IF(N1104="zákl. přenesená",J1104,0)</f>
        <v>0</v>
      </c>
      <c r="BH1104" s="221">
        <f>IF(N1104="sníž. přenesená",J1104,0)</f>
        <v>0</v>
      </c>
      <c r="BI1104" s="221">
        <f>IF(N1104="nulová",J1104,0)</f>
        <v>0</v>
      </c>
      <c r="BJ1104" s="21" t="s">
        <v>82</v>
      </c>
      <c r="BK1104" s="221">
        <f>ROUND(I1104*H1104,2)</f>
        <v>0</v>
      </c>
      <c r="BL1104" s="21" t="s">
        <v>196</v>
      </c>
      <c r="BM1104" s="220" t="s">
        <v>2459</v>
      </c>
    </row>
    <row r="1105" s="2" customFormat="1">
      <c r="A1105" s="42"/>
      <c r="B1105" s="43"/>
      <c r="C1105" s="44"/>
      <c r="D1105" s="222" t="s">
        <v>198</v>
      </c>
      <c r="E1105" s="44"/>
      <c r="F1105" s="223" t="s">
        <v>681</v>
      </c>
      <c r="G1105" s="44"/>
      <c r="H1105" s="44"/>
      <c r="I1105" s="224"/>
      <c r="J1105" s="44"/>
      <c r="K1105" s="44"/>
      <c r="L1105" s="48"/>
      <c r="M1105" s="225"/>
      <c r="N1105" s="226"/>
      <c r="O1105" s="88"/>
      <c r="P1105" s="88"/>
      <c r="Q1105" s="88"/>
      <c r="R1105" s="88"/>
      <c r="S1105" s="88"/>
      <c r="T1105" s="89"/>
      <c r="U1105" s="42"/>
      <c r="V1105" s="42"/>
      <c r="W1105" s="42"/>
      <c r="X1105" s="42"/>
      <c r="Y1105" s="42"/>
      <c r="Z1105" s="42"/>
      <c r="AA1105" s="42"/>
      <c r="AB1105" s="42"/>
      <c r="AC1105" s="42"/>
      <c r="AD1105" s="42"/>
      <c r="AE1105" s="42"/>
      <c r="AT1105" s="21" t="s">
        <v>198</v>
      </c>
      <c r="AU1105" s="21" t="s">
        <v>84</v>
      </c>
    </row>
    <row r="1106" s="13" customFormat="1">
      <c r="A1106" s="13"/>
      <c r="B1106" s="227"/>
      <c r="C1106" s="228"/>
      <c r="D1106" s="229" t="s">
        <v>200</v>
      </c>
      <c r="E1106" s="230" t="s">
        <v>19</v>
      </c>
      <c r="F1106" s="231" t="s">
        <v>2460</v>
      </c>
      <c r="G1106" s="228"/>
      <c r="H1106" s="232">
        <v>15.9</v>
      </c>
      <c r="I1106" s="233"/>
      <c r="J1106" s="228"/>
      <c r="K1106" s="228"/>
      <c r="L1106" s="234"/>
      <c r="M1106" s="235"/>
      <c r="N1106" s="236"/>
      <c r="O1106" s="236"/>
      <c r="P1106" s="236"/>
      <c r="Q1106" s="236"/>
      <c r="R1106" s="236"/>
      <c r="S1106" s="236"/>
      <c r="T1106" s="237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38" t="s">
        <v>200</v>
      </c>
      <c r="AU1106" s="238" t="s">
        <v>84</v>
      </c>
      <c r="AV1106" s="13" t="s">
        <v>84</v>
      </c>
      <c r="AW1106" s="13" t="s">
        <v>35</v>
      </c>
      <c r="AX1106" s="13" t="s">
        <v>82</v>
      </c>
      <c r="AY1106" s="238" t="s">
        <v>189</v>
      </c>
    </row>
    <row r="1107" s="12" customFormat="1" ht="22.8" customHeight="1">
      <c r="A1107" s="12"/>
      <c r="B1107" s="193"/>
      <c r="C1107" s="194"/>
      <c r="D1107" s="195" t="s">
        <v>73</v>
      </c>
      <c r="E1107" s="207" t="s">
        <v>714</v>
      </c>
      <c r="F1107" s="207" t="s">
        <v>715</v>
      </c>
      <c r="G1107" s="194"/>
      <c r="H1107" s="194"/>
      <c r="I1107" s="197"/>
      <c r="J1107" s="208">
        <f>BK1107</f>
        <v>0</v>
      </c>
      <c r="K1107" s="194"/>
      <c r="L1107" s="199"/>
      <c r="M1107" s="200"/>
      <c r="N1107" s="201"/>
      <c r="O1107" s="201"/>
      <c r="P1107" s="202">
        <f>SUM(P1108:P1148)</f>
        <v>0</v>
      </c>
      <c r="Q1107" s="201"/>
      <c r="R1107" s="202">
        <f>SUM(R1108:R1148)</f>
        <v>0</v>
      </c>
      <c r="S1107" s="201"/>
      <c r="T1107" s="203">
        <f>SUM(T1108:T1148)</f>
        <v>0</v>
      </c>
      <c r="U1107" s="12"/>
      <c r="V1107" s="12"/>
      <c r="W1107" s="12"/>
      <c r="X1107" s="12"/>
      <c r="Y1107" s="12"/>
      <c r="Z1107" s="12"/>
      <c r="AA1107" s="12"/>
      <c r="AB1107" s="12"/>
      <c r="AC1107" s="12"/>
      <c r="AD1107" s="12"/>
      <c r="AE1107" s="12"/>
      <c r="AR1107" s="204" t="s">
        <v>82</v>
      </c>
      <c r="AT1107" s="205" t="s">
        <v>73</v>
      </c>
      <c r="AU1107" s="205" t="s">
        <v>82</v>
      </c>
      <c r="AY1107" s="204" t="s">
        <v>189</v>
      </c>
      <c r="BK1107" s="206">
        <f>SUM(BK1108:BK1148)</f>
        <v>0</v>
      </c>
    </row>
    <row r="1108" s="2" customFormat="1" ht="37.8" customHeight="1">
      <c r="A1108" s="42"/>
      <c r="B1108" s="43"/>
      <c r="C1108" s="209" t="s">
        <v>2461</v>
      </c>
      <c r="D1108" s="209" t="s">
        <v>192</v>
      </c>
      <c r="E1108" s="210" t="s">
        <v>2462</v>
      </c>
      <c r="F1108" s="211" t="s">
        <v>2463</v>
      </c>
      <c r="G1108" s="212" t="s">
        <v>222</v>
      </c>
      <c r="H1108" s="213">
        <v>429.416</v>
      </c>
      <c r="I1108" s="214"/>
      <c r="J1108" s="215">
        <f>ROUND(I1108*H1108,2)</f>
        <v>0</v>
      </c>
      <c r="K1108" s="211" t="s">
        <v>195</v>
      </c>
      <c r="L1108" s="48"/>
      <c r="M1108" s="216" t="s">
        <v>19</v>
      </c>
      <c r="N1108" s="217" t="s">
        <v>45</v>
      </c>
      <c r="O1108" s="88"/>
      <c r="P1108" s="218">
        <f>O1108*H1108</f>
        <v>0</v>
      </c>
      <c r="Q1108" s="218">
        <v>0</v>
      </c>
      <c r="R1108" s="218">
        <f>Q1108*H1108</f>
        <v>0</v>
      </c>
      <c r="S1108" s="218">
        <v>0</v>
      </c>
      <c r="T1108" s="219">
        <f>S1108*H1108</f>
        <v>0</v>
      </c>
      <c r="U1108" s="42"/>
      <c r="V1108" s="42"/>
      <c r="W1108" s="42"/>
      <c r="X1108" s="42"/>
      <c r="Y1108" s="42"/>
      <c r="Z1108" s="42"/>
      <c r="AA1108" s="42"/>
      <c r="AB1108" s="42"/>
      <c r="AC1108" s="42"/>
      <c r="AD1108" s="42"/>
      <c r="AE1108" s="42"/>
      <c r="AR1108" s="220" t="s">
        <v>196</v>
      </c>
      <c r="AT1108" s="220" t="s">
        <v>192</v>
      </c>
      <c r="AU1108" s="220" t="s">
        <v>84</v>
      </c>
      <c r="AY1108" s="21" t="s">
        <v>189</v>
      </c>
      <c r="BE1108" s="221">
        <f>IF(N1108="základní",J1108,0)</f>
        <v>0</v>
      </c>
      <c r="BF1108" s="221">
        <f>IF(N1108="snížená",J1108,0)</f>
        <v>0</v>
      </c>
      <c r="BG1108" s="221">
        <f>IF(N1108="zákl. přenesená",J1108,0)</f>
        <v>0</v>
      </c>
      <c r="BH1108" s="221">
        <f>IF(N1108="sníž. přenesená",J1108,0)</f>
        <v>0</v>
      </c>
      <c r="BI1108" s="221">
        <f>IF(N1108="nulová",J1108,0)</f>
        <v>0</v>
      </c>
      <c r="BJ1108" s="21" t="s">
        <v>82</v>
      </c>
      <c r="BK1108" s="221">
        <f>ROUND(I1108*H1108,2)</f>
        <v>0</v>
      </c>
      <c r="BL1108" s="21" t="s">
        <v>196</v>
      </c>
      <c r="BM1108" s="220" t="s">
        <v>2464</v>
      </c>
    </row>
    <row r="1109" s="2" customFormat="1">
      <c r="A1109" s="42"/>
      <c r="B1109" s="43"/>
      <c r="C1109" s="44"/>
      <c r="D1109" s="222" t="s">
        <v>198</v>
      </c>
      <c r="E1109" s="44"/>
      <c r="F1109" s="223" t="s">
        <v>2465</v>
      </c>
      <c r="G1109" s="44"/>
      <c r="H1109" s="44"/>
      <c r="I1109" s="224"/>
      <c r="J1109" s="44"/>
      <c r="K1109" s="44"/>
      <c r="L1109" s="48"/>
      <c r="M1109" s="225"/>
      <c r="N1109" s="226"/>
      <c r="O1109" s="88"/>
      <c r="P1109" s="88"/>
      <c r="Q1109" s="88"/>
      <c r="R1109" s="88"/>
      <c r="S1109" s="88"/>
      <c r="T1109" s="89"/>
      <c r="U1109" s="42"/>
      <c r="V1109" s="42"/>
      <c r="W1109" s="42"/>
      <c r="X1109" s="42"/>
      <c r="Y1109" s="42"/>
      <c r="Z1109" s="42"/>
      <c r="AA1109" s="42"/>
      <c r="AB1109" s="42"/>
      <c r="AC1109" s="42"/>
      <c r="AD1109" s="42"/>
      <c r="AE1109" s="42"/>
      <c r="AT1109" s="21" t="s">
        <v>198</v>
      </c>
      <c r="AU1109" s="21" t="s">
        <v>84</v>
      </c>
    </row>
    <row r="1110" s="13" customFormat="1">
      <c r="A1110" s="13"/>
      <c r="B1110" s="227"/>
      <c r="C1110" s="228"/>
      <c r="D1110" s="229" t="s">
        <v>200</v>
      </c>
      <c r="E1110" s="230" t="s">
        <v>19</v>
      </c>
      <c r="F1110" s="231" t="s">
        <v>2466</v>
      </c>
      <c r="G1110" s="228"/>
      <c r="H1110" s="232">
        <v>429.416</v>
      </c>
      <c r="I1110" s="233"/>
      <c r="J1110" s="228"/>
      <c r="K1110" s="228"/>
      <c r="L1110" s="234"/>
      <c r="M1110" s="235"/>
      <c r="N1110" s="236"/>
      <c r="O1110" s="236"/>
      <c r="P1110" s="236"/>
      <c r="Q1110" s="236"/>
      <c r="R1110" s="236"/>
      <c r="S1110" s="236"/>
      <c r="T1110" s="237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38" t="s">
        <v>200</v>
      </c>
      <c r="AU1110" s="238" t="s">
        <v>84</v>
      </c>
      <c r="AV1110" s="13" t="s">
        <v>84</v>
      </c>
      <c r="AW1110" s="13" t="s">
        <v>35</v>
      </c>
      <c r="AX1110" s="13" t="s">
        <v>74</v>
      </c>
      <c r="AY1110" s="238" t="s">
        <v>189</v>
      </c>
    </row>
    <row r="1111" s="14" customFormat="1">
      <c r="A1111" s="14"/>
      <c r="B1111" s="239"/>
      <c r="C1111" s="240"/>
      <c r="D1111" s="229" t="s">
        <v>200</v>
      </c>
      <c r="E1111" s="241" t="s">
        <v>1261</v>
      </c>
      <c r="F1111" s="242" t="s">
        <v>203</v>
      </c>
      <c r="G1111" s="240"/>
      <c r="H1111" s="243">
        <v>429.416</v>
      </c>
      <c r="I1111" s="244"/>
      <c r="J1111" s="240"/>
      <c r="K1111" s="240"/>
      <c r="L1111" s="245"/>
      <c r="M1111" s="246"/>
      <c r="N1111" s="247"/>
      <c r="O1111" s="247"/>
      <c r="P1111" s="247"/>
      <c r="Q1111" s="247"/>
      <c r="R1111" s="247"/>
      <c r="S1111" s="247"/>
      <c r="T1111" s="248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49" t="s">
        <v>200</v>
      </c>
      <c r="AU1111" s="249" t="s">
        <v>84</v>
      </c>
      <c r="AV1111" s="14" t="s">
        <v>196</v>
      </c>
      <c r="AW1111" s="14" t="s">
        <v>35</v>
      </c>
      <c r="AX1111" s="14" t="s">
        <v>82</v>
      </c>
      <c r="AY1111" s="249" t="s">
        <v>189</v>
      </c>
    </row>
    <row r="1112" s="2" customFormat="1" ht="33" customHeight="1">
      <c r="A1112" s="42"/>
      <c r="B1112" s="43"/>
      <c r="C1112" s="209" t="s">
        <v>2467</v>
      </c>
      <c r="D1112" s="209" t="s">
        <v>192</v>
      </c>
      <c r="E1112" s="210" t="s">
        <v>722</v>
      </c>
      <c r="F1112" s="211" t="s">
        <v>723</v>
      </c>
      <c r="G1112" s="212" t="s">
        <v>222</v>
      </c>
      <c r="H1112" s="213">
        <v>429.416</v>
      </c>
      <c r="I1112" s="214"/>
      <c r="J1112" s="215">
        <f>ROUND(I1112*H1112,2)</f>
        <v>0</v>
      </c>
      <c r="K1112" s="211" t="s">
        <v>195</v>
      </c>
      <c r="L1112" s="48"/>
      <c r="M1112" s="216" t="s">
        <v>19</v>
      </c>
      <c r="N1112" s="217" t="s">
        <v>45</v>
      </c>
      <c r="O1112" s="88"/>
      <c r="P1112" s="218">
        <f>O1112*H1112</f>
        <v>0</v>
      </c>
      <c r="Q1112" s="218">
        <v>0</v>
      </c>
      <c r="R1112" s="218">
        <f>Q1112*H1112</f>
        <v>0</v>
      </c>
      <c r="S1112" s="218">
        <v>0</v>
      </c>
      <c r="T1112" s="219">
        <f>S1112*H1112</f>
        <v>0</v>
      </c>
      <c r="U1112" s="42"/>
      <c r="V1112" s="42"/>
      <c r="W1112" s="42"/>
      <c r="X1112" s="42"/>
      <c r="Y1112" s="42"/>
      <c r="Z1112" s="42"/>
      <c r="AA1112" s="42"/>
      <c r="AB1112" s="42"/>
      <c r="AC1112" s="42"/>
      <c r="AD1112" s="42"/>
      <c r="AE1112" s="42"/>
      <c r="AR1112" s="220" t="s">
        <v>196</v>
      </c>
      <c r="AT1112" s="220" t="s">
        <v>192</v>
      </c>
      <c r="AU1112" s="220" t="s">
        <v>84</v>
      </c>
      <c r="AY1112" s="21" t="s">
        <v>189</v>
      </c>
      <c r="BE1112" s="221">
        <f>IF(N1112="základní",J1112,0)</f>
        <v>0</v>
      </c>
      <c r="BF1112" s="221">
        <f>IF(N1112="snížená",J1112,0)</f>
        <v>0</v>
      </c>
      <c r="BG1112" s="221">
        <f>IF(N1112="zákl. přenesená",J1112,0)</f>
        <v>0</v>
      </c>
      <c r="BH1112" s="221">
        <f>IF(N1112="sníž. přenesená",J1112,0)</f>
        <v>0</v>
      </c>
      <c r="BI1112" s="221">
        <f>IF(N1112="nulová",J1112,0)</f>
        <v>0</v>
      </c>
      <c r="BJ1112" s="21" t="s">
        <v>82</v>
      </c>
      <c r="BK1112" s="221">
        <f>ROUND(I1112*H1112,2)</f>
        <v>0</v>
      </c>
      <c r="BL1112" s="21" t="s">
        <v>196</v>
      </c>
      <c r="BM1112" s="220" t="s">
        <v>2468</v>
      </c>
    </row>
    <row r="1113" s="2" customFormat="1">
      <c r="A1113" s="42"/>
      <c r="B1113" s="43"/>
      <c r="C1113" s="44"/>
      <c r="D1113" s="222" t="s">
        <v>198</v>
      </c>
      <c r="E1113" s="44"/>
      <c r="F1113" s="223" t="s">
        <v>725</v>
      </c>
      <c r="G1113" s="44"/>
      <c r="H1113" s="44"/>
      <c r="I1113" s="224"/>
      <c r="J1113" s="44"/>
      <c r="K1113" s="44"/>
      <c r="L1113" s="48"/>
      <c r="M1113" s="225"/>
      <c r="N1113" s="226"/>
      <c r="O1113" s="88"/>
      <c r="P1113" s="88"/>
      <c r="Q1113" s="88"/>
      <c r="R1113" s="88"/>
      <c r="S1113" s="88"/>
      <c r="T1113" s="89"/>
      <c r="U1113" s="42"/>
      <c r="V1113" s="42"/>
      <c r="W1113" s="42"/>
      <c r="X1113" s="42"/>
      <c r="Y1113" s="42"/>
      <c r="Z1113" s="42"/>
      <c r="AA1113" s="42"/>
      <c r="AB1113" s="42"/>
      <c r="AC1113" s="42"/>
      <c r="AD1113" s="42"/>
      <c r="AE1113" s="42"/>
      <c r="AT1113" s="21" t="s">
        <v>198</v>
      </c>
      <c r="AU1113" s="21" t="s">
        <v>84</v>
      </c>
    </row>
    <row r="1114" s="13" customFormat="1">
      <c r="A1114" s="13"/>
      <c r="B1114" s="227"/>
      <c r="C1114" s="228"/>
      <c r="D1114" s="229" t="s">
        <v>200</v>
      </c>
      <c r="E1114" s="230" t="s">
        <v>19</v>
      </c>
      <c r="F1114" s="231" t="s">
        <v>1261</v>
      </c>
      <c r="G1114" s="228"/>
      <c r="H1114" s="232">
        <v>429.416</v>
      </c>
      <c r="I1114" s="233"/>
      <c r="J1114" s="228"/>
      <c r="K1114" s="228"/>
      <c r="L1114" s="234"/>
      <c r="M1114" s="235"/>
      <c r="N1114" s="236"/>
      <c r="O1114" s="236"/>
      <c r="P1114" s="236"/>
      <c r="Q1114" s="236"/>
      <c r="R1114" s="236"/>
      <c r="S1114" s="236"/>
      <c r="T1114" s="237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38" t="s">
        <v>200</v>
      </c>
      <c r="AU1114" s="238" t="s">
        <v>84</v>
      </c>
      <c r="AV1114" s="13" t="s">
        <v>84</v>
      </c>
      <c r="AW1114" s="13" t="s">
        <v>35</v>
      </c>
      <c r="AX1114" s="13" t="s">
        <v>82</v>
      </c>
      <c r="AY1114" s="238" t="s">
        <v>189</v>
      </c>
    </row>
    <row r="1115" s="2" customFormat="1" ht="44.25" customHeight="1">
      <c r="A1115" s="42"/>
      <c r="B1115" s="43"/>
      <c r="C1115" s="209" t="s">
        <v>2469</v>
      </c>
      <c r="D1115" s="209" t="s">
        <v>192</v>
      </c>
      <c r="E1115" s="210" t="s">
        <v>727</v>
      </c>
      <c r="F1115" s="211" t="s">
        <v>728</v>
      </c>
      <c r="G1115" s="212" t="s">
        <v>222</v>
      </c>
      <c r="H1115" s="213">
        <v>8158.9040000000005</v>
      </c>
      <c r="I1115" s="214"/>
      <c r="J1115" s="215">
        <f>ROUND(I1115*H1115,2)</f>
        <v>0</v>
      </c>
      <c r="K1115" s="211" t="s">
        <v>195</v>
      </c>
      <c r="L1115" s="48"/>
      <c r="M1115" s="216" t="s">
        <v>19</v>
      </c>
      <c r="N1115" s="217" t="s">
        <v>45</v>
      </c>
      <c r="O1115" s="88"/>
      <c r="P1115" s="218">
        <f>O1115*H1115</f>
        <v>0</v>
      </c>
      <c r="Q1115" s="218">
        <v>0</v>
      </c>
      <c r="R1115" s="218">
        <f>Q1115*H1115</f>
        <v>0</v>
      </c>
      <c r="S1115" s="218">
        <v>0</v>
      </c>
      <c r="T1115" s="219">
        <f>S1115*H1115</f>
        <v>0</v>
      </c>
      <c r="U1115" s="42"/>
      <c r="V1115" s="42"/>
      <c r="W1115" s="42"/>
      <c r="X1115" s="42"/>
      <c r="Y1115" s="42"/>
      <c r="Z1115" s="42"/>
      <c r="AA1115" s="42"/>
      <c r="AB1115" s="42"/>
      <c r="AC1115" s="42"/>
      <c r="AD1115" s="42"/>
      <c r="AE1115" s="42"/>
      <c r="AR1115" s="220" t="s">
        <v>196</v>
      </c>
      <c r="AT1115" s="220" t="s">
        <v>192</v>
      </c>
      <c r="AU1115" s="220" t="s">
        <v>84</v>
      </c>
      <c r="AY1115" s="21" t="s">
        <v>189</v>
      </c>
      <c r="BE1115" s="221">
        <f>IF(N1115="základní",J1115,0)</f>
        <v>0</v>
      </c>
      <c r="BF1115" s="221">
        <f>IF(N1115="snížená",J1115,0)</f>
        <v>0</v>
      </c>
      <c r="BG1115" s="221">
        <f>IF(N1115="zákl. přenesená",J1115,0)</f>
        <v>0</v>
      </c>
      <c r="BH1115" s="221">
        <f>IF(N1115="sníž. přenesená",J1115,0)</f>
        <v>0</v>
      </c>
      <c r="BI1115" s="221">
        <f>IF(N1115="nulová",J1115,0)</f>
        <v>0</v>
      </c>
      <c r="BJ1115" s="21" t="s">
        <v>82</v>
      </c>
      <c r="BK1115" s="221">
        <f>ROUND(I1115*H1115,2)</f>
        <v>0</v>
      </c>
      <c r="BL1115" s="21" t="s">
        <v>196</v>
      </c>
      <c r="BM1115" s="220" t="s">
        <v>2470</v>
      </c>
    </row>
    <row r="1116" s="2" customFormat="1">
      <c r="A1116" s="42"/>
      <c r="B1116" s="43"/>
      <c r="C1116" s="44"/>
      <c r="D1116" s="222" t="s">
        <v>198</v>
      </c>
      <c r="E1116" s="44"/>
      <c r="F1116" s="223" t="s">
        <v>730</v>
      </c>
      <c r="G1116" s="44"/>
      <c r="H1116" s="44"/>
      <c r="I1116" s="224"/>
      <c r="J1116" s="44"/>
      <c r="K1116" s="44"/>
      <c r="L1116" s="48"/>
      <c r="M1116" s="225"/>
      <c r="N1116" s="226"/>
      <c r="O1116" s="88"/>
      <c r="P1116" s="88"/>
      <c r="Q1116" s="88"/>
      <c r="R1116" s="88"/>
      <c r="S1116" s="88"/>
      <c r="T1116" s="89"/>
      <c r="U1116" s="42"/>
      <c r="V1116" s="42"/>
      <c r="W1116" s="42"/>
      <c r="X1116" s="42"/>
      <c r="Y1116" s="42"/>
      <c r="Z1116" s="42"/>
      <c r="AA1116" s="42"/>
      <c r="AB1116" s="42"/>
      <c r="AC1116" s="42"/>
      <c r="AD1116" s="42"/>
      <c r="AE1116" s="42"/>
      <c r="AT1116" s="21" t="s">
        <v>198</v>
      </c>
      <c r="AU1116" s="21" t="s">
        <v>84</v>
      </c>
    </row>
    <row r="1117" s="13" customFormat="1">
      <c r="A1117" s="13"/>
      <c r="B1117" s="227"/>
      <c r="C1117" s="228"/>
      <c r="D1117" s="229" t="s">
        <v>200</v>
      </c>
      <c r="E1117" s="230" t="s">
        <v>19</v>
      </c>
      <c r="F1117" s="231" t="s">
        <v>1261</v>
      </c>
      <c r="G1117" s="228"/>
      <c r="H1117" s="232">
        <v>429.416</v>
      </c>
      <c r="I1117" s="233"/>
      <c r="J1117" s="228"/>
      <c r="K1117" s="228"/>
      <c r="L1117" s="234"/>
      <c r="M1117" s="235"/>
      <c r="N1117" s="236"/>
      <c r="O1117" s="236"/>
      <c r="P1117" s="236"/>
      <c r="Q1117" s="236"/>
      <c r="R1117" s="236"/>
      <c r="S1117" s="236"/>
      <c r="T1117" s="237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38" t="s">
        <v>200</v>
      </c>
      <c r="AU1117" s="238" t="s">
        <v>84</v>
      </c>
      <c r="AV1117" s="13" t="s">
        <v>84</v>
      </c>
      <c r="AW1117" s="13" t="s">
        <v>35</v>
      </c>
      <c r="AX1117" s="13" t="s">
        <v>82</v>
      </c>
      <c r="AY1117" s="238" t="s">
        <v>189</v>
      </c>
    </row>
    <row r="1118" s="13" customFormat="1">
      <c r="A1118" s="13"/>
      <c r="B1118" s="227"/>
      <c r="C1118" s="228"/>
      <c r="D1118" s="229" t="s">
        <v>200</v>
      </c>
      <c r="E1118" s="228"/>
      <c r="F1118" s="231" t="s">
        <v>2471</v>
      </c>
      <c r="G1118" s="228"/>
      <c r="H1118" s="232">
        <v>8158.9040000000005</v>
      </c>
      <c r="I1118" s="233"/>
      <c r="J1118" s="228"/>
      <c r="K1118" s="228"/>
      <c r="L1118" s="234"/>
      <c r="M1118" s="235"/>
      <c r="N1118" s="236"/>
      <c r="O1118" s="236"/>
      <c r="P1118" s="236"/>
      <c r="Q1118" s="236"/>
      <c r="R1118" s="236"/>
      <c r="S1118" s="236"/>
      <c r="T1118" s="237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38" t="s">
        <v>200</v>
      </c>
      <c r="AU1118" s="238" t="s">
        <v>84</v>
      </c>
      <c r="AV1118" s="13" t="s">
        <v>84</v>
      </c>
      <c r="AW1118" s="13" t="s">
        <v>4</v>
      </c>
      <c r="AX1118" s="13" t="s">
        <v>82</v>
      </c>
      <c r="AY1118" s="238" t="s">
        <v>189</v>
      </c>
    </row>
    <row r="1119" s="2" customFormat="1" ht="44.25" customHeight="1">
      <c r="A1119" s="42"/>
      <c r="B1119" s="43"/>
      <c r="C1119" s="209" t="s">
        <v>2472</v>
      </c>
      <c r="D1119" s="209" t="s">
        <v>192</v>
      </c>
      <c r="E1119" s="210" t="s">
        <v>733</v>
      </c>
      <c r="F1119" s="211" t="s">
        <v>734</v>
      </c>
      <c r="G1119" s="212" t="s">
        <v>222</v>
      </c>
      <c r="H1119" s="213">
        <v>144.362</v>
      </c>
      <c r="I1119" s="214"/>
      <c r="J1119" s="215">
        <f>ROUND(I1119*H1119,2)</f>
        <v>0</v>
      </c>
      <c r="K1119" s="211" t="s">
        <v>195</v>
      </c>
      <c r="L1119" s="48"/>
      <c r="M1119" s="216" t="s">
        <v>19</v>
      </c>
      <c r="N1119" s="217" t="s">
        <v>45</v>
      </c>
      <c r="O1119" s="88"/>
      <c r="P1119" s="218">
        <f>O1119*H1119</f>
        <v>0</v>
      </c>
      <c r="Q1119" s="218">
        <v>0</v>
      </c>
      <c r="R1119" s="218">
        <f>Q1119*H1119</f>
        <v>0</v>
      </c>
      <c r="S1119" s="218">
        <v>0</v>
      </c>
      <c r="T1119" s="219">
        <f>S1119*H1119</f>
        <v>0</v>
      </c>
      <c r="U1119" s="42"/>
      <c r="V1119" s="42"/>
      <c r="W1119" s="42"/>
      <c r="X1119" s="42"/>
      <c r="Y1119" s="42"/>
      <c r="Z1119" s="42"/>
      <c r="AA1119" s="42"/>
      <c r="AB1119" s="42"/>
      <c r="AC1119" s="42"/>
      <c r="AD1119" s="42"/>
      <c r="AE1119" s="42"/>
      <c r="AR1119" s="220" t="s">
        <v>196</v>
      </c>
      <c r="AT1119" s="220" t="s">
        <v>192</v>
      </c>
      <c r="AU1119" s="220" t="s">
        <v>84</v>
      </c>
      <c r="AY1119" s="21" t="s">
        <v>189</v>
      </c>
      <c r="BE1119" s="221">
        <f>IF(N1119="základní",J1119,0)</f>
        <v>0</v>
      </c>
      <c r="BF1119" s="221">
        <f>IF(N1119="snížená",J1119,0)</f>
        <v>0</v>
      </c>
      <c r="BG1119" s="221">
        <f>IF(N1119="zákl. přenesená",J1119,0)</f>
        <v>0</v>
      </c>
      <c r="BH1119" s="221">
        <f>IF(N1119="sníž. přenesená",J1119,0)</f>
        <v>0</v>
      </c>
      <c r="BI1119" s="221">
        <f>IF(N1119="nulová",J1119,0)</f>
        <v>0</v>
      </c>
      <c r="BJ1119" s="21" t="s">
        <v>82</v>
      </c>
      <c r="BK1119" s="221">
        <f>ROUND(I1119*H1119,2)</f>
        <v>0</v>
      </c>
      <c r="BL1119" s="21" t="s">
        <v>196</v>
      </c>
      <c r="BM1119" s="220" t="s">
        <v>2473</v>
      </c>
    </row>
    <row r="1120" s="2" customFormat="1">
      <c r="A1120" s="42"/>
      <c r="B1120" s="43"/>
      <c r="C1120" s="44"/>
      <c r="D1120" s="222" t="s">
        <v>198</v>
      </c>
      <c r="E1120" s="44"/>
      <c r="F1120" s="223" t="s">
        <v>736</v>
      </c>
      <c r="G1120" s="44"/>
      <c r="H1120" s="44"/>
      <c r="I1120" s="224"/>
      <c r="J1120" s="44"/>
      <c r="K1120" s="44"/>
      <c r="L1120" s="48"/>
      <c r="M1120" s="225"/>
      <c r="N1120" s="226"/>
      <c r="O1120" s="88"/>
      <c r="P1120" s="88"/>
      <c r="Q1120" s="88"/>
      <c r="R1120" s="88"/>
      <c r="S1120" s="88"/>
      <c r="T1120" s="89"/>
      <c r="U1120" s="42"/>
      <c r="V1120" s="42"/>
      <c r="W1120" s="42"/>
      <c r="X1120" s="42"/>
      <c r="Y1120" s="42"/>
      <c r="Z1120" s="42"/>
      <c r="AA1120" s="42"/>
      <c r="AB1120" s="42"/>
      <c r="AC1120" s="42"/>
      <c r="AD1120" s="42"/>
      <c r="AE1120" s="42"/>
      <c r="AT1120" s="21" t="s">
        <v>198</v>
      </c>
      <c r="AU1120" s="21" t="s">
        <v>84</v>
      </c>
    </row>
    <row r="1121" s="13" customFormat="1">
      <c r="A1121" s="13"/>
      <c r="B1121" s="227"/>
      <c r="C1121" s="228"/>
      <c r="D1121" s="229" t="s">
        <v>200</v>
      </c>
      <c r="E1121" s="230" t="s">
        <v>19</v>
      </c>
      <c r="F1121" s="231" t="s">
        <v>2474</v>
      </c>
      <c r="G1121" s="228"/>
      <c r="H1121" s="232">
        <v>144.362</v>
      </c>
      <c r="I1121" s="233"/>
      <c r="J1121" s="228"/>
      <c r="K1121" s="228"/>
      <c r="L1121" s="234"/>
      <c r="M1121" s="235"/>
      <c r="N1121" s="236"/>
      <c r="O1121" s="236"/>
      <c r="P1121" s="236"/>
      <c r="Q1121" s="236"/>
      <c r="R1121" s="236"/>
      <c r="S1121" s="236"/>
      <c r="T1121" s="237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38" t="s">
        <v>200</v>
      </c>
      <c r="AU1121" s="238" t="s">
        <v>84</v>
      </c>
      <c r="AV1121" s="13" t="s">
        <v>84</v>
      </c>
      <c r="AW1121" s="13" t="s">
        <v>35</v>
      </c>
      <c r="AX1121" s="13" t="s">
        <v>74</v>
      </c>
      <c r="AY1121" s="238" t="s">
        <v>189</v>
      </c>
    </row>
    <row r="1122" s="14" customFormat="1">
      <c r="A1122" s="14"/>
      <c r="B1122" s="239"/>
      <c r="C1122" s="240"/>
      <c r="D1122" s="229" t="s">
        <v>200</v>
      </c>
      <c r="E1122" s="241" t="s">
        <v>1263</v>
      </c>
      <c r="F1122" s="242" t="s">
        <v>203</v>
      </c>
      <c r="G1122" s="240"/>
      <c r="H1122" s="243">
        <v>144.362</v>
      </c>
      <c r="I1122" s="244"/>
      <c r="J1122" s="240"/>
      <c r="K1122" s="240"/>
      <c r="L1122" s="245"/>
      <c r="M1122" s="246"/>
      <c r="N1122" s="247"/>
      <c r="O1122" s="247"/>
      <c r="P1122" s="247"/>
      <c r="Q1122" s="247"/>
      <c r="R1122" s="247"/>
      <c r="S1122" s="247"/>
      <c r="T1122" s="248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49" t="s">
        <v>200</v>
      </c>
      <c r="AU1122" s="249" t="s">
        <v>84</v>
      </c>
      <c r="AV1122" s="14" t="s">
        <v>196</v>
      </c>
      <c r="AW1122" s="14" t="s">
        <v>35</v>
      </c>
      <c r="AX1122" s="14" t="s">
        <v>82</v>
      </c>
      <c r="AY1122" s="249" t="s">
        <v>189</v>
      </c>
    </row>
    <row r="1123" s="2" customFormat="1" ht="44.25" customHeight="1">
      <c r="A1123" s="42"/>
      <c r="B1123" s="43"/>
      <c r="C1123" s="209" t="s">
        <v>2475</v>
      </c>
      <c r="D1123" s="209" t="s">
        <v>192</v>
      </c>
      <c r="E1123" s="210" t="s">
        <v>739</v>
      </c>
      <c r="F1123" s="211" t="s">
        <v>740</v>
      </c>
      <c r="G1123" s="212" t="s">
        <v>222</v>
      </c>
      <c r="H1123" s="213">
        <v>64.847999999999999</v>
      </c>
      <c r="I1123" s="214"/>
      <c r="J1123" s="215">
        <f>ROUND(I1123*H1123,2)</f>
        <v>0</v>
      </c>
      <c r="K1123" s="211" t="s">
        <v>195</v>
      </c>
      <c r="L1123" s="48"/>
      <c r="M1123" s="216" t="s">
        <v>19</v>
      </c>
      <c r="N1123" s="217" t="s">
        <v>45</v>
      </c>
      <c r="O1123" s="88"/>
      <c r="P1123" s="218">
        <f>O1123*H1123</f>
        <v>0</v>
      </c>
      <c r="Q1123" s="218">
        <v>0</v>
      </c>
      <c r="R1123" s="218">
        <f>Q1123*H1123</f>
        <v>0</v>
      </c>
      <c r="S1123" s="218">
        <v>0</v>
      </c>
      <c r="T1123" s="219">
        <f>S1123*H1123</f>
        <v>0</v>
      </c>
      <c r="U1123" s="42"/>
      <c r="V1123" s="42"/>
      <c r="W1123" s="42"/>
      <c r="X1123" s="42"/>
      <c r="Y1123" s="42"/>
      <c r="Z1123" s="42"/>
      <c r="AA1123" s="42"/>
      <c r="AB1123" s="42"/>
      <c r="AC1123" s="42"/>
      <c r="AD1123" s="42"/>
      <c r="AE1123" s="42"/>
      <c r="AR1123" s="220" t="s">
        <v>196</v>
      </c>
      <c r="AT1123" s="220" t="s">
        <v>192</v>
      </c>
      <c r="AU1123" s="220" t="s">
        <v>84</v>
      </c>
      <c r="AY1123" s="21" t="s">
        <v>189</v>
      </c>
      <c r="BE1123" s="221">
        <f>IF(N1123="základní",J1123,0)</f>
        <v>0</v>
      </c>
      <c r="BF1123" s="221">
        <f>IF(N1123="snížená",J1123,0)</f>
        <v>0</v>
      </c>
      <c r="BG1123" s="221">
        <f>IF(N1123="zákl. přenesená",J1123,0)</f>
        <v>0</v>
      </c>
      <c r="BH1123" s="221">
        <f>IF(N1123="sníž. přenesená",J1123,0)</f>
        <v>0</v>
      </c>
      <c r="BI1123" s="221">
        <f>IF(N1123="nulová",J1123,0)</f>
        <v>0</v>
      </c>
      <c r="BJ1123" s="21" t="s">
        <v>82</v>
      </c>
      <c r="BK1123" s="221">
        <f>ROUND(I1123*H1123,2)</f>
        <v>0</v>
      </c>
      <c r="BL1123" s="21" t="s">
        <v>196</v>
      </c>
      <c r="BM1123" s="220" t="s">
        <v>2476</v>
      </c>
    </row>
    <row r="1124" s="2" customFormat="1">
      <c r="A1124" s="42"/>
      <c r="B1124" s="43"/>
      <c r="C1124" s="44"/>
      <c r="D1124" s="222" t="s">
        <v>198</v>
      </c>
      <c r="E1124" s="44"/>
      <c r="F1124" s="223" t="s">
        <v>742</v>
      </c>
      <c r="G1124" s="44"/>
      <c r="H1124" s="44"/>
      <c r="I1124" s="224"/>
      <c r="J1124" s="44"/>
      <c r="K1124" s="44"/>
      <c r="L1124" s="48"/>
      <c r="M1124" s="225"/>
      <c r="N1124" s="226"/>
      <c r="O1124" s="88"/>
      <c r="P1124" s="88"/>
      <c r="Q1124" s="88"/>
      <c r="R1124" s="88"/>
      <c r="S1124" s="88"/>
      <c r="T1124" s="89"/>
      <c r="U1124" s="42"/>
      <c r="V1124" s="42"/>
      <c r="W1124" s="42"/>
      <c r="X1124" s="42"/>
      <c r="Y1124" s="42"/>
      <c r="Z1124" s="42"/>
      <c r="AA1124" s="42"/>
      <c r="AB1124" s="42"/>
      <c r="AC1124" s="42"/>
      <c r="AD1124" s="42"/>
      <c r="AE1124" s="42"/>
      <c r="AT1124" s="21" t="s">
        <v>198</v>
      </c>
      <c r="AU1124" s="21" t="s">
        <v>84</v>
      </c>
    </row>
    <row r="1125" s="13" customFormat="1">
      <c r="A1125" s="13"/>
      <c r="B1125" s="227"/>
      <c r="C1125" s="228"/>
      <c r="D1125" s="229" t="s">
        <v>200</v>
      </c>
      <c r="E1125" s="230" t="s">
        <v>19</v>
      </c>
      <c r="F1125" s="231" t="s">
        <v>1266</v>
      </c>
      <c r="G1125" s="228"/>
      <c r="H1125" s="232">
        <v>64.847999999999999</v>
      </c>
      <c r="I1125" s="233"/>
      <c r="J1125" s="228"/>
      <c r="K1125" s="228"/>
      <c r="L1125" s="234"/>
      <c r="M1125" s="235"/>
      <c r="N1125" s="236"/>
      <c r="O1125" s="236"/>
      <c r="P1125" s="236"/>
      <c r="Q1125" s="236"/>
      <c r="R1125" s="236"/>
      <c r="S1125" s="236"/>
      <c r="T1125" s="237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38" t="s">
        <v>200</v>
      </c>
      <c r="AU1125" s="238" t="s">
        <v>84</v>
      </c>
      <c r="AV1125" s="13" t="s">
        <v>84</v>
      </c>
      <c r="AW1125" s="13" t="s">
        <v>35</v>
      </c>
      <c r="AX1125" s="13" t="s">
        <v>74</v>
      </c>
      <c r="AY1125" s="238" t="s">
        <v>189</v>
      </c>
    </row>
    <row r="1126" s="14" customFormat="1">
      <c r="A1126" s="14"/>
      <c r="B1126" s="239"/>
      <c r="C1126" s="240"/>
      <c r="D1126" s="229" t="s">
        <v>200</v>
      </c>
      <c r="E1126" s="241" t="s">
        <v>1265</v>
      </c>
      <c r="F1126" s="242" t="s">
        <v>203</v>
      </c>
      <c r="G1126" s="240"/>
      <c r="H1126" s="243">
        <v>64.847999999999999</v>
      </c>
      <c r="I1126" s="244"/>
      <c r="J1126" s="240"/>
      <c r="K1126" s="240"/>
      <c r="L1126" s="245"/>
      <c r="M1126" s="246"/>
      <c r="N1126" s="247"/>
      <c r="O1126" s="247"/>
      <c r="P1126" s="247"/>
      <c r="Q1126" s="247"/>
      <c r="R1126" s="247"/>
      <c r="S1126" s="247"/>
      <c r="T1126" s="248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49" t="s">
        <v>200</v>
      </c>
      <c r="AU1126" s="249" t="s">
        <v>84</v>
      </c>
      <c r="AV1126" s="14" t="s">
        <v>196</v>
      </c>
      <c r="AW1126" s="14" t="s">
        <v>35</v>
      </c>
      <c r="AX1126" s="14" t="s">
        <v>82</v>
      </c>
      <c r="AY1126" s="249" t="s">
        <v>189</v>
      </c>
    </row>
    <row r="1127" s="2" customFormat="1" ht="55.5" customHeight="1">
      <c r="A1127" s="42"/>
      <c r="B1127" s="43"/>
      <c r="C1127" s="209" t="s">
        <v>2477</v>
      </c>
      <c r="D1127" s="209" t="s">
        <v>192</v>
      </c>
      <c r="E1127" s="210" t="s">
        <v>751</v>
      </c>
      <c r="F1127" s="211" t="s">
        <v>752</v>
      </c>
      <c r="G1127" s="212" t="s">
        <v>222</v>
      </c>
      <c r="H1127" s="213">
        <v>109.95399999999999</v>
      </c>
      <c r="I1127" s="214"/>
      <c r="J1127" s="215">
        <f>ROUND(I1127*H1127,2)</f>
        <v>0</v>
      </c>
      <c r="K1127" s="211" t="s">
        <v>195</v>
      </c>
      <c r="L1127" s="48"/>
      <c r="M1127" s="216" t="s">
        <v>19</v>
      </c>
      <c r="N1127" s="217" t="s">
        <v>45</v>
      </c>
      <c r="O1127" s="88"/>
      <c r="P1127" s="218">
        <f>O1127*H1127</f>
        <v>0</v>
      </c>
      <c r="Q1127" s="218">
        <v>0</v>
      </c>
      <c r="R1127" s="218">
        <f>Q1127*H1127</f>
        <v>0</v>
      </c>
      <c r="S1127" s="218">
        <v>0</v>
      </c>
      <c r="T1127" s="219">
        <f>S1127*H1127</f>
        <v>0</v>
      </c>
      <c r="U1127" s="42"/>
      <c r="V1127" s="42"/>
      <c r="W1127" s="42"/>
      <c r="X1127" s="42"/>
      <c r="Y1127" s="42"/>
      <c r="Z1127" s="42"/>
      <c r="AA1127" s="42"/>
      <c r="AB1127" s="42"/>
      <c r="AC1127" s="42"/>
      <c r="AD1127" s="42"/>
      <c r="AE1127" s="42"/>
      <c r="AR1127" s="220" t="s">
        <v>196</v>
      </c>
      <c r="AT1127" s="220" t="s">
        <v>192</v>
      </c>
      <c r="AU1127" s="220" t="s">
        <v>84</v>
      </c>
      <c r="AY1127" s="21" t="s">
        <v>189</v>
      </c>
      <c r="BE1127" s="221">
        <f>IF(N1127="základní",J1127,0)</f>
        <v>0</v>
      </c>
      <c r="BF1127" s="221">
        <f>IF(N1127="snížená",J1127,0)</f>
        <v>0</v>
      </c>
      <c r="BG1127" s="221">
        <f>IF(N1127="zákl. přenesená",J1127,0)</f>
        <v>0</v>
      </c>
      <c r="BH1127" s="221">
        <f>IF(N1127="sníž. přenesená",J1127,0)</f>
        <v>0</v>
      </c>
      <c r="BI1127" s="221">
        <f>IF(N1127="nulová",J1127,0)</f>
        <v>0</v>
      </c>
      <c r="BJ1127" s="21" t="s">
        <v>82</v>
      </c>
      <c r="BK1127" s="221">
        <f>ROUND(I1127*H1127,2)</f>
        <v>0</v>
      </c>
      <c r="BL1127" s="21" t="s">
        <v>196</v>
      </c>
      <c r="BM1127" s="220" t="s">
        <v>2478</v>
      </c>
    </row>
    <row r="1128" s="2" customFormat="1">
      <c r="A1128" s="42"/>
      <c r="B1128" s="43"/>
      <c r="C1128" s="44"/>
      <c r="D1128" s="222" t="s">
        <v>198</v>
      </c>
      <c r="E1128" s="44"/>
      <c r="F1128" s="223" t="s">
        <v>754</v>
      </c>
      <c r="G1128" s="44"/>
      <c r="H1128" s="44"/>
      <c r="I1128" s="224"/>
      <c r="J1128" s="44"/>
      <c r="K1128" s="44"/>
      <c r="L1128" s="48"/>
      <c r="M1128" s="225"/>
      <c r="N1128" s="226"/>
      <c r="O1128" s="88"/>
      <c r="P1128" s="88"/>
      <c r="Q1128" s="88"/>
      <c r="R1128" s="88"/>
      <c r="S1128" s="88"/>
      <c r="T1128" s="89"/>
      <c r="U1128" s="42"/>
      <c r="V1128" s="42"/>
      <c r="W1128" s="42"/>
      <c r="X1128" s="42"/>
      <c r="Y1128" s="42"/>
      <c r="Z1128" s="42"/>
      <c r="AA1128" s="42"/>
      <c r="AB1128" s="42"/>
      <c r="AC1128" s="42"/>
      <c r="AD1128" s="42"/>
      <c r="AE1128" s="42"/>
      <c r="AT1128" s="21" t="s">
        <v>198</v>
      </c>
      <c r="AU1128" s="21" t="s">
        <v>84</v>
      </c>
    </row>
    <row r="1129" s="13" customFormat="1">
      <c r="A1129" s="13"/>
      <c r="B1129" s="227"/>
      <c r="C1129" s="228"/>
      <c r="D1129" s="229" t="s">
        <v>200</v>
      </c>
      <c r="E1129" s="230" t="s">
        <v>19</v>
      </c>
      <c r="F1129" s="231" t="s">
        <v>2479</v>
      </c>
      <c r="G1129" s="228"/>
      <c r="H1129" s="232">
        <v>6.7910000000000004</v>
      </c>
      <c r="I1129" s="233"/>
      <c r="J1129" s="228"/>
      <c r="K1129" s="228"/>
      <c r="L1129" s="234"/>
      <c r="M1129" s="235"/>
      <c r="N1129" s="236"/>
      <c r="O1129" s="236"/>
      <c r="P1129" s="236"/>
      <c r="Q1129" s="236"/>
      <c r="R1129" s="236"/>
      <c r="S1129" s="236"/>
      <c r="T1129" s="237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38" t="s">
        <v>200</v>
      </c>
      <c r="AU1129" s="238" t="s">
        <v>84</v>
      </c>
      <c r="AV1129" s="13" t="s">
        <v>84</v>
      </c>
      <c r="AW1129" s="13" t="s">
        <v>35</v>
      </c>
      <c r="AX1129" s="13" t="s">
        <v>74</v>
      </c>
      <c r="AY1129" s="238" t="s">
        <v>189</v>
      </c>
    </row>
    <row r="1130" s="13" customFormat="1">
      <c r="A1130" s="13"/>
      <c r="B1130" s="227"/>
      <c r="C1130" s="228"/>
      <c r="D1130" s="229" t="s">
        <v>200</v>
      </c>
      <c r="E1130" s="230" t="s">
        <v>19</v>
      </c>
      <c r="F1130" s="231" t="s">
        <v>2480</v>
      </c>
      <c r="G1130" s="228"/>
      <c r="H1130" s="232">
        <v>103.163</v>
      </c>
      <c r="I1130" s="233"/>
      <c r="J1130" s="228"/>
      <c r="K1130" s="228"/>
      <c r="L1130" s="234"/>
      <c r="M1130" s="235"/>
      <c r="N1130" s="236"/>
      <c r="O1130" s="236"/>
      <c r="P1130" s="236"/>
      <c r="Q1130" s="236"/>
      <c r="R1130" s="236"/>
      <c r="S1130" s="236"/>
      <c r="T1130" s="237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38" t="s">
        <v>200</v>
      </c>
      <c r="AU1130" s="238" t="s">
        <v>84</v>
      </c>
      <c r="AV1130" s="13" t="s">
        <v>84</v>
      </c>
      <c r="AW1130" s="13" t="s">
        <v>35</v>
      </c>
      <c r="AX1130" s="13" t="s">
        <v>74</v>
      </c>
      <c r="AY1130" s="238" t="s">
        <v>189</v>
      </c>
    </row>
    <row r="1131" s="14" customFormat="1">
      <c r="A1131" s="14"/>
      <c r="B1131" s="239"/>
      <c r="C1131" s="240"/>
      <c r="D1131" s="229" t="s">
        <v>200</v>
      </c>
      <c r="E1131" s="241" t="s">
        <v>1267</v>
      </c>
      <c r="F1131" s="242" t="s">
        <v>203</v>
      </c>
      <c r="G1131" s="240"/>
      <c r="H1131" s="243">
        <v>109.95399999999999</v>
      </c>
      <c r="I1131" s="244"/>
      <c r="J1131" s="240"/>
      <c r="K1131" s="240"/>
      <c r="L1131" s="245"/>
      <c r="M1131" s="246"/>
      <c r="N1131" s="247"/>
      <c r="O1131" s="247"/>
      <c r="P1131" s="247"/>
      <c r="Q1131" s="247"/>
      <c r="R1131" s="247"/>
      <c r="S1131" s="247"/>
      <c r="T1131" s="248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49" t="s">
        <v>200</v>
      </c>
      <c r="AU1131" s="249" t="s">
        <v>84</v>
      </c>
      <c r="AV1131" s="14" t="s">
        <v>196</v>
      </c>
      <c r="AW1131" s="14" t="s">
        <v>35</v>
      </c>
      <c r="AX1131" s="14" t="s">
        <v>82</v>
      </c>
      <c r="AY1131" s="249" t="s">
        <v>189</v>
      </c>
    </row>
    <row r="1132" s="2" customFormat="1" ht="44.25" customHeight="1">
      <c r="A1132" s="42"/>
      <c r="B1132" s="43"/>
      <c r="C1132" s="209" t="s">
        <v>2481</v>
      </c>
      <c r="D1132" s="209" t="s">
        <v>192</v>
      </c>
      <c r="E1132" s="210" t="s">
        <v>756</v>
      </c>
      <c r="F1132" s="211" t="s">
        <v>757</v>
      </c>
      <c r="G1132" s="212" t="s">
        <v>222</v>
      </c>
      <c r="H1132" s="213">
        <v>13.423</v>
      </c>
      <c r="I1132" s="214"/>
      <c r="J1132" s="215">
        <f>ROUND(I1132*H1132,2)</f>
        <v>0</v>
      </c>
      <c r="K1132" s="211" t="s">
        <v>195</v>
      </c>
      <c r="L1132" s="48"/>
      <c r="M1132" s="216" t="s">
        <v>19</v>
      </c>
      <c r="N1132" s="217" t="s">
        <v>45</v>
      </c>
      <c r="O1132" s="88"/>
      <c r="P1132" s="218">
        <f>O1132*H1132</f>
        <v>0</v>
      </c>
      <c r="Q1132" s="218">
        <v>0</v>
      </c>
      <c r="R1132" s="218">
        <f>Q1132*H1132</f>
        <v>0</v>
      </c>
      <c r="S1132" s="218">
        <v>0</v>
      </c>
      <c r="T1132" s="219">
        <f>S1132*H1132</f>
        <v>0</v>
      </c>
      <c r="U1132" s="42"/>
      <c r="V1132" s="42"/>
      <c r="W1132" s="42"/>
      <c r="X1132" s="42"/>
      <c r="Y1132" s="42"/>
      <c r="Z1132" s="42"/>
      <c r="AA1132" s="42"/>
      <c r="AB1132" s="42"/>
      <c r="AC1132" s="42"/>
      <c r="AD1132" s="42"/>
      <c r="AE1132" s="42"/>
      <c r="AR1132" s="220" t="s">
        <v>196</v>
      </c>
      <c r="AT1132" s="220" t="s">
        <v>192</v>
      </c>
      <c r="AU1132" s="220" t="s">
        <v>84</v>
      </c>
      <c r="AY1132" s="21" t="s">
        <v>189</v>
      </c>
      <c r="BE1132" s="221">
        <f>IF(N1132="základní",J1132,0)</f>
        <v>0</v>
      </c>
      <c r="BF1132" s="221">
        <f>IF(N1132="snížená",J1132,0)</f>
        <v>0</v>
      </c>
      <c r="BG1132" s="221">
        <f>IF(N1132="zákl. přenesená",J1132,0)</f>
        <v>0</v>
      </c>
      <c r="BH1132" s="221">
        <f>IF(N1132="sníž. přenesená",J1132,0)</f>
        <v>0</v>
      </c>
      <c r="BI1132" s="221">
        <f>IF(N1132="nulová",J1132,0)</f>
        <v>0</v>
      </c>
      <c r="BJ1132" s="21" t="s">
        <v>82</v>
      </c>
      <c r="BK1132" s="221">
        <f>ROUND(I1132*H1132,2)</f>
        <v>0</v>
      </c>
      <c r="BL1132" s="21" t="s">
        <v>196</v>
      </c>
      <c r="BM1132" s="220" t="s">
        <v>2482</v>
      </c>
    </row>
    <row r="1133" s="2" customFormat="1">
      <c r="A1133" s="42"/>
      <c r="B1133" s="43"/>
      <c r="C1133" s="44"/>
      <c r="D1133" s="222" t="s">
        <v>198</v>
      </c>
      <c r="E1133" s="44"/>
      <c r="F1133" s="223" t="s">
        <v>759</v>
      </c>
      <c r="G1133" s="44"/>
      <c r="H1133" s="44"/>
      <c r="I1133" s="224"/>
      <c r="J1133" s="44"/>
      <c r="K1133" s="44"/>
      <c r="L1133" s="48"/>
      <c r="M1133" s="225"/>
      <c r="N1133" s="226"/>
      <c r="O1133" s="88"/>
      <c r="P1133" s="88"/>
      <c r="Q1133" s="88"/>
      <c r="R1133" s="88"/>
      <c r="S1133" s="88"/>
      <c r="T1133" s="89"/>
      <c r="U1133" s="42"/>
      <c r="V1133" s="42"/>
      <c r="W1133" s="42"/>
      <c r="X1133" s="42"/>
      <c r="Y1133" s="42"/>
      <c r="Z1133" s="42"/>
      <c r="AA1133" s="42"/>
      <c r="AB1133" s="42"/>
      <c r="AC1133" s="42"/>
      <c r="AD1133" s="42"/>
      <c r="AE1133" s="42"/>
      <c r="AT1133" s="21" t="s">
        <v>198</v>
      </c>
      <c r="AU1133" s="21" t="s">
        <v>84</v>
      </c>
    </row>
    <row r="1134" s="13" customFormat="1">
      <c r="A1134" s="13"/>
      <c r="B1134" s="227"/>
      <c r="C1134" s="228"/>
      <c r="D1134" s="229" t="s">
        <v>200</v>
      </c>
      <c r="E1134" s="230" t="s">
        <v>19</v>
      </c>
      <c r="F1134" s="231" t="s">
        <v>2483</v>
      </c>
      <c r="G1134" s="228"/>
      <c r="H1134" s="232">
        <v>13.423</v>
      </c>
      <c r="I1134" s="233"/>
      <c r="J1134" s="228"/>
      <c r="K1134" s="228"/>
      <c r="L1134" s="234"/>
      <c r="M1134" s="235"/>
      <c r="N1134" s="236"/>
      <c r="O1134" s="236"/>
      <c r="P1134" s="236"/>
      <c r="Q1134" s="236"/>
      <c r="R1134" s="236"/>
      <c r="S1134" s="236"/>
      <c r="T1134" s="237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38" t="s">
        <v>200</v>
      </c>
      <c r="AU1134" s="238" t="s">
        <v>84</v>
      </c>
      <c r="AV1134" s="13" t="s">
        <v>84</v>
      </c>
      <c r="AW1134" s="13" t="s">
        <v>35</v>
      </c>
      <c r="AX1134" s="13" t="s">
        <v>74</v>
      </c>
      <c r="AY1134" s="238" t="s">
        <v>189</v>
      </c>
    </row>
    <row r="1135" s="14" customFormat="1">
      <c r="A1135" s="14"/>
      <c r="B1135" s="239"/>
      <c r="C1135" s="240"/>
      <c r="D1135" s="229" t="s">
        <v>200</v>
      </c>
      <c r="E1135" s="241" t="s">
        <v>1269</v>
      </c>
      <c r="F1135" s="242" t="s">
        <v>203</v>
      </c>
      <c r="G1135" s="240"/>
      <c r="H1135" s="243">
        <v>13.423</v>
      </c>
      <c r="I1135" s="244"/>
      <c r="J1135" s="240"/>
      <c r="K1135" s="240"/>
      <c r="L1135" s="245"/>
      <c r="M1135" s="246"/>
      <c r="N1135" s="247"/>
      <c r="O1135" s="247"/>
      <c r="P1135" s="247"/>
      <c r="Q1135" s="247"/>
      <c r="R1135" s="247"/>
      <c r="S1135" s="247"/>
      <c r="T1135" s="248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49" t="s">
        <v>200</v>
      </c>
      <c r="AU1135" s="249" t="s">
        <v>84</v>
      </c>
      <c r="AV1135" s="14" t="s">
        <v>196</v>
      </c>
      <c r="AW1135" s="14" t="s">
        <v>35</v>
      </c>
      <c r="AX1135" s="14" t="s">
        <v>82</v>
      </c>
      <c r="AY1135" s="249" t="s">
        <v>189</v>
      </c>
    </row>
    <row r="1136" s="2" customFormat="1" ht="44.25" customHeight="1">
      <c r="A1136" s="42"/>
      <c r="B1136" s="43"/>
      <c r="C1136" s="209" t="s">
        <v>2484</v>
      </c>
      <c r="D1136" s="209" t="s">
        <v>192</v>
      </c>
      <c r="E1136" s="210" t="s">
        <v>2485</v>
      </c>
      <c r="F1136" s="211" t="s">
        <v>2486</v>
      </c>
      <c r="G1136" s="212" t="s">
        <v>222</v>
      </c>
      <c r="H1136" s="213">
        <v>55.289999999999999</v>
      </c>
      <c r="I1136" s="214"/>
      <c r="J1136" s="215">
        <f>ROUND(I1136*H1136,2)</f>
        <v>0</v>
      </c>
      <c r="K1136" s="211" t="s">
        <v>195</v>
      </c>
      <c r="L1136" s="48"/>
      <c r="M1136" s="216" t="s">
        <v>19</v>
      </c>
      <c r="N1136" s="217" t="s">
        <v>45</v>
      </c>
      <c r="O1136" s="88"/>
      <c r="P1136" s="218">
        <f>O1136*H1136</f>
        <v>0</v>
      </c>
      <c r="Q1136" s="218">
        <v>0</v>
      </c>
      <c r="R1136" s="218">
        <f>Q1136*H1136</f>
        <v>0</v>
      </c>
      <c r="S1136" s="218">
        <v>0</v>
      </c>
      <c r="T1136" s="219">
        <f>S1136*H1136</f>
        <v>0</v>
      </c>
      <c r="U1136" s="42"/>
      <c r="V1136" s="42"/>
      <c r="W1136" s="42"/>
      <c r="X1136" s="42"/>
      <c r="Y1136" s="42"/>
      <c r="Z1136" s="42"/>
      <c r="AA1136" s="42"/>
      <c r="AB1136" s="42"/>
      <c r="AC1136" s="42"/>
      <c r="AD1136" s="42"/>
      <c r="AE1136" s="42"/>
      <c r="AR1136" s="220" t="s">
        <v>196</v>
      </c>
      <c r="AT1136" s="220" t="s">
        <v>192</v>
      </c>
      <c r="AU1136" s="220" t="s">
        <v>84</v>
      </c>
      <c r="AY1136" s="21" t="s">
        <v>189</v>
      </c>
      <c r="BE1136" s="221">
        <f>IF(N1136="základní",J1136,0)</f>
        <v>0</v>
      </c>
      <c r="BF1136" s="221">
        <f>IF(N1136="snížená",J1136,0)</f>
        <v>0</v>
      </c>
      <c r="BG1136" s="221">
        <f>IF(N1136="zákl. přenesená",J1136,0)</f>
        <v>0</v>
      </c>
      <c r="BH1136" s="221">
        <f>IF(N1136="sníž. přenesená",J1136,0)</f>
        <v>0</v>
      </c>
      <c r="BI1136" s="221">
        <f>IF(N1136="nulová",J1136,0)</f>
        <v>0</v>
      </c>
      <c r="BJ1136" s="21" t="s">
        <v>82</v>
      </c>
      <c r="BK1136" s="221">
        <f>ROUND(I1136*H1136,2)</f>
        <v>0</v>
      </c>
      <c r="BL1136" s="21" t="s">
        <v>196</v>
      </c>
      <c r="BM1136" s="220" t="s">
        <v>2487</v>
      </c>
    </row>
    <row r="1137" s="2" customFormat="1">
      <c r="A1137" s="42"/>
      <c r="B1137" s="43"/>
      <c r="C1137" s="44"/>
      <c r="D1137" s="222" t="s">
        <v>198</v>
      </c>
      <c r="E1137" s="44"/>
      <c r="F1137" s="223" t="s">
        <v>2488</v>
      </c>
      <c r="G1137" s="44"/>
      <c r="H1137" s="44"/>
      <c r="I1137" s="224"/>
      <c r="J1137" s="44"/>
      <c r="K1137" s="44"/>
      <c r="L1137" s="48"/>
      <c r="M1137" s="225"/>
      <c r="N1137" s="226"/>
      <c r="O1137" s="88"/>
      <c r="P1137" s="88"/>
      <c r="Q1137" s="88"/>
      <c r="R1137" s="88"/>
      <c r="S1137" s="88"/>
      <c r="T1137" s="89"/>
      <c r="U1137" s="42"/>
      <c r="V1137" s="42"/>
      <c r="W1137" s="42"/>
      <c r="X1137" s="42"/>
      <c r="Y1137" s="42"/>
      <c r="Z1137" s="42"/>
      <c r="AA1137" s="42"/>
      <c r="AB1137" s="42"/>
      <c r="AC1137" s="42"/>
      <c r="AD1137" s="42"/>
      <c r="AE1137" s="42"/>
      <c r="AT1137" s="21" t="s">
        <v>198</v>
      </c>
      <c r="AU1137" s="21" t="s">
        <v>84</v>
      </c>
    </row>
    <row r="1138" s="13" customFormat="1">
      <c r="A1138" s="13"/>
      <c r="B1138" s="227"/>
      <c r="C1138" s="228"/>
      <c r="D1138" s="229" t="s">
        <v>200</v>
      </c>
      <c r="E1138" s="230" t="s">
        <v>19</v>
      </c>
      <c r="F1138" s="231" t="s">
        <v>2489</v>
      </c>
      <c r="G1138" s="228"/>
      <c r="H1138" s="232">
        <v>55.289999999999999</v>
      </c>
      <c r="I1138" s="233"/>
      <c r="J1138" s="228"/>
      <c r="K1138" s="228"/>
      <c r="L1138" s="234"/>
      <c r="M1138" s="235"/>
      <c r="N1138" s="236"/>
      <c r="O1138" s="236"/>
      <c r="P1138" s="236"/>
      <c r="Q1138" s="236"/>
      <c r="R1138" s="236"/>
      <c r="S1138" s="236"/>
      <c r="T1138" s="237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38" t="s">
        <v>200</v>
      </c>
      <c r="AU1138" s="238" t="s">
        <v>84</v>
      </c>
      <c r="AV1138" s="13" t="s">
        <v>84</v>
      </c>
      <c r="AW1138" s="13" t="s">
        <v>35</v>
      </c>
      <c r="AX1138" s="13" t="s">
        <v>74</v>
      </c>
      <c r="AY1138" s="238" t="s">
        <v>189</v>
      </c>
    </row>
    <row r="1139" s="14" customFormat="1">
      <c r="A1139" s="14"/>
      <c r="B1139" s="239"/>
      <c r="C1139" s="240"/>
      <c r="D1139" s="229" t="s">
        <v>200</v>
      </c>
      <c r="E1139" s="241" t="s">
        <v>1273</v>
      </c>
      <c r="F1139" s="242" t="s">
        <v>203</v>
      </c>
      <c r="G1139" s="240"/>
      <c r="H1139" s="243">
        <v>55.289999999999999</v>
      </c>
      <c r="I1139" s="244"/>
      <c r="J1139" s="240"/>
      <c r="K1139" s="240"/>
      <c r="L1139" s="245"/>
      <c r="M1139" s="246"/>
      <c r="N1139" s="247"/>
      <c r="O1139" s="247"/>
      <c r="P1139" s="247"/>
      <c r="Q1139" s="247"/>
      <c r="R1139" s="247"/>
      <c r="S1139" s="247"/>
      <c r="T1139" s="248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49" t="s">
        <v>200</v>
      </c>
      <c r="AU1139" s="249" t="s">
        <v>84</v>
      </c>
      <c r="AV1139" s="14" t="s">
        <v>196</v>
      </c>
      <c r="AW1139" s="14" t="s">
        <v>35</v>
      </c>
      <c r="AX1139" s="14" t="s">
        <v>82</v>
      </c>
      <c r="AY1139" s="249" t="s">
        <v>189</v>
      </c>
    </row>
    <row r="1140" s="2" customFormat="1" ht="44.25" customHeight="1">
      <c r="A1140" s="42"/>
      <c r="B1140" s="43"/>
      <c r="C1140" s="209" t="s">
        <v>2490</v>
      </c>
      <c r="D1140" s="209" t="s">
        <v>192</v>
      </c>
      <c r="E1140" s="210" t="s">
        <v>2491</v>
      </c>
      <c r="F1140" s="211" t="s">
        <v>2492</v>
      </c>
      <c r="G1140" s="212" t="s">
        <v>222</v>
      </c>
      <c r="H1140" s="213">
        <v>1792.71</v>
      </c>
      <c r="I1140" s="214"/>
      <c r="J1140" s="215">
        <f>ROUND(I1140*H1140,2)</f>
        <v>0</v>
      </c>
      <c r="K1140" s="211" t="s">
        <v>195</v>
      </c>
      <c r="L1140" s="48"/>
      <c r="M1140" s="216" t="s">
        <v>19</v>
      </c>
      <c r="N1140" s="217" t="s">
        <v>45</v>
      </c>
      <c r="O1140" s="88"/>
      <c r="P1140" s="218">
        <f>O1140*H1140</f>
        <v>0</v>
      </c>
      <c r="Q1140" s="218">
        <v>0</v>
      </c>
      <c r="R1140" s="218">
        <f>Q1140*H1140</f>
        <v>0</v>
      </c>
      <c r="S1140" s="218">
        <v>0</v>
      </c>
      <c r="T1140" s="219">
        <f>S1140*H1140</f>
        <v>0</v>
      </c>
      <c r="U1140" s="42"/>
      <c r="V1140" s="42"/>
      <c r="W1140" s="42"/>
      <c r="X1140" s="42"/>
      <c r="Y1140" s="42"/>
      <c r="Z1140" s="42"/>
      <c r="AA1140" s="42"/>
      <c r="AB1140" s="42"/>
      <c r="AC1140" s="42"/>
      <c r="AD1140" s="42"/>
      <c r="AE1140" s="42"/>
      <c r="AR1140" s="220" t="s">
        <v>196</v>
      </c>
      <c r="AT1140" s="220" t="s">
        <v>192</v>
      </c>
      <c r="AU1140" s="220" t="s">
        <v>84</v>
      </c>
      <c r="AY1140" s="21" t="s">
        <v>189</v>
      </c>
      <c r="BE1140" s="221">
        <f>IF(N1140="základní",J1140,0)</f>
        <v>0</v>
      </c>
      <c r="BF1140" s="221">
        <f>IF(N1140="snížená",J1140,0)</f>
        <v>0</v>
      </c>
      <c r="BG1140" s="221">
        <f>IF(N1140="zákl. přenesená",J1140,0)</f>
        <v>0</v>
      </c>
      <c r="BH1140" s="221">
        <f>IF(N1140="sníž. přenesená",J1140,0)</f>
        <v>0</v>
      </c>
      <c r="BI1140" s="221">
        <f>IF(N1140="nulová",J1140,0)</f>
        <v>0</v>
      </c>
      <c r="BJ1140" s="21" t="s">
        <v>82</v>
      </c>
      <c r="BK1140" s="221">
        <f>ROUND(I1140*H1140,2)</f>
        <v>0</v>
      </c>
      <c r="BL1140" s="21" t="s">
        <v>196</v>
      </c>
      <c r="BM1140" s="220" t="s">
        <v>2493</v>
      </c>
    </row>
    <row r="1141" s="2" customFormat="1">
      <c r="A1141" s="42"/>
      <c r="B1141" s="43"/>
      <c r="C1141" s="44"/>
      <c r="D1141" s="222" t="s">
        <v>198</v>
      </c>
      <c r="E1141" s="44"/>
      <c r="F1141" s="223" t="s">
        <v>2494</v>
      </c>
      <c r="G1141" s="44"/>
      <c r="H1141" s="44"/>
      <c r="I1141" s="224"/>
      <c r="J1141" s="44"/>
      <c r="K1141" s="44"/>
      <c r="L1141" s="48"/>
      <c r="M1141" s="225"/>
      <c r="N1141" s="226"/>
      <c r="O1141" s="88"/>
      <c r="P1141" s="88"/>
      <c r="Q1141" s="88"/>
      <c r="R1141" s="88"/>
      <c r="S1141" s="88"/>
      <c r="T1141" s="89"/>
      <c r="U1141" s="42"/>
      <c r="V1141" s="42"/>
      <c r="W1141" s="42"/>
      <c r="X1141" s="42"/>
      <c r="Y1141" s="42"/>
      <c r="Z1141" s="42"/>
      <c r="AA1141" s="42"/>
      <c r="AB1141" s="42"/>
      <c r="AC1141" s="42"/>
      <c r="AD1141" s="42"/>
      <c r="AE1141" s="42"/>
      <c r="AT1141" s="21" t="s">
        <v>198</v>
      </c>
      <c r="AU1141" s="21" t="s">
        <v>84</v>
      </c>
    </row>
    <row r="1142" s="13" customFormat="1">
      <c r="A1142" s="13"/>
      <c r="B1142" s="227"/>
      <c r="C1142" s="228"/>
      <c r="D1142" s="229" t="s">
        <v>200</v>
      </c>
      <c r="E1142" s="230" t="s">
        <v>19</v>
      </c>
      <c r="F1142" s="231" t="s">
        <v>1286</v>
      </c>
      <c r="G1142" s="228"/>
      <c r="H1142" s="232">
        <v>1078.905</v>
      </c>
      <c r="I1142" s="233"/>
      <c r="J1142" s="228"/>
      <c r="K1142" s="228"/>
      <c r="L1142" s="234"/>
      <c r="M1142" s="235"/>
      <c r="N1142" s="236"/>
      <c r="O1142" s="236"/>
      <c r="P1142" s="236"/>
      <c r="Q1142" s="236"/>
      <c r="R1142" s="236"/>
      <c r="S1142" s="236"/>
      <c r="T1142" s="237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38" t="s">
        <v>200</v>
      </c>
      <c r="AU1142" s="238" t="s">
        <v>84</v>
      </c>
      <c r="AV1142" s="13" t="s">
        <v>84</v>
      </c>
      <c r="AW1142" s="13" t="s">
        <v>35</v>
      </c>
      <c r="AX1142" s="13" t="s">
        <v>74</v>
      </c>
      <c r="AY1142" s="238" t="s">
        <v>189</v>
      </c>
    </row>
    <row r="1143" s="16" customFormat="1">
      <c r="A1143" s="16"/>
      <c r="B1143" s="271"/>
      <c r="C1143" s="272"/>
      <c r="D1143" s="229" t="s">
        <v>200</v>
      </c>
      <c r="E1143" s="273" t="s">
        <v>19</v>
      </c>
      <c r="F1143" s="274" t="s">
        <v>379</v>
      </c>
      <c r="G1143" s="272"/>
      <c r="H1143" s="275">
        <v>1078.905</v>
      </c>
      <c r="I1143" s="276"/>
      <c r="J1143" s="272"/>
      <c r="K1143" s="272"/>
      <c r="L1143" s="277"/>
      <c r="M1143" s="278"/>
      <c r="N1143" s="279"/>
      <c r="O1143" s="279"/>
      <c r="P1143" s="279"/>
      <c r="Q1143" s="279"/>
      <c r="R1143" s="279"/>
      <c r="S1143" s="279"/>
      <c r="T1143" s="280"/>
      <c r="U1143" s="16"/>
      <c r="V1143" s="16"/>
      <c r="W1143" s="16"/>
      <c r="X1143" s="16"/>
      <c r="Y1143" s="16"/>
      <c r="Z1143" s="16"/>
      <c r="AA1143" s="16"/>
      <c r="AB1143" s="16"/>
      <c r="AC1143" s="16"/>
      <c r="AD1143" s="16"/>
      <c r="AE1143" s="16"/>
      <c r="AT1143" s="281" t="s">
        <v>200</v>
      </c>
      <c r="AU1143" s="281" t="s">
        <v>84</v>
      </c>
      <c r="AV1143" s="16" t="s">
        <v>190</v>
      </c>
      <c r="AW1143" s="16" t="s">
        <v>35</v>
      </c>
      <c r="AX1143" s="16" t="s">
        <v>74</v>
      </c>
      <c r="AY1143" s="281" t="s">
        <v>189</v>
      </c>
    </row>
    <row r="1144" s="15" customFormat="1">
      <c r="A1144" s="15"/>
      <c r="B1144" s="251"/>
      <c r="C1144" s="252"/>
      <c r="D1144" s="229" t="s">
        <v>200</v>
      </c>
      <c r="E1144" s="253" t="s">
        <v>19</v>
      </c>
      <c r="F1144" s="254" t="s">
        <v>2495</v>
      </c>
      <c r="G1144" s="252"/>
      <c r="H1144" s="253" t="s">
        <v>19</v>
      </c>
      <c r="I1144" s="255"/>
      <c r="J1144" s="252"/>
      <c r="K1144" s="252"/>
      <c r="L1144" s="256"/>
      <c r="M1144" s="257"/>
      <c r="N1144" s="258"/>
      <c r="O1144" s="258"/>
      <c r="P1144" s="258"/>
      <c r="Q1144" s="258"/>
      <c r="R1144" s="258"/>
      <c r="S1144" s="258"/>
      <c r="T1144" s="259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T1144" s="260" t="s">
        <v>200</v>
      </c>
      <c r="AU1144" s="260" t="s">
        <v>84</v>
      </c>
      <c r="AV1144" s="15" t="s">
        <v>82</v>
      </c>
      <c r="AW1144" s="15" t="s">
        <v>35</v>
      </c>
      <c r="AX1144" s="15" t="s">
        <v>74</v>
      </c>
      <c r="AY1144" s="260" t="s">
        <v>189</v>
      </c>
    </row>
    <row r="1145" s="13" customFormat="1">
      <c r="A1145" s="13"/>
      <c r="B1145" s="227"/>
      <c r="C1145" s="228"/>
      <c r="D1145" s="229" t="s">
        <v>200</v>
      </c>
      <c r="E1145" s="230" t="s">
        <v>19</v>
      </c>
      <c r="F1145" s="231" t="s">
        <v>2496</v>
      </c>
      <c r="G1145" s="228"/>
      <c r="H1145" s="232">
        <v>41.539000000000001</v>
      </c>
      <c r="I1145" s="233"/>
      <c r="J1145" s="228"/>
      <c r="K1145" s="228"/>
      <c r="L1145" s="234"/>
      <c r="M1145" s="235"/>
      <c r="N1145" s="236"/>
      <c r="O1145" s="236"/>
      <c r="P1145" s="236"/>
      <c r="Q1145" s="236"/>
      <c r="R1145" s="236"/>
      <c r="S1145" s="236"/>
      <c r="T1145" s="237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38" t="s">
        <v>200</v>
      </c>
      <c r="AU1145" s="238" t="s">
        <v>84</v>
      </c>
      <c r="AV1145" s="13" t="s">
        <v>84</v>
      </c>
      <c r="AW1145" s="13" t="s">
        <v>35</v>
      </c>
      <c r="AX1145" s="13" t="s">
        <v>74</v>
      </c>
      <c r="AY1145" s="238" t="s">
        <v>189</v>
      </c>
    </row>
    <row r="1146" s="16" customFormat="1">
      <c r="A1146" s="16"/>
      <c r="B1146" s="271"/>
      <c r="C1146" s="272"/>
      <c r="D1146" s="229" t="s">
        <v>200</v>
      </c>
      <c r="E1146" s="273" t="s">
        <v>1271</v>
      </c>
      <c r="F1146" s="274" t="s">
        <v>379</v>
      </c>
      <c r="G1146" s="272"/>
      <c r="H1146" s="275">
        <v>41.539000000000001</v>
      </c>
      <c r="I1146" s="276"/>
      <c r="J1146" s="272"/>
      <c r="K1146" s="272"/>
      <c r="L1146" s="277"/>
      <c r="M1146" s="278"/>
      <c r="N1146" s="279"/>
      <c r="O1146" s="279"/>
      <c r="P1146" s="279"/>
      <c r="Q1146" s="279"/>
      <c r="R1146" s="279"/>
      <c r="S1146" s="279"/>
      <c r="T1146" s="280"/>
      <c r="U1146" s="16"/>
      <c r="V1146" s="16"/>
      <c r="W1146" s="16"/>
      <c r="X1146" s="16"/>
      <c r="Y1146" s="16"/>
      <c r="Z1146" s="16"/>
      <c r="AA1146" s="16"/>
      <c r="AB1146" s="16"/>
      <c r="AC1146" s="16"/>
      <c r="AD1146" s="16"/>
      <c r="AE1146" s="16"/>
      <c r="AT1146" s="281" t="s">
        <v>200</v>
      </c>
      <c r="AU1146" s="281" t="s">
        <v>84</v>
      </c>
      <c r="AV1146" s="16" t="s">
        <v>190</v>
      </c>
      <c r="AW1146" s="16" t="s">
        <v>35</v>
      </c>
      <c r="AX1146" s="16" t="s">
        <v>74</v>
      </c>
      <c r="AY1146" s="281" t="s">
        <v>189</v>
      </c>
    </row>
    <row r="1147" s="14" customFormat="1">
      <c r="A1147" s="14"/>
      <c r="B1147" s="239"/>
      <c r="C1147" s="240"/>
      <c r="D1147" s="229" t="s">
        <v>200</v>
      </c>
      <c r="E1147" s="241" t="s">
        <v>19</v>
      </c>
      <c r="F1147" s="242" t="s">
        <v>203</v>
      </c>
      <c r="G1147" s="240"/>
      <c r="H1147" s="243">
        <v>1120.444</v>
      </c>
      <c r="I1147" s="244"/>
      <c r="J1147" s="240"/>
      <c r="K1147" s="240"/>
      <c r="L1147" s="245"/>
      <c r="M1147" s="246"/>
      <c r="N1147" s="247"/>
      <c r="O1147" s="247"/>
      <c r="P1147" s="247"/>
      <c r="Q1147" s="247"/>
      <c r="R1147" s="247"/>
      <c r="S1147" s="247"/>
      <c r="T1147" s="248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49" t="s">
        <v>200</v>
      </c>
      <c r="AU1147" s="249" t="s">
        <v>84</v>
      </c>
      <c r="AV1147" s="14" t="s">
        <v>196</v>
      </c>
      <c r="AW1147" s="14" t="s">
        <v>35</v>
      </c>
      <c r="AX1147" s="14" t="s">
        <v>82</v>
      </c>
      <c r="AY1147" s="249" t="s">
        <v>189</v>
      </c>
    </row>
    <row r="1148" s="13" customFormat="1">
      <c r="A1148" s="13"/>
      <c r="B1148" s="227"/>
      <c r="C1148" s="228"/>
      <c r="D1148" s="229" t="s">
        <v>200</v>
      </c>
      <c r="E1148" s="228"/>
      <c r="F1148" s="231" t="s">
        <v>2497</v>
      </c>
      <c r="G1148" s="228"/>
      <c r="H1148" s="232">
        <v>1792.71</v>
      </c>
      <c r="I1148" s="233"/>
      <c r="J1148" s="228"/>
      <c r="K1148" s="228"/>
      <c r="L1148" s="234"/>
      <c r="M1148" s="235"/>
      <c r="N1148" s="236"/>
      <c r="O1148" s="236"/>
      <c r="P1148" s="236"/>
      <c r="Q1148" s="236"/>
      <c r="R1148" s="236"/>
      <c r="S1148" s="236"/>
      <c r="T1148" s="237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38" t="s">
        <v>200</v>
      </c>
      <c r="AU1148" s="238" t="s">
        <v>84</v>
      </c>
      <c r="AV1148" s="13" t="s">
        <v>84</v>
      </c>
      <c r="AW1148" s="13" t="s">
        <v>4</v>
      </c>
      <c r="AX1148" s="13" t="s">
        <v>82</v>
      </c>
      <c r="AY1148" s="238" t="s">
        <v>189</v>
      </c>
    </row>
    <row r="1149" s="12" customFormat="1" ht="22.8" customHeight="1">
      <c r="A1149" s="12"/>
      <c r="B1149" s="193"/>
      <c r="C1149" s="194"/>
      <c r="D1149" s="195" t="s">
        <v>73</v>
      </c>
      <c r="E1149" s="207" t="s">
        <v>772</v>
      </c>
      <c r="F1149" s="207" t="s">
        <v>773</v>
      </c>
      <c r="G1149" s="194"/>
      <c r="H1149" s="194"/>
      <c r="I1149" s="197"/>
      <c r="J1149" s="208">
        <f>BK1149</f>
        <v>0</v>
      </c>
      <c r="K1149" s="194"/>
      <c r="L1149" s="199"/>
      <c r="M1149" s="200"/>
      <c r="N1149" s="201"/>
      <c r="O1149" s="201"/>
      <c r="P1149" s="202">
        <f>SUM(P1150:P1151)</f>
        <v>0</v>
      </c>
      <c r="Q1149" s="201"/>
      <c r="R1149" s="202">
        <f>SUM(R1150:R1151)</f>
        <v>0</v>
      </c>
      <c r="S1149" s="201"/>
      <c r="T1149" s="203">
        <f>SUM(T1150:T1151)</f>
        <v>0</v>
      </c>
      <c r="U1149" s="12"/>
      <c r="V1149" s="12"/>
      <c r="W1149" s="12"/>
      <c r="X1149" s="12"/>
      <c r="Y1149" s="12"/>
      <c r="Z1149" s="12"/>
      <c r="AA1149" s="12"/>
      <c r="AB1149" s="12"/>
      <c r="AC1149" s="12"/>
      <c r="AD1149" s="12"/>
      <c r="AE1149" s="12"/>
      <c r="AR1149" s="204" t="s">
        <v>82</v>
      </c>
      <c r="AT1149" s="205" t="s">
        <v>73</v>
      </c>
      <c r="AU1149" s="205" t="s">
        <v>82</v>
      </c>
      <c r="AY1149" s="204" t="s">
        <v>189</v>
      </c>
      <c r="BK1149" s="206">
        <f>SUM(BK1150:BK1151)</f>
        <v>0</v>
      </c>
    </row>
    <row r="1150" s="2" customFormat="1" ht="66.75" customHeight="1">
      <c r="A1150" s="42"/>
      <c r="B1150" s="43"/>
      <c r="C1150" s="209" t="s">
        <v>2498</v>
      </c>
      <c r="D1150" s="209" t="s">
        <v>192</v>
      </c>
      <c r="E1150" s="210" t="s">
        <v>775</v>
      </c>
      <c r="F1150" s="211" t="s">
        <v>776</v>
      </c>
      <c r="G1150" s="212" t="s">
        <v>222</v>
      </c>
      <c r="H1150" s="213">
        <v>1260.2249999999999</v>
      </c>
      <c r="I1150" s="214"/>
      <c r="J1150" s="215">
        <f>ROUND(I1150*H1150,2)</f>
        <v>0</v>
      </c>
      <c r="K1150" s="211" t="s">
        <v>195</v>
      </c>
      <c r="L1150" s="48"/>
      <c r="M1150" s="216" t="s">
        <v>19</v>
      </c>
      <c r="N1150" s="217" t="s">
        <v>45</v>
      </c>
      <c r="O1150" s="88"/>
      <c r="P1150" s="218">
        <f>O1150*H1150</f>
        <v>0</v>
      </c>
      <c r="Q1150" s="218">
        <v>0</v>
      </c>
      <c r="R1150" s="218">
        <f>Q1150*H1150</f>
        <v>0</v>
      </c>
      <c r="S1150" s="218">
        <v>0</v>
      </c>
      <c r="T1150" s="219">
        <f>S1150*H1150</f>
        <v>0</v>
      </c>
      <c r="U1150" s="42"/>
      <c r="V1150" s="42"/>
      <c r="W1150" s="42"/>
      <c r="X1150" s="42"/>
      <c r="Y1150" s="42"/>
      <c r="Z1150" s="42"/>
      <c r="AA1150" s="42"/>
      <c r="AB1150" s="42"/>
      <c r="AC1150" s="42"/>
      <c r="AD1150" s="42"/>
      <c r="AE1150" s="42"/>
      <c r="AR1150" s="220" t="s">
        <v>196</v>
      </c>
      <c r="AT1150" s="220" t="s">
        <v>192</v>
      </c>
      <c r="AU1150" s="220" t="s">
        <v>84</v>
      </c>
      <c r="AY1150" s="21" t="s">
        <v>189</v>
      </c>
      <c r="BE1150" s="221">
        <f>IF(N1150="základní",J1150,0)</f>
        <v>0</v>
      </c>
      <c r="BF1150" s="221">
        <f>IF(N1150="snížená",J1150,0)</f>
        <v>0</v>
      </c>
      <c r="BG1150" s="221">
        <f>IF(N1150="zákl. přenesená",J1150,0)</f>
        <v>0</v>
      </c>
      <c r="BH1150" s="221">
        <f>IF(N1150="sníž. přenesená",J1150,0)</f>
        <v>0</v>
      </c>
      <c r="BI1150" s="221">
        <f>IF(N1150="nulová",J1150,0)</f>
        <v>0</v>
      </c>
      <c r="BJ1150" s="21" t="s">
        <v>82</v>
      </c>
      <c r="BK1150" s="221">
        <f>ROUND(I1150*H1150,2)</f>
        <v>0</v>
      </c>
      <c r="BL1150" s="21" t="s">
        <v>196</v>
      </c>
      <c r="BM1150" s="220" t="s">
        <v>2499</v>
      </c>
    </row>
    <row r="1151" s="2" customFormat="1">
      <c r="A1151" s="42"/>
      <c r="B1151" s="43"/>
      <c r="C1151" s="44"/>
      <c r="D1151" s="222" t="s">
        <v>198</v>
      </c>
      <c r="E1151" s="44"/>
      <c r="F1151" s="223" t="s">
        <v>778</v>
      </c>
      <c r="G1151" s="44"/>
      <c r="H1151" s="44"/>
      <c r="I1151" s="224"/>
      <c r="J1151" s="44"/>
      <c r="K1151" s="44"/>
      <c r="L1151" s="48"/>
      <c r="M1151" s="225"/>
      <c r="N1151" s="226"/>
      <c r="O1151" s="88"/>
      <c r="P1151" s="88"/>
      <c r="Q1151" s="88"/>
      <c r="R1151" s="88"/>
      <c r="S1151" s="88"/>
      <c r="T1151" s="89"/>
      <c r="U1151" s="42"/>
      <c r="V1151" s="42"/>
      <c r="W1151" s="42"/>
      <c r="X1151" s="42"/>
      <c r="Y1151" s="42"/>
      <c r="Z1151" s="42"/>
      <c r="AA1151" s="42"/>
      <c r="AB1151" s="42"/>
      <c r="AC1151" s="42"/>
      <c r="AD1151" s="42"/>
      <c r="AE1151" s="42"/>
      <c r="AT1151" s="21" t="s">
        <v>198</v>
      </c>
      <c r="AU1151" s="21" t="s">
        <v>84</v>
      </c>
    </row>
    <row r="1152" s="12" customFormat="1" ht="25.92" customHeight="1">
      <c r="A1152" s="12"/>
      <c r="B1152" s="193"/>
      <c r="C1152" s="194"/>
      <c r="D1152" s="195" t="s">
        <v>73</v>
      </c>
      <c r="E1152" s="196" t="s">
        <v>779</v>
      </c>
      <c r="F1152" s="196" t="s">
        <v>780</v>
      </c>
      <c r="G1152" s="194"/>
      <c r="H1152" s="194"/>
      <c r="I1152" s="197"/>
      <c r="J1152" s="198">
        <f>BK1152</f>
        <v>0</v>
      </c>
      <c r="K1152" s="194"/>
      <c r="L1152" s="199"/>
      <c r="M1152" s="200"/>
      <c r="N1152" s="201"/>
      <c r="O1152" s="201"/>
      <c r="P1152" s="202">
        <f>P1153+P1184+P1188+P1213+P1223</f>
        <v>0</v>
      </c>
      <c r="Q1152" s="201"/>
      <c r="R1152" s="202">
        <f>R1153+R1184+R1188+R1213+R1223</f>
        <v>1.3811336000000003</v>
      </c>
      <c r="S1152" s="201"/>
      <c r="T1152" s="203">
        <f>T1153+T1184+T1188+T1213+T1223</f>
        <v>0.44500000000000006</v>
      </c>
      <c r="U1152" s="12"/>
      <c r="V1152" s="12"/>
      <c r="W1152" s="12"/>
      <c r="X1152" s="12"/>
      <c r="Y1152" s="12"/>
      <c r="Z1152" s="12"/>
      <c r="AA1152" s="12"/>
      <c r="AB1152" s="12"/>
      <c r="AC1152" s="12"/>
      <c r="AD1152" s="12"/>
      <c r="AE1152" s="12"/>
      <c r="AR1152" s="204" t="s">
        <v>84</v>
      </c>
      <c r="AT1152" s="205" t="s">
        <v>73</v>
      </c>
      <c r="AU1152" s="205" t="s">
        <v>74</v>
      </c>
      <c r="AY1152" s="204" t="s">
        <v>189</v>
      </c>
      <c r="BK1152" s="206">
        <f>BK1153+BK1184+BK1188+BK1213+BK1223</f>
        <v>0</v>
      </c>
    </row>
    <row r="1153" s="12" customFormat="1" ht="22.8" customHeight="1">
      <c r="A1153" s="12"/>
      <c r="B1153" s="193"/>
      <c r="C1153" s="194"/>
      <c r="D1153" s="195" t="s">
        <v>73</v>
      </c>
      <c r="E1153" s="207" t="s">
        <v>2500</v>
      </c>
      <c r="F1153" s="207" t="s">
        <v>2501</v>
      </c>
      <c r="G1153" s="194"/>
      <c r="H1153" s="194"/>
      <c r="I1153" s="197"/>
      <c r="J1153" s="208">
        <f>BK1153</f>
        <v>0</v>
      </c>
      <c r="K1153" s="194"/>
      <c r="L1153" s="199"/>
      <c r="M1153" s="200"/>
      <c r="N1153" s="201"/>
      <c r="O1153" s="201"/>
      <c r="P1153" s="202">
        <f>SUM(P1154:P1183)</f>
        <v>0</v>
      </c>
      <c r="Q1153" s="201"/>
      <c r="R1153" s="202">
        <f>SUM(R1154:R1183)</f>
        <v>0.23144809999999999</v>
      </c>
      <c r="S1153" s="201"/>
      <c r="T1153" s="203">
        <f>SUM(T1154:T1183)</f>
        <v>0</v>
      </c>
      <c r="U1153" s="12"/>
      <c r="V1153" s="12"/>
      <c r="W1153" s="12"/>
      <c r="X1153" s="12"/>
      <c r="Y1153" s="12"/>
      <c r="Z1153" s="12"/>
      <c r="AA1153" s="12"/>
      <c r="AB1153" s="12"/>
      <c r="AC1153" s="12"/>
      <c r="AD1153" s="12"/>
      <c r="AE1153" s="12"/>
      <c r="AR1153" s="204" t="s">
        <v>84</v>
      </c>
      <c r="AT1153" s="205" t="s">
        <v>73</v>
      </c>
      <c r="AU1153" s="205" t="s">
        <v>82</v>
      </c>
      <c r="AY1153" s="204" t="s">
        <v>189</v>
      </c>
      <c r="BK1153" s="206">
        <f>SUM(BK1154:BK1183)</f>
        <v>0</v>
      </c>
    </row>
    <row r="1154" s="2" customFormat="1" ht="24.15" customHeight="1">
      <c r="A1154" s="42"/>
      <c r="B1154" s="43"/>
      <c r="C1154" s="209" t="s">
        <v>2502</v>
      </c>
      <c r="D1154" s="209" t="s">
        <v>192</v>
      </c>
      <c r="E1154" s="210" t="s">
        <v>2503</v>
      </c>
      <c r="F1154" s="211" t="s">
        <v>2504</v>
      </c>
      <c r="G1154" s="212" t="s">
        <v>93</v>
      </c>
      <c r="H1154" s="213">
        <v>30.225000000000001</v>
      </c>
      <c r="I1154" s="214"/>
      <c r="J1154" s="215">
        <f>ROUND(I1154*H1154,2)</f>
        <v>0</v>
      </c>
      <c r="K1154" s="211" t="s">
        <v>195</v>
      </c>
      <c r="L1154" s="48"/>
      <c r="M1154" s="216" t="s">
        <v>19</v>
      </c>
      <c r="N1154" s="217" t="s">
        <v>45</v>
      </c>
      <c r="O1154" s="88"/>
      <c r="P1154" s="218">
        <f>O1154*H1154</f>
        <v>0</v>
      </c>
      <c r="Q1154" s="218">
        <v>0</v>
      </c>
      <c r="R1154" s="218">
        <f>Q1154*H1154</f>
        <v>0</v>
      </c>
      <c r="S1154" s="218">
        <v>0</v>
      </c>
      <c r="T1154" s="219">
        <f>S1154*H1154</f>
        <v>0</v>
      </c>
      <c r="U1154" s="42"/>
      <c r="V1154" s="42"/>
      <c r="W1154" s="42"/>
      <c r="X1154" s="42"/>
      <c r="Y1154" s="42"/>
      <c r="Z1154" s="42"/>
      <c r="AA1154" s="42"/>
      <c r="AB1154" s="42"/>
      <c r="AC1154" s="42"/>
      <c r="AD1154" s="42"/>
      <c r="AE1154" s="42"/>
      <c r="AR1154" s="220" t="s">
        <v>282</v>
      </c>
      <c r="AT1154" s="220" t="s">
        <v>192</v>
      </c>
      <c r="AU1154" s="220" t="s">
        <v>84</v>
      </c>
      <c r="AY1154" s="21" t="s">
        <v>189</v>
      </c>
      <c r="BE1154" s="221">
        <f>IF(N1154="základní",J1154,0)</f>
        <v>0</v>
      </c>
      <c r="BF1154" s="221">
        <f>IF(N1154="snížená",J1154,0)</f>
        <v>0</v>
      </c>
      <c r="BG1154" s="221">
        <f>IF(N1154="zákl. přenesená",J1154,0)</f>
        <v>0</v>
      </c>
      <c r="BH1154" s="221">
        <f>IF(N1154="sníž. přenesená",J1154,0)</f>
        <v>0</v>
      </c>
      <c r="BI1154" s="221">
        <f>IF(N1154="nulová",J1154,0)</f>
        <v>0</v>
      </c>
      <c r="BJ1154" s="21" t="s">
        <v>82</v>
      </c>
      <c r="BK1154" s="221">
        <f>ROUND(I1154*H1154,2)</f>
        <v>0</v>
      </c>
      <c r="BL1154" s="21" t="s">
        <v>282</v>
      </c>
      <c r="BM1154" s="220" t="s">
        <v>2505</v>
      </c>
    </row>
    <row r="1155" s="2" customFormat="1">
      <c r="A1155" s="42"/>
      <c r="B1155" s="43"/>
      <c r="C1155" s="44"/>
      <c r="D1155" s="222" t="s">
        <v>198</v>
      </c>
      <c r="E1155" s="44"/>
      <c r="F1155" s="223" t="s">
        <v>2506</v>
      </c>
      <c r="G1155" s="44"/>
      <c r="H1155" s="44"/>
      <c r="I1155" s="224"/>
      <c r="J1155" s="44"/>
      <c r="K1155" s="44"/>
      <c r="L1155" s="48"/>
      <c r="M1155" s="225"/>
      <c r="N1155" s="226"/>
      <c r="O1155" s="88"/>
      <c r="P1155" s="88"/>
      <c r="Q1155" s="88"/>
      <c r="R1155" s="88"/>
      <c r="S1155" s="88"/>
      <c r="T1155" s="89"/>
      <c r="U1155" s="42"/>
      <c r="V1155" s="42"/>
      <c r="W1155" s="42"/>
      <c r="X1155" s="42"/>
      <c r="Y1155" s="42"/>
      <c r="Z1155" s="42"/>
      <c r="AA1155" s="42"/>
      <c r="AB1155" s="42"/>
      <c r="AC1155" s="42"/>
      <c r="AD1155" s="42"/>
      <c r="AE1155" s="42"/>
      <c r="AT1155" s="21" t="s">
        <v>198</v>
      </c>
      <c r="AU1155" s="21" t="s">
        <v>84</v>
      </c>
    </row>
    <row r="1156" s="13" customFormat="1">
      <c r="A1156" s="13"/>
      <c r="B1156" s="227"/>
      <c r="C1156" s="228"/>
      <c r="D1156" s="229" t="s">
        <v>200</v>
      </c>
      <c r="E1156" s="230" t="s">
        <v>19</v>
      </c>
      <c r="F1156" s="231" t="s">
        <v>2507</v>
      </c>
      <c r="G1156" s="228"/>
      <c r="H1156" s="232">
        <v>30.225000000000001</v>
      </c>
      <c r="I1156" s="233"/>
      <c r="J1156" s="228"/>
      <c r="K1156" s="228"/>
      <c r="L1156" s="234"/>
      <c r="M1156" s="235"/>
      <c r="N1156" s="236"/>
      <c r="O1156" s="236"/>
      <c r="P1156" s="236"/>
      <c r="Q1156" s="236"/>
      <c r="R1156" s="236"/>
      <c r="S1156" s="236"/>
      <c r="T1156" s="237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38" t="s">
        <v>200</v>
      </c>
      <c r="AU1156" s="238" t="s">
        <v>84</v>
      </c>
      <c r="AV1156" s="13" t="s">
        <v>84</v>
      </c>
      <c r="AW1156" s="13" t="s">
        <v>35</v>
      </c>
      <c r="AX1156" s="13" t="s">
        <v>82</v>
      </c>
      <c r="AY1156" s="238" t="s">
        <v>189</v>
      </c>
    </row>
    <row r="1157" s="2" customFormat="1" ht="24.15" customHeight="1">
      <c r="A1157" s="42"/>
      <c r="B1157" s="43"/>
      <c r="C1157" s="209" t="s">
        <v>2508</v>
      </c>
      <c r="D1157" s="209" t="s">
        <v>192</v>
      </c>
      <c r="E1157" s="210" t="s">
        <v>2509</v>
      </c>
      <c r="F1157" s="211" t="s">
        <v>2510</v>
      </c>
      <c r="G1157" s="212" t="s">
        <v>93</v>
      </c>
      <c r="H1157" s="213">
        <v>50.375</v>
      </c>
      <c r="I1157" s="214"/>
      <c r="J1157" s="215">
        <f>ROUND(I1157*H1157,2)</f>
        <v>0</v>
      </c>
      <c r="K1157" s="211" t="s">
        <v>195</v>
      </c>
      <c r="L1157" s="48"/>
      <c r="M1157" s="216" t="s">
        <v>19</v>
      </c>
      <c r="N1157" s="217" t="s">
        <v>45</v>
      </c>
      <c r="O1157" s="88"/>
      <c r="P1157" s="218">
        <f>O1157*H1157</f>
        <v>0</v>
      </c>
      <c r="Q1157" s="218">
        <v>0</v>
      </c>
      <c r="R1157" s="218">
        <f>Q1157*H1157</f>
        <v>0</v>
      </c>
      <c r="S1157" s="218">
        <v>0</v>
      </c>
      <c r="T1157" s="219">
        <f>S1157*H1157</f>
        <v>0</v>
      </c>
      <c r="U1157" s="42"/>
      <c r="V1157" s="42"/>
      <c r="W1157" s="42"/>
      <c r="X1157" s="42"/>
      <c r="Y1157" s="42"/>
      <c r="Z1157" s="42"/>
      <c r="AA1157" s="42"/>
      <c r="AB1157" s="42"/>
      <c r="AC1157" s="42"/>
      <c r="AD1157" s="42"/>
      <c r="AE1157" s="42"/>
      <c r="AR1157" s="220" t="s">
        <v>282</v>
      </c>
      <c r="AT1157" s="220" t="s">
        <v>192</v>
      </c>
      <c r="AU1157" s="220" t="s">
        <v>84</v>
      </c>
      <c r="AY1157" s="21" t="s">
        <v>189</v>
      </c>
      <c r="BE1157" s="221">
        <f>IF(N1157="základní",J1157,0)</f>
        <v>0</v>
      </c>
      <c r="BF1157" s="221">
        <f>IF(N1157="snížená",J1157,0)</f>
        <v>0</v>
      </c>
      <c r="BG1157" s="221">
        <f>IF(N1157="zákl. přenesená",J1157,0)</f>
        <v>0</v>
      </c>
      <c r="BH1157" s="221">
        <f>IF(N1157="sníž. přenesená",J1157,0)</f>
        <v>0</v>
      </c>
      <c r="BI1157" s="221">
        <f>IF(N1157="nulová",J1157,0)</f>
        <v>0</v>
      </c>
      <c r="BJ1157" s="21" t="s">
        <v>82</v>
      </c>
      <c r="BK1157" s="221">
        <f>ROUND(I1157*H1157,2)</f>
        <v>0</v>
      </c>
      <c r="BL1157" s="21" t="s">
        <v>282</v>
      </c>
      <c r="BM1157" s="220" t="s">
        <v>2511</v>
      </c>
    </row>
    <row r="1158" s="2" customFormat="1">
      <c r="A1158" s="42"/>
      <c r="B1158" s="43"/>
      <c r="C1158" s="44"/>
      <c r="D1158" s="222" t="s">
        <v>198</v>
      </c>
      <c r="E1158" s="44"/>
      <c r="F1158" s="223" t="s">
        <v>2512</v>
      </c>
      <c r="G1158" s="44"/>
      <c r="H1158" s="44"/>
      <c r="I1158" s="224"/>
      <c r="J1158" s="44"/>
      <c r="K1158" s="44"/>
      <c r="L1158" s="48"/>
      <c r="M1158" s="225"/>
      <c r="N1158" s="226"/>
      <c r="O1158" s="88"/>
      <c r="P1158" s="88"/>
      <c r="Q1158" s="88"/>
      <c r="R1158" s="88"/>
      <c r="S1158" s="88"/>
      <c r="T1158" s="89"/>
      <c r="U1158" s="42"/>
      <c r="V1158" s="42"/>
      <c r="W1158" s="42"/>
      <c r="X1158" s="42"/>
      <c r="Y1158" s="42"/>
      <c r="Z1158" s="42"/>
      <c r="AA1158" s="42"/>
      <c r="AB1158" s="42"/>
      <c r="AC1158" s="42"/>
      <c r="AD1158" s="42"/>
      <c r="AE1158" s="42"/>
      <c r="AT1158" s="21" t="s">
        <v>198</v>
      </c>
      <c r="AU1158" s="21" t="s">
        <v>84</v>
      </c>
    </row>
    <row r="1159" s="15" customFormat="1">
      <c r="A1159" s="15"/>
      <c r="B1159" s="251"/>
      <c r="C1159" s="252"/>
      <c r="D1159" s="229" t="s">
        <v>200</v>
      </c>
      <c r="E1159" s="253" t="s">
        <v>19</v>
      </c>
      <c r="F1159" s="254" t="s">
        <v>2513</v>
      </c>
      <c r="G1159" s="252"/>
      <c r="H1159" s="253" t="s">
        <v>19</v>
      </c>
      <c r="I1159" s="255"/>
      <c r="J1159" s="252"/>
      <c r="K1159" s="252"/>
      <c r="L1159" s="256"/>
      <c r="M1159" s="257"/>
      <c r="N1159" s="258"/>
      <c r="O1159" s="258"/>
      <c r="P1159" s="258"/>
      <c r="Q1159" s="258"/>
      <c r="R1159" s="258"/>
      <c r="S1159" s="258"/>
      <c r="T1159" s="259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T1159" s="260" t="s">
        <v>200</v>
      </c>
      <c r="AU1159" s="260" t="s">
        <v>84</v>
      </c>
      <c r="AV1159" s="15" t="s">
        <v>82</v>
      </c>
      <c r="AW1159" s="15" t="s">
        <v>35</v>
      </c>
      <c r="AX1159" s="15" t="s">
        <v>74</v>
      </c>
      <c r="AY1159" s="260" t="s">
        <v>189</v>
      </c>
    </row>
    <row r="1160" s="13" customFormat="1">
      <c r="A1160" s="13"/>
      <c r="B1160" s="227"/>
      <c r="C1160" s="228"/>
      <c r="D1160" s="229" t="s">
        <v>200</v>
      </c>
      <c r="E1160" s="230" t="s">
        <v>19</v>
      </c>
      <c r="F1160" s="231" t="s">
        <v>2514</v>
      </c>
      <c r="G1160" s="228"/>
      <c r="H1160" s="232">
        <v>26.675000000000001</v>
      </c>
      <c r="I1160" s="233"/>
      <c r="J1160" s="228"/>
      <c r="K1160" s="228"/>
      <c r="L1160" s="234"/>
      <c r="M1160" s="235"/>
      <c r="N1160" s="236"/>
      <c r="O1160" s="236"/>
      <c r="P1160" s="236"/>
      <c r="Q1160" s="236"/>
      <c r="R1160" s="236"/>
      <c r="S1160" s="236"/>
      <c r="T1160" s="237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38" t="s">
        <v>200</v>
      </c>
      <c r="AU1160" s="238" t="s">
        <v>84</v>
      </c>
      <c r="AV1160" s="13" t="s">
        <v>84</v>
      </c>
      <c r="AW1160" s="13" t="s">
        <v>35</v>
      </c>
      <c r="AX1160" s="13" t="s">
        <v>74</v>
      </c>
      <c r="AY1160" s="238" t="s">
        <v>189</v>
      </c>
    </row>
    <row r="1161" s="13" customFormat="1">
      <c r="A1161" s="13"/>
      <c r="B1161" s="227"/>
      <c r="C1161" s="228"/>
      <c r="D1161" s="229" t="s">
        <v>200</v>
      </c>
      <c r="E1161" s="230" t="s">
        <v>19</v>
      </c>
      <c r="F1161" s="231" t="s">
        <v>2515</v>
      </c>
      <c r="G1161" s="228"/>
      <c r="H1161" s="232">
        <v>17.600000000000001</v>
      </c>
      <c r="I1161" s="233"/>
      <c r="J1161" s="228"/>
      <c r="K1161" s="228"/>
      <c r="L1161" s="234"/>
      <c r="M1161" s="235"/>
      <c r="N1161" s="236"/>
      <c r="O1161" s="236"/>
      <c r="P1161" s="236"/>
      <c r="Q1161" s="236"/>
      <c r="R1161" s="236"/>
      <c r="S1161" s="236"/>
      <c r="T1161" s="237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38" t="s">
        <v>200</v>
      </c>
      <c r="AU1161" s="238" t="s">
        <v>84</v>
      </c>
      <c r="AV1161" s="13" t="s">
        <v>84</v>
      </c>
      <c r="AW1161" s="13" t="s">
        <v>35</v>
      </c>
      <c r="AX1161" s="13" t="s">
        <v>74</v>
      </c>
      <c r="AY1161" s="238" t="s">
        <v>189</v>
      </c>
    </row>
    <row r="1162" s="13" customFormat="1">
      <c r="A1162" s="13"/>
      <c r="B1162" s="227"/>
      <c r="C1162" s="228"/>
      <c r="D1162" s="229" t="s">
        <v>200</v>
      </c>
      <c r="E1162" s="230" t="s">
        <v>19</v>
      </c>
      <c r="F1162" s="231" t="s">
        <v>2516</v>
      </c>
      <c r="G1162" s="228"/>
      <c r="H1162" s="232">
        <v>6.0999999999999996</v>
      </c>
      <c r="I1162" s="233"/>
      <c r="J1162" s="228"/>
      <c r="K1162" s="228"/>
      <c r="L1162" s="234"/>
      <c r="M1162" s="235"/>
      <c r="N1162" s="236"/>
      <c r="O1162" s="236"/>
      <c r="P1162" s="236"/>
      <c r="Q1162" s="236"/>
      <c r="R1162" s="236"/>
      <c r="S1162" s="236"/>
      <c r="T1162" s="237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38" t="s">
        <v>200</v>
      </c>
      <c r="AU1162" s="238" t="s">
        <v>84</v>
      </c>
      <c r="AV1162" s="13" t="s">
        <v>84</v>
      </c>
      <c r="AW1162" s="13" t="s">
        <v>35</v>
      </c>
      <c r="AX1162" s="13" t="s">
        <v>74</v>
      </c>
      <c r="AY1162" s="238" t="s">
        <v>189</v>
      </c>
    </row>
    <row r="1163" s="16" customFormat="1">
      <c r="A1163" s="16"/>
      <c r="B1163" s="271"/>
      <c r="C1163" s="272"/>
      <c r="D1163" s="229" t="s">
        <v>200</v>
      </c>
      <c r="E1163" s="273" t="s">
        <v>1162</v>
      </c>
      <c r="F1163" s="274" t="s">
        <v>379</v>
      </c>
      <c r="G1163" s="272"/>
      <c r="H1163" s="275">
        <v>50.375</v>
      </c>
      <c r="I1163" s="276"/>
      <c r="J1163" s="272"/>
      <c r="K1163" s="272"/>
      <c r="L1163" s="277"/>
      <c r="M1163" s="278"/>
      <c r="N1163" s="279"/>
      <c r="O1163" s="279"/>
      <c r="P1163" s="279"/>
      <c r="Q1163" s="279"/>
      <c r="R1163" s="279"/>
      <c r="S1163" s="279"/>
      <c r="T1163" s="280"/>
      <c r="U1163" s="16"/>
      <c r="V1163" s="16"/>
      <c r="W1163" s="16"/>
      <c r="X1163" s="16"/>
      <c r="Y1163" s="16"/>
      <c r="Z1163" s="16"/>
      <c r="AA1163" s="16"/>
      <c r="AB1163" s="16"/>
      <c r="AC1163" s="16"/>
      <c r="AD1163" s="16"/>
      <c r="AE1163" s="16"/>
      <c r="AT1163" s="281" t="s">
        <v>200</v>
      </c>
      <c r="AU1163" s="281" t="s">
        <v>84</v>
      </c>
      <c r="AV1163" s="16" t="s">
        <v>190</v>
      </c>
      <c r="AW1163" s="16" t="s">
        <v>35</v>
      </c>
      <c r="AX1163" s="16" t="s">
        <v>74</v>
      </c>
      <c r="AY1163" s="281" t="s">
        <v>189</v>
      </c>
    </row>
    <row r="1164" s="14" customFormat="1">
      <c r="A1164" s="14"/>
      <c r="B1164" s="239"/>
      <c r="C1164" s="240"/>
      <c r="D1164" s="229" t="s">
        <v>200</v>
      </c>
      <c r="E1164" s="241" t="s">
        <v>19</v>
      </c>
      <c r="F1164" s="242" t="s">
        <v>203</v>
      </c>
      <c r="G1164" s="240"/>
      <c r="H1164" s="243">
        <v>50.375</v>
      </c>
      <c r="I1164" s="244"/>
      <c r="J1164" s="240"/>
      <c r="K1164" s="240"/>
      <c r="L1164" s="245"/>
      <c r="M1164" s="246"/>
      <c r="N1164" s="247"/>
      <c r="O1164" s="247"/>
      <c r="P1164" s="247"/>
      <c r="Q1164" s="247"/>
      <c r="R1164" s="247"/>
      <c r="S1164" s="247"/>
      <c r="T1164" s="248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49" t="s">
        <v>200</v>
      </c>
      <c r="AU1164" s="249" t="s">
        <v>84</v>
      </c>
      <c r="AV1164" s="14" t="s">
        <v>196</v>
      </c>
      <c r="AW1164" s="14" t="s">
        <v>35</v>
      </c>
      <c r="AX1164" s="14" t="s">
        <v>82</v>
      </c>
      <c r="AY1164" s="249" t="s">
        <v>189</v>
      </c>
    </row>
    <row r="1165" s="2" customFormat="1" ht="24.15" customHeight="1">
      <c r="A1165" s="42"/>
      <c r="B1165" s="43"/>
      <c r="C1165" s="261" t="s">
        <v>2517</v>
      </c>
      <c r="D1165" s="261" t="s">
        <v>254</v>
      </c>
      <c r="E1165" s="262" t="s">
        <v>2518</v>
      </c>
      <c r="F1165" s="263" t="s">
        <v>2519</v>
      </c>
      <c r="G1165" s="264" t="s">
        <v>93</v>
      </c>
      <c r="H1165" s="265">
        <v>98.412999999999997</v>
      </c>
      <c r="I1165" s="266"/>
      <c r="J1165" s="267">
        <f>ROUND(I1165*H1165,2)</f>
        <v>0</v>
      </c>
      <c r="K1165" s="263" t="s">
        <v>195</v>
      </c>
      <c r="L1165" s="268"/>
      <c r="M1165" s="269" t="s">
        <v>19</v>
      </c>
      <c r="N1165" s="270" t="s">
        <v>45</v>
      </c>
      <c r="O1165" s="88"/>
      <c r="P1165" s="218">
        <f>O1165*H1165</f>
        <v>0</v>
      </c>
      <c r="Q1165" s="218">
        <v>0.0016999999999999999</v>
      </c>
      <c r="R1165" s="218">
        <f>Q1165*H1165</f>
        <v>0.16730209999999998</v>
      </c>
      <c r="S1165" s="218">
        <v>0</v>
      </c>
      <c r="T1165" s="219">
        <f>S1165*H1165</f>
        <v>0</v>
      </c>
      <c r="U1165" s="42"/>
      <c r="V1165" s="42"/>
      <c r="W1165" s="42"/>
      <c r="X1165" s="42"/>
      <c r="Y1165" s="42"/>
      <c r="Z1165" s="42"/>
      <c r="AA1165" s="42"/>
      <c r="AB1165" s="42"/>
      <c r="AC1165" s="42"/>
      <c r="AD1165" s="42"/>
      <c r="AE1165" s="42"/>
      <c r="AR1165" s="220" t="s">
        <v>371</v>
      </c>
      <c r="AT1165" s="220" t="s">
        <v>254</v>
      </c>
      <c r="AU1165" s="220" t="s">
        <v>84</v>
      </c>
      <c r="AY1165" s="21" t="s">
        <v>189</v>
      </c>
      <c r="BE1165" s="221">
        <f>IF(N1165="základní",J1165,0)</f>
        <v>0</v>
      </c>
      <c r="BF1165" s="221">
        <f>IF(N1165="snížená",J1165,0)</f>
        <v>0</v>
      </c>
      <c r="BG1165" s="221">
        <f>IF(N1165="zákl. přenesená",J1165,0)</f>
        <v>0</v>
      </c>
      <c r="BH1165" s="221">
        <f>IF(N1165="sníž. přenesená",J1165,0)</f>
        <v>0</v>
      </c>
      <c r="BI1165" s="221">
        <f>IF(N1165="nulová",J1165,0)</f>
        <v>0</v>
      </c>
      <c r="BJ1165" s="21" t="s">
        <v>82</v>
      </c>
      <c r="BK1165" s="221">
        <f>ROUND(I1165*H1165,2)</f>
        <v>0</v>
      </c>
      <c r="BL1165" s="21" t="s">
        <v>282</v>
      </c>
      <c r="BM1165" s="220" t="s">
        <v>2520</v>
      </c>
    </row>
    <row r="1166" s="13" customFormat="1">
      <c r="A1166" s="13"/>
      <c r="B1166" s="227"/>
      <c r="C1166" s="228"/>
      <c r="D1166" s="229" t="s">
        <v>200</v>
      </c>
      <c r="E1166" s="230" t="s">
        <v>19</v>
      </c>
      <c r="F1166" s="231" t="s">
        <v>2521</v>
      </c>
      <c r="G1166" s="228"/>
      <c r="H1166" s="232">
        <v>80.599999999999994</v>
      </c>
      <c r="I1166" s="233"/>
      <c r="J1166" s="228"/>
      <c r="K1166" s="228"/>
      <c r="L1166" s="234"/>
      <c r="M1166" s="235"/>
      <c r="N1166" s="236"/>
      <c r="O1166" s="236"/>
      <c r="P1166" s="236"/>
      <c r="Q1166" s="236"/>
      <c r="R1166" s="236"/>
      <c r="S1166" s="236"/>
      <c r="T1166" s="237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38" t="s">
        <v>200</v>
      </c>
      <c r="AU1166" s="238" t="s">
        <v>84</v>
      </c>
      <c r="AV1166" s="13" t="s">
        <v>84</v>
      </c>
      <c r="AW1166" s="13" t="s">
        <v>35</v>
      </c>
      <c r="AX1166" s="13" t="s">
        <v>82</v>
      </c>
      <c r="AY1166" s="238" t="s">
        <v>189</v>
      </c>
    </row>
    <row r="1167" s="13" customFormat="1">
      <c r="A1167" s="13"/>
      <c r="B1167" s="227"/>
      <c r="C1167" s="228"/>
      <c r="D1167" s="229" t="s">
        <v>200</v>
      </c>
      <c r="E1167" s="228"/>
      <c r="F1167" s="231" t="s">
        <v>2522</v>
      </c>
      <c r="G1167" s="228"/>
      <c r="H1167" s="232">
        <v>98.412999999999997</v>
      </c>
      <c r="I1167" s="233"/>
      <c r="J1167" s="228"/>
      <c r="K1167" s="228"/>
      <c r="L1167" s="234"/>
      <c r="M1167" s="235"/>
      <c r="N1167" s="236"/>
      <c r="O1167" s="236"/>
      <c r="P1167" s="236"/>
      <c r="Q1167" s="236"/>
      <c r="R1167" s="236"/>
      <c r="S1167" s="236"/>
      <c r="T1167" s="237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38" t="s">
        <v>200</v>
      </c>
      <c r="AU1167" s="238" t="s">
        <v>84</v>
      </c>
      <c r="AV1167" s="13" t="s">
        <v>84</v>
      </c>
      <c r="AW1167" s="13" t="s">
        <v>4</v>
      </c>
      <c r="AX1167" s="13" t="s">
        <v>82</v>
      </c>
      <c r="AY1167" s="238" t="s">
        <v>189</v>
      </c>
    </row>
    <row r="1168" s="2" customFormat="1" ht="21.75" customHeight="1">
      <c r="A1168" s="42"/>
      <c r="B1168" s="43"/>
      <c r="C1168" s="209" t="s">
        <v>2523</v>
      </c>
      <c r="D1168" s="209" t="s">
        <v>192</v>
      </c>
      <c r="E1168" s="210" t="s">
        <v>2524</v>
      </c>
      <c r="F1168" s="211" t="s">
        <v>2525</v>
      </c>
      <c r="G1168" s="212" t="s">
        <v>93</v>
      </c>
      <c r="H1168" s="213">
        <v>32.073</v>
      </c>
      <c r="I1168" s="214"/>
      <c r="J1168" s="215">
        <f>ROUND(I1168*H1168,2)</f>
        <v>0</v>
      </c>
      <c r="K1168" s="211" t="s">
        <v>19</v>
      </c>
      <c r="L1168" s="48"/>
      <c r="M1168" s="216" t="s">
        <v>19</v>
      </c>
      <c r="N1168" s="217" t="s">
        <v>45</v>
      </c>
      <c r="O1168" s="88"/>
      <c r="P1168" s="218">
        <f>O1168*H1168</f>
        <v>0</v>
      </c>
      <c r="Q1168" s="218">
        <v>0.002</v>
      </c>
      <c r="R1168" s="218">
        <f>Q1168*H1168</f>
        <v>0.064146000000000009</v>
      </c>
      <c r="S1168" s="218">
        <v>0</v>
      </c>
      <c r="T1168" s="219">
        <f>S1168*H1168</f>
        <v>0</v>
      </c>
      <c r="U1168" s="42"/>
      <c r="V1168" s="42"/>
      <c r="W1168" s="42"/>
      <c r="X1168" s="42"/>
      <c r="Y1168" s="42"/>
      <c r="Z1168" s="42"/>
      <c r="AA1168" s="42"/>
      <c r="AB1168" s="42"/>
      <c r="AC1168" s="42"/>
      <c r="AD1168" s="42"/>
      <c r="AE1168" s="42"/>
      <c r="AR1168" s="220" t="s">
        <v>282</v>
      </c>
      <c r="AT1168" s="220" t="s">
        <v>192</v>
      </c>
      <c r="AU1168" s="220" t="s">
        <v>84</v>
      </c>
      <c r="AY1168" s="21" t="s">
        <v>189</v>
      </c>
      <c r="BE1168" s="221">
        <f>IF(N1168="základní",J1168,0)</f>
        <v>0</v>
      </c>
      <c r="BF1168" s="221">
        <f>IF(N1168="snížená",J1168,0)</f>
        <v>0</v>
      </c>
      <c r="BG1168" s="221">
        <f>IF(N1168="zákl. přenesená",J1168,0)</f>
        <v>0</v>
      </c>
      <c r="BH1168" s="221">
        <f>IF(N1168="sníž. přenesená",J1168,0)</f>
        <v>0</v>
      </c>
      <c r="BI1168" s="221">
        <f>IF(N1168="nulová",J1168,0)</f>
        <v>0</v>
      </c>
      <c r="BJ1168" s="21" t="s">
        <v>82</v>
      </c>
      <c r="BK1168" s="221">
        <f>ROUND(I1168*H1168,2)</f>
        <v>0</v>
      </c>
      <c r="BL1168" s="21" t="s">
        <v>282</v>
      </c>
      <c r="BM1168" s="220" t="s">
        <v>2526</v>
      </c>
    </row>
    <row r="1169" s="2" customFormat="1">
      <c r="A1169" s="42"/>
      <c r="B1169" s="43"/>
      <c r="C1169" s="44"/>
      <c r="D1169" s="229" t="s">
        <v>217</v>
      </c>
      <c r="E1169" s="44"/>
      <c r="F1169" s="250" t="s">
        <v>2527</v>
      </c>
      <c r="G1169" s="44"/>
      <c r="H1169" s="44"/>
      <c r="I1169" s="224"/>
      <c r="J1169" s="44"/>
      <c r="K1169" s="44"/>
      <c r="L1169" s="48"/>
      <c r="M1169" s="225"/>
      <c r="N1169" s="226"/>
      <c r="O1169" s="88"/>
      <c r="P1169" s="88"/>
      <c r="Q1169" s="88"/>
      <c r="R1169" s="88"/>
      <c r="S1169" s="88"/>
      <c r="T1169" s="89"/>
      <c r="U1169" s="42"/>
      <c r="V1169" s="42"/>
      <c r="W1169" s="42"/>
      <c r="X1169" s="42"/>
      <c r="Y1169" s="42"/>
      <c r="Z1169" s="42"/>
      <c r="AA1169" s="42"/>
      <c r="AB1169" s="42"/>
      <c r="AC1169" s="42"/>
      <c r="AD1169" s="42"/>
      <c r="AE1169" s="42"/>
      <c r="AT1169" s="21" t="s">
        <v>217</v>
      </c>
      <c r="AU1169" s="21" t="s">
        <v>84</v>
      </c>
    </row>
    <row r="1170" s="15" customFormat="1">
      <c r="A1170" s="15"/>
      <c r="B1170" s="251"/>
      <c r="C1170" s="252"/>
      <c r="D1170" s="229" t="s">
        <v>200</v>
      </c>
      <c r="E1170" s="253" t="s">
        <v>19</v>
      </c>
      <c r="F1170" s="254" t="s">
        <v>2528</v>
      </c>
      <c r="G1170" s="252"/>
      <c r="H1170" s="253" t="s">
        <v>19</v>
      </c>
      <c r="I1170" s="255"/>
      <c r="J1170" s="252"/>
      <c r="K1170" s="252"/>
      <c r="L1170" s="256"/>
      <c r="M1170" s="257"/>
      <c r="N1170" s="258"/>
      <c r="O1170" s="258"/>
      <c r="P1170" s="258"/>
      <c r="Q1170" s="258"/>
      <c r="R1170" s="258"/>
      <c r="S1170" s="258"/>
      <c r="T1170" s="259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T1170" s="260" t="s">
        <v>200</v>
      </c>
      <c r="AU1170" s="260" t="s">
        <v>84</v>
      </c>
      <c r="AV1170" s="15" t="s">
        <v>82</v>
      </c>
      <c r="AW1170" s="15" t="s">
        <v>35</v>
      </c>
      <c r="AX1170" s="15" t="s">
        <v>74</v>
      </c>
      <c r="AY1170" s="260" t="s">
        <v>189</v>
      </c>
    </row>
    <row r="1171" s="15" customFormat="1">
      <c r="A1171" s="15"/>
      <c r="B1171" s="251"/>
      <c r="C1171" s="252"/>
      <c r="D1171" s="229" t="s">
        <v>200</v>
      </c>
      <c r="E1171" s="253" t="s">
        <v>19</v>
      </c>
      <c r="F1171" s="254" t="s">
        <v>2529</v>
      </c>
      <c r="G1171" s="252"/>
      <c r="H1171" s="253" t="s">
        <v>19</v>
      </c>
      <c r="I1171" s="255"/>
      <c r="J1171" s="252"/>
      <c r="K1171" s="252"/>
      <c r="L1171" s="256"/>
      <c r="M1171" s="257"/>
      <c r="N1171" s="258"/>
      <c r="O1171" s="258"/>
      <c r="P1171" s="258"/>
      <c r="Q1171" s="258"/>
      <c r="R1171" s="258"/>
      <c r="S1171" s="258"/>
      <c r="T1171" s="259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T1171" s="260" t="s">
        <v>200</v>
      </c>
      <c r="AU1171" s="260" t="s">
        <v>84</v>
      </c>
      <c r="AV1171" s="15" t="s">
        <v>82</v>
      </c>
      <c r="AW1171" s="15" t="s">
        <v>35</v>
      </c>
      <c r="AX1171" s="15" t="s">
        <v>74</v>
      </c>
      <c r="AY1171" s="260" t="s">
        <v>189</v>
      </c>
    </row>
    <row r="1172" s="13" customFormat="1">
      <c r="A1172" s="13"/>
      <c r="B1172" s="227"/>
      <c r="C1172" s="228"/>
      <c r="D1172" s="229" t="s">
        <v>200</v>
      </c>
      <c r="E1172" s="230" t="s">
        <v>19</v>
      </c>
      <c r="F1172" s="231" t="s">
        <v>2530</v>
      </c>
      <c r="G1172" s="228"/>
      <c r="H1172" s="232">
        <v>11.535</v>
      </c>
      <c r="I1172" s="233"/>
      <c r="J1172" s="228"/>
      <c r="K1172" s="228"/>
      <c r="L1172" s="234"/>
      <c r="M1172" s="235"/>
      <c r="N1172" s="236"/>
      <c r="O1172" s="236"/>
      <c r="P1172" s="236"/>
      <c r="Q1172" s="236"/>
      <c r="R1172" s="236"/>
      <c r="S1172" s="236"/>
      <c r="T1172" s="237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38" t="s">
        <v>200</v>
      </c>
      <c r="AU1172" s="238" t="s">
        <v>84</v>
      </c>
      <c r="AV1172" s="13" t="s">
        <v>84</v>
      </c>
      <c r="AW1172" s="13" t="s">
        <v>35</v>
      </c>
      <c r="AX1172" s="13" t="s">
        <v>74</v>
      </c>
      <c r="AY1172" s="238" t="s">
        <v>189</v>
      </c>
    </row>
    <row r="1173" s="15" customFormat="1">
      <c r="A1173" s="15"/>
      <c r="B1173" s="251"/>
      <c r="C1173" s="252"/>
      <c r="D1173" s="229" t="s">
        <v>200</v>
      </c>
      <c r="E1173" s="253" t="s">
        <v>19</v>
      </c>
      <c r="F1173" s="254" t="s">
        <v>2531</v>
      </c>
      <c r="G1173" s="252"/>
      <c r="H1173" s="253" t="s">
        <v>19</v>
      </c>
      <c r="I1173" s="255"/>
      <c r="J1173" s="252"/>
      <c r="K1173" s="252"/>
      <c r="L1173" s="256"/>
      <c r="M1173" s="257"/>
      <c r="N1173" s="258"/>
      <c r="O1173" s="258"/>
      <c r="P1173" s="258"/>
      <c r="Q1173" s="258"/>
      <c r="R1173" s="258"/>
      <c r="S1173" s="258"/>
      <c r="T1173" s="259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T1173" s="260" t="s">
        <v>200</v>
      </c>
      <c r="AU1173" s="260" t="s">
        <v>84</v>
      </c>
      <c r="AV1173" s="15" t="s">
        <v>82</v>
      </c>
      <c r="AW1173" s="15" t="s">
        <v>35</v>
      </c>
      <c r="AX1173" s="15" t="s">
        <v>74</v>
      </c>
      <c r="AY1173" s="260" t="s">
        <v>189</v>
      </c>
    </row>
    <row r="1174" s="13" customFormat="1">
      <c r="A1174" s="13"/>
      <c r="B1174" s="227"/>
      <c r="C1174" s="228"/>
      <c r="D1174" s="229" t="s">
        <v>200</v>
      </c>
      <c r="E1174" s="230" t="s">
        <v>19</v>
      </c>
      <c r="F1174" s="231" t="s">
        <v>2532</v>
      </c>
      <c r="G1174" s="228"/>
      <c r="H1174" s="232">
        <v>5.0099999999999998</v>
      </c>
      <c r="I1174" s="233"/>
      <c r="J1174" s="228"/>
      <c r="K1174" s="228"/>
      <c r="L1174" s="234"/>
      <c r="M1174" s="235"/>
      <c r="N1174" s="236"/>
      <c r="O1174" s="236"/>
      <c r="P1174" s="236"/>
      <c r="Q1174" s="236"/>
      <c r="R1174" s="236"/>
      <c r="S1174" s="236"/>
      <c r="T1174" s="237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38" t="s">
        <v>200</v>
      </c>
      <c r="AU1174" s="238" t="s">
        <v>84</v>
      </c>
      <c r="AV1174" s="13" t="s">
        <v>84</v>
      </c>
      <c r="AW1174" s="13" t="s">
        <v>35</v>
      </c>
      <c r="AX1174" s="13" t="s">
        <v>74</v>
      </c>
      <c r="AY1174" s="238" t="s">
        <v>189</v>
      </c>
    </row>
    <row r="1175" s="15" customFormat="1">
      <c r="A1175" s="15"/>
      <c r="B1175" s="251"/>
      <c r="C1175" s="252"/>
      <c r="D1175" s="229" t="s">
        <v>200</v>
      </c>
      <c r="E1175" s="253" t="s">
        <v>19</v>
      </c>
      <c r="F1175" s="254" t="s">
        <v>2533</v>
      </c>
      <c r="G1175" s="252"/>
      <c r="H1175" s="253" t="s">
        <v>19</v>
      </c>
      <c r="I1175" s="255"/>
      <c r="J1175" s="252"/>
      <c r="K1175" s="252"/>
      <c r="L1175" s="256"/>
      <c r="M1175" s="257"/>
      <c r="N1175" s="258"/>
      <c r="O1175" s="258"/>
      <c r="P1175" s="258"/>
      <c r="Q1175" s="258"/>
      <c r="R1175" s="258"/>
      <c r="S1175" s="258"/>
      <c r="T1175" s="259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T1175" s="260" t="s">
        <v>200</v>
      </c>
      <c r="AU1175" s="260" t="s">
        <v>84</v>
      </c>
      <c r="AV1175" s="15" t="s">
        <v>82</v>
      </c>
      <c r="AW1175" s="15" t="s">
        <v>35</v>
      </c>
      <c r="AX1175" s="15" t="s">
        <v>74</v>
      </c>
      <c r="AY1175" s="260" t="s">
        <v>189</v>
      </c>
    </row>
    <row r="1176" s="13" customFormat="1">
      <c r="A1176" s="13"/>
      <c r="B1176" s="227"/>
      <c r="C1176" s="228"/>
      <c r="D1176" s="229" t="s">
        <v>200</v>
      </c>
      <c r="E1176" s="230" t="s">
        <v>19</v>
      </c>
      <c r="F1176" s="231" t="s">
        <v>2534</v>
      </c>
      <c r="G1176" s="228"/>
      <c r="H1176" s="232">
        <v>9.4920000000000009</v>
      </c>
      <c r="I1176" s="233"/>
      <c r="J1176" s="228"/>
      <c r="K1176" s="228"/>
      <c r="L1176" s="234"/>
      <c r="M1176" s="235"/>
      <c r="N1176" s="236"/>
      <c r="O1176" s="236"/>
      <c r="P1176" s="236"/>
      <c r="Q1176" s="236"/>
      <c r="R1176" s="236"/>
      <c r="S1176" s="236"/>
      <c r="T1176" s="237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38" t="s">
        <v>200</v>
      </c>
      <c r="AU1176" s="238" t="s">
        <v>84</v>
      </c>
      <c r="AV1176" s="13" t="s">
        <v>84</v>
      </c>
      <c r="AW1176" s="13" t="s">
        <v>35</v>
      </c>
      <c r="AX1176" s="13" t="s">
        <v>74</v>
      </c>
      <c r="AY1176" s="238" t="s">
        <v>189</v>
      </c>
    </row>
    <row r="1177" s="15" customFormat="1">
      <c r="A1177" s="15"/>
      <c r="B1177" s="251"/>
      <c r="C1177" s="252"/>
      <c r="D1177" s="229" t="s">
        <v>200</v>
      </c>
      <c r="E1177" s="253" t="s">
        <v>19</v>
      </c>
      <c r="F1177" s="254" t="s">
        <v>2535</v>
      </c>
      <c r="G1177" s="252"/>
      <c r="H1177" s="253" t="s">
        <v>19</v>
      </c>
      <c r="I1177" s="255"/>
      <c r="J1177" s="252"/>
      <c r="K1177" s="252"/>
      <c r="L1177" s="256"/>
      <c r="M1177" s="257"/>
      <c r="N1177" s="258"/>
      <c r="O1177" s="258"/>
      <c r="P1177" s="258"/>
      <c r="Q1177" s="258"/>
      <c r="R1177" s="258"/>
      <c r="S1177" s="258"/>
      <c r="T1177" s="259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T1177" s="260" t="s">
        <v>200</v>
      </c>
      <c r="AU1177" s="260" t="s">
        <v>84</v>
      </c>
      <c r="AV1177" s="15" t="s">
        <v>82</v>
      </c>
      <c r="AW1177" s="15" t="s">
        <v>35</v>
      </c>
      <c r="AX1177" s="15" t="s">
        <v>74</v>
      </c>
      <c r="AY1177" s="260" t="s">
        <v>189</v>
      </c>
    </row>
    <row r="1178" s="13" customFormat="1">
      <c r="A1178" s="13"/>
      <c r="B1178" s="227"/>
      <c r="C1178" s="228"/>
      <c r="D1178" s="229" t="s">
        <v>200</v>
      </c>
      <c r="E1178" s="230" t="s">
        <v>19</v>
      </c>
      <c r="F1178" s="231" t="s">
        <v>2536</v>
      </c>
      <c r="G1178" s="228"/>
      <c r="H1178" s="232">
        <v>3.5459999999999998</v>
      </c>
      <c r="I1178" s="233"/>
      <c r="J1178" s="228"/>
      <c r="K1178" s="228"/>
      <c r="L1178" s="234"/>
      <c r="M1178" s="235"/>
      <c r="N1178" s="236"/>
      <c r="O1178" s="236"/>
      <c r="P1178" s="236"/>
      <c r="Q1178" s="236"/>
      <c r="R1178" s="236"/>
      <c r="S1178" s="236"/>
      <c r="T1178" s="237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38" t="s">
        <v>200</v>
      </c>
      <c r="AU1178" s="238" t="s">
        <v>84</v>
      </c>
      <c r="AV1178" s="13" t="s">
        <v>84</v>
      </c>
      <c r="AW1178" s="13" t="s">
        <v>35</v>
      </c>
      <c r="AX1178" s="13" t="s">
        <v>74</v>
      </c>
      <c r="AY1178" s="238" t="s">
        <v>189</v>
      </c>
    </row>
    <row r="1179" s="15" customFormat="1">
      <c r="A1179" s="15"/>
      <c r="B1179" s="251"/>
      <c r="C1179" s="252"/>
      <c r="D1179" s="229" t="s">
        <v>200</v>
      </c>
      <c r="E1179" s="253" t="s">
        <v>19</v>
      </c>
      <c r="F1179" s="254" t="s">
        <v>2537</v>
      </c>
      <c r="G1179" s="252"/>
      <c r="H1179" s="253" t="s">
        <v>19</v>
      </c>
      <c r="I1179" s="255"/>
      <c r="J1179" s="252"/>
      <c r="K1179" s="252"/>
      <c r="L1179" s="256"/>
      <c r="M1179" s="257"/>
      <c r="N1179" s="258"/>
      <c r="O1179" s="258"/>
      <c r="P1179" s="258"/>
      <c r="Q1179" s="258"/>
      <c r="R1179" s="258"/>
      <c r="S1179" s="258"/>
      <c r="T1179" s="259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T1179" s="260" t="s">
        <v>200</v>
      </c>
      <c r="AU1179" s="260" t="s">
        <v>84</v>
      </c>
      <c r="AV1179" s="15" t="s">
        <v>82</v>
      </c>
      <c r="AW1179" s="15" t="s">
        <v>35</v>
      </c>
      <c r="AX1179" s="15" t="s">
        <v>74</v>
      </c>
      <c r="AY1179" s="260" t="s">
        <v>189</v>
      </c>
    </row>
    <row r="1180" s="13" customFormat="1">
      <c r="A1180" s="13"/>
      <c r="B1180" s="227"/>
      <c r="C1180" s="228"/>
      <c r="D1180" s="229" t="s">
        <v>200</v>
      </c>
      <c r="E1180" s="230" t="s">
        <v>19</v>
      </c>
      <c r="F1180" s="231" t="s">
        <v>2538</v>
      </c>
      <c r="G1180" s="228"/>
      <c r="H1180" s="232">
        <v>2.4900000000000002</v>
      </c>
      <c r="I1180" s="233"/>
      <c r="J1180" s="228"/>
      <c r="K1180" s="228"/>
      <c r="L1180" s="234"/>
      <c r="M1180" s="235"/>
      <c r="N1180" s="236"/>
      <c r="O1180" s="236"/>
      <c r="P1180" s="236"/>
      <c r="Q1180" s="236"/>
      <c r="R1180" s="236"/>
      <c r="S1180" s="236"/>
      <c r="T1180" s="237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38" t="s">
        <v>200</v>
      </c>
      <c r="AU1180" s="238" t="s">
        <v>84</v>
      </c>
      <c r="AV1180" s="13" t="s">
        <v>84</v>
      </c>
      <c r="AW1180" s="13" t="s">
        <v>35</v>
      </c>
      <c r="AX1180" s="13" t="s">
        <v>74</v>
      </c>
      <c r="AY1180" s="238" t="s">
        <v>189</v>
      </c>
    </row>
    <row r="1181" s="14" customFormat="1">
      <c r="A1181" s="14"/>
      <c r="B1181" s="239"/>
      <c r="C1181" s="240"/>
      <c r="D1181" s="229" t="s">
        <v>200</v>
      </c>
      <c r="E1181" s="241" t="s">
        <v>19</v>
      </c>
      <c r="F1181" s="242" t="s">
        <v>203</v>
      </c>
      <c r="G1181" s="240"/>
      <c r="H1181" s="243">
        <v>32.073</v>
      </c>
      <c r="I1181" s="244"/>
      <c r="J1181" s="240"/>
      <c r="K1181" s="240"/>
      <c r="L1181" s="245"/>
      <c r="M1181" s="246"/>
      <c r="N1181" s="247"/>
      <c r="O1181" s="247"/>
      <c r="P1181" s="247"/>
      <c r="Q1181" s="247"/>
      <c r="R1181" s="247"/>
      <c r="S1181" s="247"/>
      <c r="T1181" s="248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49" t="s">
        <v>200</v>
      </c>
      <c r="AU1181" s="249" t="s">
        <v>84</v>
      </c>
      <c r="AV1181" s="14" t="s">
        <v>196</v>
      </c>
      <c r="AW1181" s="14" t="s">
        <v>35</v>
      </c>
      <c r="AX1181" s="14" t="s">
        <v>82</v>
      </c>
      <c r="AY1181" s="249" t="s">
        <v>189</v>
      </c>
    </row>
    <row r="1182" s="2" customFormat="1" ht="55.5" customHeight="1">
      <c r="A1182" s="42"/>
      <c r="B1182" s="43"/>
      <c r="C1182" s="209" t="s">
        <v>2539</v>
      </c>
      <c r="D1182" s="209" t="s">
        <v>192</v>
      </c>
      <c r="E1182" s="210" t="s">
        <v>2540</v>
      </c>
      <c r="F1182" s="211" t="s">
        <v>2541</v>
      </c>
      <c r="G1182" s="212" t="s">
        <v>222</v>
      </c>
      <c r="H1182" s="213">
        <v>0.23100000000000001</v>
      </c>
      <c r="I1182" s="214"/>
      <c r="J1182" s="215">
        <f>ROUND(I1182*H1182,2)</f>
        <v>0</v>
      </c>
      <c r="K1182" s="211" t="s">
        <v>195</v>
      </c>
      <c r="L1182" s="48"/>
      <c r="M1182" s="216" t="s">
        <v>19</v>
      </c>
      <c r="N1182" s="217" t="s">
        <v>45</v>
      </c>
      <c r="O1182" s="88"/>
      <c r="P1182" s="218">
        <f>O1182*H1182</f>
        <v>0</v>
      </c>
      <c r="Q1182" s="218">
        <v>0</v>
      </c>
      <c r="R1182" s="218">
        <f>Q1182*H1182</f>
        <v>0</v>
      </c>
      <c r="S1182" s="218">
        <v>0</v>
      </c>
      <c r="T1182" s="219">
        <f>S1182*H1182</f>
        <v>0</v>
      </c>
      <c r="U1182" s="42"/>
      <c r="V1182" s="42"/>
      <c r="W1182" s="42"/>
      <c r="X1182" s="42"/>
      <c r="Y1182" s="42"/>
      <c r="Z1182" s="42"/>
      <c r="AA1182" s="42"/>
      <c r="AB1182" s="42"/>
      <c r="AC1182" s="42"/>
      <c r="AD1182" s="42"/>
      <c r="AE1182" s="42"/>
      <c r="AR1182" s="220" t="s">
        <v>282</v>
      </c>
      <c r="AT1182" s="220" t="s">
        <v>192</v>
      </c>
      <c r="AU1182" s="220" t="s">
        <v>84</v>
      </c>
      <c r="AY1182" s="21" t="s">
        <v>189</v>
      </c>
      <c r="BE1182" s="221">
        <f>IF(N1182="základní",J1182,0)</f>
        <v>0</v>
      </c>
      <c r="BF1182" s="221">
        <f>IF(N1182="snížená",J1182,0)</f>
        <v>0</v>
      </c>
      <c r="BG1182" s="221">
        <f>IF(N1182="zákl. přenesená",J1182,0)</f>
        <v>0</v>
      </c>
      <c r="BH1182" s="221">
        <f>IF(N1182="sníž. přenesená",J1182,0)</f>
        <v>0</v>
      </c>
      <c r="BI1182" s="221">
        <f>IF(N1182="nulová",J1182,0)</f>
        <v>0</v>
      </c>
      <c r="BJ1182" s="21" t="s">
        <v>82</v>
      </c>
      <c r="BK1182" s="221">
        <f>ROUND(I1182*H1182,2)</f>
        <v>0</v>
      </c>
      <c r="BL1182" s="21" t="s">
        <v>282</v>
      </c>
      <c r="BM1182" s="220" t="s">
        <v>2542</v>
      </c>
    </row>
    <row r="1183" s="2" customFormat="1">
      <c r="A1183" s="42"/>
      <c r="B1183" s="43"/>
      <c r="C1183" s="44"/>
      <c r="D1183" s="222" t="s">
        <v>198</v>
      </c>
      <c r="E1183" s="44"/>
      <c r="F1183" s="223" t="s">
        <v>2543</v>
      </c>
      <c r="G1183" s="44"/>
      <c r="H1183" s="44"/>
      <c r="I1183" s="224"/>
      <c r="J1183" s="44"/>
      <c r="K1183" s="44"/>
      <c r="L1183" s="48"/>
      <c r="M1183" s="225"/>
      <c r="N1183" s="226"/>
      <c r="O1183" s="88"/>
      <c r="P1183" s="88"/>
      <c r="Q1183" s="88"/>
      <c r="R1183" s="88"/>
      <c r="S1183" s="88"/>
      <c r="T1183" s="89"/>
      <c r="U1183" s="42"/>
      <c r="V1183" s="42"/>
      <c r="W1183" s="42"/>
      <c r="X1183" s="42"/>
      <c r="Y1183" s="42"/>
      <c r="Z1183" s="42"/>
      <c r="AA1183" s="42"/>
      <c r="AB1183" s="42"/>
      <c r="AC1183" s="42"/>
      <c r="AD1183" s="42"/>
      <c r="AE1183" s="42"/>
      <c r="AT1183" s="21" t="s">
        <v>198</v>
      </c>
      <c r="AU1183" s="21" t="s">
        <v>84</v>
      </c>
    </row>
    <row r="1184" s="12" customFormat="1" ht="22.8" customHeight="1">
      <c r="A1184" s="12"/>
      <c r="B1184" s="193"/>
      <c r="C1184" s="194"/>
      <c r="D1184" s="195" t="s">
        <v>73</v>
      </c>
      <c r="E1184" s="207" t="s">
        <v>922</v>
      </c>
      <c r="F1184" s="207" t="s">
        <v>923</v>
      </c>
      <c r="G1184" s="194"/>
      <c r="H1184" s="194"/>
      <c r="I1184" s="197"/>
      <c r="J1184" s="208">
        <f>BK1184</f>
        <v>0</v>
      </c>
      <c r="K1184" s="194"/>
      <c r="L1184" s="199"/>
      <c r="M1184" s="200"/>
      <c r="N1184" s="201"/>
      <c r="O1184" s="201"/>
      <c r="P1184" s="202">
        <f>SUM(P1185:P1187)</f>
        <v>0</v>
      </c>
      <c r="Q1184" s="201"/>
      <c r="R1184" s="202">
        <f>SUM(R1185:R1187)</f>
        <v>0.024080000000000001</v>
      </c>
      <c r="S1184" s="201"/>
      <c r="T1184" s="203">
        <f>SUM(T1185:T1187)</f>
        <v>0</v>
      </c>
      <c r="U1184" s="12"/>
      <c r="V1184" s="12"/>
      <c r="W1184" s="12"/>
      <c r="X1184" s="12"/>
      <c r="Y1184" s="12"/>
      <c r="Z1184" s="12"/>
      <c r="AA1184" s="12"/>
      <c r="AB1184" s="12"/>
      <c r="AC1184" s="12"/>
      <c r="AD1184" s="12"/>
      <c r="AE1184" s="12"/>
      <c r="AR1184" s="204" t="s">
        <v>84</v>
      </c>
      <c r="AT1184" s="205" t="s">
        <v>73</v>
      </c>
      <c r="AU1184" s="205" t="s">
        <v>82</v>
      </c>
      <c r="AY1184" s="204" t="s">
        <v>189</v>
      </c>
      <c r="BK1184" s="206">
        <f>SUM(BK1185:BK1187)</f>
        <v>0</v>
      </c>
    </row>
    <row r="1185" s="2" customFormat="1" ht="33" customHeight="1">
      <c r="A1185" s="42"/>
      <c r="B1185" s="43"/>
      <c r="C1185" s="209" t="s">
        <v>2544</v>
      </c>
      <c r="D1185" s="209" t="s">
        <v>192</v>
      </c>
      <c r="E1185" s="210" t="s">
        <v>2545</v>
      </c>
      <c r="F1185" s="211" t="s">
        <v>2546</v>
      </c>
      <c r="G1185" s="212" t="s">
        <v>115</v>
      </c>
      <c r="H1185" s="213">
        <v>8</v>
      </c>
      <c r="I1185" s="214"/>
      <c r="J1185" s="215">
        <f>ROUND(I1185*H1185,2)</f>
        <v>0</v>
      </c>
      <c r="K1185" s="211" t="s">
        <v>19</v>
      </c>
      <c r="L1185" s="48"/>
      <c r="M1185" s="216" t="s">
        <v>19</v>
      </c>
      <c r="N1185" s="217" t="s">
        <v>45</v>
      </c>
      <c r="O1185" s="88"/>
      <c r="P1185" s="218">
        <f>O1185*H1185</f>
        <v>0</v>
      </c>
      <c r="Q1185" s="218">
        <v>0.0030100000000000001</v>
      </c>
      <c r="R1185" s="218">
        <f>Q1185*H1185</f>
        <v>0.024080000000000001</v>
      </c>
      <c r="S1185" s="218">
        <v>0</v>
      </c>
      <c r="T1185" s="219">
        <f>S1185*H1185</f>
        <v>0</v>
      </c>
      <c r="U1185" s="42"/>
      <c r="V1185" s="42"/>
      <c r="W1185" s="42"/>
      <c r="X1185" s="42"/>
      <c r="Y1185" s="42"/>
      <c r="Z1185" s="42"/>
      <c r="AA1185" s="42"/>
      <c r="AB1185" s="42"/>
      <c r="AC1185" s="42"/>
      <c r="AD1185" s="42"/>
      <c r="AE1185" s="42"/>
      <c r="AR1185" s="220" t="s">
        <v>282</v>
      </c>
      <c r="AT1185" s="220" t="s">
        <v>192</v>
      </c>
      <c r="AU1185" s="220" t="s">
        <v>84</v>
      </c>
      <c r="AY1185" s="21" t="s">
        <v>189</v>
      </c>
      <c r="BE1185" s="221">
        <f>IF(N1185="základní",J1185,0)</f>
        <v>0</v>
      </c>
      <c r="BF1185" s="221">
        <f>IF(N1185="snížená",J1185,0)</f>
        <v>0</v>
      </c>
      <c r="BG1185" s="221">
        <f>IF(N1185="zákl. přenesená",J1185,0)</f>
        <v>0</v>
      </c>
      <c r="BH1185" s="221">
        <f>IF(N1185="sníž. přenesená",J1185,0)</f>
        <v>0</v>
      </c>
      <c r="BI1185" s="221">
        <f>IF(N1185="nulová",J1185,0)</f>
        <v>0</v>
      </c>
      <c r="BJ1185" s="21" t="s">
        <v>82</v>
      </c>
      <c r="BK1185" s="221">
        <f>ROUND(I1185*H1185,2)</f>
        <v>0</v>
      </c>
      <c r="BL1185" s="21" t="s">
        <v>282</v>
      </c>
      <c r="BM1185" s="220" t="s">
        <v>2547</v>
      </c>
    </row>
    <row r="1186" s="2" customFormat="1" ht="55.5" customHeight="1">
      <c r="A1186" s="42"/>
      <c r="B1186" s="43"/>
      <c r="C1186" s="209" t="s">
        <v>2548</v>
      </c>
      <c r="D1186" s="209" t="s">
        <v>192</v>
      </c>
      <c r="E1186" s="210" t="s">
        <v>995</v>
      </c>
      <c r="F1186" s="211" t="s">
        <v>996</v>
      </c>
      <c r="G1186" s="212" t="s">
        <v>222</v>
      </c>
      <c r="H1186" s="213">
        <v>0.024</v>
      </c>
      <c r="I1186" s="214"/>
      <c r="J1186" s="215">
        <f>ROUND(I1186*H1186,2)</f>
        <v>0</v>
      </c>
      <c r="K1186" s="211" t="s">
        <v>195</v>
      </c>
      <c r="L1186" s="48"/>
      <c r="M1186" s="216" t="s">
        <v>19</v>
      </c>
      <c r="N1186" s="217" t="s">
        <v>45</v>
      </c>
      <c r="O1186" s="88"/>
      <c r="P1186" s="218">
        <f>O1186*H1186</f>
        <v>0</v>
      </c>
      <c r="Q1186" s="218">
        <v>0</v>
      </c>
      <c r="R1186" s="218">
        <f>Q1186*H1186</f>
        <v>0</v>
      </c>
      <c r="S1186" s="218">
        <v>0</v>
      </c>
      <c r="T1186" s="219">
        <f>S1186*H1186</f>
        <v>0</v>
      </c>
      <c r="U1186" s="42"/>
      <c r="V1186" s="42"/>
      <c r="W1186" s="42"/>
      <c r="X1186" s="42"/>
      <c r="Y1186" s="42"/>
      <c r="Z1186" s="42"/>
      <c r="AA1186" s="42"/>
      <c r="AB1186" s="42"/>
      <c r="AC1186" s="42"/>
      <c r="AD1186" s="42"/>
      <c r="AE1186" s="42"/>
      <c r="AR1186" s="220" t="s">
        <v>282</v>
      </c>
      <c r="AT1186" s="220" t="s">
        <v>192</v>
      </c>
      <c r="AU1186" s="220" t="s">
        <v>84</v>
      </c>
      <c r="AY1186" s="21" t="s">
        <v>189</v>
      </c>
      <c r="BE1186" s="221">
        <f>IF(N1186="základní",J1186,0)</f>
        <v>0</v>
      </c>
      <c r="BF1186" s="221">
        <f>IF(N1186="snížená",J1186,0)</f>
        <v>0</v>
      </c>
      <c r="BG1186" s="221">
        <f>IF(N1186="zákl. přenesená",J1186,0)</f>
        <v>0</v>
      </c>
      <c r="BH1186" s="221">
        <f>IF(N1186="sníž. přenesená",J1186,0)</f>
        <v>0</v>
      </c>
      <c r="BI1186" s="221">
        <f>IF(N1186="nulová",J1186,0)</f>
        <v>0</v>
      </c>
      <c r="BJ1186" s="21" t="s">
        <v>82</v>
      </c>
      <c r="BK1186" s="221">
        <f>ROUND(I1186*H1186,2)</f>
        <v>0</v>
      </c>
      <c r="BL1186" s="21" t="s">
        <v>282</v>
      </c>
      <c r="BM1186" s="220" t="s">
        <v>2549</v>
      </c>
    </row>
    <row r="1187" s="2" customFormat="1">
      <c r="A1187" s="42"/>
      <c r="B1187" s="43"/>
      <c r="C1187" s="44"/>
      <c r="D1187" s="222" t="s">
        <v>198</v>
      </c>
      <c r="E1187" s="44"/>
      <c r="F1187" s="223" t="s">
        <v>998</v>
      </c>
      <c r="G1187" s="44"/>
      <c r="H1187" s="44"/>
      <c r="I1187" s="224"/>
      <c r="J1187" s="44"/>
      <c r="K1187" s="44"/>
      <c r="L1187" s="48"/>
      <c r="M1187" s="225"/>
      <c r="N1187" s="226"/>
      <c r="O1187" s="88"/>
      <c r="P1187" s="88"/>
      <c r="Q1187" s="88"/>
      <c r="R1187" s="88"/>
      <c r="S1187" s="88"/>
      <c r="T1187" s="89"/>
      <c r="U1187" s="42"/>
      <c r="V1187" s="42"/>
      <c r="W1187" s="42"/>
      <c r="X1187" s="42"/>
      <c r="Y1187" s="42"/>
      <c r="Z1187" s="42"/>
      <c r="AA1187" s="42"/>
      <c r="AB1187" s="42"/>
      <c r="AC1187" s="42"/>
      <c r="AD1187" s="42"/>
      <c r="AE1187" s="42"/>
      <c r="AT1187" s="21" t="s">
        <v>198</v>
      </c>
      <c r="AU1187" s="21" t="s">
        <v>84</v>
      </c>
    </row>
    <row r="1188" s="12" customFormat="1" ht="22.8" customHeight="1">
      <c r="A1188" s="12"/>
      <c r="B1188" s="193"/>
      <c r="C1188" s="194"/>
      <c r="D1188" s="195" t="s">
        <v>73</v>
      </c>
      <c r="E1188" s="207" t="s">
        <v>999</v>
      </c>
      <c r="F1188" s="207" t="s">
        <v>1000</v>
      </c>
      <c r="G1188" s="194"/>
      <c r="H1188" s="194"/>
      <c r="I1188" s="197"/>
      <c r="J1188" s="208">
        <f>BK1188</f>
        <v>0</v>
      </c>
      <c r="K1188" s="194"/>
      <c r="L1188" s="199"/>
      <c r="M1188" s="200"/>
      <c r="N1188" s="201"/>
      <c r="O1188" s="201"/>
      <c r="P1188" s="202">
        <f>SUM(P1189:P1212)</f>
        <v>0</v>
      </c>
      <c r="Q1188" s="201"/>
      <c r="R1188" s="202">
        <f>SUM(R1189:R1212)</f>
        <v>1.0104</v>
      </c>
      <c r="S1188" s="201"/>
      <c r="T1188" s="203">
        <f>SUM(T1189:T1212)</f>
        <v>0.44500000000000006</v>
      </c>
      <c r="U1188" s="12"/>
      <c r="V1188" s="12"/>
      <c r="W1188" s="12"/>
      <c r="X1188" s="12"/>
      <c r="Y1188" s="12"/>
      <c r="Z1188" s="12"/>
      <c r="AA1188" s="12"/>
      <c r="AB1188" s="12"/>
      <c r="AC1188" s="12"/>
      <c r="AD1188" s="12"/>
      <c r="AE1188" s="12"/>
      <c r="AR1188" s="204" t="s">
        <v>84</v>
      </c>
      <c r="AT1188" s="205" t="s">
        <v>73</v>
      </c>
      <c r="AU1188" s="205" t="s">
        <v>82</v>
      </c>
      <c r="AY1188" s="204" t="s">
        <v>189</v>
      </c>
      <c r="BK1188" s="206">
        <f>SUM(BK1189:BK1212)</f>
        <v>0</v>
      </c>
    </row>
    <row r="1189" s="2" customFormat="1" ht="33" customHeight="1">
      <c r="A1189" s="42"/>
      <c r="B1189" s="43"/>
      <c r="C1189" s="209" t="s">
        <v>2550</v>
      </c>
      <c r="D1189" s="209" t="s">
        <v>192</v>
      </c>
      <c r="E1189" s="210" t="s">
        <v>1013</v>
      </c>
      <c r="F1189" s="211" t="s">
        <v>1014</v>
      </c>
      <c r="G1189" s="212" t="s">
        <v>115</v>
      </c>
      <c r="H1189" s="213">
        <v>16.300000000000001</v>
      </c>
      <c r="I1189" s="214"/>
      <c r="J1189" s="215">
        <f>ROUND(I1189*H1189,2)</f>
        <v>0</v>
      </c>
      <c r="K1189" s="211" t="s">
        <v>195</v>
      </c>
      <c r="L1189" s="48"/>
      <c r="M1189" s="216" t="s">
        <v>19</v>
      </c>
      <c r="N1189" s="217" t="s">
        <v>45</v>
      </c>
      <c r="O1189" s="88"/>
      <c r="P1189" s="218">
        <f>O1189*H1189</f>
        <v>0</v>
      </c>
      <c r="Q1189" s="218">
        <v>0</v>
      </c>
      <c r="R1189" s="218">
        <f>Q1189*H1189</f>
        <v>0</v>
      </c>
      <c r="S1189" s="218">
        <v>0.016</v>
      </c>
      <c r="T1189" s="219">
        <f>S1189*H1189</f>
        <v>0.26080000000000003</v>
      </c>
      <c r="U1189" s="42"/>
      <c r="V1189" s="42"/>
      <c r="W1189" s="42"/>
      <c r="X1189" s="42"/>
      <c r="Y1189" s="42"/>
      <c r="Z1189" s="42"/>
      <c r="AA1189" s="42"/>
      <c r="AB1189" s="42"/>
      <c r="AC1189" s="42"/>
      <c r="AD1189" s="42"/>
      <c r="AE1189" s="42"/>
      <c r="AR1189" s="220" t="s">
        <v>282</v>
      </c>
      <c r="AT1189" s="220" t="s">
        <v>192</v>
      </c>
      <c r="AU1189" s="220" t="s">
        <v>84</v>
      </c>
      <c r="AY1189" s="21" t="s">
        <v>189</v>
      </c>
      <c r="BE1189" s="221">
        <f>IF(N1189="základní",J1189,0)</f>
        <v>0</v>
      </c>
      <c r="BF1189" s="221">
        <f>IF(N1189="snížená",J1189,0)</f>
        <v>0</v>
      </c>
      <c r="BG1189" s="221">
        <f>IF(N1189="zákl. přenesená",J1189,0)</f>
        <v>0</v>
      </c>
      <c r="BH1189" s="221">
        <f>IF(N1189="sníž. přenesená",J1189,0)</f>
        <v>0</v>
      </c>
      <c r="BI1189" s="221">
        <f>IF(N1189="nulová",J1189,0)</f>
        <v>0</v>
      </c>
      <c r="BJ1189" s="21" t="s">
        <v>82</v>
      </c>
      <c r="BK1189" s="221">
        <f>ROUND(I1189*H1189,2)</f>
        <v>0</v>
      </c>
      <c r="BL1189" s="21" t="s">
        <v>282</v>
      </c>
      <c r="BM1189" s="220" t="s">
        <v>2551</v>
      </c>
    </row>
    <row r="1190" s="2" customFormat="1">
      <c r="A1190" s="42"/>
      <c r="B1190" s="43"/>
      <c r="C1190" s="44"/>
      <c r="D1190" s="222" t="s">
        <v>198</v>
      </c>
      <c r="E1190" s="44"/>
      <c r="F1190" s="223" t="s">
        <v>1016</v>
      </c>
      <c r="G1190" s="44"/>
      <c r="H1190" s="44"/>
      <c r="I1190" s="224"/>
      <c r="J1190" s="44"/>
      <c r="K1190" s="44"/>
      <c r="L1190" s="48"/>
      <c r="M1190" s="225"/>
      <c r="N1190" s="226"/>
      <c r="O1190" s="88"/>
      <c r="P1190" s="88"/>
      <c r="Q1190" s="88"/>
      <c r="R1190" s="88"/>
      <c r="S1190" s="88"/>
      <c r="T1190" s="89"/>
      <c r="U1190" s="42"/>
      <c r="V1190" s="42"/>
      <c r="W1190" s="42"/>
      <c r="X1190" s="42"/>
      <c r="Y1190" s="42"/>
      <c r="Z1190" s="42"/>
      <c r="AA1190" s="42"/>
      <c r="AB1190" s="42"/>
      <c r="AC1190" s="42"/>
      <c r="AD1190" s="42"/>
      <c r="AE1190" s="42"/>
      <c r="AT1190" s="21" t="s">
        <v>198</v>
      </c>
      <c r="AU1190" s="21" t="s">
        <v>84</v>
      </c>
    </row>
    <row r="1191" s="15" customFormat="1">
      <c r="A1191" s="15"/>
      <c r="B1191" s="251"/>
      <c r="C1191" s="252"/>
      <c r="D1191" s="229" t="s">
        <v>200</v>
      </c>
      <c r="E1191" s="253" t="s">
        <v>19</v>
      </c>
      <c r="F1191" s="254" t="s">
        <v>2552</v>
      </c>
      <c r="G1191" s="252"/>
      <c r="H1191" s="253" t="s">
        <v>19</v>
      </c>
      <c r="I1191" s="255"/>
      <c r="J1191" s="252"/>
      <c r="K1191" s="252"/>
      <c r="L1191" s="256"/>
      <c r="M1191" s="257"/>
      <c r="N1191" s="258"/>
      <c r="O1191" s="258"/>
      <c r="P1191" s="258"/>
      <c r="Q1191" s="258"/>
      <c r="R1191" s="258"/>
      <c r="S1191" s="258"/>
      <c r="T1191" s="259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T1191" s="260" t="s">
        <v>200</v>
      </c>
      <c r="AU1191" s="260" t="s">
        <v>84</v>
      </c>
      <c r="AV1191" s="15" t="s">
        <v>82</v>
      </c>
      <c r="AW1191" s="15" t="s">
        <v>35</v>
      </c>
      <c r="AX1191" s="15" t="s">
        <v>74</v>
      </c>
      <c r="AY1191" s="260" t="s">
        <v>189</v>
      </c>
    </row>
    <row r="1192" s="13" customFormat="1">
      <c r="A1192" s="13"/>
      <c r="B1192" s="227"/>
      <c r="C1192" s="228"/>
      <c r="D1192" s="229" t="s">
        <v>200</v>
      </c>
      <c r="E1192" s="230" t="s">
        <v>19</v>
      </c>
      <c r="F1192" s="231" t="s">
        <v>2553</v>
      </c>
      <c r="G1192" s="228"/>
      <c r="H1192" s="232">
        <v>16.300000000000001</v>
      </c>
      <c r="I1192" s="233"/>
      <c r="J1192" s="228"/>
      <c r="K1192" s="228"/>
      <c r="L1192" s="234"/>
      <c r="M1192" s="235"/>
      <c r="N1192" s="236"/>
      <c r="O1192" s="236"/>
      <c r="P1192" s="236"/>
      <c r="Q1192" s="236"/>
      <c r="R1192" s="236"/>
      <c r="S1192" s="236"/>
      <c r="T1192" s="237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38" t="s">
        <v>200</v>
      </c>
      <c r="AU1192" s="238" t="s">
        <v>84</v>
      </c>
      <c r="AV1192" s="13" t="s">
        <v>84</v>
      </c>
      <c r="AW1192" s="13" t="s">
        <v>35</v>
      </c>
      <c r="AX1192" s="13" t="s">
        <v>82</v>
      </c>
      <c r="AY1192" s="238" t="s">
        <v>189</v>
      </c>
    </row>
    <row r="1193" s="2" customFormat="1" ht="16.5" customHeight="1">
      <c r="A1193" s="42"/>
      <c r="B1193" s="43"/>
      <c r="C1193" s="209" t="s">
        <v>2554</v>
      </c>
      <c r="D1193" s="209" t="s">
        <v>192</v>
      </c>
      <c r="E1193" s="210" t="s">
        <v>2555</v>
      </c>
      <c r="F1193" s="211" t="s">
        <v>2556</v>
      </c>
      <c r="G1193" s="212" t="s">
        <v>115</v>
      </c>
      <c r="H1193" s="213">
        <v>61.399999999999999</v>
      </c>
      <c r="I1193" s="214"/>
      <c r="J1193" s="215">
        <f>ROUND(I1193*H1193,2)</f>
        <v>0</v>
      </c>
      <c r="K1193" s="211" t="s">
        <v>195</v>
      </c>
      <c r="L1193" s="48"/>
      <c r="M1193" s="216" t="s">
        <v>19</v>
      </c>
      <c r="N1193" s="217" t="s">
        <v>45</v>
      </c>
      <c r="O1193" s="88"/>
      <c r="P1193" s="218">
        <f>O1193*H1193</f>
        <v>0</v>
      </c>
      <c r="Q1193" s="218">
        <v>0</v>
      </c>
      <c r="R1193" s="218">
        <f>Q1193*H1193</f>
        <v>0</v>
      </c>
      <c r="S1193" s="218">
        <v>0.0030000000000000001</v>
      </c>
      <c r="T1193" s="219">
        <f>S1193*H1193</f>
        <v>0.1842</v>
      </c>
      <c r="U1193" s="42"/>
      <c r="V1193" s="42"/>
      <c r="W1193" s="42"/>
      <c r="X1193" s="42"/>
      <c r="Y1193" s="42"/>
      <c r="Z1193" s="42"/>
      <c r="AA1193" s="42"/>
      <c r="AB1193" s="42"/>
      <c r="AC1193" s="42"/>
      <c r="AD1193" s="42"/>
      <c r="AE1193" s="42"/>
      <c r="AR1193" s="220" t="s">
        <v>282</v>
      </c>
      <c r="AT1193" s="220" t="s">
        <v>192</v>
      </c>
      <c r="AU1193" s="220" t="s">
        <v>84</v>
      </c>
      <c r="AY1193" s="21" t="s">
        <v>189</v>
      </c>
      <c r="BE1193" s="221">
        <f>IF(N1193="základní",J1193,0)</f>
        <v>0</v>
      </c>
      <c r="BF1193" s="221">
        <f>IF(N1193="snížená",J1193,0)</f>
        <v>0</v>
      </c>
      <c r="BG1193" s="221">
        <f>IF(N1193="zákl. přenesená",J1193,0)</f>
        <v>0</v>
      </c>
      <c r="BH1193" s="221">
        <f>IF(N1193="sníž. přenesená",J1193,0)</f>
        <v>0</v>
      </c>
      <c r="BI1193" s="221">
        <f>IF(N1193="nulová",J1193,0)</f>
        <v>0</v>
      </c>
      <c r="BJ1193" s="21" t="s">
        <v>82</v>
      </c>
      <c r="BK1193" s="221">
        <f>ROUND(I1193*H1193,2)</f>
        <v>0</v>
      </c>
      <c r="BL1193" s="21" t="s">
        <v>282</v>
      </c>
      <c r="BM1193" s="220" t="s">
        <v>2557</v>
      </c>
    </row>
    <row r="1194" s="2" customFormat="1">
      <c r="A1194" s="42"/>
      <c r="B1194" s="43"/>
      <c r="C1194" s="44"/>
      <c r="D1194" s="222" t="s">
        <v>198</v>
      </c>
      <c r="E1194" s="44"/>
      <c r="F1194" s="223" t="s">
        <v>2558</v>
      </c>
      <c r="G1194" s="44"/>
      <c r="H1194" s="44"/>
      <c r="I1194" s="224"/>
      <c r="J1194" s="44"/>
      <c r="K1194" s="44"/>
      <c r="L1194" s="48"/>
      <c r="M1194" s="225"/>
      <c r="N1194" s="226"/>
      <c r="O1194" s="88"/>
      <c r="P1194" s="88"/>
      <c r="Q1194" s="88"/>
      <c r="R1194" s="88"/>
      <c r="S1194" s="88"/>
      <c r="T1194" s="89"/>
      <c r="U1194" s="42"/>
      <c r="V1194" s="42"/>
      <c r="W1194" s="42"/>
      <c r="X1194" s="42"/>
      <c r="Y1194" s="42"/>
      <c r="Z1194" s="42"/>
      <c r="AA1194" s="42"/>
      <c r="AB1194" s="42"/>
      <c r="AC1194" s="42"/>
      <c r="AD1194" s="42"/>
      <c r="AE1194" s="42"/>
      <c r="AT1194" s="21" t="s">
        <v>198</v>
      </c>
      <c r="AU1194" s="21" t="s">
        <v>84</v>
      </c>
    </row>
    <row r="1195" s="15" customFormat="1">
      <c r="A1195" s="15"/>
      <c r="B1195" s="251"/>
      <c r="C1195" s="252"/>
      <c r="D1195" s="229" t="s">
        <v>200</v>
      </c>
      <c r="E1195" s="253" t="s">
        <v>19</v>
      </c>
      <c r="F1195" s="254" t="s">
        <v>2559</v>
      </c>
      <c r="G1195" s="252"/>
      <c r="H1195" s="253" t="s">
        <v>19</v>
      </c>
      <c r="I1195" s="255"/>
      <c r="J1195" s="252"/>
      <c r="K1195" s="252"/>
      <c r="L1195" s="256"/>
      <c r="M1195" s="257"/>
      <c r="N1195" s="258"/>
      <c r="O1195" s="258"/>
      <c r="P1195" s="258"/>
      <c r="Q1195" s="258"/>
      <c r="R1195" s="258"/>
      <c r="S1195" s="258"/>
      <c r="T1195" s="259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T1195" s="260" t="s">
        <v>200</v>
      </c>
      <c r="AU1195" s="260" t="s">
        <v>84</v>
      </c>
      <c r="AV1195" s="15" t="s">
        <v>82</v>
      </c>
      <c r="AW1195" s="15" t="s">
        <v>35</v>
      </c>
      <c r="AX1195" s="15" t="s">
        <v>74</v>
      </c>
      <c r="AY1195" s="260" t="s">
        <v>189</v>
      </c>
    </row>
    <row r="1196" s="13" customFormat="1">
      <c r="A1196" s="13"/>
      <c r="B1196" s="227"/>
      <c r="C1196" s="228"/>
      <c r="D1196" s="229" t="s">
        <v>200</v>
      </c>
      <c r="E1196" s="230" t="s">
        <v>19</v>
      </c>
      <c r="F1196" s="231" t="s">
        <v>2560</v>
      </c>
      <c r="G1196" s="228"/>
      <c r="H1196" s="232">
        <v>61.399999999999999</v>
      </c>
      <c r="I1196" s="233"/>
      <c r="J1196" s="228"/>
      <c r="K1196" s="228"/>
      <c r="L1196" s="234"/>
      <c r="M1196" s="235"/>
      <c r="N1196" s="236"/>
      <c r="O1196" s="236"/>
      <c r="P1196" s="236"/>
      <c r="Q1196" s="236"/>
      <c r="R1196" s="236"/>
      <c r="S1196" s="236"/>
      <c r="T1196" s="237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38" t="s">
        <v>200</v>
      </c>
      <c r="AU1196" s="238" t="s">
        <v>84</v>
      </c>
      <c r="AV1196" s="13" t="s">
        <v>84</v>
      </c>
      <c r="AW1196" s="13" t="s">
        <v>35</v>
      </c>
      <c r="AX1196" s="13" t="s">
        <v>82</v>
      </c>
      <c r="AY1196" s="238" t="s">
        <v>189</v>
      </c>
    </row>
    <row r="1197" s="2" customFormat="1" ht="33" customHeight="1">
      <c r="A1197" s="42"/>
      <c r="B1197" s="43"/>
      <c r="C1197" s="209" t="s">
        <v>2561</v>
      </c>
      <c r="D1197" s="209" t="s">
        <v>192</v>
      </c>
      <c r="E1197" s="210" t="s">
        <v>2562</v>
      </c>
      <c r="F1197" s="211" t="s">
        <v>2563</v>
      </c>
      <c r="G1197" s="212" t="s">
        <v>115</v>
      </c>
      <c r="H1197" s="213">
        <v>12.300000000000001</v>
      </c>
      <c r="I1197" s="214"/>
      <c r="J1197" s="215">
        <f>ROUND(I1197*H1197,2)</f>
        <v>0</v>
      </c>
      <c r="K1197" s="211" t="s">
        <v>19</v>
      </c>
      <c r="L1197" s="48"/>
      <c r="M1197" s="216" t="s">
        <v>19</v>
      </c>
      <c r="N1197" s="217" t="s">
        <v>45</v>
      </c>
      <c r="O1197" s="88"/>
      <c r="P1197" s="218">
        <f>O1197*H1197</f>
        <v>0</v>
      </c>
      <c r="Q1197" s="218">
        <v>0</v>
      </c>
      <c r="R1197" s="218">
        <f>Q1197*H1197</f>
        <v>0</v>
      </c>
      <c r="S1197" s="218">
        <v>0</v>
      </c>
      <c r="T1197" s="219">
        <f>S1197*H1197</f>
        <v>0</v>
      </c>
      <c r="U1197" s="42"/>
      <c r="V1197" s="42"/>
      <c r="W1197" s="42"/>
      <c r="X1197" s="42"/>
      <c r="Y1197" s="42"/>
      <c r="Z1197" s="42"/>
      <c r="AA1197" s="42"/>
      <c r="AB1197" s="42"/>
      <c r="AC1197" s="42"/>
      <c r="AD1197" s="42"/>
      <c r="AE1197" s="42"/>
      <c r="AR1197" s="220" t="s">
        <v>282</v>
      </c>
      <c r="AT1197" s="220" t="s">
        <v>192</v>
      </c>
      <c r="AU1197" s="220" t="s">
        <v>84</v>
      </c>
      <c r="AY1197" s="21" t="s">
        <v>189</v>
      </c>
      <c r="BE1197" s="221">
        <f>IF(N1197="základní",J1197,0)</f>
        <v>0</v>
      </c>
      <c r="BF1197" s="221">
        <f>IF(N1197="snížená",J1197,0)</f>
        <v>0</v>
      </c>
      <c r="BG1197" s="221">
        <f>IF(N1197="zákl. přenesená",J1197,0)</f>
        <v>0</v>
      </c>
      <c r="BH1197" s="221">
        <f>IF(N1197="sníž. přenesená",J1197,0)</f>
        <v>0</v>
      </c>
      <c r="BI1197" s="221">
        <f>IF(N1197="nulová",J1197,0)</f>
        <v>0</v>
      </c>
      <c r="BJ1197" s="21" t="s">
        <v>82</v>
      </c>
      <c r="BK1197" s="221">
        <f>ROUND(I1197*H1197,2)</f>
        <v>0</v>
      </c>
      <c r="BL1197" s="21" t="s">
        <v>282</v>
      </c>
      <c r="BM1197" s="220" t="s">
        <v>2564</v>
      </c>
    </row>
    <row r="1198" s="2" customFormat="1">
      <c r="A1198" s="42"/>
      <c r="B1198" s="43"/>
      <c r="C1198" s="44"/>
      <c r="D1198" s="229" t="s">
        <v>217</v>
      </c>
      <c r="E1198" s="44"/>
      <c r="F1198" s="250" t="s">
        <v>2565</v>
      </c>
      <c r="G1198" s="44"/>
      <c r="H1198" s="44"/>
      <c r="I1198" s="224"/>
      <c r="J1198" s="44"/>
      <c r="K1198" s="44"/>
      <c r="L1198" s="48"/>
      <c r="M1198" s="225"/>
      <c r="N1198" s="226"/>
      <c r="O1198" s="88"/>
      <c r="P1198" s="88"/>
      <c r="Q1198" s="88"/>
      <c r="R1198" s="88"/>
      <c r="S1198" s="88"/>
      <c r="T1198" s="89"/>
      <c r="U1198" s="42"/>
      <c r="V1198" s="42"/>
      <c r="W1198" s="42"/>
      <c r="X1198" s="42"/>
      <c r="Y1198" s="42"/>
      <c r="Z1198" s="42"/>
      <c r="AA1198" s="42"/>
      <c r="AB1198" s="42"/>
      <c r="AC1198" s="42"/>
      <c r="AD1198" s="42"/>
      <c r="AE1198" s="42"/>
      <c r="AT1198" s="21" t="s">
        <v>217</v>
      </c>
      <c r="AU1198" s="21" t="s">
        <v>84</v>
      </c>
    </row>
    <row r="1199" s="2" customFormat="1" ht="24.15" customHeight="1">
      <c r="A1199" s="42"/>
      <c r="B1199" s="43"/>
      <c r="C1199" s="209" t="s">
        <v>2566</v>
      </c>
      <c r="D1199" s="209" t="s">
        <v>192</v>
      </c>
      <c r="E1199" s="210" t="s">
        <v>2567</v>
      </c>
      <c r="F1199" s="211" t="s">
        <v>2568</v>
      </c>
      <c r="G1199" s="212" t="s">
        <v>115</v>
      </c>
      <c r="H1199" s="213">
        <v>13.800000000000001</v>
      </c>
      <c r="I1199" s="214"/>
      <c r="J1199" s="215">
        <f>ROUND(I1199*H1199,2)</f>
        <v>0</v>
      </c>
      <c r="K1199" s="211" t="s">
        <v>19</v>
      </c>
      <c r="L1199" s="48"/>
      <c r="M1199" s="216" t="s">
        <v>19</v>
      </c>
      <c r="N1199" s="217" t="s">
        <v>45</v>
      </c>
      <c r="O1199" s="88"/>
      <c r="P1199" s="218">
        <f>O1199*H1199</f>
        <v>0</v>
      </c>
      <c r="Q1199" s="218">
        <v>0</v>
      </c>
      <c r="R1199" s="218">
        <f>Q1199*H1199</f>
        <v>0</v>
      </c>
      <c r="S1199" s="218">
        <v>0</v>
      </c>
      <c r="T1199" s="219">
        <f>S1199*H1199</f>
        <v>0</v>
      </c>
      <c r="U1199" s="42"/>
      <c r="V1199" s="42"/>
      <c r="W1199" s="42"/>
      <c r="X1199" s="42"/>
      <c r="Y1199" s="42"/>
      <c r="Z1199" s="42"/>
      <c r="AA1199" s="42"/>
      <c r="AB1199" s="42"/>
      <c r="AC1199" s="42"/>
      <c r="AD1199" s="42"/>
      <c r="AE1199" s="42"/>
      <c r="AR1199" s="220" t="s">
        <v>282</v>
      </c>
      <c r="AT1199" s="220" t="s">
        <v>192</v>
      </c>
      <c r="AU1199" s="220" t="s">
        <v>84</v>
      </c>
      <c r="AY1199" s="21" t="s">
        <v>189</v>
      </c>
      <c r="BE1199" s="221">
        <f>IF(N1199="základní",J1199,0)</f>
        <v>0</v>
      </c>
      <c r="BF1199" s="221">
        <f>IF(N1199="snížená",J1199,0)</f>
        <v>0</v>
      </c>
      <c r="BG1199" s="221">
        <f>IF(N1199="zákl. přenesená",J1199,0)</f>
        <v>0</v>
      </c>
      <c r="BH1199" s="221">
        <f>IF(N1199="sníž. přenesená",J1199,0)</f>
        <v>0</v>
      </c>
      <c r="BI1199" s="221">
        <f>IF(N1199="nulová",J1199,0)</f>
        <v>0</v>
      </c>
      <c r="BJ1199" s="21" t="s">
        <v>82</v>
      </c>
      <c r="BK1199" s="221">
        <f>ROUND(I1199*H1199,2)</f>
        <v>0</v>
      </c>
      <c r="BL1199" s="21" t="s">
        <v>282</v>
      </c>
      <c r="BM1199" s="220" t="s">
        <v>2569</v>
      </c>
    </row>
    <row r="1200" s="2" customFormat="1">
      <c r="A1200" s="42"/>
      <c r="B1200" s="43"/>
      <c r="C1200" s="44"/>
      <c r="D1200" s="229" t="s">
        <v>217</v>
      </c>
      <c r="E1200" s="44"/>
      <c r="F1200" s="250" t="s">
        <v>2565</v>
      </c>
      <c r="G1200" s="44"/>
      <c r="H1200" s="44"/>
      <c r="I1200" s="224"/>
      <c r="J1200" s="44"/>
      <c r="K1200" s="44"/>
      <c r="L1200" s="48"/>
      <c r="M1200" s="225"/>
      <c r="N1200" s="226"/>
      <c r="O1200" s="88"/>
      <c r="P1200" s="88"/>
      <c r="Q1200" s="88"/>
      <c r="R1200" s="88"/>
      <c r="S1200" s="88"/>
      <c r="T1200" s="89"/>
      <c r="U1200" s="42"/>
      <c r="V1200" s="42"/>
      <c r="W1200" s="42"/>
      <c r="X1200" s="42"/>
      <c r="Y1200" s="42"/>
      <c r="Z1200" s="42"/>
      <c r="AA1200" s="42"/>
      <c r="AB1200" s="42"/>
      <c r="AC1200" s="42"/>
      <c r="AD1200" s="42"/>
      <c r="AE1200" s="42"/>
      <c r="AT1200" s="21" t="s">
        <v>217</v>
      </c>
      <c r="AU1200" s="21" t="s">
        <v>84</v>
      </c>
    </row>
    <row r="1201" s="2" customFormat="1" ht="24.15" customHeight="1">
      <c r="A1201" s="42"/>
      <c r="B1201" s="43"/>
      <c r="C1201" s="209" t="s">
        <v>2570</v>
      </c>
      <c r="D1201" s="209" t="s">
        <v>192</v>
      </c>
      <c r="E1201" s="210" t="s">
        <v>2571</v>
      </c>
      <c r="F1201" s="211" t="s">
        <v>2572</v>
      </c>
      <c r="G1201" s="212" t="s">
        <v>115</v>
      </c>
      <c r="H1201" s="213">
        <v>17.800000000000001</v>
      </c>
      <c r="I1201" s="214"/>
      <c r="J1201" s="215">
        <f>ROUND(I1201*H1201,2)</f>
        <v>0</v>
      </c>
      <c r="K1201" s="211" t="s">
        <v>19</v>
      </c>
      <c r="L1201" s="48"/>
      <c r="M1201" s="216" t="s">
        <v>19</v>
      </c>
      <c r="N1201" s="217" t="s">
        <v>45</v>
      </c>
      <c r="O1201" s="88"/>
      <c r="P1201" s="218">
        <f>O1201*H1201</f>
        <v>0</v>
      </c>
      <c r="Q1201" s="218">
        <v>0</v>
      </c>
      <c r="R1201" s="218">
        <f>Q1201*H1201</f>
        <v>0</v>
      </c>
      <c r="S1201" s="218">
        <v>0</v>
      </c>
      <c r="T1201" s="219">
        <f>S1201*H1201</f>
        <v>0</v>
      </c>
      <c r="U1201" s="42"/>
      <c r="V1201" s="42"/>
      <c r="W1201" s="42"/>
      <c r="X1201" s="42"/>
      <c r="Y1201" s="42"/>
      <c r="Z1201" s="42"/>
      <c r="AA1201" s="42"/>
      <c r="AB1201" s="42"/>
      <c r="AC1201" s="42"/>
      <c r="AD1201" s="42"/>
      <c r="AE1201" s="42"/>
      <c r="AR1201" s="220" t="s">
        <v>282</v>
      </c>
      <c r="AT1201" s="220" t="s">
        <v>192</v>
      </c>
      <c r="AU1201" s="220" t="s">
        <v>84</v>
      </c>
      <c r="AY1201" s="21" t="s">
        <v>189</v>
      </c>
      <c r="BE1201" s="221">
        <f>IF(N1201="základní",J1201,0)</f>
        <v>0</v>
      </c>
      <c r="BF1201" s="221">
        <f>IF(N1201="snížená",J1201,0)</f>
        <v>0</v>
      </c>
      <c r="BG1201" s="221">
        <f>IF(N1201="zákl. přenesená",J1201,0)</f>
        <v>0</v>
      </c>
      <c r="BH1201" s="221">
        <f>IF(N1201="sníž. přenesená",J1201,0)</f>
        <v>0</v>
      </c>
      <c r="BI1201" s="221">
        <f>IF(N1201="nulová",J1201,0)</f>
        <v>0</v>
      </c>
      <c r="BJ1201" s="21" t="s">
        <v>82</v>
      </c>
      <c r="BK1201" s="221">
        <f>ROUND(I1201*H1201,2)</f>
        <v>0</v>
      </c>
      <c r="BL1201" s="21" t="s">
        <v>282</v>
      </c>
      <c r="BM1201" s="220" t="s">
        <v>2573</v>
      </c>
    </row>
    <row r="1202" s="2" customFormat="1">
      <c r="A1202" s="42"/>
      <c r="B1202" s="43"/>
      <c r="C1202" s="44"/>
      <c r="D1202" s="229" t="s">
        <v>217</v>
      </c>
      <c r="E1202" s="44"/>
      <c r="F1202" s="250" t="s">
        <v>2565</v>
      </c>
      <c r="G1202" s="44"/>
      <c r="H1202" s="44"/>
      <c r="I1202" s="224"/>
      <c r="J1202" s="44"/>
      <c r="K1202" s="44"/>
      <c r="L1202" s="48"/>
      <c r="M1202" s="225"/>
      <c r="N1202" s="226"/>
      <c r="O1202" s="88"/>
      <c r="P1202" s="88"/>
      <c r="Q1202" s="88"/>
      <c r="R1202" s="88"/>
      <c r="S1202" s="88"/>
      <c r="T1202" s="89"/>
      <c r="U1202" s="42"/>
      <c r="V1202" s="42"/>
      <c r="W1202" s="42"/>
      <c r="X1202" s="42"/>
      <c r="Y1202" s="42"/>
      <c r="Z1202" s="42"/>
      <c r="AA1202" s="42"/>
      <c r="AB1202" s="42"/>
      <c r="AC1202" s="42"/>
      <c r="AD1202" s="42"/>
      <c r="AE1202" s="42"/>
      <c r="AT1202" s="21" t="s">
        <v>217</v>
      </c>
      <c r="AU1202" s="21" t="s">
        <v>84</v>
      </c>
    </row>
    <row r="1203" s="2" customFormat="1" ht="24.15" customHeight="1">
      <c r="A1203" s="42"/>
      <c r="B1203" s="43"/>
      <c r="C1203" s="209" t="s">
        <v>2574</v>
      </c>
      <c r="D1203" s="209" t="s">
        <v>192</v>
      </c>
      <c r="E1203" s="210" t="s">
        <v>2575</v>
      </c>
      <c r="F1203" s="211" t="s">
        <v>2576</v>
      </c>
      <c r="G1203" s="212" t="s">
        <v>115</v>
      </c>
      <c r="H1203" s="213">
        <v>17.600000000000001</v>
      </c>
      <c r="I1203" s="214"/>
      <c r="J1203" s="215">
        <f>ROUND(I1203*H1203,2)</f>
        <v>0</v>
      </c>
      <c r="K1203" s="211" t="s">
        <v>19</v>
      </c>
      <c r="L1203" s="48"/>
      <c r="M1203" s="216" t="s">
        <v>19</v>
      </c>
      <c r="N1203" s="217" t="s">
        <v>45</v>
      </c>
      <c r="O1203" s="88"/>
      <c r="P1203" s="218">
        <f>O1203*H1203</f>
        <v>0</v>
      </c>
      <c r="Q1203" s="218">
        <v>0.0070000000000000001</v>
      </c>
      <c r="R1203" s="218">
        <f>Q1203*H1203</f>
        <v>0.12320000000000002</v>
      </c>
      <c r="S1203" s="218">
        <v>0</v>
      </c>
      <c r="T1203" s="219">
        <f>S1203*H1203</f>
        <v>0</v>
      </c>
      <c r="U1203" s="42"/>
      <c r="V1203" s="42"/>
      <c r="W1203" s="42"/>
      <c r="X1203" s="42"/>
      <c r="Y1203" s="42"/>
      <c r="Z1203" s="42"/>
      <c r="AA1203" s="42"/>
      <c r="AB1203" s="42"/>
      <c r="AC1203" s="42"/>
      <c r="AD1203" s="42"/>
      <c r="AE1203" s="42"/>
      <c r="AR1203" s="220" t="s">
        <v>282</v>
      </c>
      <c r="AT1203" s="220" t="s">
        <v>192</v>
      </c>
      <c r="AU1203" s="220" t="s">
        <v>84</v>
      </c>
      <c r="AY1203" s="21" t="s">
        <v>189</v>
      </c>
      <c r="BE1203" s="221">
        <f>IF(N1203="základní",J1203,0)</f>
        <v>0</v>
      </c>
      <c r="BF1203" s="221">
        <f>IF(N1203="snížená",J1203,0)</f>
        <v>0</v>
      </c>
      <c r="BG1203" s="221">
        <f>IF(N1203="zákl. přenesená",J1203,0)</f>
        <v>0</v>
      </c>
      <c r="BH1203" s="221">
        <f>IF(N1203="sníž. přenesená",J1203,0)</f>
        <v>0</v>
      </c>
      <c r="BI1203" s="221">
        <f>IF(N1203="nulová",J1203,0)</f>
        <v>0</v>
      </c>
      <c r="BJ1203" s="21" t="s">
        <v>82</v>
      </c>
      <c r="BK1203" s="221">
        <f>ROUND(I1203*H1203,2)</f>
        <v>0</v>
      </c>
      <c r="BL1203" s="21" t="s">
        <v>282</v>
      </c>
      <c r="BM1203" s="220" t="s">
        <v>2577</v>
      </c>
    </row>
    <row r="1204" s="2" customFormat="1">
      <c r="A1204" s="42"/>
      <c r="B1204" s="43"/>
      <c r="C1204" s="44"/>
      <c r="D1204" s="229" t="s">
        <v>217</v>
      </c>
      <c r="E1204" s="44"/>
      <c r="F1204" s="250" t="s">
        <v>2578</v>
      </c>
      <c r="G1204" s="44"/>
      <c r="H1204" s="44"/>
      <c r="I1204" s="224"/>
      <c r="J1204" s="44"/>
      <c r="K1204" s="44"/>
      <c r="L1204" s="48"/>
      <c r="M1204" s="225"/>
      <c r="N1204" s="226"/>
      <c r="O1204" s="88"/>
      <c r="P1204" s="88"/>
      <c r="Q1204" s="88"/>
      <c r="R1204" s="88"/>
      <c r="S1204" s="88"/>
      <c r="T1204" s="89"/>
      <c r="U1204" s="42"/>
      <c r="V1204" s="42"/>
      <c r="W1204" s="42"/>
      <c r="X1204" s="42"/>
      <c r="Y1204" s="42"/>
      <c r="Z1204" s="42"/>
      <c r="AA1204" s="42"/>
      <c r="AB1204" s="42"/>
      <c r="AC1204" s="42"/>
      <c r="AD1204" s="42"/>
      <c r="AE1204" s="42"/>
      <c r="AT1204" s="21" t="s">
        <v>217</v>
      </c>
      <c r="AU1204" s="21" t="s">
        <v>84</v>
      </c>
    </row>
    <row r="1205" s="2" customFormat="1" ht="33" customHeight="1">
      <c r="A1205" s="42"/>
      <c r="B1205" s="43"/>
      <c r="C1205" s="209" t="s">
        <v>2579</v>
      </c>
      <c r="D1205" s="209" t="s">
        <v>192</v>
      </c>
      <c r="E1205" s="210" t="s">
        <v>2580</v>
      </c>
      <c r="F1205" s="211" t="s">
        <v>2581</v>
      </c>
      <c r="G1205" s="212" t="s">
        <v>115</v>
      </c>
      <c r="H1205" s="213">
        <v>32.700000000000003</v>
      </c>
      <c r="I1205" s="214"/>
      <c r="J1205" s="215">
        <f>ROUND(I1205*H1205,2)</f>
        <v>0</v>
      </c>
      <c r="K1205" s="211" t="s">
        <v>19</v>
      </c>
      <c r="L1205" s="48"/>
      <c r="M1205" s="216" t="s">
        <v>19</v>
      </c>
      <c r="N1205" s="217" t="s">
        <v>45</v>
      </c>
      <c r="O1205" s="88"/>
      <c r="P1205" s="218">
        <f>O1205*H1205</f>
        <v>0</v>
      </c>
      <c r="Q1205" s="218">
        <v>0</v>
      </c>
      <c r="R1205" s="218">
        <f>Q1205*H1205</f>
        <v>0</v>
      </c>
      <c r="S1205" s="218">
        <v>0</v>
      </c>
      <c r="T1205" s="219">
        <f>S1205*H1205</f>
        <v>0</v>
      </c>
      <c r="U1205" s="42"/>
      <c r="V1205" s="42"/>
      <c r="W1205" s="42"/>
      <c r="X1205" s="42"/>
      <c r="Y1205" s="42"/>
      <c r="Z1205" s="42"/>
      <c r="AA1205" s="42"/>
      <c r="AB1205" s="42"/>
      <c r="AC1205" s="42"/>
      <c r="AD1205" s="42"/>
      <c r="AE1205" s="42"/>
      <c r="AR1205" s="220" t="s">
        <v>282</v>
      </c>
      <c r="AT1205" s="220" t="s">
        <v>192</v>
      </c>
      <c r="AU1205" s="220" t="s">
        <v>84</v>
      </c>
      <c r="AY1205" s="21" t="s">
        <v>189</v>
      </c>
      <c r="BE1205" s="221">
        <f>IF(N1205="základní",J1205,0)</f>
        <v>0</v>
      </c>
      <c r="BF1205" s="221">
        <f>IF(N1205="snížená",J1205,0)</f>
        <v>0</v>
      </c>
      <c r="BG1205" s="221">
        <f>IF(N1205="zákl. přenesená",J1205,0)</f>
        <v>0</v>
      </c>
      <c r="BH1205" s="221">
        <f>IF(N1205="sníž. přenesená",J1205,0)</f>
        <v>0</v>
      </c>
      <c r="BI1205" s="221">
        <f>IF(N1205="nulová",J1205,0)</f>
        <v>0</v>
      </c>
      <c r="BJ1205" s="21" t="s">
        <v>82</v>
      </c>
      <c r="BK1205" s="221">
        <f>ROUND(I1205*H1205,2)</f>
        <v>0</v>
      </c>
      <c r="BL1205" s="21" t="s">
        <v>282</v>
      </c>
      <c r="BM1205" s="220" t="s">
        <v>2582</v>
      </c>
    </row>
    <row r="1206" s="2" customFormat="1">
      <c r="A1206" s="42"/>
      <c r="B1206" s="43"/>
      <c r="C1206" s="44"/>
      <c r="D1206" s="229" t="s">
        <v>217</v>
      </c>
      <c r="E1206" s="44"/>
      <c r="F1206" s="250" t="s">
        <v>2565</v>
      </c>
      <c r="G1206" s="44"/>
      <c r="H1206" s="44"/>
      <c r="I1206" s="224"/>
      <c r="J1206" s="44"/>
      <c r="K1206" s="44"/>
      <c r="L1206" s="48"/>
      <c r="M1206" s="225"/>
      <c r="N1206" s="226"/>
      <c r="O1206" s="88"/>
      <c r="P1206" s="88"/>
      <c r="Q1206" s="88"/>
      <c r="R1206" s="88"/>
      <c r="S1206" s="88"/>
      <c r="T1206" s="89"/>
      <c r="U1206" s="42"/>
      <c r="V1206" s="42"/>
      <c r="W1206" s="42"/>
      <c r="X1206" s="42"/>
      <c r="Y1206" s="42"/>
      <c r="Z1206" s="42"/>
      <c r="AA1206" s="42"/>
      <c r="AB1206" s="42"/>
      <c r="AC1206" s="42"/>
      <c r="AD1206" s="42"/>
      <c r="AE1206" s="42"/>
      <c r="AT1206" s="21" t="s">
        <v>217</v>
      </c>
      <c r="AU1206" s="21" t="s">
        <v>84</v>
      </c>
    </row>
    <row r="1207" s="2" customFormat="1" ht="24.15" customHeight="1">
      <c r="A1207" s="42"/>
      <c r="B1207" s="43"/>
      <c r="C1207" s="209" t="s">
        <v>2583</v>
      </c>
      <c r="D1207" s="209" t="s">
        <v>192</v>
      </c>
      <c r="E1207" s="210" t="s">
        <v>2584</v>
      </c>
      <c r="F1207" s="211" t="s">
        <v>2585</v>
      </c>
      <c r="G1207" s="212" t="s">
        <v>115</v>
      </c>
      <c r="H1207" s="213">
        <v>14.6</v>
      </c>
      <c r="I1207" s="214"/>
      <c r="J1207" s="215">
        <f>ROUND(I1207*H1207,2)</f>
        <v>0</v>
      </c>
      <c r="K1207" s="211" t="s">
        <v>19</v>
      </c>
      <c r="L1207" s="48"/>
      <c r="M1207" s="216" t="s">
        <v>19</v>
      </c>
      <c r="N1207" s="217" t="s">
        <v>45</v>
      </c>
      <c r="O1207" s="88"/>
      <c r="P1207" s="218">
        <f>O1207*H1207</f>
        <v>0</v>
      </c>
      <c r="Q1207" s="218">
        <v>0.0070000000000000001</v>
      </c>
      <c r="R1207" s="218">
        <f>Q1207*H1207</f>
        <v>0.1022</v>
      </c>
      <c r="S1207" s="218">
        <v>0</v>
      </c>
      <c r="T1207" s="219">
        <f>S1207*H1207</f>
        <v>0</v>
      </c>
      <c r="U1207" s="42"/>
      <c r="V1207" s="42"/>
      <c r="W1207" s="42"/>
      <c r="X1207" s="42"/>
      <c r="Y1207" s="42"/>
      <c r="Z1207" s="42"/>
      <c r="AA1207" s="42"/>
      <c r="AB1207" s="42"/>
      <c r="AC1207" s="42"/>
      <c r="AD1207" s="42"/>
      <c r="AE1207" s="42"/>
      <c r="AR1207" s="220" t="s">
        <v>282</v>
      </c>
      <c r="AT1207" s="220" t="s">
        <v>192</v>
      </c>
      <c r="AU1207" s="220" t="s">
        <v>84</v>
      </c>
      <c r="AY1207" s="21" t="s">
        <v>189</v>
      </c>
      <c r="BE1207" s="221">
        <f>IF(N1207="základní",J1207,0)</f>
        <v>0</v>
      </c>
      <c r="BF1207" s="221">
        <f>IF(N1207="snížená",J1207,0)</f>
        <v>0</v>
      </c>
      <c r="BG1207" s="221">
        <f>IF(N1207="zákl. přenesená",J1207,0)</f>
        <v>0</v>
      </c>
      <c r="BH1207" s="221">
        <f>IF(N1207="sníž. přenesená",J1207,0)</f>
        <v>0</v>
      </c>
      <c r="BI1207" s="221">
        <f>IF(N1207="nulová",J1207,0)</f>
        <v>0</v>
      </c>
      <c r="BJ1207" s="21" t="s">
        <v>82</v>
      </c>
      <c r="BK1207" s="221">
        <f>ROUND(I1207*H1207,2)</f>
        <v>0</v>
      </c>
      <c r="BL1207" s="21" t="s">
        <v>282</v>
      </c>
      <c r="BM1207" s="220" t="s">
        <v>2586</v>
      </c>
    </row>
    <row r="1208" s="2" customFormat="1">
      <c r="A1208" s="42"/>
      <c r="B1208" s="43"/>
      <c r="C1208" s="44"/>
      <c r="D1208" s="229" t="s">
        <v>217</v>
      </c>
      <c r="E1208" s="44"/>
      <c r="F1208" s="250" t="s">
        <v>2578</v>
      </c>
      <c r="G1208" s="44"/>
      <c r="H1208" s="44"/>
      <c r="I1208" s="224"/>
      <c r="J1208" s="44"/>
      <c r="K1208" s="44"/>
      <c r="L1208" s="48"/>
      <c r="M1208" s="225"/>
      <c r="N1208" s="226"/>
      <c r="O1208" s="88"/>
      <c r="P1208" s="88"/>
      <c r="Q1208" s="88"/>
      <c r="R1208" s="88"/>
      <c r="S1208" s="88"/>
      <c r="T1208" s="89"/>
      <c r="U1208" s="42"/>
      <c r="V1208" s="42"/>
      <c r="W1208" s="42"/>
      <c r="X1208" s="42"/>
      <c r="Y1208" s="42"/>
      <c r="Z1208" s="42"/>
      <c r="AA1208" s="42"/>
      <c r="AB1208" s="42"/>
      <c r="AC1208" s="42"/>
      <c r="AD1208" s="42"/>
      <c r="AE1208" s="42"/>
      <c r="AT1208" s="21" t="s">
        <v>217</v>
      </c>
      <c r="AU1208" s="21" t="s">
        <v>84</v>
      </c>
    </row>
    <row r="1209" s="2" customFormat="1" ht="37.8" customHeight="1">
      <c r="A1209" s="42"/>
      <c r="B1209" s="43"/>
      <c r="C1209" s="209" t="s">
        <v>2587</v>
      </c>
      <c r="D1209" s="209" t="s">
        <v>192</v>
      </c>
      <c r="E1209" s="210" t="s">
        <v>2588</v>
      </c>
      <c r="F1209" s="211" t="s">
        <v>2589</v>
      </c>
      <c r="G1209" s="212" t="s">
        <v>1099</v>
      </c>
      <c r="H1209" s="213">
        <v>1</v>
      </c>
      <c r="I1209" s="214"/>
      <c r="J1209" s="215">
        <f>ROUND(I1209*H1209,2)</f>
        <v>0</v>
      </c>
      <c r="K1209" s="211" t="s">
        <v>19</v>
      </c>
      <c r="L1209" s="48"/>
      <c r="M1209" s="216" t="s">
        <v>19</v>
      </c>
      <c r="N1209" s="217" t="s">
        <v>45</v>
      </c>
      <c r="O1209" s="88"/>
      <c r="P1209" s="218">
        <f>O1209*H1209</f>
        <v>0</v>
      </c>
      <c r="Q1209" s="218">
        <v>0.78500000000000003</v>
      </c>
      <c r="R1209" s="218">
        <f>Q1209*H1209</f>
        <v>0.78500000000000003</v>
      </c>
      <c r="S1209" s="218">
        <v>0</v>
      </c>
      <c r="T1209" s="219">
        <f>S1209*H1209</f>
        <v>0</v>
      </c>
      <c r="U1209" s="42"/>
      <c r="V1209" s="42"/>
      <c r="W1209" s="42"/>
      <c r="X1209" s="42"/>
      <c r="Y1209" s="42"/>
      <c r="Z1209" s="42"/>
      <c r="AA1209" s="42"/>
      <c r="AB1209" s="42"/>
      <c r="AC1209" s="42"/>
      <c r="AD1209" s="42"/>
      <c r="AE1209" s="42"/>
      <c r="AR1209" s="220" t="s">
        <v>282</v>
      </c>
      <c r="AT1209" s="220" t="s">
        <v>192</v>
      </c>
      <c r="AU1209" s="220" t="s">
        <v>84</v>
      </c>
      <c r="AY1209" s="21" t="s">
        <v>189</v>
      </c>
      <c r="BE1209" s="221">
        <f>IF(N1209="základní",J1209,0)</f>
        <v>0</v>
      </c>
      <c r="BF1209" s="221">
        <f>IF(N1209="snížená",J1209,0)</f>
        <v>0</v>
      </c>
      <c r="BG1209" s="221">
        <f>IF(N1209="zákl. přenesená",J1209,0)</f>
        <v>0</v>
      </c>
      <c r="BH1209" s="221">
        <f>IF(N1209="sníž. přenesená",J1209,0)</f>
        <v>0</v>
      </c>
      <c r="BI1209" s="221">
        <f>IF(N1209="nulová",J1209,0)</f>
        <v>0</v>
      </c>
      <c r="BJ1209" s="21" t="s">
        <v>82</v>
      </c>
      <c r="BK1209" s="221">
        <f>ROUND(I1209*H1209,2)</f>
        <v>0</v>
      </c>
      <c r="BL1209" s="21" t="s">
        <v>282</v>
      </c>
      <c r="BM1209" s="220" t="s">
        <v>2590</v>
      </c>
    </row>
    <row r="1210" s="2" customFormat="1">
      <c r="A1210" s="42"/>
      <c r="B1210" s="43"/>
      <c r="C1210" s="44"/>
      <c r="D1210" s="229" t="s">
        <v>217</v>
      </c>
      <c r="E1210" s="44"/>
      <c r="F1210" s="250" t="s">
        <v>2591</v>
      </c>
      <c r="G1210" s="44"/>
      <c r="H1210" s="44"/>
      <c r="I1210" s="224"/>
      <c r="J1210" s="44"/>
      <c r="K1210" s="44"/>
      <c r="L1210" s="48"/>
      <c r="M1210" s="225"/>
      <c r="N1210" s="226"/>
      <c r="O1210" s="88"/>
      <c r="P1210" s="88"/>
      <c r="Q1210" s="88"/>
      <c r="R1210" s="88"/>
      <c r="S1210" s="88"/>
      <c r="T1210" s="89"/>
      <c r="U1210" s="42"/>
      <c r="V1210" s="42"/>
      <c r="W1210" s="42"/>
      <c r="X1210" s="42"/>
      <c r="Y1210" s="42"/>
      <c r="Z1210" s="42"/>
      <c r="AA1210" s="42"/>
      <c r="AB1210" s="42"/>
      <c r="AC1210" s="42"/>
      <c r="AD1210" s="42"/>
      <c r="AE1210" s="42"/>
      <c r="AT1210" s="21" t="s">
        <v>217</v>
      </c>
      <c r="AU1210" s="21" t="s">
        <v>84</v>
      </c>
    </row>
    <row r="1211" s="2" customFormat="1" ht="55.5" customHeight="1">
      <c r="A1211" s="42"/>
      <c r="B1211" s="43"/>
      <c r="C1211" s="209" t="s">
        <v>2592</v>
      </c>
      <c r="D1211" s="209" t="s">
        <v>192</v>
      </c>
      <c r="E1211" s="210" t="s">
        <v>1031</v>
      </c>
      <c r="F1211" s="211" t="s">
        <v>1032</v>
      </c>
      <c r="G1211" s="212" t="s">
        <v>222</v>
      </c>
      <c r="H1211" s="213">
        <v>1.01</v>
      </c>
      <c r="I1211" s="214"/>
      <c r="J1211" s="215">
        <f>ROUND(I1211*H1211,2)</f>
        <v>0</v>
      </c>
      <c r="K1211" s="211" t="s">
        <v>195</v>
      </c>
      <c r="L1211" s="48"/>
      <c r="M1211" s="216" t="s">
        <v>19</v>
      </c>
      <c r="N1211" s="217" t="s">
        <v>45</v>
      </c>
      <c r="O1211" s="88"/>
      <c r="P1211" s="218">
        <f>O1211*H1211</f>
        <v>0</v>
      </c>
      <c r="Q1211" s="218">
        <v>0</v>
      </c>
      <c r="R1211" s="218">
        <f>Q1211*H1211</f>
        <v>0</v>
      </c>
      <c r="S1211" s="218">
        <v>0</v>
      </c>
      <c r="T1211" s="219">
        <f>S1211*H1211</f>
        <v>0</v>
      </c>
      <c r="U1211" s="42"/>
      <c r="V1211" s="42"/>
      <c r="W1211" s="42"/>
      <c r="X1211" s="42"/>
      <c r="Y1211" s="42"/>
      <c r="Z1211" s="42"/>
      <c r="AA1211" s="42"/>
      <c r="AB1211" s="42"/>
      <c r="AC1211" s="42"/>
      <c r="AD1211" s="42"/>
      <c r="AE1211" s="42"/>
      <c r="AR1211" s="220" t="s">
        <v>282</v>
      </c>
      <c r="AT1211" s="220" t="s">
        <v>192</v>
      </c>
      <c r="AU1211" s="220" t="s">
        <v>84</v>
      </c>
      <c r="AY1211" s="21" t="s">
        <v>189</v>
      </c>
      <c r="BE1211" s="221">
        <f>IF(N1211="základní",J1211,0)</f>
        <v>0</v>
      </c>
      <c r="BF1211" s="221">
        <f>IF(N1211="snížená",J1211,0)</f>
        <v>0</v>
      </c>
      <c r="BG1211" s="221">
        <f>IF(N1211="zákl. přenesená",J1211,0)</f>
        <v>0</v>
      </c>
      <c r="BH1211" s="221">
        <f>IF(N1211="sníž. přenesená",J1211,0)</f>
        <v>0</v>
      </c>
      <c r="BI1211" s="221">
        <f>IF(N1211="nulová",J1211,0)</f>
        <v>0</v>
      </c>
      <c r="BJ1211" s="21" t="s">
        <v>82</v>
      </c>
      <c r="BK1211" s="221">
        <f>ROUND(I1211*H1211,2)</f>
        <v>0</v>
      </c>
      <c r="BL1211" s="21" t="s">
        <v>282</v>
      </c>
      <c r="BM1211" s="220" t="s">
        <v>2593</v>
      </c>
    </row>
    <row r="1212" s="2" customFormat="1">
      <c r="A1212" s="42"/>
      <c r="B1212" s="43"/>
      <c r="C1212" s="44"/>
      <c r="D1212" s="222" t="s">
        <v>198</v>
      </c>
      <c r="E1212" s="44"/>
      <c r="F1212" s="223" t="s">
        <v>1034</v>
      </c>
      <c r="G1212" s="44"/>
      <c r="H1212" s="44"/>
      <c r="I1212" s="224"/>
      <c r="J1212" s="44"/>
      <c r="K1212" s="44"/>
      <c r="L1212" s="48"/>
      <c r="M1212" s="225"/>
      <c r="N1212" s="226"/>
      <c r="O1212" s="88"/>
      <c r="P1212" s="88"/>
      <c r="Q1212" s="88"/>
      <c r="R1212" s="88"/>
      <c r="S1212" s="88"/>
      <c r="T1212" s="89"/>
      <c r="U1212" s="42"/>
      <c r="V1212" s="42"/>
      <c r="W1212" s="42"/>
      <c r="X1212" s="42"/>
      <c r="Y1212" s="42"/>
      <c r="Z1212" s="42"/>
      <c r="AA1212" s="42"/>
      <c r="AB1212" s="42"/>
      <c r="AC1212" s="42"/>
      <c r="AD1212" s="42"/>
      <c r="AE1212" s="42"/>
      <c r="AT1212" s="21" t="s">
        <v>198</v>
      </c>
      <c r="AU1212" s="21" t="s">
        <v>84</v>
      </c>
    </row>
    <row r="1213" s="12" customFormat="1" ht="22.8" customHeight="1">
      <c r="A1213" s="12"/>
      <c r="B1213" s="193"/>
      <c r="C1213" s="194"/>
      <c r="D1213" s="195" t="s">
        <v>73</v>
      </c>
      <c r="E1213" s="207" t="s">
        <v>1035</v>
      </c>
      <c r="F1213" s="207" t="s">
        <v>1036</v>
      </c>
      <c r="G1213" s="194"/>
      <c r="H1213" s="194"/>
      <c r="I1213" s="197"/>
      <c r="J1213" s="208">
        <f>BK1213</f>
        <v>0</v>
      </c>
      <c r="K1213" s="194"/>
      <c r="L1213" s="199"/>
      <c r="M1213" s="200"/>
      <c r="N1213" s="201"/>
      <c r="O1213" s="201"/>
      <c r="P1213" s="202">
        <f>SUM(P1214:P1222)</f>
        <v>0</v>
      </c>
      <c r="Q1213" s="201"/>
      <c r="R1213" s="202">
        <f>SUM(R1214:R1222)</f>
        <v>0.024065000000000003</v>
      </c>
      <c r="S1213" s="201"/>
      <c r="T1213" s="203">
        <f>SUM(T1214:T1222)</f>
        <v>0</v>
      </c>
      <c r="U1213" s="12"/>
      <c r="V1213" s="12"/>
      <c r="W1213" s="12"/>
      <c r="X1213" s="12"/>
      <c r="Y1213" s="12"/>
      <c r="Z1213" s="12"/>
      <c r="AA1213" s="12"/>
      <c r="AB1213" s="12"/>
      <c r="AC1213" s="12"/>
      <c r="AD1213" s="12"/>
      <c r="AE1213" s="12"/>
      <c r="AR1213" s="204" t="s">
        <v>84</v>
      </c>
      <c r="AT1213" s="205" t="s">
        <v>73</v>
      </c>
      <c r="AU1213" s="205" t="s">
        <v>82</v>
      </c>
      <c r="AY1213" s="204" t="s">
        <v>189</v>
      </c>
      <c r="BK1213" s="206">
        <f>SUM(BK1214:BK1222)</f>
        <v>0</v>
      </c>
    </row>
    <row r="1214" s="2" customFormat="1" ht="24.15" customHeight="1">
      <c r="A1214" s="42"/>
      <c r="B1214" s="43"/>
      <c r="C1214" s="209" t="s">
        <v>2594</v>
      </c>
      <c r="D1214" s="209" t="s">
        <v>192</v>
      </c>
      <c r="E1214" s="210" t="s">
        <v>2595</v>
      </c>
      <c r="F1214" s="211" t="s">
        <v>2596</v>
      </c>
      <c r="G1214" s="212" t="s">
        <v>93</v>
      </c>
      <c r="H1214" s="213">
        <v>96.260000000000005</v>
      </c>
      <c r="I1214" s="214"/>
      <c r="J1214" s="215">
        <f>ROUND(I1214*H1214,2)</f>
        <v>0</v>
      </c>
      <c r="K1214" s="211" t="s">
        <v>195</v>
      </c>
      <c r="L1214" s="48"/>
      <c r="M1214" s="216" t="s">
        <v>19</v>
      </c>
      <c r="N1214" s="217" t="s">
        <v>45</v>
      </c>
      <c r="O1214" s="88"/>
      <c r="P1214" s="218">
        <f>O1214*H1214</f>
        <v>0</v>
      </c>
      <c r="Q1214" s="218">
        <v>0.00025000000000000001</v>
      </c>
      <c r="R1214" s="218">
        <f>Q1214*H1214</f>
        <v>0.024065000000000003</v>
      </c>
      <c r="S1214" s="218">
        <v>0</v>
      </c>
      <c r="T1214" s="219">
        <f>S1214*H1214</f>
        <v>0</v>
      </c>
      <c r="U1214" s="42"/>
      <c r="V1214" s="42"/>
      <c r="W1214" s="42"/>
      <c r="X1214" s="42"/>
      <c r="Y1214" s="42"/>
      <c r="Z1214" s="42"/>
      <c r="AA1214" s="42"/>
      <c r="AB1214" s="42"/>
      <c r="AC1214" s="42"/>
      <c r="AD1214" s="42"/>
      <c r="AE1214" s="42"/>
      <c r="AR1214" s="220" t="s">
        <v>282</v>
      </c>
      <c r="AT1214" s="220" t="s">
        <v>192</v>
      </c>
      <c r="AU1214" s="220" t="s">
        <v>84</v>
      </c>
      <c r="AY1214" s="21" t="s">
        <v>189</v>
      </c>
      <c r="BE1214" s="221">
        <f>IF(N1214="základní",J1214,0)</f>
        <v>0</v>
      </c>
      <c r="BF1214" s="221">
        <f>IF(N1214="snížená",J1214,0)</f>
        <v>0</v>
      </c>
      <c r="BG1214" s="221">
        <f>IF(N1214="zákl. přenesená",J1214,0)</f>
        <v>0</v>
      </c>
      <c r="BH1214" s="221">
        <f>IF(N1214="sníž. přenesená",J1214,0)</f>
        <v>0</v>
      </c>
      <c r="BI1214" s="221">
        <f>IF(N1214="nulová",J1214,0)</f>
        <v>0</v>
      </c>
      <c r="BJ1214" s="21" t="s">
        <v>82</v>
      </c>
      <c r="BK1214" s="221">
        <f>ROUND(I1214*H1214,2)</f>
        <v>0</v>
      </c>
      <c r="BL1214" s="21" t="s">
        <v>282</v>
      </c>
      <c r="BM1214" s="220" t="s">
        <v>2597</v>
      </c>
    </row>
    <row r="1215" s="2" customFormat="1">
      <c r="A1215" s="42"/>
      <c r="B1215" s="43"/>
      <c r="C1215" s="44"/>
      <c r="D1215" s="222" t="s">
        <v>198</v>
      </c>
      <c r="E1215" s="44"/>
      <c r="F1215" s="223" t="s">
        <v>2598</v>
      </c>
      <c r="G1215" s="44"/>
      <c r="H1215" s="44"/>
      <c r="I1215" s="224"/>
      <c r="J1215" s="44"/>
      <c r="K1215" s="44"/>
      <c r="L1215" s="48"/>
      <c r="M1215" s="225"/>
      <c r="N1215" s="226"/>
      <c r="O1215" s="88"/>
      <c r="P1215" s="88"/>
      <c r="Q1215" s="88"/>
      <c r="R1215" s="88"/>
      <c r="S1215" s="88"/>
      <c r="T1215" s="89"/>
      <c r="U1215" s="42"/>
      <c r="V1215" s="42"/>
      <c r="W1215" s="42"/>
      <c r="X1215" s="42"/>
      <c r="Y1215" s="42"/>
      <c r="Z1215" s="42"/>
      <c r="AA1215" s="42"/>
      <c r="AB1215" s="42"/>
      <c r="AC1215" s="42"/>
      <c r="AD1215" s="42"/>
      <c r="AE1215" s="42"/>
      <c r="AT1215" s="21" t="s">
        <v>198</v>
      </c>
      <c r="AU1215" s="21" t="s">
        <v>84</v>
      </c>
    </row>
    <row r="1216" s="15" customFormat="1">
      <c r="A1216" s="15"/>
      <c r="B1216" s="251"/>
      <c r="C1216" s="252"/>
      <c r="D1216" s="229" t="s">
        <v>200</v>
      </c>
      <c r="E1216" s="253" t="s">
        <v>19</v>
      </c>
      <c r="F1216" s="254" t="s">
        <v>2599</v>
      </c>
      <c r="G1216" s="252"/>
      <c r="H1216" s="253" t="s">
        <v>19</v>
      </c>
      <c r="I1216" s="255"/>
      <c r="J1216" s="252"/>
      <c r="K1216" s="252"/>
      <c r="L1216" s="256"/>
      <c r="M1216" s="257"/>
      <c r="N1216" s="258"/>
      <c r="O1216" s="258"/>
      <c r="P1216" s="258"/>
      <c r="Q1216" s="258"/>
      <c r="R1216" s="258"/>
      <c r="S1216" s="258"/>
      <c r="T1216" s="259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T1216" s="260" t="s">
        <v>200</v>
      </c>
      <c r="AU1216" s="260" t="s">
        <v>84</v>
      </c>
      <c r="AV1216" s="15" t="s">
        <v>82</v>
      </c>
      <c r="AW1216" s="15" t="s">
        <v>35</v>
      </c>
      <c r="AX1216" s="15" t="s">
        <v>74</v>
      </c>
      <c r="AY1216" s="260" t="s">
        <v>189</v>
      </c>
    </row>
    <row r="1217" s="13" customFormat="1">
      <c r="A1217" s="13"/>
      <c r="B1217" s="227"/>
      <c r="C1217" s="228"/>
      <c r="D1217" s="229" t="s">
        <v>200</v>
      </c>
      <c r="E1217" s="230" t="s">
        <v>19</v>
      </c>
      <c r="F1217" s="231" t="s">
        <v>2600</v>
      </c>
      <c r="G1217" s="228"/>
      <c r="H1217" s="232">
        <v>60.008000000000003</v>
      </c>
      <c r="I1217" s="233"/>
      <c r="J1217" s="228"/>
      <c r="K1217" s="228"/>
      <c r="L1217" s="234"/>
      <c r="M1217" s="235"/>
      <c r="N1217" s="236"/>
      <c r="O1217" s="236"/>
      <c r="P1217" s="236"/>
      <c r="Q1217" s="236"/>
      <c r="R1217" s="236"/>
      <c r="S1217" s="236"/>
      <c r="T1217" s="237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38" t="s">
        <v>200</v>
      </c>
      <c r="AU1217" s="238" t="s">
        <v>84</v>
      </c>
      <c r="AV1217" s="13" t="s">
        <v>84</v>
      </c>
      <c r="AW1217" s="13" t="s">
        <v>35</v>
      </c>
      <c r="AX1217" s="13" t="s">
        <v>74</v>
      </c>
      <c r="AY1217" s="238" t="s">
        <v>189</v>
      </c>
    </row>
    <row r="1218" s="13" customFormat="1">
      <c r="A1218" s="13"/>
      <c r="B1218" s="227"/>
      <c r="C1218" s="228"/>
      <c r="D1218" s="229" t="s">
        <v>200</v>
      </c>
      <c r="E1218" s="230" t="s">
        <v>19</v>
      </c>
      <c r="F1218" s="231" t="s">
        <v>2601</v>
      </c>
      <c r="G1218" s="228"/>
      <c r="H1218" s="232">
        <v>11.465999999999999</v>
      </c>
      <c r="I1218" s="233"/>
      <c r="J1218" s="228"/>
      <c r="K1218" s="228"/>
      <c r="L1218" s="234"/>
      <c r="M1218" s="235"/>
      <c r="N1218" s="236"/>
      <c r="O1218" s="236"/>
      <c r="P1218" s="236"/>
      <c r="Q1218" s="236"/>
      <c r="R1218" s="236"/>
      <c r="S1218" s="236"/>
      <c r="T1218" s="237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38" t="s">
        <v>200</v>
      </c>
      <c r="AU1218" s="238" t="s">
        <v>84</v>
      </c>
      <c r="AV1218" s="13" t="s">
        <v>84</v>
      </c>
      <c r="AW1218" s="13" t="s">
        <v>35</v>
      </c>
      <c r="AX1218" s="13" t="s">
        <v>74</v>
      </c>
      <c r="AY1218" s="238" t="s">
        <v>189</v>
      </c>
    </row>
    <row r="1219" s="13" customFormat="1">
      <c r="A1219" s="13"/>
      <c r="B1219" s="227"/>
      <c r="C1219" s="228"/>
      <c r="D1219" s="229" t="s">
        <v>200</v>
      </c>
      <c r="E1219" s="230" t="s">
        <v>19</v>
      </c>
      <c r="F1219" s="231" t="s">
        <v>2602</v>
      </c>
      <c r="G1219" s="228"/>
      <c r="H1219" s="232">
        <v>24.786000000000001</v>
      </c>
      <c r="I1219" s="233"/>
      <c r="J1219" s="228"/>
      <c r="K1219" s="228"/>
      <c r="L1219" s="234"/>
      <c r="M1219" s="235"/>
      <c r="N1219" s="236"/>
      <c r="O1219" s="236"/>
      <c r="P1219" s="236"/>
      <c r="Q1219" s="236"/>
      <c r="R1219" s="236"/>
      <c r="S1219" s="236"/>
      <c r="T1219" s="237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38" t="s">
        <v>200</v>
      </c>
      <c r="AU1219" s="238" t="s">
        <v>84</v>
      </c>
      <c r="AV1219" s="13" t="s">
        <v>84</v>
      </c>
      <c r="AW1219" s="13" t="s">
        <v>35</v>
      </c>
      <c r="AX1219" s="13" t="s">
        <v>74</v>
      </c>
      <c r="AY1219" s="238" t="s">
        <v>189</v>
      </c>
    </row>
    <row r="1220" s="14" customFormat="1">
      <c r="A1220" s="14"/>
      <c r="B1220" s="239"/>
      <c r="C1220" s="240"/>
      <c r="D1220" s="229" t="s">
        <v>200</v>
      </c>
      <c r="E1220" s="241" t="s">
        <v>19</v>
      </c>
      <c r="F1220" s="242" t="s">
        <v>203</v>
      </c>
      <c r="G1220" s="240"/>
      <c r="H1220" s="243">
        <v>96.260000000000005</v>
      </c>
      <c r="I1220" s="244"/>
      <c r="J1220" s="240"/>
      <c r="K1220" s="240"/>
      <c r="L1220" s="245"/>
      <c r="M1220" s="246"/>
      <c r="N1220" s="247"/>
      <c r="O1220" s="247"/>
      <c r="P1220" s="247"/>
      <c r="Q1220" s="247"/>
      <c r="R1220" s="247"/>
      <c r="S1220" s="247"/>
      <c r="T1220" s="248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49" t="s">
        <v>200</v>
      </c>
      <c r="AU1220" s="249" t="s">
        <v>84</v>
      </c>
      <c r="AV1220" s="14" t="s">
        <v>196</v>
      </c>
      <c r="AW1220" s="14" t="s">
        <v>35</v>
      </c>
      <c r="AX1220" s="14" t="s">
        <v>82</v>
      </c>
      <c r="AY1220" s="249" t="s">
        <v>189</v>
      </c>
    </row>
    <row r="1221" s="2" customFormat="1" ht="62.7" customHeight="1">
      <c r="A1221" s="42"/>
      <c r="B1221" s="43"/>
      <c r="C1221" s="209" t="s">
        <v>2603</v>
      </c>
      <c r="D1221" s="209" t="s">
        <v>192</v>
      </c>
      <c r="E1221" s="210" t="s">
        <v>1067</v>
      </c>
      <c r="F1221" s="211" t="s">
        <v>1068</v>
      </c>
      <c r="G1221" s="212" t="s">
        <v>222</v>
      </c>
      <c r="H1221" s="213">
        <v>0.024</v>
      </c>
      <c r="I1221" s="214"/>
      <c r="J1221" s="215">
        <f>ROUND(I1221*H1221,2)</f>
        <v>0</v>
      </c>
      <c r="K1221" s="211" t="s">
        <v>195</v>
      </c>
      <c r="L1221" s="48"/>
      <c r="M1221" s="216" t="s">
        <v>19</v>
      </c>
      <c r="N1221" s="217" t="s">
        <v>45</v>
      </c>
      <c r="O1221" s="88"/>
      <c r="P1221" s="218">
        <f>O1221*H1221</f>
        <v>0</v>
      </c>
      <c r="Q1221" s="218">
        <v>0</v>
      </c>
      <c r="R1221" s="218">
        <f>Q1221*H1221</f>
        <v>0</v>
      </c>
      <c r="S1221" s="218">
        <v>0</v>
      </c>
      <c r="T1221" s="219">
        <f>S1221*H1221</f>
        <v>0</v>
      </c>
      <c r="U1221" s="42"/>
      <c r="V1221" s="42"/>
      <c r="W1221" s="42"/>
      <c r="X1221" s="42"/>
      <c r="Y1221" s="42"/>
      <c r="Z1221" s="42"/>
      <c r="AA1221" s="42"/>
      <c r="AB1221" s="42"/>
      <c r="AC1221" s="42"/>
      <c r="AD1221" s="42"/>
      <c r="AE1221" s="42"/>
      <c r="AR1221" s="220" t="s">
        <v>282</v>
      </c>
      <c r="AT1221" s="220" t="s">
        <v>192</v>
      </c>
      <c r="AU1221" s="220" t="s">
        <v>84</v>
      </c>
      <c r="AY1221" s="21" t="s">
        <v>189</v>
      </c>
      <c r="BE1221" s="221">
        <f>IF(N1221="základní",J1221,0)</f>
        <v>0</v>
      </c>
      <c r="BF1221" s="221">
        <f>IF(N1221="snížená",J1221,0)</f>
        <v>0</v>
      </c>
      <c r="BG1221" s="221">
        <f>IF(N1221="zákl. přenesená",J1221,0)</f>
        <v>0</v>
      </c>
      <c r="BH1221" s="221">
        <f>IF(N1221="sníž. přenesená",J1221,0)</f>
        <v>0</v>
      </c>
      <c r="BI1221" s="221">
        <f>IF(N1221="nulová",J1221,0)</f>
        <v>0</v>
      </c>
      <c r="BJ1221" s="21" t="s">
        <v>82</v>
      </c>
      <c r="BK1221" s="221">
        <f>ROUND(I1221*H1221,2)</f>
        <v>0</v>
      </c>
      <c r="BL1221" s="21" t="s">
        <v>282</v>
      </c>
      <c r="BM1221" s="220" t="s">
        <v>2604</v>
      </c>
    </row>
    <row r="1222" s="2" customFormat="1">
      <c r="A1222" s="42"/>
      <c r="B1222" s="43"/>
      <c r="C1222" s="44"/>
      <c r="D1222" s="222" t="s">
        <v>198</v>
      </c>
      <c r="E1222" s="44"/>
      <c r="F1222" s="223" t="s">
        <v>1070</v>
      </c>
      <c r="G1222" s="44"/>
      <c r="H1222" s="44"/>
      <c r="I1222" s="224"/>
      <c r="J1222" s="44"/>
      <c r="K1222" s="44"/>
      <c r="L1222" s="48"/>
      <c r="M1222" s="225"/>
      <c r="N1222" s="226"/>
      <c r="O1222" s="88"/>
      <c r="P1222" s="88"/>
      <c r="Q1222" s="88"/>
      <c r="R1222" s="88"/>
      <c r="S1222" s="88"/>
      <c r="T1222" s="89"/>
      <c r="U1222" s="42"/>
      <c r="V1222" s="42"/>
      <c r="W1222" s="42"/>
      <c r="X1222" s="42"/>
      <c r="Y1222" s="42"/>
      <c r="Z1222" s="42"/>
      <c r="AA1222" s="42"/>
      <c r="AB1222" s="42"/>
      <c r="AC1222" s="42"/>
      <c r="AD1222" s="42"/>
      <c r="AE1222" s="42"/>
      <c r="AT1222" s="21" t="s">
        <v>198</v>
      </c>
      <c r="AU1222" s="21" t="s">
        <v>84</v>
      </c>
    </row>
    <row r="1223" s="12" customFormat="1" ht="22.8" customHeight="1">
      <c r="A1223" s="12"/>
      <c r="B1223" s="193"/>
      <c r="C1223" s="194"/>
      <c r="D1223" s="195" t="s">
        <v>73</v>
      </c>
      <c r="E1223" s="207" t="s">
        <v>1071</v>
      </c>
      <c r="F1223" s="207" t="s">
        <v>1072</v>
      </c>
      <c r="G1223" s="194"/>
      <c r="H1223" s="194"/>
      <c r="I1223" s="197"/>
      <c r="J1223" s="208">
        <f>BK1223</f>
        <v>0</v>
      </c>
      <c r="K1223" s="194"/>
      <c r="L1223" s="199"/>
      <c r="M1223" s="200"/>
      <c r="N1223" s="201"/>
      <c r="O1223" s="201"/>
      <c r="P1223" s="202">
        <f>SUM(P1224:P1232)</f>
        <v>0</v>
      </c>
      <c r="Q1223" s="201"/>
      <c r="R1223" s="202">
        <f>SUM(R1224:R1232)</f>
        <v>0.09114050000000036</v>
      </c>
      <c r="S1223" s="201"/>
      <c r="T1223" s="203">
        <f>SUM(T1224:T1232)</f>
        <v>0</v>
      </c>
      <c r="U1223" s="12"/>
      <c r="V1223" s="12"/>
      <c r="W1223" s="12"/>
      <c r="X1223" s="12"/>
      <c r="Y1223" s="12"/>
      <c r="Z1223" s="12"/>
      <c r="AA1223" s="12"/>
      <c r="AB1223" s="12"/>
      <c r="AC1223" s="12"/>
      <c r="AD1223" s="12"/>
      <c r="AE1223" s="12"/>
      <c r="AR1223" s="204" t="s">
        <v>84</v>
      </c>
      <c r="AT1223" s="205" t="s">
        <v>73</v>
      </c>
      <c r="AU1223" s="205" t="s">
        <v>82</v>
      </c>
      <c r="AY1223" s="204" t="s">
        <v>189</v>
      </c>
      <c r="BK1223" s="206">
        <f>SUM(BK1224:BK1232)</f>
        <v>0</v>
      </c>
    </row>
    <row r="1224" s="2" customFormat="1" ht="33" customHeight="1">
      <c r="A1224" s="42"/>
      <c r="B1224" s="43"/>
      <c r="C1224" s="209" t="s">
        <v>2605</v>
      </c>
      <c r="D1224" s="209" t="s">
        <v>192</v>
      </c>
      <c r="E1224" s="210" t="s">
        <v>1074</v>
      </c>
      <c r="F1224" s="211" t="s">
        <v>2606</v>
      </c>
      <c r="G1224" s="212" t="s">
        <v>93</v>
      </c>
      <c r="H1224" s="213">
        <v>364.56200000000001</v>
      </c>
      <c r="I1224" s="214"/>
      <c r="J1224" s="215">
        <f>ROUND(I1224*H1224,2)</f>
        <v>0</v>
      </c>
      <c r="K1224" s="211" t="s">
        <v>19</v>
      </c>
      <c r="L1224" s="48"/>
      <c r="M1224" s="216" t="s">
        <v>19</v>
      </c>
      <c r="N1224" s="217" t="s">
        <v>45</v>
      </c>
      <c r="O1224" s="88"/>
      <c r="P1224" s="218">
        <f>O1224*H1224</f>
        <v>0</v>
      </c>
      <c r="Q1224" s="218">
        <v>0.00025000000000000098</v>
      </c>
      <c r="R1224" s="218">
        <f>Q1224*H1224</f>
        <v>0.09114050000000036</v>
      </c>
      <c r="S1224" s="218">
        <v>0</v>
      </c>
      <c r="T1224" s="219">
        <f>S1224*H1224</f>
        <v>0</v>
      </c>
      <c r="U1224" s="42"/>
      <c r="V1224" s="42"/>
      <c r="W1224" s="42"/>
      <c r="X1224" s="42"/>
      <c r="Y1224" s="42"/>
      <c r="Z1224" s="42"/>
      <c r="AA1224" s="42"/>
      <c r="AB1224" s="42"/>
      <c r="AC1224" s="42"/>
      <c r="AD1224" s="42"/>
      <c r="AE1224" s="42"/>
      <c r="AR1224" s="220" t="s">
        <v>282</v>
      </c>
      <c r="AT1224" s="220" t="s">
        <v>192</v>
      </c>
      <c r="AU1224" s="220" t="s">
        <v>84</v>
      </c>
      <c r="AY1224" s="21" t="s">
        <v>189</v>
      </c>
      <c r="BE1224" s="221">
        <f>IF(N1224="základní",J1224,0)</f>
        <v>0</v>
      </c>
      <c r="BF1224" s="221">
        <f>IF(N1224="snížená",J1224,0)</f>
        <v>0</v>
      </c>
      <c r="BG1224" s="221">
        <f>IF(N1224="zákl. přenesená",J1224,0)</f>
        <v>0</v>
      </c>
      <c r="BH1224" s="221">
        <f>IF(N1224="sníž. přenesená",J1224,0)</f>
        <v>0</v>
      </c>
      <c r="BI1224" s="221">
        <f>IF(N1224="nulová",J1224,0)</f>
        <v>0</v>
      </c>
      <c r="BJ1224" s="21" t="s">
        <v>82</v>
      </c>
      <c r="BK1224" s="221">
        <f>ROUND(I1224*H1224,2)</f>
        <v>0</v>
      </c>
      <c r="BL1224" s="21" t="s">
        <v>282</v>
      </c>
      <c r="BM1224" s="220" t="s">
        <v>2607</v>
      </c>
    </row>
    <row r="1225" s="2" customFormat="1">
      <c r="A1225" s="42"/>
      <c r="B1225" s="43"/>
      <c r="C1225" s="44"/>
      <c r="D1225" s="229" t="s">
        <v>217</v>
      </c>
      <c r="E1225" s="44"/>
      <c r="F1225" s="250" t="s">
        <v>2608</v>
      </c>
      <c r="G1225" s="44"/>
      <c r="H1225" s="44"/>
      <c r="I1225" s="224"/>
      <c r="J1225" s="44"/>
      <c r="K1225" s="44"/>
      <c r="L1225" s="48"/>
      <c r="M1225" s="225"/>
      <c r="N1225" s="226"/>
      <c r="O1225" s="88"/>
      <c r="P1225" s="88"/>
      <c r="Q1225" s="88"/>
      <c r="R1225" s="88"/>
      <c r="S1225" s="88"/>
      <c r="T1225" s="89"/>
      <c r="U1225" s="42"/>
      <c r="V1225" s="42"/>
      <c r="W1225" s="42"/>
      <c r="X1225" s="42"/>
      <c r="Y1225" s="42"/>
      <c r="Z1225" s="42"/>
      <c r="AA1225" s="42"/>
      <c r="AB1225" s="42"/>
      <c r="AC1225" s="42"/>
      <c r="AD1225" s="42"/>
      <c r="AE1225" s="42"/>
      <c r="AT1225" s="21" t="s">
        <v>217</v>
      </c>
      <c r="AU1225" s="21" t="s">
        <v>84</v>
      </c>
    </row>
    <row r="1226" s="13" customFormat="1">
      <c r="A1226" s="13"/>
      <c r="B1226" s="227"/>
      <c r="C1226" s="228"/>
      <c r="D1226" s="229" t="s">
        <v>200</v>
      </c>
      <c r="E1226" s="230" t="s">
        <v>19</v>
      </c>
      <c r="F1226" s="231" t="s">
        <v>2383</v>
      </c>
      <c r="G1226" s="228"/>
      <c r="H1226" s="232">
        <v>320.202</v>
      </c>
      <c r="I1226" s="233"/>
      <c r="J1226" s="228"/>
      <c r="K1226" s="228"/>
      <c r="L1226" s="234"/>
      <c r="M1226" s="235"/>
      <c r="N1226" s="236"/>
      <c r="O1226" s="236"/>
      <c r="P1226" s="236"/>
      <c r="Q1226" s="236"/>
      <c r="R1226" s="236"/>
      <c r="S1226" s="236"/>
      <c r="T1226" s="237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38" t="s">
        <v>200</v>
      </c>
      <c r="AU1226" s="238" t="s">
        <v>84</v>
      </c>
      <c r="AV1226" s="13" t="s">
        <v>84</v>
      </c>
      <c r="AW1226" s="13" t="s">
        <v>35</v>
      </c>
      <c r="AX1226" s="13" t="s">
        <v>74</v>
      </c>
      <c r="AY1226" s="238" t="s">
        <v>189</v>
      </c>
    </row>
    <row r="1227" s="15" customFormat="1">
      <c r="A1227" s="15"/>
      <c r="B1227" s="251"/>
      <c r="C1227" s="252"/>
      <c r="D1227" s="229" t="s">
        <v>200</v>
      </c>
      <c r="E1227" s="253" t="s">
        <v>19</v>
      </c>
      <c r="F1227" s="254" t="s">
        <v>2384</v>
      </c>
      <c r="G1227" s="252"/>
      <c r="H1227" s="253" t="s">
        <v>19</v>
      </c>
      <c r="I1227" s="255"/>
      <c r="J1227" s="252"/>
      <c r="K1227" s="252"/>
      <c r="L1227" s="256"/>
      <c r="M1227" s="257"/>
      <c r="N1227" s="258"/>
      <c r="O1227" s="258"/>
      <c r="P1227" s="258"/>
      <c r="Q1227" s="258"/>
      <c r="R1227" s="258"/>
      <c r="S1227" s="258"/>
      <c r="T1227" s="259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T1227" s="260" t="s">
        <v>200</v>
      </c>
      <c r="AU1227" s="260" t="s">
        <v>84</v>
      </c>
      <c r="AV1227" s="15" t="s">
        <v>82</v>
      </c>
      <c r="AW1227" s="15" t="s">
        <v>35</v>
      </c>
      <c r="AX1227" s="15" t="s">
        <v>74</v>
      </c>
      <c r="AY1227" s="260" t="s">
        <v>189</v>
      </c>
    </row>
    <row r="1228" s="13" customFormat="1">
      <c r="A1228" s="13"/>
      <c r="B1228" s="227"/>
      <c r="C1228" s="228"/>
      <c r="D1228" s="229" t="s">
        <v>200</v>
      </c>
      <c r="E1228" s="230" t="s">
        <v>19</v>
      </c>
      <c r="F1228" s="231" t="s">
        <v>2609</v>
      </c>
      <c r="G1228" s="228"/>
      <c r="H1228" s="232">
        <v>27.359999999999999</v>
      </c>
      <c r="I1228" s="233"/>
      <c r="J1228" s="228"/>
      <c r="K1228" s="228"/>
      <c r="L1228" s="234"/>
      <c r="M1228" s="235"/>
      <c r="N1228" s="236"/>
      <c r="O1228" s="236"/>
      <c r="P1228" s="236"/>
      <c r="Q1228" s="236"/>
      <c r="R1228" s="236"/>
      <c r="S1228" s="236"/>
      <c r="T1228" s="237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38" t="s">
        <v>200</v>
      </c>
      <c r="AU1228" s="238" t="s">
        <v>84</v>
      </c>
      <c r="AV1228" s="13" t="s">
        <v>84</v>
      </c>
      <c r="AW1228" s="13" t="s">
        <v>35</v>
      </c>
      <c r="AX1228" s="13" t="s">
        <v>74</v>
      </c>
      <c r="AY1228" s="238" t="s">
        <v>189</v>
      </c>
    </row>
    <row r="1229" s="15" customFormat="1">
      <c r="A1229" s="15"/>
      <c r="B1229" s="251"/>
      <c r="C1229" s="252"/>
      <c r="D1229" s="229" t="s">
        <v>200</v>
      </c>
      <c r="E1229" s="253" t="s">
        <v>19</v>
      </c>
      <c r="F1229" s="254" t="s">
        <v>1090</v>
      </c>
      <c r="G1229" s="252"/>
      <c r="H1229" s="253" t="s">
        <v>19</v>
      </c>
      <c r="I1229" s="255"/>
      <c r="J1229" s="252"/>
      <c r="K1229" s="252"/>
      <c r="L1229" s="256"/>
      <c r="M1229" s="257"/>
      <c r="N1229" s="258"/>
      <c r="O1229" s="258"/>
      <c r="P1229" s="258"/>
      <c r="Q1229" s="258"/>
      <c r="R1229" s="258"/>
      <c r="S1229" s="258"/>
      <c r="T1229" s="259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T1229" s="260" t="s">
        <v>200</v>
      </c>
      <c r="AU1229" s="260" t="s">
        <v>84</v>
      </c>
      <c r="AV1229" s="15" t="s">
        <v>82</v>
      </c>
      <c r="AW1229" s="15" t="s">
        <v>35</v>
      </c>
      <c r="AX1229" s="15" t="s">
        <v>74</v>
      </c>
      <c r="AY1229" s="260" t="s">
        <v>189</v>
      </c>
    </row>
    <row r="1230" s="13" customFormat="1">
      <c r="A1230" s="13"/>
      <c r="B1230" s="227"/>
      <c r="C1230" s="228"/>
      <c r="D1230" s="229" t="s">
        <v>200</v>
      </c>
      <c r="E1230" s="230" t="s">
        <v>19</v>
      </c>
      <c r="F1230" s="231" t="s">
        <v>2610</v>
      </c>
      <c r="G1230" s="228"/>
      <c r="H1230" s="232">
        <v>17</v>
      </c>
      <c r="I1230" s="233"/>
      <c r="J1230" s="228"/>
      <c r="K1230" s="228"/>
      <c r="L1230" s="234"/>
      <c r="M1230" s="235"/>
      <c r="N1230" s="236"/>
      <c r="O1230" s="236"/>
      <c r="P1230" s="236"/>
      <c r="Q1230" s="236"/>
      <c r="R1230" s="236"/>
      <c r="S1230" s="236"/>
      <c r="T1230" s="237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38" t="s">
        <v>200</v>
      </c>
      <c r="AU1230" s="238" t="s">
        <v>84</v>
      </c>
      <c r="AV1230" s="13" t="s">
        <v>84</v>
      </c>
      <c r="AW1230" s="13" t="s">
        <v>35</v>
      </c>
      <c r="AX1230" s="13" t="s">
        <v>74</v>
      </c>
      <c r="AY1230" s="238" t="s">
        <v>189</v>
      </c>
    </row>
    <row r="1231" s="16" customFormat="1">
      <c r="A1231" s="16"/>
      <c r="B1231" s="271"/>
      <c r="C1231" s="272"/>
      <c r="D1231" s="229" t="s">
        <v>200</v>
      </c>
      <c r="E1231" s="273" t="s">
        <v>19</v>
      </c>
      <c r="F1231" s="274" t="s">
        <v>379</v>
      </c>
      <c r="G1231" s="272"/>
      <c r="H1231" s="275">
        <v>364.56200000000001</v>
      </c>
      <c r="I1231" s="276"/>
      <c r="J1231" s="272"/>
      <c r="K1231" s="272"/>
      <c r="L1231" s="277"/>
      <c r="M1231" s="278"/>
      <c r="N1231" s="279"/>
      <c r="O1231" s="279"/>
      <c r="P1231" s="279"/>
      <c r="Q1231" s="279"/>
      <c r="R1231" s="279"/>
      <c r="S1231" s="279"/>
      <c r="T1231" s="280"/>
      <c r="U1231" s="16"/>
      <c r="V1231" s="16"/>
      <c r="W1231" s="16"/>
      <c r="X1231" s="16"/>
      <c r="Y1231" s="16"/>
      <c r="Z1231" s="16"/>
      <c r="AA1231" s="16"/>
      <c r="AB1231" s="16"/>
      <c r="AC1231" s="16"/>
      <c r="AD1231" s="16"/>
      <c r="AE1231" s="16"/>
      <c r="AT1231" s="281" t="s">
        <v>200</v>
      </c>
      <c r="AU1231" s="281" t="s">
        <v>84</v>
      </c>
      <c r="AV1231" s="16" t="s">
        <v>190</v>
      </c>
      <c r="AW1231" s="16" t="s">
        <v>35</v>
      </c>
      <c r="AX1231" s="16" t="s">
        <v>74</v>
      </c>
      <c r="AY1231" s="281" t="s">
        <v>189</v>
      </c>
    </row>
    <row r="1232" s="14" customFormat="1">
      <c r="A1232" s="14"/>
      <c r="B1232" s="239"/>
      <c r="C1232" s="240"/>
      <c r="D1232" s="229" t="s">
        <v>200</v>
      </c>
      <c r="E1232" s="241" t="s">
        <v>19</v>
      </c>
      <c r="F1232" s="242" t="s">
        <v>203</v>
      </c>
      <c r="G1232" s="240"/>
      <c r="H1232" s="243">
        <v>364.56200000000001</v>
      </c>
      <c r="I1232" s="244"/>
      <c r="J1232" s="240"/>
      <c r="K1232" s="240"/>
      <c r="L1232" s="245"/>
      <c r="M1232" s="246"/>
      <c r="N1232" s="247"/>
      <c r="O1232" s="247"/>
      <c r="P1232" s="247"/>
      <c r="Q1232" s="247"/>
      <c r="R1232" s="247"/>
      <c r="S1232" s="247"/>
      <c r="T1232" s="248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49" t="s">
        <v>200</v>
      </c>
      <c r="AU1232" s="249" t="s">
        <v>84</v>
      </c>
      <c r="AV1232" s="14" t="s">
        <v>196</v>
      </c>
      <c r="AW1232" s="14" t="s">
        <v>35</v>
      </c>
      <c r="AX1232" s="14" t="s">
        <v>82</v>
      </c>
      <c r="AY1232" s="249" t="s">
        <v>189</v>
      </c>
    </row>
    <row r="1233" s="12" customFormat="1" ht="25.92" customHeight="1">
      <c r="A1233" s="12"/>
      <c r="B1233" s="193"/>
      <c r="C1233" s="194"/>
      <c r="D1233" s="195" t="s">
        <v>73</v>
      </c>
      <c r="E1233" s="196" t="s">
        <v>1092</v>
      </c>
      <c r="F1233" s="196" t="s">
        <v>1093</v>
      </c>
      <c r="G1233" s="194"/>
      <c r="H1233" s="194"/>
      <c r="I1233" s="197"/>
      <c r="J1233" s="198">
        <f>BK1233</f>
        <v>0</v>
      </c>
      <c r="K1233" s="194"/>
      <c r="L1233" s="199"/>
      <c r="M1233" s="200"/>
      <c r="N1233" s="201"/>
      <c r="O1233" s="201"/>
      <c r="P1233" s="202">
        <f>P1234+P1238+P1247+P1250+P1253</f>
        <v>0</v>
      </c>
      <c r="Q1233" s="201"/>
      <c r="R1233" s="202">
        <f>R1234+R1238+R1247+R1250+R1253</f>
        <v>0</v>
      </c>
      <c r="S1233" s="201"/>
      <c r="T1233" s="203">
        <f>T1234+T1238+T1247+T1250+T1253</f>
        <v>0</v>
      </c>
      <c r="U1233" s="12"/>
      <c r="V1233" s="12"/>
      <c r="W1233" s="12"/>
      <c r="X1233" s="12"/>
      <c r="Y1233" s="12"/>
      <c r="Z1233" s="12"/>
      <c r="AA1233" s="12"/>
      <c r="AB1233" s="12"/>
      <c r="AC1233" s="12"/>
      <c r="AD1233" s="12"/>
      <c r="AE1233" s="12"/>
      <c r="AR1233" s="204" t="s">
        <v>219</v>
      </c>
      <c r="AT1233" s="205" t="s">
        <v>73</v>
      </c>
      <c r="AU1233" s="205" t="s">
        <v>74</v>
      </c>
      <c r="AY1233" s="204" t="s">
        <v>189</v>
      </c>
      <c r="BK1233" s="206">
        <f>BK1234+BK1238+BK1247+BK1250+BK1253</f>
        <v>0</v>
      </c>
    </row>
    <row r="1234" s="12" customFormat="1" ht="22.8" customHeight="1">
      <c r="A1234" s="12"/>
      <c r="B1234" s="193"/>
      <c r="C1234" s="194"/>
      <c r="D1234" s="195" t="s">
        <v>73</v>
      </c>
      <c r="E1234" s="207" t="s">
        <v>1094</v>
      </c>
      <c r="F1234" s="207" t="s">
        <v>1095</v>
      </c>
      <c r="G1234" s="194"/>
      <c r="H1234" s="194"/>
      <c r="I1234" s="197"/>
      <c r="J1234" s="208">
        <f>BK1234</f>
        <v>0</v>
      </c>
      <c r="K1234" s="194"/>
      <c r="L1234" s="199"/>
      <c r="M1234" s="200"/>
      <c r="N1234" s="201"/>
      <c r="O1234" s="201"/>
      <c r="P1234" s="202">
        <f>SUM(P1235:P1237)</f>
        <v>0</v>
      </c>
      <c r="Q1234" s="201"/>
      <c r="R1234" s="202">
        <f>SUM(R1235:R1237)</f>
        <v>0</v>
      </c>
      <c r="S1234" s="201"/>
      <c r="T1234" s="203">
        <f>SUM(T1235:T1237)</f>
        <v>0</v>
      </c>
      <c r="U1234" s="12"/>
      <c r="V1234" s="12"/>
      <c r="W1234" s="12"/>
      <c r="X1234" s="12"/>
      <c r="Y1234" s="12"/>
      <c r="Z1234" s="12"/>
      <c r="AA1234" s="12"/>
      <c r="AB1234" s="12"/>
      <c r="AC1234" s="12"/>
      <c r="AD1234" s="12"/>
      <c r="AE1234" s="12"/>
      <c r="AR1234" s="204" t="s">
        <v>219</v>
      </c>
      <c r="AT1234" s="205" t="s">
        <v>73</v>
      </c>
      <c r="AU1234" s="205" t="s">
        <v>82</v>
      </c>
      <c r="AY1234" s="204" t="s">
        <v>189</v>
      </c>
      <c r="BK1234" s="206">
        <f>SUM(BK1235:BK1237)</f>
        <v>0</v>
      </c>
    </row>
    <row r="1235" s="2" customFormat="1" ht="16.5" customHeight="1">
      <c r="A1235" s="42"/>
      <c r="B1235" s="43"/>
      <c r="C1235" s="209" t="s">
        <v>2611</v>
      </c>
      <c r="D1235" s="209" t="s">
        <v>192</v>
      </c>
      <c r="E1235" s="210" t="s">
        <v>1097</v>
      </c>
      <c r="F1235" s="211" t="s">
        <v>1098</v>
      </c>
      <c r="G1235" s="212" t="s">
        <v>1099</v>
      </c>
      <c r="H1235" s="213">
        <v>1</v>
      </c>
      <c r="I1235" s="214"/>
      <c r="J1235" s="215">
        <f>ROUND(I1235*H1235,2)</f>
        <v>0</v>
      </c>
      <c r="K1235" s="211" t="s">
        <v>195</v>
      </c>
      <c r="L1235" s="48"/>
      <c r="M1235" s="216" t="s">
        <v>19</v>
      </c>
      <c r="N1235" s="217" t="s">
        <v>45</v>
      </c>
      <c r="O1235" s="88"/>
      <c r="P1235" s="218">
        <f>O1235*H1235</f>
        <v>0</v>
      </c>
      <c r="Q1235" s="218">
        <v>0</v>
      </c>
      <c r="R1235" s="218">
        <f>Q1235*H1235</f>
        <v>0</v>
      </c>
      <c r="S1235" s="218">
        <v>0</v>
      </c>
      <c r="T1235" s="219">
        <f>S1235*H1235</f>
        <v>0</v>
      </c>
      <c r="U1235" s="42"/>
      <c r="V1235" s="42"/>
      <c r="W1235" s="42"/>
      <c r="X1235" s="42"/>
      <c r="Y1235" s="42"/>
      <c r="Z1235" s="42"/>
      <c r="AA1235" s="42"/>
      <c r="AB1235" s="42"/>
      <c r="AC1235" s="42"/>
      <c r="AD1235" s="42"/>
      <c r="AE1235" s="42"/>
      <c r="AR1235" s="220" t="s">
        <v>1100</v>
      </c>
      <c r="AT1235" s="220" t="s">
        <v>192</v>
      </c>
      <c r="AU1235" s="220" t="s">
        <v>84</v>
      </c>
      <c r="AY1235" s="21" t="s">
        <v>189</v>
      </c>
      <c r="BE1235" s="221">
        <f>IF(N1235="základní",J1235,0)</f>
        <v>0</v>
      </c>
      <c r="BF1235" s="221">
        <f>IF(N1235="snížená",J1235,0)</f>
        <v>0</v>
      </c>
      <c r="BG1235" s="221">
        <f>IF(N1235="zákl. přenesená",J1235,0)</f>
        <v>0</v>
      </c>
      <c r="BH1235" s="221">
        <f>IF(N1235="sníž. přenesená",J1235,0)</f>
        <v>0</v>
      </c>
      <c r="BI1235" s="221">
        <f>IF(N1235="nulová",J1235,0)</f>
        <v>0</v>
      </c>
      <c r="BJ1235" s="21" t="s">
        <v>82</v>
      </c>
      <c r="BK1235" s="221">
        <f>ROUND(I1235*H1235,2)</f>
        <v>0</v>
      </c>
      <c r="BL1235" s="21" t="s">
        <v>1100</v>
      </c>
      <c r="BM1235" s="220" t="s">
        <v>2612</v>
      </c>
    </row>
    <row r="1236" s="2" customFormat="1">
      <c r="A1236" s="42"/>
      <c r="B1236" s="43"/>
      <c r="C1236" s="44"/>
      <c r="D1236" s="222" t="s">
        <v>198</v>
      </c>
      <c r="E1236" s="44"/>
      <c r="F1236" s="223" t="s">
        <v>1102</v>
      </c>
      <c r="G1236" s="44"/>
      <c r="H1236" s="44"/>
      <c r="I1236" s="224"/>
      <c r="J1236" s="44"/>
      <c r="K1236" s="44"/>
      <c r="L1236" s="48"/>
      <c r="M1236" s="225"/>
      <c r="N1236" s="226"/>
      <c r="O1236" s="88"/>
      <c r="P1236" s="88"/>
      <c r="Q1236" s="88"/>
      <c r="R1236" s="88"/>
      <c r="S1236" s="88"/>
      <c r="T1236" s="89"/>
      <c r="U1236" s="42"/>
      <c r="V1236" s="42"/>
      <c r="W1236" s="42"/>
      <c r="X1236" s="42"/>
      <c r="Y1236" s="42"/>
      <c r="Z1236" s="42"/>
      <c r="AA1236" s="42"/>
      <c r="AB1236" s="42"/>
      <c r="AC1236" s="42"/>
      <c r="AD1236" s="42"/>
      <c r="AE1236" s="42"/>
      <c r="AT1236" s="21" t="s">
        <v>198</v>
      </c>
      <c r="AU1236" s="21" t="s">
        <v>84</v>
      </c>
    </row>
    <row r="1237" s="2" customFormat="1" ht="16.5" customHeight="1">
      <c r="A1237" s="42"/>
      <c r="B1237" s="43"/>
      <c r="C1237" s="209" t="s">
        <v>2613</v>
      </c>
      <c r="D1237" s="209" t="s">
        <v>192</v>
      </c>
      <c r="E1237" s="210" t="s">
        <v>2614</v>
      </c>
      <c r="F1237" s="211" t="s">
        <v>2615</v>
      </c>
      <c r="G1237" s="212" t="s">
        <v>1099</v>
      </c>
      <c r="H1237" s="213">
        <v>1</v>
      </c>
      <c r="I1237" s="214"/>
      <c r="J1237" s="215">
        <f>ROUND(I1237*H1237,2)</f>
        <v>0</v>
      </c>
      <c r="K1237" s="211" t="s">
        <v>19</v>
      </c>
      <c r="L1237" s="48"/>
      <c r="M1237" s="216" t="s">
        <v>19</v>
      </c>
      <c r="N1237" s="217" t="s">
        <v>45</v>
      </c>
      <c r="O1237" s="88"/>
      <c r="P1237" s="218">
        <f>O1237*H1237</f>
        <v>0</v>
      </c>
      <c r="Q1237" s="218">
        <v>0</v>
      </c>
      <c r="R1237" s="218">
        <f>Q1237*H1237</f>
        <v>0</v>
      </c>
      <c r="S1237" s="218">
        <v>0</v>
      </c>
      <c r="T1237" s="219">
        <f>S1237*H1237</f>
        <v>0</v>
      </c>
      <c r="U1237" s="42"/>
      <c r="V1237" s="42"/>
      <c r="W1237" s="42"/>
      <c r="X1237" s="42"/>
      <c r="Y1237" s="42"/>
      <c r="Z1237" s="42"/>
      <c r="AA1237" s="42"/>
      <c r="AB1237" s="42"/>
      <c r="AC1237" s="42"/>
      <c r="AD1237" s="42"/>
      <c r="AE1237" s="42"/>
      <c r="AR1237" s="220" t="s">
        <v>1100</v>
      </c>
      <c r="AT1237" s="220" t="s">
        <v>192</v>
      </c>
      <c r="AU1237" s="220" t="s">
        <v>84</v>
      </c>
      <c r="AY1237" s="21" t="s">
        <v>189</v>
      </c>
      <c r="BE1237" s="221">
        <f>IF(N1237="základní",J1237,0)</f>
        <v>0</v>
      </c>
      <c r="BF1237" s="221">
        <f>IF(N1237="snížená",J1237,0)</f>
        <v>0</v>
      </c>
      <c r="BG1237" s="221">
        <f>IF(N1237="zákl. přenesená",J1237,0)</f>
        <v>0</v>
      </c>
      <c r="BH1237" s="221">
        <f>IF(N1237="sníž. přenesená",J1237,0)</f>
        <v>0</v>
      </c>
      <c r="BI1237" s="221">
        <f>IF(N1237="nulová",J1237,0)</f>
        <v>0</v>
      </c>
      <c r="BJ1237" s="21" t="s">
        <v>82</v>
      </c>
      <c r="BK1237" s="221">
        <f>ROUND(I1237*H1237,2)</f>
        <v>0</v>
      </c>
      <c r="BL1237" s="21" t="s">
        <v>1100</v>
      </c>
      <c r="BM1237" s="220" t="s">
        <v>2616</v>
      </c>
    </row>
    <row r="1238" s="12" customFormat="1" ht="22.8" customHeight="1">
      <c r="A1238" s="12"/>
      <c r="B1238" s="193"/>
      <c r="C1238" s="194"/>
      <c r="D1238" s="195" t="s">
        <v>73</v>
      </c>
      <c r="E1238" s="207" t="s">
        <v>1103</v>
      </c>
      <c r="F1238" s="207" t="s">
        <v>1104</v>
      </c>
      <c r="G1238" s="194"/>
      <c r="H1238" s="194"/>
      <c r="I1238" s="197"/>
      <c r="J1238" s="208">
        <f>BK1238</f>
        <v>0</v>
      </c>
      <c r="K1238" s="194"/>
      <c r="L1238" s="199"/>
      <c r="M1238" s="200"/>
      <c r="N1238" s="201"/>
      <c r="O1238" s="201"/>
      <c r="P1238" s="202">
        <f>SUM(P1239:P1246)</f>
        <v>0</v>
      </c>
      <c r="Q1238" s="201"/>
      <c r="R1238" s="202">
        <f>SUM(R1239:R1246)</f>
        <v>0</v>
      </c>
      <c r="S1238" s="201"/>
      <c r="T1238" s="203">
        <f>SUM(T1239:T1246)</f>
        <v>0</v>
      </c>
      <c r="U1238" s="12"/>
      <c r="V1238" s="12"/>
      <c r="W1238" s="12"/>
      <c r="X1238" s="12"/>
      <c r="Y1238" s="12"/>
      <c r="Z1238" s="12"/>
      <c r="AA1238" s="12"/>
      <c r="AB1238" s="12"/>
      <c r="AC1238" s="12"/>
      <c r="AD1238" s="12"/>
      <c r="AE1238" s="12"/>
      <c r="AR1238" s="204" t="s">
        <v>219</v>
      </c>
      <c r="AT1238" s="205" t="s">
        <v>73</v>
      </c>
      <c r="AU1238" s="205" t="s">
        <v>82</v>
      </c>
      <c r="AY1238" s="204" t="s">
        <v>189</v>
      </c>
      <c r="BK1238" s="206">
        <f>SUM(BK1239:BK1246)</f>
        <v>0</v>
      </c>
    </row>
    <row r="1239" s="2" customFormat="1" ht="16.5" customHeight="1">
      <c r="A1239" s="42"/>
      <c r="B1239" s="43"/>
      <c r="C1239" s="209" t="s">
        <v>2617</v>
      </c>
      <c r="D1239" s="209" t="s">
        <v>192</v>
      </c>
      <c r="E1239" s="210" t="s">
        <v>1106</v>
      </c>
      <c r="F1239" s="211" t="s">
        <v>1104</v>
      </c>
      <c r="G1239" s="212" t="s">
        <v>1099</v>
      </c>
      <c r="H1239" s="213">
        <v>1</v>
      </c>
      <c r="I1239" s="214"/>
      <c r="J1239" s="215">
        <f>ROUND(I1239*H1239,2)</f>
        <v>0</v>
      </c>
      <c r="K1239" s="211" t="s">
        <v>195</v>
      </c>
      <c r="L1239" s="48"/>
      <c r="M1239" s="216" t="s">
        <v>19</v>
      </c>
      <c r="N1239" s="217" t="s">
        <v>45</v>
      </c>
      <c r="O1239" s="88"/>
      <c r="P1239" s="218">
        <f>O1239*H1239</f>
        <v>0</v>
      </c>
      <c r="Q1239" s="218">
        <v>0</v>
      </c>
      <c r="R1239" s="218">
        <f>Q1239*H1239</f>
        <v>0</v>
      </c>
      <c r="S1239" s="218">
        <v>0</v>
      </c>
      <c r="T1239" s="219">
        <f>S1239*H1239</f>
        <v>0</v>
      </c>
      <c r="U1239" s="42"/>
      <c r="V1239" s="42"/>
      <c r="W1239" s="42"/>
      <c r="X1239" s="42"/>
      <c r="Y1239" s="42"/>
      <c r="Z1239" s="42"/>
      <c r="AA1239" s="42"/>
      <c r="AB1239" s="42"/>
      <c r="AC1239" s="42"/>
      <c r="AD1239" s="42"/>
      <c r="AE1239" s="42"/>
      <c r="AR1239" s="220" t="s">
        <v>1100</v>
      </c>
      <c r="AT1239" s="220" t="s">
        <v>192</v>
      </c>
      <c r="AU1239" s="220" t="s">
        <v>84</v>
      </c>
      <c r="AY1239" s="21" t="s">
        <v>189</v>
      </c>
      <c r="BE1239" s="221">
        <f>IF(N1239="základní",J1239,0)</f>
        <v>0</v>
      </c>
      <c r="BF1239" s="221">
        <f>IF(N1239="snížená",J1239,0)</f>
        <v>0</v>
      </c>
      <c r="BG1239" s="221">
        <f>IF(N1239="zákl. přenesená",J1239,0)</f>
        <v>0</v>
      </c>
      <c r="BH1239" s="221">
        <f>IF(N1239="sníž. přenesená",J1239,0)</f>
        <v>0</v>
      </c>
      <c r="BI1239" s="221">
        <f>IF(N1239="nulová",J1239,0)</f>
        <v>0</v>
      </c>
      <c r="BJ1239" s="21" t="s">
        <v>82</v>
      </c>
      <c r="BK1239" s="221">
        <f>ROUND(I1239*H1239,2)</f>
        <v>0</v>
      </c>
      <c r="BL1239" s="21" t="s">
        <v>1100</v>
      </c>
      <c r="BM1239" s="220" t="s">
        <v>2618</v>
      </c>
    </row>
    <row r="1240" s="2" customFormat="1">
      <c r="A1240" s="42"/>
      <c r="B1240" s="43"/>
      <c r="C1240" s="44"/>
      <c r="D1240" s="222" t="s">
        <v>198</v>
      </c>
      <c r="E1240" s="44"/>
      <c r="F1240" s="223" t="s">
        <v>1108</v>
      </c>
      <c r="G1240" s="44"/>
      <c r="H1240" s="44"/>
      <c r="I1240" s="224"/>
      <c r="J1240" s="44"/>
      <c r="K1240" s="44"/>
      <c r="L1240" s="48"/>
      <c r="M1240" s="225"/>
      <c r="N1240" s="226"/>
      <c r="O1240" s="88"/>
      <c r="P1240" s="88"/>
      <c r="Q1240" s="88"/>
      <c r="R1240" s="88"/>
      <c r="S1240" s="88"/>
      <c r="T1240" s="89"/>
      <c r="U1240" s="42"/>
      <c r="V1240" s="42"/>
      <c r="W1240" s="42"/>
      <c r="X1240" s="42"/>
      <c r="Y1240" s="42"/>
      <c r="Z1240" s="42"/>
      <c r="AA1240" s="42"/>
      <c r="AB1240" s="42"/>
      <c r="AC1240" s="42"/>
      <c r="AD1240" s="42"/>
      <c r="AE1240" s="42"/>
      <c r="AT1240" s="21" t="s">
        <v>198</v>
      </c>
      <c r="AU1240" s="21" t="s">
        <v>84</v>
      </c>
    </row>
    <row r="1241" s="2" customFormat="1" ht="16.5" customHeight="1">
      <c r="A1241" s="42"/>
      <c r="B1241" s="43"/>
      <c r="C1241" s="209" t="s">
        <v>2619</v>
      </c>
      <c r="D1241" s="209" t="s">
        <v>192</v>
      </c>
      <c r="E1241" s="210" t="s">
        <v>1110</v>
      </c>
      <c r="F1241" s="211" t="s">
        <v>1111</v>
      </c>
      <c r="G1241" s="212" t="s">
        <v>1099</v>
      </c>
      <c r="H1241" s="213">
        <v>1</v>
      </c>
      <c r="I1241" s="214"/>
      <c r="J1241" s="215">
        <f>ROUND(I1241*H1241,2)</f>
        <v>0</v>
      </c>
      <c r="K1241" s="211" t="s">
        <v>195</v>
      </c>
      <c r="L1241" s="48"/>
      <c r="M1241" s="216" t="s">
        <v>19</v>
      </c>
      <c r="N1241" s="217" t="s">
        <v>45</v>
      </c>
      <c r="O1241" s="88"/>
      <c r="P1241" s="218">
        <f>O1241*H1241</f>
        <v>0</v>
      </c>
      <c r="Q1241" s="218">
        <v>0</v>
      </c>
      <c r="R1241" s="218">
        <f>Q1241*H1241</f>
        <v>0</v>
      </c>
      <c r="S1241" s="218">
        <v>0</v>
      </c>
      <c r="T1241" s="219">
        <f>S1241*H1241</f>
        <v>0</v>
      </c>
      <c r="U1241" s="42"/>
      <c r="V1241" s="42"/>
      <c r="W1241" s="42"/>
      <c r="X1241" s="42"/>
      <c r="Y1241" s="42"/>
      <c r="Z1241" s="42"/>
      <c r="AA1241" s="42"/>
      <c r="AB1241" s="42"/>
      <c r="AC1241" s="42"/>
      <c r="AD1241" s="42"/>
      <c r="AE1241" s="42"/>
      <c r="AR1241" s="220" t="s">
        <v>1100</v>
      </c>
      <c r="AT1241" s="220" t="s">
        <v>192</v>
      </c>
      <c r="AU1241" s="220" t="s">
        <v>84</v>
      </c>
      <c r="AY1241" s="21" t="s">
        <v>189</v>
      </c>
      <c r="BE1241" s="221">
        <f>IF(N1241="základní",J1241,0)</f>
        <v>0</v>
      </c>
      <c r="BF1241" s="221">
        <f>IF(N1241="snížená",J1241,0)</f>
        <v>0</v>
      </c>
      <c r="BG1241" s="221">
        <f>IF(N1241="zákl. přenesená",J1241,0)</f>
        <v>0</v>
      </c>
      <c r="BH1241" s="221">
        <f>IF(N1241="sníž. přenesená",J1241,0)</f>
        <v>0</v>
      </c>
      <c r="BI1241" s="221">
        <f>IF(N1241="nulová",J1241,0)</f>
        <v>0</v>
      </c>
      <c r="BJ1241" s="21" t="s">
        <v>82</v>
      </c>
      <c r="BK1241" s="221">
        <f>ROUND(I1241*H1241,2)</f>
        <v>0</v>
      </c>
      <c r="BL1241" s="21" t="s">
        <v>1100</v>
      </c>
      <c r="BM1241" s="220" t="s">
        <v>2620</v>
      </c>
    </row>
    <row r="1242" s="2" customFormat="1">
      <c r="A1242" s="42"/>
      <c r="B1242" s="43"/>
      <c r="C1242" s="44"/>
      <c r="D1242" s="222" t="s">
        <v>198</v>
      </c>
      <c r="E1242" s="44"/>
      <c r="F1242" s="223" t="s">
        <v>1113</v>
      </c>
      <c r="G1242" s="44"/>
      <c r="H1242" s="44"/>
      <c r="I1242" s="224"/>
      <c r="J1242" s="44"/>
      <c r="K1242" s="44"/>
      <c r="L1242" s="48"/>
      <c r="M1242" s="225"/>
      <c r="N1242" s="226"/>
      <c r="O1242" s="88"/>
      <c r="P1242" s="88"/>
      <c r="Q1242" s="88"/>
      <c r="R1242" s="88"/>
      <c r="S1242" s="88"/>
      <c r="T1242" s="89"/>
      <c r="U1242" s="42"/>
      <c r="V1242" s="42"/>
      <c r="W1242" s="42"/>
      <c r="X1242" s="42"/>
      <c r="Y1242" s="42"/>
      <c r="Z1242" s="42"/>
      <c r="AA1242" s="42"/>
      <c r="AB1242" s="42"/>
      <c r="AC1242" s="42"/>
      <c r="AD1242" s="42"/>
      <c r="AE1242" s="42"/>
      <c r="AT1242" s="21" t="s">
        <v>198</v>
      </c>
      <c r="AU1242" s="21" t="s">
        <v>84</v>
      </c>
    </row>
    <row r="1243" s="2" customFormat="1">
      <c r="A1243" s="42"/>
      <c r="B1243" s="43"/>
      <c r="C1243" s="44"/>
      <c r="D1243" s="229" t="s">
        <v>217</v>
      </c>
      <c r="E1243" s="44"/>
      <c r="F1243" s="250" t="s">
        <v>1114</v>
      </c>
      <c r="G1243" s="44"/>
      <c r="H1243" s="44"/>
      <c r="I1243" s="224"/>
      <c r="J1243" s="44"/>
      <c r="K1243" s="44"/>
      <c r="L1243" s="48"/>
      <c r="M1243" s="225"/>
      <c r="N1243" s="226"/>
      <c r="O1243" s="88"/>
      <c r="P1243" s="88"/>
      <c r="Q1243" s="88"/>
      <c r="R1243" s="88"/>
      <c r="S1243" s="88"/>
      <c r="T1243" s="89"/>
      <c r="U1243" s="42"/>
      <c r="V1243" s="42"/>
      <c r="W1243" s="42"/>
      <c r="X1243" s="42"/>
      <c r="Y1243" s="42"/>
      <c r="Z1243" s="42"/>
      <c r="AA1243" s="42"/>
      <c r="AB1243" s="42"/>
      <c r="AC1243" s="42"/>
      <c r="AD1243" s="42"/>
      <c r="AE1243" s="42"/>
      <c r="AT1243" s="21" t="s">
        <v>217</v>
      </c>
      <c r="AU1243" s="21" t="s">
        <v>84</v>
      </c>
    </row>
    <row r="1244" s="2" customFormat="1" ht="16.5" customHeight="1">
      <c r="A1244" s="42"/>
      <c r="B1244" s="43"/>
      <c r="C1244" s="209" t="s">
        <v>2621</v>
      </c>
      <c r="D1244" s="209" t="s">
        <v>192</v>
      </c>
      <c r="E1244" s="210" t="s">
        <v>1116</v>
      </c>
      <c r="F1244" s="211" t="s">
        <v>1117</v>
      </c>
      <c r="G1244" s="212" t="s">
        <v>1099</v>
      </c>
      <c r="H1244" s="213">
        <v>1</v>
      </c>
      <c r="I1244" s="214"/>
      <c r="J1244" s="215">
        <f>ROUND(I1244*H1244,2)</f>
        <v>0</v>
      </c>
      <c r="K1244" s="211" t="s">
        <v>195</v>
      </c>
      <c r="L1244" s="48"/>
      <c r="M1244" s="216" t="s">
        <v>19</v>
      </c>
      <c r="N1244" s="217" t="s">
        <v>45</v>
      </c>
      <c r="O1244" s="88"/>
      <c r="P1244" s="218">
        <f>O1244*H1244</f>
        <v>0</v>
      </c>
      <c r="Q1244" s="218">
        <v>0</v>
      </c>
      <c r="R1244" s="218">
        <f>Q1244*H1244</f>
        <v>0</v>
      </c>
      <c r="S1244" s="218">
        <v>0</v>
      </c>
      <c r="T1244" s="219">
        <f>S1244*H1244</f>
        <v>0</v>
      </c>
      <c r="U1244" s="42"/>
      <c r="V1244" s="42"/>
      <c r="W1244" s="42"/>
      <c r="X1244" s="42"/>
      <c r="Y1244" s="42"/>
      <c r="Z1244" s="42"/>
      <c r="AA1244" s="42"/>
      <c r="AB1244" s="42"/>
      <c r="AC1244" s="42"/>
      <c r="AD1244" s="42"/>
      <c r="AE1244" s="42"/>
      <c r="AR1244" s="220" t="s">
        <v>1100</v>
      </c>
      <c r="AT1244" s="220" t="s">
        <v>192</v>
      </c>
      <c r="AU1244" s="220" t="s">
        <v>84</v>
      </c>
      <c r="AY1244" s="21" t="s">
        <v>189</v>
      </c>
      <c r="BE1244" s="221">
        <f>IF(N1244="základní",J1244,0)</f>
        <v>0</v>
      </c>
      <c r="BF1244" s="221">
        <f>IF(N1244="snížená",J1244,0)</f>
        <v>0</v>
      </c>
      <c r="BG1244" s="221">
        <f>IF(N1244="zákl. přenesená",J1244,0)</f>
        <v>0</v>
      </c>
      <c r="BH1244" s="221">
        <f>IF(N1244="sníž. přenesená",J1244,0)</f>
        <v>0</v>
      </c>
      <c r="BI1244" s="221">
        <f>IF(N1244="nulová",J1244,0)</f>
        <v>0</v>
      </c>
      <c r="BJ1244" s="21" t="s">
        <v>82</v>
      </c>
      <c r="BK1244" s="221">
        <f>ROUND(I1244*H1244,2)</f>
        <v>0</v>
      </c>
      <c r="BL1244" s="21" t="s">
        <v>1100</v>
      </c>
      <c r="BM1244" s="220" t="s">
        <v>2622</v>
      </c>
    </row>
    <row r="1245" s="2" customFormat="1">
      <c r="A1245" s="42"/>
      <c r="B1245" s="43"/>
      <c r="C1245" s="44"/>
      <c r="D1245" s="222" t="s">
        <v>198</v>
      </c>
      <c r="E1245" s="44"/>
      <c r="F1245" s="223" t="s">
        <v>1119</v>
      </c>
      <c r="G1245" s="44"/>
      <c r="H1245" s="44"/>
      <c r="I1245" s="224"/>
      <c r="J1245" s="44"/>
      <c r="K1245" s="44"/>
      <c r="L1245" s="48"/>
      <c r="M1245" s="225"/>
      <c r="N1245" s="226"/>
      <c r="O1245" s="88"/>
      <c r="P1245" s="88"/>
      <c r="Q1245" s="88"/>
      <c r="R1245" s="88"/>
      <c r="S1245" s="88"/>
      <c r="T1245" s="89"/>
      <c r="U1245" s="42"/>
      <c r="V1245" s="42"/>
      <c r="W1245" s="42"/>
      <c r="X1245" s="42"/>
      <c r="Y1245" s="42"/>
      <c r="Z1245" s="42"/>
      <c r="AA1245" s="42"/>
      <c r="AB1245" s="42"/>
      <c r="AC1245" s="42"/>
      <c r="AD1245" s="42"/>
      <c r="AE1245" s="42"/>
      <c r="AT1245" s="21" t="s">
        <v>198</v>
      </c>
      <c r="AU1245" s="21" t="s">
        <v>84</v>
      </c>
    </row>
    <row r="1246" s="2" customFormat="1">
      <c r="A1246" s="42"/>
      <c r="B1246" s="43"/>
      <c r="C1246" s="44"/>
      <c r="D1246" s="229" t="s">
        <v>217</v>
      </c>
      <c r="E1246" s="44"/>
      <c r="F1246" s="250" t="s">
        <v>1120</v>
      </c>
      <c r="G1246" s="44"/>
      <c r="H1246" s="44"/>
      <c r="I1246" s="224"/>
      <c r="J1246" s="44"/>
      <c r="K1246" s="44"/>
      <c r="L1246" s="48"/>
      <c r="M1246" s="225"/>
      <c r="N1246" s="226"/>
      <c r="O1246" s="88"/>
      <c r="P1246" s="88"/>
      <c r="Q1246" s="88"/>
      <c r="R1246" s="88"/>
      <c r="S1246" s="88"/>
      <c r="T1246" s="89"/>
      <c r="U1246" s="42"/>
      <c r="V1246" s="42"/>
      <c r="W1246" s="42"/>
      <c r="X1246" s="42"/>
      <c r="Y1246" s="42"/>
      <c r="Z1246" s="42"/>
      <c r="AA1246" s="42"/>
      <c r="AB1246" s="42"/>
      <c r="AC1246" s="42"/>
      <c r="AD1246" s="42"/>
      <c r="AE1246" s="42"/>
      <c r="AT1246" s="21" t="s">
        <v>217</v>
      </c>
      <c r="AU1246" s="21" t="s">
        <v>84</v>
      </c>
    </row>
    <row r="1247" s="12" customFormat="1" ht="22.8" customHeight="1">
      <c r="A1247" s="12"/>
      <c r="B1247" s="193"/>
      <c r="C1247" s="194"/>
      <c r="D1247" s="195" t="s">
        <v>73</v>
      </c>
      <c r="E1247" s="207" t="s">
        <v>1121</v>
      </c>
      <c r="F1247" s="207" t="s">
        <v>1122</v>
      </c>
      <c r="G1247" s="194"/>
      <c r="H1247" s="194"/>
      <c r="I1247" s="197"/>
      <c r="J1247" s="208">
        <f>BK1247</f>
        <v>0</v>
      </c>
      <c r="K1247" s="194"/>
      <c r="L1247" s="199"/>
      <c r="M1247" s="200"/>
      <c r="N1247" s="201"/>
      <c r="O1247" s="201"/>
      <c r="P1247" s="202">
        <f>SUM(P1248:P1249)</f>
        <v>0</v>
      </c>
      <c r="Q1247" s="201"/>
      <c r="R1247" s="202">
        <f>SUM(R1248:R1249)</f>
        <v>0</v>
      </c>
      <c r="S1247" s="201"/>
      <c r="T1247" s="203">
        <f>SUM(T1248:T1249)</f>
        <v>0</v>
      </c>
      <c r="U1247" s="12"/>
      <c r="V1247" s="12"/>
      <c r="W1247" s="12"/>
      <c r="X1247" s="12"/>
      <c r="Y1247" s="12"/>
      <c r="Z1247" s="12"/>
      <c r="AA1247" s="12"/>
      <c r="AB1247" s="12"/>
      <c r="AC1247" s="12"/>
      <c r="AD1247" s="12"/>
      <c r="AE1247" s="12"/>
      <c r="AR1247" s="204" t="s">
        <v>219</v>
      </c>
      <c r="AT1247" s="205" t="s">
        <v>73</v>
      </c>
      <c r="AU1247" s="205" t="s">
        <v>82</v>
      </c>
      <c r="AY1247" s="204" t="s">
        <v>189</v>
      </c>
      <c r="BK1247" s="206">
        <f>SUM(BK1248:BK1249)</f>
        <v>0</v>
      </c>
    </row>
    <row r="1248" s="2" customFormat="1" ht="16.5" customHeight="1">
      <c r="A1248" s="42"/>
      <c r="B1248" s="43"/>
      <c r="C1248" s="209" t="s">
        <v>2623</v>
      </c>
      <c r="D1248" s="209" t="s">
        <v>192</v>
      </c>
      <c r="E1248" s="210" t="s">
        <v>1124</v>
      </c>
      <c r="F1248" s="211" t="s">
        <v>1125</v>
      </c>
      <c r="G1248" s="212" t="s">
        <v>1099</v>
      </c>
      <c r="H1248" s="213">
        <v>1</v>
      </c>
      <c r="I1248" s="214"/>
      <c r="J1248" s="215">
        <f>ROUND(I1248*H1248,2)</f>
        <v>0</v>
      </c>
      <c r="K1248" s="211" t="s">
        <v>195</v>
      </c>
      <c r="L1248" s="48"/>
      <c r="M1248" s="216" t="s">
        <v>19</v>
      </c>
      <c r="N1248" s="217" t="s">
        <v>45</v>
      </c>
      <c r="O1248" s="88"/>
      <c r="P1248" s="218">
        <f>O1248*H1248</f>
        <v>0</v>
      </c>
      <c r="Q1248" s="218">
        <v>0</v>
      </c>
      <c r="R1248" s="218">
        <f>Q1248*H1248</f>
        <v>0</v>
      </c>
      <c r="S1248" s="218">
        <v>0</v>
      </c>
      <c r="T1248" s="219">
        <f>S1248*H1248</f>
        <v>0</v>
      </c>
      <c r="U1248" s="42"/>
      <c r="V1248" s="42"/>
      <c r="W1248" s="42"/>
      <c r="X1248" s="42"/>
      <c r="Y1248" s="42"/>
      <c r="Z1248" s="42"/>
      <c r="AA1248" s="42"/>
      <c r="AB1248" s="42"/>
      <c r="AC1248" s="42"/>
      <c r="AD1248" s="42"/>
      <c r="AE1248" s="42"/>
      <c r="AR1248" s="220" t="s">
        <v>1100</v>
      </c>
      <c r="AT1248" s="220" t="s">
        <v>192</v>
      </c>
      <c r="AU1248" s="220" t="s">
        <v>84</v>
      </c>
      <c r="AY1248" s="21" t="s">
        <v>189</v>
      </c>
      <c r="BE1248" s="221">
        <f>IF(N1248="základní",J1248,0)</f>
        <v>0</v>
      </c>
      <c r="BF1248" s="221">
        <f>IF(N1248="snížená",J1248,0)</f>
        <v>0</v>
      </c>
      <c r="BG1248" s="221">
        <f>IF(N1248="zákl. přenesená",J1248,0)</f>
        <v>0</v>
      </c>
      <c r="BH1248" s="221">
        <f>IF(N1248="sníž. přenesená",J1248,0)</f>
        <v>0</v>
      </c>
      <c r="BI1248" s="221">
        <f>IF(N1248="nulová",J1248,0)</f>
        <v>0</v>
      </c>
      <c r="BJ1248" s="21" t="s">
        <v>82</v>
      </c>
      <c r="BK1248" s="221">
        <f>ROUND(I1248*H1248,2)</f>
        <v>0</v>
      </c>
      <c r="BL1248" s="21" t="s">
        <v>1100</v>
      </c>
      <c r="BM1248" s="220" t="s">
        <v>2624</v>
      </c>
    </row>
    <row r="1249" s="2" customFormat="1">
      <c r="A1249" s="42"/>
      <c r="B1249" s="43"/>
      <c r="C1249" s="44"/>
      <c r="D1249" s="222" t="s">
        <v>198</v>
      </c>
      <c r="E1249" s="44"/>
      <c r="F1249" s="223" t="s">
        <v>1127</v>
      </c>
      <c r="G1249" s="44"/>
      <c r="H1249" s="44"/>
      <c r="I1249" s="224"/>
      <c r="J1249" s="44"/>
      <c r="K1249" s="44"/>
      <c r="L1249" s="48"/>
      <c r="M1249" s="225"/>
      <c r="N1249" s="226"/>
      <c r="O1249" s="88"/>
      <c r="P1249" s="88"/>
      <c r="Q1249" s="88"/>
      <c r="R1249" s="88"/>
      <c r="S1249" s="88"/>
      <c r="T1249" s="89"/>
      <c r="U1249" s="42"/>
      <c r="V1249" s="42"/>
      <c r="W1249" s="42"/>
      <c r="X1249" s="42"/>
      <c r="Y1249" s="42"/>
      <c r="Z1249" s="42"/>
      <c r="AA1249" s="42"/>
      <c r="AB1249" s="42"/>
      <c r="AC1249" s="42"/>
      <c r="AD1249" s="42"/>
      <c r="AE1249" s="42"/>
      <c r="AT1249" s="21" t="s">
        <v>198</v>
      </c>
      <c r="AU1249" s="21" t="s">
        <v>84</v>
      </c>
    </row>
    <row r="1250" s="12" customFormat="1" ht="22.8" customHeight="1">
      <c r="A1250" s="12"/>
      <c r="B1250" s="193"/>
      <c r="C1250" s="194"/>
      <c r="D1250" s="195" t="s">
        <v>73</v>
      </c>
      <c r="E1250" s="207" t="s">
        <v>1128</v>
      </c>
      <c r="F1250" s="207" t="s">
        <v>1129</v>
      </c>
      <c r="G1250" s="194"/>
      <c r="H1250" s="194"/>
      <c r="I1250" s="197"/>
      <c r="J1250" s="208">
        <f>BK1250</f>
        <v>0</v>
      </c>
      <c r="K1250" s="194"/>
      <c r="L1250" s="199"/>
      <c r="M1250" s="200"/>
      <c r="N1250" s="201"/>
      <c r="O1250" s="201"/>
      <c r="P1250" s="202">
        <f>SUM(P1251:P1252)</f>
        <v>0</v>
      </c>
      <c r="Q1250" s="201"/>
      <c r="R1250" s="202">
        <f>SUM(R1251:R1252)</f>
        <v>0</v>
      </c>
      <c r="S1250" s="201"/>
      <c r="T1250" s="203">
        <f>SUM(T1251:T1252)</f>
        <v>0</v>
      </c>
      <c r="U1250" s="12"/>
      <c r="V1250" s="12"/>
      <c r="W1250" s="12"/>
      <c r="X1250" s="12"/>
      <c r="Y1250" s="12"/>
      <c r="Z1250" s="12"/>
      <c r="AA1250" s="12"/>
      <c r="AB1250" s="12"/>
      <c r="AC1250" s="12"/>
      <c r="AD1250" s="12"/>
      <c r="AE1250" s="12"/>
      <c r="AR1250" s="204" t="s">
        <v>219</v>
      </c>
      <c r="AT1250" s="205" t="s">
        <v>73</v>
      </c>
      <c r="AU1250" s="205" t="s">
        <v>82</v>
      </c>
      <c r="AY1250" s="204" t="s">
        <v>189</v>
      </c>
      <c r="BK1250" s="206">
        <f>SUM(BK1251:BK1252)</f>
        <v>0</v>
      </c>
    </row>
    <row r="1251" s="2" customFormat="1" ht="16.5" customHeight="1">
      <c r="A1251" s="42"/>
      <c r="B1251" s="43"/>
      <c r="C1251" s="209" t="s">
        <v>2625</v>
      </c>
      <c r="D1251" s="209" t="s">
        <v>192</v>
      </c>
      <c r="E1251" s="210" t="s">
        <v>1131</v>
      </c>
      <c r="F1251" s="211" t="s">
        <v>1129</v>
      </c>
      <c r="G1251" s="212" t="s">
        <v>1099</v>
      </c>
      <c r="H1251" s="213">
        <v>1</v>
      </c>
      <c r="I1251" s="214"/>
      <c r="J1251" s="215">
        <f>ROUND(I1251*H1251,2)</f>
        <v>0</v>
      </c>
      <c r="K1251" s="211" t="s">
        <v>195</v>
      </c>
      <c r="L1251" s="48"/>
      <c r="M1251" s="216" t="s">
        <v>19</v>
      </c>
      <c r="N1251" s="217" t="s">
        <v>45</v>
      </c>
      <c r="O1251" s="88"/>
      <c r="P1251" s="218">
        <f>O1251*H1251</f>
        <v>0</v>
      </c>
      <c r="Q1251" s="218">
        <v>0</v>
      </c>
      <c r="R1251" s="218">
        <f>Q1251*H1251</f>
        <v>0</v>
      </c>
      <c r="S1251" s="218">
        <v>0</v>
      </c>
      <c r="T1251" s="219">
        <f>S1251*H1251</f>
        <v>0</v>
      </c>
      <c r="U1251" s="42"/>
      <c r="V1251" s="42"/>
      <c r="W1251" s="42"/>
      <c r="X1251" s="42"/>
      <c r="Y1251" s="42"/>
      <c r="Z1251" s="42"/>
      <c r="AA1251" s="42"/>
      <c r="AB1251" s="42"/>
      <c r="AC1251" s="42"/>
      <c r="AD1251" s="42"/>
      <c r="AE1251" s="42"/>
      <c r="AR1251" s="220" t="s">
        <v>1100</v>
      </c>
      <c r="AT1251" s="220" t="s">
        <v>192</v>
      </c>
      <c r="AU1251" s="220" t="s">
        <v>84</v>
      </c>
      <c r="AY1251" s="21" t="s">
        <v>189</v>
      </c>
      <c r="BE1251" s="221">
        <f>IF(N1251="základní",J1251,0)</f>
        <v>0</v>
      </c>
      <c r="BF1251" s="221">
        <f>IF(N1251="snížená",J1251,0)</f>
        <v>0</v>
      </c>
      <c r="BG1251" s="221">
        <f>IF(N1251="zákl. přenesená",J1251,0)</f>
        <v>0</v>
      </c>
      <c r="BH1251" s="221">
        <f>IF(N1251="sníž. přenesená",J1251,0)</f>
        <v>0</v>
      </c>
      <c r="BI1251" s="221">
        <f>IF(N1251="nulová",J1251,0)</f>
        <v>0</v>
      </c>
      <c r="BJ1251" s="21" t="s">
        <v>82</v>
      </c>
      <c r="BK1251" s="221">
        <f>ROUND(I1251*H1251,2)</f>
        <v>0</v>
      </c>
      <c r="BL1251" s="21" t="s">
        <v>1100</v>
      </c>
      <c r="BM1251" s="220" t="s">
        <v>2626</v>
      </c>
    </row>
    <row r="1252" s="2" customFormat="1">
      <c r="A1252" s="42"/>
      <c r="B1252" s="43"/>
      <c r="C1252" s="44"/>
      <c r="D1252" s="222" t="s">
        <v>198</v>
      </c>
      <c r="E1252" s="44"/>
      <c r="F1252" s="223" t="s">
        <v>1133</v>
      </c>
      <c r="G1252" s="44"/>
      <c r="H1252" s="44"/>
      <c r="I1252" s="224"/>
      <c r="J1252" s="44"/>
      <c r="K1252" s="44"/>
      <c r="L1252" s="48"/>
      <c r="M1252" s="225"/>
      <c r="N1252" s="226"/>
      <c r="O1252" s="88"/>
      <c r="P1252" s="88"/>
      <c r="Q1252" s="88"/>
      <c r="R1252" s="88"/>
      <c r="S1252" s="88"/>
      <c r="T1252" s="89"/>
      <c r="U1252" s="42"/>
      <c r="V1252" s="42"/>
      <c r="W1252" s="42"/>
      <c r="X1252" s="42"/>
      <c r="Y1252" s="42"/>
      <c r="Z1252" s="42"/>
      <c r="AA1252" s="42"/>
      <c r="AB1252" s="42"/>
      <c r="AC1252" s="42"/>
      <c r="AD1252" s="42"/>
      <c r="AE1252" s="42"/>
      <c r="AT1252" s="21" t="s">
        <v>198</v>
      </c>
      <c r="AU1252" s="21" t="s">
        <v>84</v>
      </c>
    </row>
    <row r="1253" s="12" customFormat="1" ht="22.8" customHeight="1">
      <c r="A1253" s="12"/>
      <c r="B1253" s="193"/>
      <c r="C1253" s="194"/>
      <c r="D1253" s="195" t="s">
        <v>73</v>
      </c>
      <c r="E1253" s="207" t="s">
        <v>1134</v>
      </c>
      <c r="F1253" s="207" t="s">
        <v>1135</v>
      </c>
      <c r="G1253" s="194"/>
      <c r="H1253" s="194"/>
      <c r="I1253" s="197"/>
      <c r="J1253" s="208">
        <f>BK1253</f>
        <v>0</v>
      </c>
      <c r="K1253" s="194"/>
      <c r="L1253" s="199"/>
      <c r="M1253" s="200"/>
      <c r="N1253" s="201"/>
      <c r="O1253" s="201"/>
      <c r="P1253" s="202">
        <f>SUM(P1254:P1257)</f>
        <v>0</v>
      </c>
      <c r="Q1253" s="201"/>
      <c r="R1253" s="202">
        <f>SUM(R1254:R1257)</f>
        <v>0</v>
      </c>
      <c r="S1253" s="201"/>
      <c r="T1253" s="203">
        <f>SUM(T1254:T1257)</f>
        <v>0</v>
      </c>
      <c r="U1253" s="12"/>
      <c r="V1253" s="12"/>
      <c r="W1253" s="12"/>
      <c r="X1253" s="12"/>
      <c r="Y1253" s="12"/>
      <c r="Z1253" s="12"/>
      <c r="AA1253" s="12"/>
      <c r="AB1253" s="12"/>
      <c r="AC1253" s="12"/>
      <c r="AD1253" s="12"/>
      <c r="AE1253" s="12"/>
      <c r="AR1253" s="204" t="s">
        <v>219</v>
      </c>
      <c r="AT1253" s="205" t="s">
        <v>73</v>
      </c>
      <c r="AU1253" s="205" t="s">
        <v>82</v>
      </c>
      <c r="AY1253" s="204" t="s">
        <v>189</v>
      </c>
      <c r="BK1253" s="206">
        <f>SUM(BK1254:BK1257)</f>
        <v>0</v>
      </c>
    </row>
    <row r="1254" s="2" customFormat="1" ht="16.5" customHeight="1">
      <c r="A1254" s="42"/>
      <c r="B1254" s="43"/>
      <c r="C1254" s="209" t="s">
        <v>2627</v>
      </c>
      <c r="D1254" s="209" t="s">
        <v>192</v>
      </c>
      <c r="E1254" s="210" t="s">
        <v>1137</v>
      </c>
      <c r="F1254" s="211" t="s">
        <v>1138</v>
      </c>
      <c r="G1254" s="212" t="s">
        <v>1099</v>
      </c>
      <c r="H1254" s="213">
        <v>1</v>
      </c>
      <c r="I1254" s="214"/>
      <c r="J1254" s="215">
        <f>ROUND(I1254*H1254,2)</f>
        <v>0</v>
      </c>
      <c r="K1254" s="211" t="s">
        <v>195</v>
      </c>
      <c r="L1254" s="48"/>
      <c r="M1254" s="216" t="s">
        <v>19</v>
      </c>
      <c r="N1254" s="217" t="s">
        <v>45</v>
      </c>
      <c r="O1254" s="88"/>
      <c r="P1254" s="218">
        <f>O1254*H1254</f>
        <v>0</v>
      </c>
      <c r="Q1254" s="218">
        <v>0</v>
      </c>
      <c r="R1254" s="218">
        <f>Q1254*H1254</f>
        <v>0</v>
      </c>
      <c r="S1254" s="218">
        <v>0</v>
      </c>
      <c r="T1254" s="219">
        <f>S1254*H1254</f>
        <v>0</v>
      </c>
      <c r="U1254" s="42"/>
      <c r="V1254" s="42"/>
      <c r="W1254" s="42"/>
      <c r="X1254" s="42"/>
      <c r="Y1254" s="42"/>
      <c r="Z1254" s="42"/>
      <c r="AA1254" s="42"/>
      <c r="AB1254" s="42"/>
      <c r="AC1254" s="42"/>
      <c r="AD1254" s="42"/>
      <c r="AE1254" s="42"/>
      <c r="AR1254" s="220" t="s">
        <v>1100</v>
      </c>
      <c r="AT1254" s="220" t="s">
        <v>192</v>
      </c>
      <c r="AU1254" s="220" t="s">
        <v>84</v>
      </c>
      <c r="AY1254" s="21" t="s">
        <v>189</v>
      </c>
      <c r="BE1254" s="221">
        <f>IF(N1254="základní",J1254,0)</f>
        <v>0</v>
      </c>
      <c r="BF1254" s="221">
        <f>IF(N1254="snížená",J1254,0)</f>
        <v>0</v>
      </c>
      <c r="BG1254" s="221">
        <f>IF(N1254="zákl. přenesená",J1254,0)</f>
        <v>0</v>
      </c>
      <c r="BH1254" s="221">
        <f>IF(N1254="sníž. přenesená",J1254,0)</f>
        <v>0</v>
      </c>
      <c r="BI1254" s="221">
        <f>IF(N1254="nulová",J1254,0)</f>
        <v>0</v>
      </c>
      <c r="BJ1254" s="21" t="s">
        <v>82</v>
      </c>
      <c r="BK1254" s="221">
        <f>ROUND(I1254*H1254,2)</f>
        <v>0</v>
      </c>
      <c r="BL1254" s="21" t="s">
        <v>1100</v>
      </c>
      <c r="BM1254" s="220" t="s">
        <v>2628</v>
      </c>
    </row>
    <row r="1255" s="2" customFormat="1">
      <c r="A1255" s="42"/>
      <c r="B1255" s="43"/>
      <c r="C1255" s="44"/>
      <c r="D1255" s="222" t="s">
        <v>198</v>
      </c>
      <c r="E1255" s="44"/>
      <c r="F1255" s="223" t="s">
        <v>1140</v>
      </c>
      <c r="G1255" s="44"/>
      <c r="H1255" s="44"/>
      <c r="I1255" s="224"/>
      <c r="J1255" s="44"/>
      <c r="K1255" s="44"/>
      <c r="L1255" s="48"/>
      <c r="M1255" s="225"/>
      <c r="N1255" s="226"/>
      <c r="O1255" s="88"/>
      <c r="P1255" s="88"/>
      <c r="Q1255" s="88"/>
      <c r="R1255" s="88"/>
      <c r="S1255" s="88"/>
      <c r="T1255" s="89"/>
      <c r="U1255" s="42"/>
      <c r="V1255" s="42"/>
      <c r="W1255" s="42"/>
      <c r="X1255" s="42"/>
      <c r="Y1255" s="42"/>
      <c r="Z1255" s="42"/>
      <c r="AA1255" s="42"/>
      <c r="AB1255" s="42"/>
      <c r="AC1255" s="42"/>
      <c r="AD1255" s="42"/>
      <c r="AE1255" s="42"/>
      <c r="AT1255" s="21" t="s">
        <v>198</v>
      </c>
      <c r="AU1255" s="21" t="s">
        <v>84</v>
      </c>
    </row>
    <row r="1256" s="2" customFormat="1" ht="24.15" customHeight="1">
      <c r="A1256" s="42"/>
      <c r="B1256" s="43"/>
      <c r="C1256" s="209" t="s">
        <v>2629</v>
      </c>
      <c r="D1256" s="209" t="s">
        <v>192</v>
      </c>
      <c r="E1256" s="210" t="s">
        <v>2630</v>
      </c>
      <c r="F1256" s="211" t="s">
        <v>2631</v>
      </c>
      <c r="G1256" s="212" t="s">
        <v>1099</v>
      </c>
      <c r="H1256" s="213">
        <v>1</v>
      </c>
      <c r="I1256" s="214"/>
      <c r="J1256" s="215">
        <f>ROUND(I1256*H1256,2)</f>
        <v>0</v>
      </c>
      <c r="K1256" s="211" t="s">
        <v>19</v>
      </c>
      <c r="L1256" s="48"/>
      <c r="M1256" s="216" t="s">
        <v>19</v>
      </c>
      <c r="N1256" s="217" t="s">
        <v>45</v>
      </c>
      <c r="O1256" s="88"/>
      <c r="P1256" s="218">
        <f>O1256*H1256</f>
        <v>0</v>
      </c>
      <c r="Q1256" s="218">
        <v>0</v>
      </c>
      <c r="R1256" s="218">
        <f>Q1256*H1256</f>
        <v>0</v>
      </c>
      <c r="S1256" s="218">
        <v>0</v>
      </c>
      <c r="T1256" s="219">
        <f>S1256*H1256</f>
        <v>0</v>
      </c>
      <c r="U1256" s="42"/>
      <c r="V1256" s="42"/>
      <c r="W1256" s="42"/>
      <c r="X1256" s="42"/>
      <c r="Y1256" s="42"/>
      <c r="Z1256" s="42"/>
      <c r="AA1256" s="42"/>
      <c r="AB1256" s="42"/>
      <c r="AC1256" s="42"/>
      <c r="AD1256" s="42"/>
      <c r="AE1256" s="42"/>
      <c r="AR1256" s="220" t="s">
        <v>1100</v>
      </c>
      <c r="AT1256" s="220" t="s">
        <v>192</v>
      </c>
      <c r="AU1256" s="220" t="s">
        <v>84</v>
      </c>
      <c r="AY1256" s="21" t="s">
        <v>189</v>
      </c>
      <c r="BE1256" s="221">
        <f>IF(N1256="základní",J1256,0)</f>
        <v>0</v>
      </c>
      <c r="BF1256" s="221">
        <f>IF(N1256="snížená",J1256,0)</f>
        <v>0</v>
      </c>
      <c r="BG1256" s="221">
        <f>IF(N1256="zákl. přenesená",J1256,0)</f>
        <v>0</v>
      </c>
      <c r="BH1256" s="221">
        <f>IF(N1256="sníž. přenesená",J1256,0)</f>
        <v>0</v>
      </c>
      <c r="BI1256" s="221">
        <f>IF(N1256="nulová",J1256,0)</f>
        <v>0</v>
      </c>
      <c r="BJ1256" s="21" t="s">
        <v>82</v>
      </c>
      <c r="BK1256" s="221">
        <f>ROUND(I1256*H1256,2)</f>
        <v>0</v>
      </c>
      <c r="BL1256" s="21" t="s">
        <v>1100</v>
      </c>
      <c r="BM1256" s="220" t="s">
        <v>2632</v>
      </c>
    </row>
    <row r="1257" s="2" customFormat="1" ht="24.15" customHeight="1">
      <c r="A1257" s="42"/>
      <c r="B1257" s="43"/>
      <c r="C1257" s="209" t="s">
        <v>2633</v>
      </c>
      <c r="D1257" s="209" t="s">
        <v>192</v>
      </c>
      <c r="E1257" s="210" t="s">
        <v>2634</v>
      </c>
      <c r="F1257" s="211" t="s">
        <v>2635</v>
      </c>
      <c r="G1257" s="212" t="s">
        <v>1099</v>
      </c>
      <c r="H1257" s="213">
        <v>1</v>
      </c>
      <c r="I1257" s="214"/>
      <c r="J1257" s="215">
        <f>ROUND(I1257*H1257,2)</f>
        <v>0</v>
      </c>
      <c r="K1257" s="211" t="s">
        <v>19</v>
      </c>
      <c r="L1257" s="48"/>
      <c r="M1257" s="287" t="s">
        <v>19</v>
      </c>
      <c r="N1257" s="288" t="s">
        <v>45</v>
      </c>
      <c r="O1257" s="284"/>
      <c r="P1257" s="289">
        <f>O1257*H1257</f>
        <v>0</v>
      </c>
      <c r="Q1257" s="289">
        <v>0</v>
      </c>
      <c r="R1257" s="289">
        <f>Q1257*H1257</f>
        <v>0</v>
      </c>
      <c r="S1257" s="289">
        <v>0</v>
      </c>
      <c r="T1257" s="290">
        <f>S1257*H1257</f>
        <v>0</v>
      </c>
      <c r="U1257" s="42"/>
      <c r="V1257" s="42"/>
      <c r="W1257" s="42"/>
      <c r="X1257" s="42"/>
      <c r="Y1257" s="42"/>
      <c r="Z1257" s="42"/>
      <c r="AA1257" s="42"/>
      <c r="AB1257" s="42"/>
      <c r="AC1257" s="42"/>
      <c r="AD1257" s="42"/>
      <c r="AE1257" s="42"/>
      <c r="AR1257" s="220" t="s">
        <v>1100</v>
      </c>
      <c r="AT1257" s="220" t="s">
        <v>192</v>
      </c>
      <c r="AU1257" s="220" t="s">
        <v>84</v>
      </c>
      <c r="AY1257" s="21" t="s">
        <v>189</v>
      </c>
      <c r="BE1257" s="221">
        <f>IF(N1257="základní",J1257,0)</f>
        <v>0</v>
      </c>
      <c r="BF1257" s="221">
        <f>IF(N1257="snížená",J1257,0)</f>
        <v>0</v>
      </c>
      <c r="BG1257" s="221">
        <f>IF(N1257="zákl. přenesená",J1257,0)</f>
        <v>0</v>
      </c>
      <c r="BH1257" s="221">
        <f>IF(N1257="sníž. přenesená",J1257,0)</f>
        <v>0</v>
      </c>
      <c r="BI1257" s="221">
        <f>IF(N1257="nulová",J1257,0)</f>
        <v>0</v>
      </c>
      <c r="BJ1257" s="21" t="s">
        <v>82</v>
      </c>
      <c r="BK1257" s="221">
        <f>ROUND(I1257*H1257,2)</f>
        <v>0</v>
      </c>
      <c r="BL1257" s="21" t="s">
        <v>1100</v>
      </c>
      <c r="BM1257" s="220" t="s">
        <v>2636</v>
      </c>
    </row>
    <row r="1258" s="2" customFormat="1" ht="6.96" customHeight="1">
      <c r="A1258" s="42"/>
      <c r="B1258" s="63"/>
      <c r="C1258" s="64"/>
      <c r="D1258" s="64"/>
      <c r="E1258" s="64"/>
      <c r="F1258" s="64"/>
      <c r="G1258" s="64"/>
      <c r="H1258" s="64"/>
      <c r="I1258" s="64"/>
      <c r="J1258" s="64"/>
      <c r="K1258" s="64"/>
      <c r="L1258" s="48"/>
      <c r="M1258" s="42"/>
      <c r="O1258" s="42"/>
      <c r="P1258" s="42"/>
      <c r="Q1258" s="42"/>
      <c r="R1258" s="42"/>
      <c r="S1258" s="42"/>
      <c r="T1258" s="42"/>
      <c r="U1258" s="42"/>
      <c r="V1258" s="42"/>
      <c r="W1258" s="42"/>
      <c r="X1258" s="42"/>
      <c r="Y1258" s="42"/>
      <c r="Z1258" s="42"/>
      <c r="AA1258" s="42"/>
      <c r="AB1258" s="42"/>
      <c r="AC1258" s="42"/>
      <c r="AD1258" s="42"/>
      <c r="AE1258" s="42"/>
    </row>
  </sheetData>
  <sheetProtection sheet="1" autoFilter="0" formatColumns="0" formatRows="0" objects="1" scenarios="1" spinCount="100000" saltValue="TtmdbtWshQxMv3ONoEqhw7nMZNoGg+ZIFIjaJahYwS7b9PxblQlB57yUVWrzErM3MeiD+CxCtUb3my2sB/RTnA==" hashValue="XGAUGyjE74Qqq9xVtAQVQMmSfXZTDyVZftb35NzT3Yfi4HJn62aMZEeB7TC5ToNDidskFdXxiLzx27gvNFHVIQ==" algorithmName="SHA-512" password="CC3F"/>
  <autoFilter ref="C101:K1257"/>
  <mergeCells count="9">
    <mergeCell ref="E7:H7"/>
    <mergeCell ref="E9:H9"/>
    <mergeCell ref="E18:H18"/>
    <mergeCell ref="E27:H27"/>
    <mergeCell ref="E48:H48"/>
    <mergeCell ref="E50:H50"/>
    <mergeCell ref="E92:H92"/>
    <mergeCell ref="E94:H94"/>
    <mergeCell ref="L2:V2"/>
  </mergeCells>
  <hyperlinks>
    <hyperlink ref="F106" r:id="rId1" display="https://podminky.urs.cz/item/CS_URS_2024_02/111111314"/>
    <hyperlink ref="F116" r:id="rId2" display="https://podminky.urs.cz/item/CS_URS_2024_02/111211201"/>
    <hyperlink ref="F120" r:id="rId3" display="https://podminky.urs.cz/item/CS_URS_2024_02/113106121"/>
    <hyperlink ref="F129" r:id="rId4" display="https://podminky.urs.cz/item/CS_URS_2024_02/113107332"/>
    <hyperlink ref="F137" r:id="rId5" display="https://podminky.urs.cz/item/CS_URS_2024_02/113107334"/>
    <hyperlink ref="F141" r:id="rId6" display="https://podminky.urs.cz/item/CS_URS_2024_02/113107345"/>
    <hyperlink ref="F145" r:id="rId7" display="https://podminky.urs.cz/item/CS_URS_2024_02/121151113"/>
    <hyperlink ref="F151" r:id="rId8" display="https://podminky.urs.cz/item/CS_URS_2024_02/122251101"/>
    <hyperlink ref="F161" r:id="rId9" display="https://podminky.urs.cz/item/CS_URS_2024_02/122251102"/>
    <hyperlink ref="F171" r:id="rId10" display="https://podminky.urs.cz/item/CS_URS_2024_02/122251104"/>
    <hyperlink ref="F183" r:id="rId11" display="https://podminky.urs.cz/item/CS_URS_2024_02/122351101"/>
    <hyperlink ref="F187" r:id="rId12" display="https://podminky.urs.cz/item/CS_URS_2024_02/122351102"/>
    <hyperlink ref="F191" r:id="rId13" display="https://podminky.urs.cz/item/CS_URS_2024_02/122351104"/>
    <hyperlink ref="F195" r:id="rId14" display="https://podminky.urs.cz/item/CS_URS_2024_02/131251102"/>
    <hyperlink ref="F204" r:id="rId15" display="https://podminky.urs.cz/item/CS_URS_2024_02/131251104"/>
    <hyperlink ref="F215" r:id="rId16" display="https://podminky.urs.cz/item/CS_URS_2024_02/131351102"/>
    <hyperlink ref="F219" r:id="rId17" display="https://podminky.urs.cz/item/CS_URS_2024_02/131351104"/>
    <hyperlink ref="F223" r:id="rId18" display="https://podminky.urs.cz/item/CS_URS_2024_02/132251102"/>
    <hyperlink ref="F232" r:id="rId19" display="https://podminky.urs.cz/item/CS_URS_2024_02/132351102"/>
    <hyperlink ref="F236" r:id="rId20" display="https://podminky.urs.cz/item/CS_URS_2024_02/133251101"/>
    <hyperlink ref="F245" r:id="rId21" display="https://podminky.urs.cz/item/CS_URS_2024_02/133351101"/>
    <hyperlink ref="F249" r:id="rId22" display="https://podminky.urs.cz/item/CS_URS_2024_02/162351103"/>
    <hyperlink ref="F253" r:id="rId23" display="https://podminky.urs.cz/item/CS_URS_2024_02/162351123"/>
    <hyperlink ref="F256" r:id="rId24" display="https://podminky.urs.cz/item/CS_URS_2024_02/162751117"/>
    <hyperlink ref="F265" r:id="rId25" display="https://podminky.urs.cz/item/CS_URS_2024_02/162751137"/>
    <hyperlink ref="F268" r:id="rId26" display="https://podminky.urs.cz/item/CS_URS_2024_02/167151101"/>
    <hyperlink ref="F272" r:id="rId27" display="https://podminky.urs.cz/item/CS_URS_2024_02/167151102"/>
    <hyperlink ref="F275" r:id="rId28" display="https://podminky.urs.cz/item/CS_URS_2024_02/171152501"/>
    <hyperlink ref="F279" r:id="rId29" display="https://podminky.urs.cz/item/CS_URS_2024_02/174151101"/>
    <hyperlink ref="F299" r:id="rId30" display="https://podminky.urs.cz/item/CS_URS_2024_02/175151101"/>
    <hyperlink ref="F310" r:id="rId31" display="https://podminky.urs.cz/item/CS_URS_2024_02/181351003"/>
    <hyperlink ref="F317" r:id="rId32" display="https://podminky.urs.cz/item/CS_URS_2024_02/181411141"/>
    <hyperlink ref="F323" r:id="rId33" display="https://podminky.urs.cz/item/CS_URS_2024_02/181411151"/>
    <hyperlink ref="F332" r:id="rId34" display="https://podminky.urs.cz/item/CS_URS_2024_02/181911102"/>
    <hyperlink ref="F336" r:id="rId35" display="https://podminky.urs.cz/item/CS_URS_2024_02/181951112"/>
    <hyperlink ref="F340" r:id="rId36" display="https://podminky.urs.cz/item/CS_URS_2024_02/181951114"/>
    <hyperlink ref="F343" r:id="rId37" display="https://podminky.urs.cz/item/CS_URS_2024_02/182151111"/>
    <hyperlink ref="F346" r:id="rId38" display="https://podminky.urs.cz/item/CS_URS_2024_02/182151112"/>
    <hyperlink ref="F349" r:id="rId39" display="https://podminky.urs.cz/item/CS_URS_2024_02/183111111"/>
    <hyperlink ref="F356" r:id="rId40" display="https://podminky.urs.cz/item/CS_URS_2024_02/183151113"/>
    <hyperlink ref="F358" r:id="rId41" display="https://podminky.urs.cz/item/CS_URS_2024_02/183205111"/>
    <hyperlink ref="F369" r:id="rId42" display="https://podminky.urs.cz/item/CS_URS_2024_02/183211312"/>
    <hyperlink ref="F374" r:id="rId43" display="https://podminky.urs.cz/item/CS_URS_2024_02/183403114"/>
    <hyperlink ref="F378" r:id="rId44" display="https://podminky.urs.cz/item/CS_URS_2024_02/183451351"/>
    <hyperlink ref="F390" r:id="rId45" display="https://podminky.urs.cz/item/CS_URS_2024_02/183901113"/>
    <hyperlink ref="F393" r:id="rId46" display="https://podminky.urs.cz/item/CS_URS_2024_02/184102114"/>
    <hyperlink ref="F398" r:id="rId47" display="https://podminky.urs.cz/item/CS_URS_2024_02/184102115"/>
    <hyperlink ref="F412" r:id="rId48" display="https://podminky.urs.cz/item/CS_URS_2024_02/184102185"/>
    <hyperlink ref="F414" r:id="rId49" display="https://podminky.urs.cz/item/CS_URS_2024_02/184215132"/>
    <hyperlink ref="F418" r:id="rId50" display="https://podminky.urs.cz/item/CS_URS_2024_02/184701112"/>
    <hyperlink ref="F432" r:id="rId51" display="https://podminky.urs.cz/item/CS_URS_2024_02/184851111"/>
    <hyperlink ref="F436" r:id="rId52" display="https://podminky.urs.cz/item/CS_URS_2024_02/184911421"/>
    <hyperlink ref="F448" r:id="rId53" display="https://podminky.urs.cz/item/CS_URS_2024_02/185803111"/>
    <hyperlink ref="F451" r:id="rId54" display="https://podminky.urs.cz/item/CS_URS_2024_02/185804111"/>
    <hyperlink ref="F454" r:id="rId55" display="https://podminky.urs.cz/item/CS_URS_2024_02/185804312"/>
    <hyperlink ref="F457" r:id="rId56" display="https://podminky.urs.cz/item/CS_URS_2024_02/185851121"/>
    <hyperlink ref="F461" r:id="rId57" display="https://podminky.urs.cz/item/CS_URS_2024_02/211971121"/>
    <hyperlink ref="F471" r:id="rId58" display="https://podminky.urs.cz/item/CS_URS_2024_02/212572111"/>
    <hyperlink ref="F475" r:id="rId59" display="https://podminky.urs.cz/item/CS_URS_2024_02/212751104"/>
    <hyperlink ref="F480" r:id="rId60" display="https://podminky.urs.cz/item/CS_URS_2024_02/271532212"/>
    <hyperlink ref="F510" r:id="rId61" display="https://podminky.urs.cz/item/CS_URS_2024_02/274313711"/>
    <hyperlink ref="F528" r:id="rId62" display="https://podminky.urs.cz/item/CS_URS_2024_02/274351121"/>
    <hyperlink ref="F545" r:id="rId63" display="https://podminky.urs.cz/item/CS_URS_2024_02/274351122"/>
    <hyperlink ref="F548" r:id="rId64" display="https://podminky.urs.cz/item/CS_URS_2024_02/275313711"/>
    <hyperlink ref="F553" r:id="rId65" display="https://podminky.urs.cz/item/CS_URS_2024_02/311113154"/>
    <hyperlink ref="F559" r:id="rId66" display="https://podminky.urs.cz/item/CS_URS_2024_02/311361821"/>
    <hyperlink ref="F566" r:id="rId67" display="https://podminky.urs.cz/item/CS_URS_2024_02/319201321"/>
    <hyperlink ref="F570" r:id="rId68" display="https://podminky.urs.cz/item/CS_URS_2024_02/319202321"/>
    <hyperlink ref="F574" r:id="rId69" display="https://podminky.urs.cz/item/CS_URS_2024_02/319202331"/>
    <hyperlink ref="F578" r:id="rId70" display="https://podminky.urs.cz/item/CS_URS_2024_02/327213113"/>
    <hyperlink ref="F596" r:id="rId71" display="https://podminky.urs.cz/item/CS_URS_2024_02/327323127"/>
    <hyperlink ref="F602" r:id="rId72" display="https://podminky.urs.cz/item/CS_URS_2024_02/327351211"/>
    <hyperlink ref="F608" r:id="rId73" display="https://podminky.urs.cz/item/CS_URS_2024_02/327351221"/>
    <hyperlink ref="F611" r:id="rId74" display="https://podminky.urs.cz/item/CS_URS_2024_02/327361006"/>
    <hyperlink ref="F615" r:id="rId75" display="https://podminky.urs.cz/item/CS_URS_2024_02/327501111"/>
    <hyperlink ref="F647" r:id="rId76" display="https://podminky.urs.cz/item/CS_URS_2024_02/451572111"/>
    <hyperlink ref="F652" r:id="rId77" display="https://podminky.urs.cz/item/CS_URS_2024_02/561121101"/>
    <hyperlink ref="F668" r:id="rId78" display="https://podminky.urs.cz/item/CS_URS_2024_02/561121102"/>
    <hyperlink ref="F680" r:id="rId79" display="https://podminky.urs.cz/item/CS_URS_2024_02/561121112"/>
    <hyperlink ref="F706" r:id="rId80" display="https://podminky.urs.cz/item/CS_URS_2024_02/564710103"/>
    <hyperlink ref="F710" r:id="rId81" display="https://podminky.urs.cz/item/CS_URS_2024_02/564740101"/>
    <hyperlink ref="F714" r:id="rId82" display="https://podminky.urs.cz/item/CS_URS_2024_02/564740102"/>
    <hyperlink ref="F721" r:id="rId83" display="https://podminky.urs.cz/item/CS_URS_2024_02/564740112"/>
    <hyperlink ref="F739" r:id="rId84" display="https://podminky.urs.cz/item/CS_URS_2024_02/564861014"/>
    <hyperlink ref="F743" r:id="rId85" display="https://podminky.urs.cz/item/CS_URS_2024_02/591241111"/>
    <hyperlink ref="F759" r:id="rId86" display="https://podminky.urs.cz/item/CS_URS_2024_02/591412111"/>
    <hyperlink ref="F770" r:id="rId87" display="https://podminky.urs.cz/item/CS_URS_2024_02/451579777"/>
    <hyperlink ref="F773" r:id="rId88" display="https://podminky.urs.cz/item/CS_URS_2024_02/597661111"/>
    <hyperlink ref="F853" r:id="rId89" display="https://podminky.urs.cz/item/CS_URS_2024_02/622324411"/>
    <hyperlink ref="F880" r:id="rId90" display="https://podminky.urs.cz/item/CS_URS_2024_02/623324411"/>
    <hyperlink ref="F883" r:id="rId91" display="https://podminky.urs.cz/item/CS_URS_2024_02/628631211"/>
    <hyperlink ref="F891" r:id="rId92" display="https://podminky.urs.cz/item/CS_URS_2024_02/871310430"/>
    <hyperlink ref="F909" r:id="rId93" display="https://podminky.urs.cz/item/CS_URS_2024_02/877275213"/>
    <hyperlink ref="F912" r:id="rId94" display="https://podminky.urs.cz/item/CS_URS_2024_02/877325216"/>
    <hyperlink ref="F916" r:id="rId95" display="https://podminky.urs.cz/item/CS_URS_2024_02/897171111"/>
    <hyperlink ref="F919" r:id="rId96" display="https://podminky.urs.cz/item/CS_URS_2024_02/899722111"/>
    <hyperlink ref="F923" r:id="rId97" display="https://podminky.urs.cz/item/CS_URS_2024_02/916111123"/>
    <hyperlink ref="F933" r:id="rId98" display="https://podminky.urs.cz/item/CS_URS_2024_02/916241213"/>
    <hyperlink ref="F957" r:id="rId99" display="https://podminky.urs.cz/item/CS_URS_2024_02/936124112"/>
    <hyperlink ref="F970" r:id="rId100" display="https://podminky.urs.cz/item/CS_URS_2024_02/961055111"/>
    <hyperlink ref="F981" r:id="rId101" display="https://podminky.urs.cz/item/CS_URS_2024_02/962022491"/>
    <hyperlink ref="F985" r:id="rId102" display="https://podminky.urs.cz/item/CS_URS_2024_02/962042321"/>
    <hyperlink ref="F989" r:id="rId103" display="https://podminky.urs.cz/item/CS_URS_2024_02/962052211"/>
    <hyperlink ref="F993" r:id="rId104" display="https://podminky.urs.cz/item/CS_URS_2024_02/963023612"/>
    <hyperlink ref="F1003" r:id="rId105" display="https://podminky.urs.cz/item/CS_URS_2024_02/963042819"/>
    <hyperlink ref="F1007" r:id="rId106" display="https://podminky.urs.cz/item/CS_URS_2024_02/965042231"/>
    <hyperlink ref="F1011" r:id="rId107" display="https://podminky.urs.cz/item/CS_URS_2024_02/965042241"/>
    <hyperlink ref="F1015" r:id="rId108" display="https://podminky.urs.cz/item/CS_URS_2024_02/966008211"/>
    <hyperlink ref="F1017" r:id="rId109" display="https://podminky.urs.cz/item/CS_URS_2024_02/967031732"/>
    <hyperlink ref="F1022" r:id="rId110" display="https://podminky.urs.cz/item/CS_URS_2024_02/978036161"/>
    <hyperlink ref="F1026" r:id="rId111" display="https://podminky.urs.cz/item/CS_URS_2024_02/978036191"/>
    <hyperlink ref="F1029" r:id="rId112" display="https://podminky.urs.cz/item/CS_URS_2024_02/985131111"/>
    <hyperlink ref="F1042" r:id="rId113" display="https://podminky.urs.cz/item/CS_URS_2024_02/985221012"/>
    <hyperlink ref="F1046" r:id="rId114" display="https://podminky.urs.cz/item/CS_URS_2024_02/985221112"/>
    <hyperlink ref="F1066" r:id="rId115" display="https://podminky.urs.cz/item/CS_URS_2024_02/985221120"/>
    <hyperlink ref="F1069" r:id="rId116" display="https://podminky.urs.cz/item/CS_URS_2024_02/985222111"/>
    <hyperlink ref="F1072" r:id="rId117" display="https://podminky.urs.cz/item/CS_URS_2024_02/985223310"/>
    <hyperlink ref="F1086" r:id="rId118" display="https://podminky.urs.cz/item/CS_URS_2024_02/985331213"/>
    <hyperlink ref="F1105" r:id="rId119" display="https://podminky.urs.cz/item/CS_URS_2024_02/985331912"/>
    <hyperlink ref="F1109" r:id="rId120" display="https://podminky.urs.cz/item/CS_URS_2024_02/997013151"/>
    <hyperlink ref="F1113" r:id="rId121" display="https://podminky.urs.cz/item/CS_URS_2024_02/997013501"/>
    <hyperlink ref="F1116" r:id="rId122" display="https://podminky.urs.cz/item/CS_URS_2024_02/997013509"/>
    <hyperlink ref="F1120" r:id="rId123" display="https://podminky.urs.cz/item/CS_URS_2024_02/997013601"/>
    <hyperlink ref="F1124" r:id="rId124" display="https://podminky.urs.cz/item/CS_URS_2024_02/997013602"/>
    <hyperlink ref="F1128" r:id="rId125" display="https://podminky.urs.cz/item/CS_URS_2024_02/997013609"/>
    <hyperlink ref="F1133" r:id="rId126" display="https://podminky.urs.cz/item/CS_URS_2024_02/997013631"/>
    <hyperlink ref="F1137" r:id="rId127" display="https://podminky.urs.cz/item/CS_URS_2024_02/997013645"/>
    <hyperlink ref="F1141" r:id="rId128" display="https://podminky.urs.cz/item/CS_URS_2024_02/997013873"/>
    <hyperlink ref="F1151" r:id="rId129" display="https://podminky.urs.cz/item/CS_URS_2024_02/998011008"/>
    <hyperlink ref="F1155" r:id="rId130" display="https://podminky.urs.cz/item/CS_URS_2024_02/711131101"/>
    <hyperlink ref="F1158" r:id="rId131" display="https://podminky.urs.cz/item/CS_URS_2024_02/711132101"/>
    <hyperlink ref="F1183" r:id="rId132" display="https://podminky.urs.cz/item/CS_URS_2024_02/998711111"/>
    <hyperlink ref="F1187" r:id="rId133" display="https://podminky.urs.cz/item/CS_URS_2024_02/998764111"/>
    <hyperlink ref="F1190" r:id="rId134" display="https://podminky.urs.cz/item/CS_URS_2024_02/767161813"/>
    <hyperlink ref="F1194" r:id="rId135" display="https://podminky.urs.cz/item/CS_URS_2024_02/767161851"/>
    <hyperlink ref="F1212" r:id="rId136" display="https://podminky.urs.cz/item/CS_URS_2024_02/998767111"/>
    <hyperlink ref="F1215" r:id="rId137" display="https://podminky.urs.cz/item/CS_URS_2024_02/772591922"/>
    <hyperlink ref="F1222" r:id="rId138" display="https://podminky.urs.cz/item/CS_URS_2024_02/998772111"/>
    <hyperlink ref="F1236" r:id="rId139" display="https://podminky.urs.cz/item/CS_URS_2024_02/013254000"/>
    <hyperlink ref="F1240" r:id="rId140" display="https://podminky.urs.cz/item/CS_URS_2024_02/030001000"/>
    <hyperlink ref="F1242" r:id="rId141" display="https://podminky.urs.cz/item/CS_URS_2024_02/034103000"/>
    <hyperlink ref="F1245" r:id="rId142" display="https://podminky.urs.cz/item/CS_URS_2024_02/039002000"/>
    <hyperlink ref="F1249" r:id="rId143" display="https://podminky.urs.cz/item/CS_URS_2024_02/045002000"/>
    <hyperlink ref="F1252" r:id="rId144" display="https://podminky.urs.cz/item/CS_URS_2024_02/070001000"/>
    <hyperlink ref="F1255" r:id="rId145" display="https://podminky.urs.cz/item/CS_URS_2024_02/0914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4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90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24"/>
      <c r="AT3" s="21" t="s">
        <v>84</v>
      </c>
    </row>
    <row r="4" s="1" customFormat="1" ht="24.96" customHeight="1">
      <c r="B4" s="24"/>
      <c r="D4" s="135" t="s">
        <v>98</v>
      </c>
      <c r="L4" s="24"/>
      <c r="M4" s="136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37" t="s">
        <v>16</v>
      </c>
      <c r="L6" s="24"/>
    </row>
    <row r="7" s="1" customFormat="1" ht="26.25" customHeight="1">
      <c r="B7" s="24"/>
      <c r="E7" s="138" t="str">
        <f>'Rekapitulace stavby'!K6</f>
        <v>Obnova fasád, vnějších vyplní otvorů, terasy a parteru hlavní budovy lázní Kyselka, Bílina</v>
      </c>
      <c r="F7" s="137"/>
      <c r="G7" s="137"/>
      <c r="H7" s="137"/>
      <c r="L7" s="24"/>
    </row>
    <row r="8" s="2" customFormat="1" ht="12" customHeight="1">
      <c r="A8" s="42"/>
      <c r="B8" s="48"/>
      <c r="C8" s="42"/>
      <c r="D8" s="137" t="s">
        <v>112</v>
      </c>
      <c r="E8" s="42"/>
      <c r="F8" s="42"/>
      <c r="G8" s="42"/>
      <c r="H8" s="42"/>
      <c r="I8" s="42"/>
      <c r="J8" s="42"/>
      <c r="K8" s="42"/>
      <c r="L8" s="139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40" t="s">
        <v>2637</v>
      </c>
      <c r="F9" s="42"/>
      <c r="G9" s="42"/>
      <c r="H9" s="42"/>
      <c r="I9" s="42"/>
      <c r="J9" s="42"/>
      <c r="K9" s="42"/>
      <c r="L9" s="139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9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7" t="s">
        <v>18</v>
      </c>
      <c r="E11" s="42"/>
      <c r="F11" s="141" t="s">
        <v>19</v>
      </c>
      <c r="G11" s="42"/>
      <c r="H11" s="42"/>
      <c r="I11" s="137" t="s">
        <v>20</v>
      </c>
      <c r="J11" s="141" t="s">
        <v>19</v>
      </c>
      <c r="K11" s="42"/>
      <c r="L11" s="139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7" t="s">
        <v>21</v>
      </c>
      <c r="E12" s="42"/>
      <c r="F12" s="141" t="s">
        <v>22</v>
      </c>
      <c r="G12" s="42"/>
      <c r="H12" s="42"/>
      <c r="I12" s="137" t="s">
        <v>23</v>
      </c>
      <c r="J12" s="142" t="str">
        <f>'Rekapitulace stavby'!AN8</f>
        <v>11. 6. 2024</v>
      </c>
      <c r="K12" s="42"/>
      <c r="L12" s="139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9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7" t="s">
        <v>25</v>
      </c>
      <c r="E14" s="42"/>
      <c r="F14" s="42"/>
      <c r="G14" s="42"/>
      <c r="H14" s="42"/>
      <c r="I14" s="137" t="s">
        <v>26</v>
      </c>
      <c r="J14" s="141" t="s">
        <v>19</v>
      </c>
      <c r="K14" s="42"/>
      <c r="L14" s="139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1" t="s">
        <v>27</v>
      </c>
      <c r="F15" s="42"/>
      <c r="G15" s="42"/>
      <c r="H15" s="42"/>
      <c r="I15" s="137" t="s">
        <v>28</v>
      </c>
      <c r="J15" s="141" t="s">
        <v>19</v>
      </c>
      <c r="K15" s="42"/>
      <c r="L15" s="139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9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7" t="s">
        <v>29</v>
      </c>
      <c r="E17" s="42"/>
      <c r="F17" s="42"/>
      <c r="G17" s="42"/>
      <c r="H17" s="42"/>
      <c r="I17" s="137" t="s">
        <v>26</v>
      </c>
      <c r="J17" s="37" t="str">
        <f>'Rekapitulace stavby'!AN13</f>
        <v>Vyplň údaj</v>
      </c>
      <c r="K17" s="42"/>
      <c r="L17" s="139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7" t="str">
        <f>'Rekapitulace stavby'!E14</f>
        <v>Vyplň údaj</v>
      </c>
      <c r="F18" s="141"/>
      <c r="G18" s="141"/>
      <c r="H18" s="141"/>
      <c r="I18" s="137" t="s">
        <v>28</v>
      </c>
      <c r="J18" s="37" t="str">
        <f>'Rekapitulace stavby'!AN14</f>
        <v>Vyplň údaj</v>
      </c>
      <c r="K18" s="42"/>
      <c r="L18" s="139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9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7" t="s">
        <v>31</v>
      </c>
      <c r="E20" s="42"/>
      <c r="F20" s="42"/>
      <c r="G20" s="42"/>
      <c r="H20" s="42"/>
      <c r="I20" s="137" t="s">
        <v>26</v>
      </c>
      <c r="J20" s="141" t="s">
        <v>32</v>
      </c>
      <c r="K20" s="42"/>
      <c r="L20" s="139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1" t="s">
        <v>33</v>
      </c>
      <c r="F21" s="42"/>
      <c r="G21" s="42"/>
      <c r="H21" s="42"/>
      <c r="I21" s="137" t="s">
        <v>28</v>
      </c>
      <c r="J21" s="141" t="s">
        <v>34</v>
      </c>
      <c r="K21" s="42"/>
      <c r="L21" s="139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9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7" t="s">
        <v>36</v>
      </c>
      <c r="E23" s="42"/>
      <c r="F23" s="42"/>
      <c r="G23" s="42"/>
      <c r="H23" s="42"/>
      <c r="I23" s="137" t="s">
        <v>26</v>
      </c>
      <c r="J23" s="141" t="s">
        <v>19</v>
      </c>
      <c r="K23" s="42"/>
      <c r="L23" s="139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1" t="s">
        <v>2638</v>
      </c>
      <c r="F24" s="42"/>
      <c r="G24" s="42"/>
      <c r="H24" s="42"/>
      <c r="I24" s="137" t="s">
        <v>28</v>
      </c>
      <c r="J24" s="141" t="s">
        <v>19</v>
      </c>
      <c r="K24" s="42"/>
      <c r="L24" s="139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9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7" t="s">
        <v>38</v>
      </c>
      <c r="E26" s="42"/>
      <c r="F26" s="42"/>
      <c r="G26" s="42"/>
      <c r="H26" s="42"/>
      <c r="I26" s="42"/>
      <c r="J26" s="42"/>
      <c r="K26" s="42"/>
      <c r="L26" s="139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238.5" customHeight="1">
      <c r="A27" s="143"/>
      <c r="B27" s="144"/>
      <c r="C27" s="143"/>
      <c r="D27" s="143"/>
      <c r="E27" s="145" t="s">
        <v>2639</v>
      </c>
      <c r="F27" s="145"/>
      <c r="G27" s="145"/>
      <c r="H27" s="145"/>
      <c r="I27" s="143"/>
      <c r="J27" s="143"/>
      <c r="K27" s="143"/>
      <c r="L27" s="146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9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7"/>
      <c r="E29" s="147"/>
      <c r="F29" s="147"/>
      <c r="G29" s="147"/>
      <c r="H29" s="147"/>
      <c r="I29" s="147"/>
      <c r="J29" s="147"/>
      <c r="K29" s="147"/>
      <c r="L29" s="139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8" t="s">
        <v>40</v>
      </c>
      <c r="E30" s="42"/>
      <c r="F30" s="42"/>
      <c r="G30" s="42"/>
      <c r="H30" s="42"/>
      <c r="I30" s="42"/>
      <c r="J30" s="149">
        <f>ROUND(J160, 2)</f>
        <v>0</v>
      </c>
      <c r="K30" s="42"/>
      <c r="L30" s="139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7"/>
      <c r="E31" s="147"/>
      <c r="F31" s="147"/>
      <c r="G31" s="147"/>
      <c r="H31" s="147"/>
      <c r="I31" s="147"/>
      <c r="J31" s="147"/>
      <c r="K31" s="147"/>
      <c r="L31" s="139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50" t="s">
        <v>42</v>
      </c>
      <c r="G32" s="42"/>
      <c r="H32" s="42"/>
      <c r="I32" s="150" t="s">
        <v>41</v>
      </c>
      <c r="J32" s="150" t="s">
        <v>43</v>
      </c>
      <c r="K32" s="42"/>
      <c r="L32" s="139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1" t="s">
        <v>44</v>
      </c>
      <c r="E33" s="137" t="s">
        <v>45</v>
      </c>
      <c r="F33" s="152">
        <f>ROUND((SUM(BE160:BE713)),  2)</f>
        <v>0</v>
      </c>
      <c r="G33" s="42"/>
      <c r="H33" s="42"/>
      <c r="I33" s="153">
        <v>0.20999999999999999</v>
      </c>
      <c r="J33" s="152">
        <f>ROUND(((SUM(BE160:BE713))*I33),  2)</f>
        <v>0</v>
      </c>
      <c r="K33" s="42"/>
      <c r="L33" s="139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7" t="s">
        <v>46</v>
      </c>
      <c r="F34" s="152">
        <f>ROUND((SUM(BF160:BF713)),  2)</f>
        <v>0</v>
      </c>
      <c r="G34" s="42"/>
      <c r="H34" s="42"/>
      <c r="I34" s="153">
        <v>0.12</v>
      </c>
      <c r="J34" s="152">
        <f>ROUND(((SUM(BF160:BF713))*I34),  2)</f>
        <v>0</v>
      </c>
      <c r="K34" s="42"/>
      <c r="L34" s="139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7" t="s">
        <v>47</v>
      </c>
      <c r="F35" s="152">
        <f>ROUND((SUM(BG160:BG713)),  2)</f>
        <v>0</v>
      </c>
      <c r="G35" s="42"/>
      <c r="H35" s="42"/>
      <c r="I35" s="153">
        <v>0.20999999999999999</v>
      </c>
      <c r="J35" s="152">
        <f>0</f>
        <v>0</v>
      </c>
      <c r="K35" s="42"/>
      <c r="L35" s="139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7" t="s">
        <v>48</v>
      </c>
      <c r="F36" s="152">
        <f>ROUND((SUM(BH160:BH713)),  2)</f>
        <v>0</v>
      </c>
      <c r="G36" s="42"/>
      <c r="H36" s="42"/>
      <c r="I36" s="153">
        <v>0.12</v>
      </c>
      <c r="J36" s="152">
        <f>0</f>
        <v>0</v>
      </c>
      <c r="K36" s="42"/>
      <c r="L36" s="139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7" t="s">
        <v>49</v>
      </c>
      <c r="F37" s="152">
        <f>ROUND((SUM(BI160:BI713)),  2)</f>
        <v>0</v>
      </c>
      <c r="G37" s="42"/>
      <c r="H37" s="42"/>
      <c r="I37" s="153">
        <v>0</v>
      </c>
      <c r="J37" s="152">
        <f>0</f>
        <v>0</v>
      </c>
      <c r="K37" s="42"/>
      <c r="L37" s="139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9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4"/>
      <c r="D39" s="155" t="s">
        <v>50</v>
      </c>
      <c r="E39" s="156"/>
      <c r="F39" s="156"/>
      <c r="G39" s="157" t="s">
        <v>51</v>
      </c>
      <c r="H39" s="158" t="s">
        <v>52</v>
      </c>
      <c r="I39" s="156"/>
      <c r="J39" s="159">
        <f>SUM(J30:J37)</f>
        <v>0</v>
      </c>
      <c r="K39" s="160"/>
      <c r="L39" s="139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39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3"/>
      <c r="C44" s="164"/>
      <c r="D44" s="164"/>
      <c r="E44" s="164"/>
      <c r="F44" s="164"/>
      <c r="G44" s="164"/>
      <c r="H44" s="164"/>
      <c r="I44" s="164"/>
      <c r="J44" s="164"/>
      <c r="K44" s="164"/>
      <c r="L44" s="139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7" t="s">
        <v>149</v>
      </c>
      <c r="D45" s="44"/>
      <c r="E45" s="44"/>
      <c r="F45" s="44"/>
      <c r="G45" s="44"/>
      <c r="H45" s="44"/>
      <c r="I45" s="44"/>
      <c r="J45" s="44"/>
      <c r="K45" s="44"/>
      <c r="L45" s="139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9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6" t="s">
        <v>16</v>
      </c>
      <c r="D47" s="44"/>
      <c r="E47" s="44"/>
      <c r="F47" s="44"/>
      <c r="G47" s="44"/>
      <c r="H47" s="44"/>
      <c r="I47" s="44"/>
      <c r="J47" s="44"/>
      <c r="K47" s="44"/>
      <c r="L47" s="139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26.25" customHeight="1">
      <c r="A48" s="42"/>
      <c r="B48" s="43"/>
      <c r="C48" s="44"/>
      <c r="D48" s="44"/>
      <c r="E48" s="165" t="str">
        <f>E7</f>
        <v>Obnova fasád, vnějších vyplní otvorů, terasy a parteru hlavní budovy lázní Kyselka, Bílina</v>
      </c>
      <c r="F48" s="36"/>
      <c r="G48" s="36"/>
      <c r="H48" s="36"/>
      <c r="I48" s="44"/>
      <c r="J48" s="44"/>
      <c r="K48" s="44"/>
      <c r="L48" s="139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112</v>
      </c>
      <c r="D49" s="44"/>
      <c r="E49" s="44"/>
      <c r="F49" s="44"/>
      <c r="G49" s="44"/>
      <c r="H49" s="44"/>
      <c r="I49" s="44"/>
      <c r="J49" s="44"/>
      <c r="K49" s="44"/>
      <c r="L49" s="139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C - Rekonstrukce fasád hlavní budovy Kyselka</v>
      </c>
      <c r="F50" s="44"/>
      <c r="G50" s="44"/>
      <c r="H50" s="44"/>
      <c r="I50" s="44"/>
      <c r="J50" s="44"/>
      <c r="K50" s="44"/>
      <c r="L50" s="139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9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6" t="s">
        <v>21</v>
      </c>
      <c r="D52" s="44"/>
      <c r="E52" s="44"/>
      <c r="F52" s="31" t="str">
        <f>F12</f>
        <v>obec Bílina</v>
      </c>
      <c r="G52" s="44"/>
      <c r="H52" s="44"/>
      <c r="I52" s="36" t="s">
        <v>23</v>
      </c>
      <c r="J52" s="76" t="str">
        <f>IF(J12="","",J12)</f>
        <v>11. 6. 2024</v>
      </c>
      <c r="K52" s="44"/>
      <c r="L52" s="139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9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40.05" customHeight="1">
      <c r="A54" s="42"/>
      <c r="B54" s="43"/>
      <c r="C54" s="36" t="s">
        <v>25</v>
      </c>
      <c r="D54" s="44"/>
      <c r="E54" s="44"/>
      <c r="F54" s="31" t="str">
        <f>E15</f>
        <v>Město Bílina, MěÚ Bílina, Břežánská 50/4, Bílina</v>
      </c>
      <c r="G54" s="44"/>
      <c r="H54" s="44"/>
      <c r="I54" s="36" t="s">
        <v>31</v>
      </c>
      <c r="J54" s="40" t="str">
        <f>E21</f>
        <v>XXM projekt s.r.o., Jabloňová 2136/11, Praha 10</v>
      </c>
      <c r="K54" s="44"/>
      <c r="L54" s="139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6" t="s">
        <v>29</v>
      </c>
      <c r="D55" s="44"/>
      <c r="E55" s="44"/>
      <c r="F55" s="31" t="str">
        <f>IF(E18="","",E18)</f>
        <v>Vyplň údaj</v>
      </c>
      <c r="G55" s="44"/>
      <c r="H55" s="44"/>
      <c r="I55" s="36" t="s">
        <v>36</v>
      </c>
      <c r="J55" s="40" t="str">
        <f>E24</f>
        <v>Ing. Jana Aulíková</v>
      </c>
      <c r="K55" s="44"/>
      <c r="L55" s="139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9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6" t="s">
        <v>150</v>
      </c>
      <c r="D57" s="167"/>
      <c r="E57" s="167"/>
      <c r="F57" s="167"/>
      <c r="G57" s="167"/>
      <c r="H57" s="167"/>
      <c r="I57" s="167"/>
      <c r="J57" s="168" t="s">
        <v>151</v>
      </c>
      <c r="K57" s="167"/>
      <c r="L57" s="139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9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9" t="s">
        <v>72</v>
      </c>
      <c r="D59" s="44"/>
      <c r="E59" s="44"/>
      <c r="F59" s="44"/>
      <c r="G59" s="44"/>
      <c r="H59" s="44"/>
      <c r="I59" s="44"/>
      <c r="J59" s="106">
        <f>J160</f>
        <v>0</v>
      </c>
      <c r="K59" s="44"/>
      <c r="L59" s="139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1" t="s">
        <v>152</v>
      </c>
    </row>
    <row r="60" s="9" customFormat="1" ht="24.96" customHeight="1">
      <c r="A60" s="9"/>
      <c r="B60" s="170"/>
      <c r="C60" s="171"/>
      <c r="D60" s="172" t="s">
        <v>2640</v>
      </c>
      <c r="E60" s="173"/>
      <c r="F60" s="173"/>
      <c r="G60" s="173"/>
      <c r="H60" s="173"/>
      <c r="I60" s="173"/>
      <c r="J60" s="174">
        <f>J161</f>
        <v>0</v>
      </c>
      <c r="K60" s="171"/>
      <c r="L60" s="17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6"/>
      <c r="C61" s="177"/>
      <c r="D61" s="178" t="s">
        <v>2641</v>
      </c>
      <c r="E61" s="179"/>
      <c r="F61" s="179"/>
      <c r="G61" s="179"/>
      <c r="H61" s="179"/>
      <c r="I61" s="179"/>
      <c r="J61" s="180">
        <f>J162</f>
        <v>0</v>
      </c>
      <c r="K61" s="177"/>
      <c r="L61" s="18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76"/>
      <c r="C62" s="177"/>
      <c r="D62" s="178" t="s">
        <v>2642</v>
      </c>
      <c r="E62" s="179"/>
      <c r="F62" s="179"/>
      <c r="G62" s="179"/>
      <c r="H62" s="179"/>
      <c r="I62" s="179"/>
      <c r="J62" s="180">
        <f>J163</f>
        <v>0</v>
      </c>
      <c r="K62" s="177"/>
      <c r="L62" s="18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21.84" customHeight="1">
      <c r="A63" s="10"/>
      <c r="B63" s="176"/>
      <c r="C63" s="177"/>
      <c r="D63" s="178" t="s">
        <v>2643</v>
      </c>
      <c r="E63" s="179"/>
      <c r="F63" s="179"/>
      <c r="G63" s="179"/>
      <c r="H63" s="179"/>
      <c r="I63" s="179"/>
      <c r="J63" s="180">
        <f>J164</f>
        <v>0</v>
      </c>
      <c r="K63" s="177"/>
      <c r="L63" s="18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21.84" customHeight="1">
      <c r="A64" s="10"/>
      <c r="B64" s="176"/>
      <c r="C64" s="177"/>
      <c r="D64" s="178" t="s">
        <v>2644</v>
      </c>
      <c r="E64" s="179"/>
      <c r="F64" s="179"/>
      <c r="G64" s="179"/>
      <c r="H64" s="179"/>
      <c r="I64" s="179"/>
      <c r="J64" s="180">
        <f>J204</f>
        <v>0</v>
      </c>
      <c r="K64" s="177"/>
      <c r="L64" s="18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21.84" customHeight="1">
      <c r="A65" s="10"/>
      <c r="B65" s="176"/>
      <c r="C65" s="177"/>
      <c r="D65" s="178" t="s">
        <v>2645</v>
      </c>
      <c r="E65" s="179"/>
      <c r="F65" s="179"/>
      <c r="G65" s="179"/>
      <c r="H65" s="179"/>
      <c r="I65" s="179"/>
      <c r="J65" s="180">
        <f>J220</f>
        <v>0</v>
      </c>
      <c r="K65" s="177"/>
      <c r="L65" s="18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76"/>
      <c r="C66" s="177"/>
      <c r="D66" s="178" t="s">
        <v>2646</v>
      </c>
      <c r="E66" s="179"/>
      <c r="F66" s="179"/>
      <c r="G66" s="179"/>
      <c r="H66" s="179"/>
      <c r="I66" s="179"/>
      <c r="J66" s="180">
        <f>J247</f>
        <v>0</v>
      </c>
      <c r="K66" s="177"/>
      <c r="L66" s="18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21.84" customHeight="1">
      <c r="A67" s="10"/>
      <c r="B67" s="176"/>
      <c r="C67" s="177"/>
      <c r="D67" s="178" t="s">
        <v>2647</v>
      </c>
      <c r="E67" s="179"/>
      <c r="F67" s="179"/>
      <c r="G67" s="179"/>
      <c r="H67" s="179"/>
      <c r="I67" s="179"/>
      <c r="J67" s="180">
        <f>J248</f>
        <v>0</v>
      </c>
      <c r="K67" s="177"/>
      <c r="L67" s="18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76"/>
      <c r="C68" s="177"/>
      <c r="D68" s="178" t="s">
        <v>2648</v>
      </c>
      <c r="E68" s="179"/>
      <c r="F68" s="179"/>
      <c r="G68" s="179"/>
      <c r="H68" s="179"/>
      <c r="I68" s="179"/>
      <c r="J68" s="180">
        <f>J252</f>
        <v>0</v>
      </c>
      <c r="K68" s="177"/>
      <c r="L68" s="18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21.84" customHeight="1">
      <c r="A69" s="10"/>
      <c r="B69" s="176"/>
      <c r="C69" s="177"/>
      <c r="D69" s="178" t="s">
        <v>2649</v>
      </c>
      <c r="E69" s="179"/>
      <c r="F69" s="179"/>
      <c r="G69" s="179"/>
      <c r="H69" s="179"/>
      <c r="I69" s="179"/>
      <c r="J69" s="180">
        <f>J253</f>
        <v>0</v>
      </c>
      <c r="K69" s="177"/>
      <c r="L69" s="18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21.84" customHeight="1">
      <c r="A70" s="10"/>
      <c r="B70" s="176"/>
      <c r="C70" s="177"/>
      <c r="D70" s="178" t="s">
        <v>2650</v>
      </c>
      <c r="E70" s="179"/>
      <c r="F70" s="179"/>
      <c r="G70" s="179"/>
      <c r="H70" s="179"/>
      <c r="I70" s="179"/>
      <c r="J70" s="180">
        <f>J262</f>
        <v>0</v>
      </c>
      <c r="K70" s="177"/>
      <c r="L70" s="18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21.84" customHeight="1">
      <c r="A71" s="10"/>
      <c r="B71" s="176"/>
      <c r="C71" s="177"/>
      <c r="D71" s="178" t="s">
        <v>2651</v>
      </c>
      <c r="E71" s="179"/>
      <c r="F71" s="179"/>
      <c r="G71" s="179"/>
      <c r="H71" s="179"/>
      <c r="I71" s="179"/>
      <c r="J71" s="180">
        <f>J264</f>
        <v>0</v>
      </c>
      <c r="K71" s="177"/>
      <c r="L71" s="18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76"/>
      <c r="C72" s="177"/>
      <c r="D72" s="178" t="s">
        <v>2652</v>
      </c>
      <c r="E72" s="179"/>
      <c r="F72" s="179"/>
      <c r="G72" s="179"/>
      <c r="H72" s="179"/>
      <c r="I72" s="179"/>
      <c r="J72" s="180">
        <f>J271</f>
        <v>0</v>
      </c>
      <c r="K72" s="177"/>
      <c r="L72" s="18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21.84" customHeight="1">
      <c r="A73" s="10"/>
      <c r="B73" s="176"/>
      <c r="C73" s="177"/>
      <c r="D73" s="178" t="s">
        <v>2653</v>
      </c>
      <c r="E73" s="179"/>
      <c r="F73" s="179"/>
      <c r="G73" s="179"/>
      <c r="H73" s="179"/>
      <c r="I73" s="179"/>
      <c r="J73" s="180">
        <f>J272</f>
        <v>0</v>
      </c>
      <c r="K73" s="177"/>
      <c r="L73" s="18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21.84" customHeight="1">
      <c r="A74" s="10"/>
      <c r="B74" s="176"/>
      <c r="C74" s="177"/>
      <c r="D74" s="178" t="s">
        <v>2654</v>
      </c>
      <c r="E74" s="179"/>
      <c r="F74" s="179"/>
      <c r="G74" s="179"/>
      <c r="H74" s="179"/>
      <c r="I74" s="179"/>
      <c r="J74" s="180">
        <f>J274</f>
        <v>0</v>
      </c>
      <c r="K74" s="177"/>
      <c r="L74" s="18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21.84" customHeight="1">
      <c r="A75" s="10"/>
      <c r="B75" s="176"/>
      <c r="C75" s="177"/>
      <c r="D75" s="178" t="s">
        <v>2655</v>
      </c>
      <c r="E75" s="179"/>
      <c r="F75" s="179"/>
      <c r="G75" s="179"/>
      <c r="H75" s="179"/>
      <c r="I75" s="179"/>
      <c r="J75" s="180">
        <f>J288</f>
        <v>0</v>
      </c>
      <c r="K75" s="177"/>
      <c r="L75" s="18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21.84" customHeight="1">
      <c r="A76" s="10"/>
      <c r="B76" s="176"/>
      <c r="C76" s="177"/>
      <c r="D76" s="178" t="s">
        <v>2656</v>
      </c>
      <c r="E76" s="179"/>
      <c r="F76" s="179"/>
      <c r="G76" s="179"/>
      <c r="H76" s="179"/>
      <c r="I76" s="179"/>
      <c r="J76" s="180">
        <f>J291</f>
        <v>0</v>
      </c>
      <c r="K76" s="177"/>
      <c r="L76" s="18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21.84" customHeight="1">
      <c r="A77" s="10"/>
      <c r="B77" s="176"/>
      <c r="C77" s="177"/>
      <c r="D77" s="178" t="s">
        <v>2657</v>
      </c>
      <c r="E77" s="179"/>
      <c r="F77" s="179"/>
      <c r="G77" s="179"/>
      <c r="H77" s="179"/>
      <c r="I77" s="179"/>
      <c r="J77" s="180">
        <f>J308</f>
        <v>0</v>
      </c>
      <c r="K77" s="177"/>
      <c r="L77" s="18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4.88" customHeight="1">
      <c r="A78" s="10"/>
      <c r="B78" s="176"/>
      <c r="C78" s="177"/>
      <c r="D78" s="178" t="s">
        <v>2658</v>
      </c>
      <c r="E78" s="179"/>
      <c r="F78" s="179"/>
      <c r="G78" s="179"/>
      <c r="H78" s="179"/>
      <c r="I78" s="179"/>
      <c r="J78" s="180">
        <f>J310</f>
        <v>0</v>
      </c>
      <c r="K78" s="177"/>
      <c r="L78" s="18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21.84" customHeight="1">
      <c r="A79" s="10"/>
      <c r="B79" s="176"/>
      <c r="C79" s="177"/>
      <c r="D79" s="178" t="s">
        <v>2659</v>
      </c>
      <c r="E79" s="179"/>
      <c r="F79" s="179"/>
      <c r="G79" s="179"/>
      <c r="H79" s="179"/>
      <c r="I79" s="179"/>
      <c r="J79" s="180">
        <f>J311</f>
        <v>0</v>
      </c>
      <c r="K79" s="177"/>
      <c r="L79" s="181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21.84" customHeight="1">
      <c r="A80" s="10"/>
      <c r="B80" s="176"/>
      <c r="C80" s="177"/>
      <c r="D80" s="178" t="s">
        <v>2660</v>
      </c>
      <c r="E80" s="179"/>
      <c r="F80" s="179"/>
      <c r="G80" s="179"/>
      <c r="H80" s="179"/>
      <c r="I80" s="179"/>
      <c r="J80" s="180">
        <f>J316</f>
        <v>0</v>
      </c>
      <c r="K80" s="177"/>
      <c r="L80" s="181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4.88" customHeight="1">
      <c r="A81" s="10"/>
      <c r="B81" s="176"/>
      <c r="C81" s="177"/>
      <c r="D81" s="178" t="s">
        <v>2661</v>
      </c>
      <c r="E81" s="179"/>
      <c r="F81" s="179"/>
      <c r="G81" s="179"/>
      <c r="H81" s="179"/>
      <c r="I81" s="179"/>
      <c r="J81" s="180">
        <f>J318</f>
        <v>0</v>
      </c>
      <c r="K81" s="177"/>
      <c r="L81" s="181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21.84" customHeight="1">
      <c r="A82" s="10"/>
      <c r="B82" s="176"/>
      <c r="C82" s="177"/>
      <c r="D82" s="178" t="s">
        <v>2662</v>
      </c>
      <c r="E82" s="179"/>
      <c r="F82" s="179"/>
      <c r="G82" s="179"/>
      <c r="H82" s="179"/>
      <c r="I82" s="179"/>
      <c r="J82" s="180">
        <f>J319</f>
        <v>0</v>
      </c>
      <c r="K82" s="177"/>
      <c r="L82" s="181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21.84" customHeight="1">
      <c r="A83" s="10"/>
      <c r="B83" s="176"/>
      <c r="C83" s="177"/>
      <c r="D83" s="178" t="s">
        <v>2663</v>
      </c>
      <c r="E83" s="179"/>
      <c r="F83" s="179"/>
      <c r="G83" s="179"/>
      <c r="H83" s="179"/>
      <c r="I83" s="179"/>
      <c r="J83" s="180">
        <f>J327</f>
        <v>0</v>
      </c>
      <c r="K83" s="177"/>
      <c r="L83" s="181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4.88" customHeight="1">
      <c r="A84" s="10"/>
      <c r="B84" s="176"/>
      <c r="C84" s="177"/>
      <c r="D84" s="178" t="s">
        <v>2664</v>
      </c>
      <c r="E84" s="179"/>
      <c r="F84" s="179"/>
      <c r="G84" s="179"/>
      <c r="H84" s="179"/>
      <c r="I84" s="179"/>
      <c r="J84" s="180">
        <f>J333</f>
        <v>0</v>
      </c>
      <c r="K84" s="177"/>
      <c r="L84" s="181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21.84" customHeight="1">
      <c r="A85" s="10"/>
      <c r="B85" s="176"/>
      <c r="C85" s="177"/>
      <c r="D85" s="178" t="s">
        <v>2665</v>
      </c>
      <c r="E85" s="179"/>
      <c r="F85" s="179"/>
      <c r="G85" s="179"/>
      <c r="H85" s="179"/>
      <c r="I85" s="179"/>
      <c r="J85" s="180">
        <f>J334</f>
        <v>0</v>
      </c>
      <c r="K85" s="177"/>
      <c r="L85" s="181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4.88" customHeight="1">
      <c r="A86" s="10"/>
      <c r="B86" s="176"/>
      <c r="C86" s="177"/>
      <c r="D86" s="178" t="s">
        <v>2666</v>
      </c>
      <c r="E86" s="179"/>
      <c r="F86" s="179"/>
      <c r="G86" s="179"/>
      <c r="H86" s="179"/>
      <c r="I86" s="179"/>
      <c r="J86" s="180">
        <f>J337</f>
        <v>0</v>
      </c>
      <c r="K86" s="177"/>
      <c r="L86" s="181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21.84" customHeight="1">
      <c r="A87" s="10"/>
      <c r="B87" s="176"/>
      <c r="C87" s="177"/>
      <c r="D87" s="178" t="s">
        <v>2667</v>
      </c>
      <c r="E87" s="179"/>
      <c r="F87" s="179"/>
      <c r="G87" s="179"/>
      <c r="H87" s="179"/>
      <c r="I87" s="179"/>
      <c r="J87" s="180">
        <f>J338</f>
        <v>0</v>
      </c>
      <c r="K87" s="177"/>
      <c r="L87" s="181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4.88" customHeight="1">
      <c r="A88" s="10"/>
      <c r="B88" s="176"/>
      <c r="C88" s="177"/>
      <c r="D88" s="178" t="s">
        <v>2668</v>
      </c>
      <c r="E88" s="179"/>
      <c r="F88" s="179"/>
      <c r="G88" s="179"/>
      <c r="H88" s="179"/>
      <c r="I88" s="179"/>
      <c r="J88" s="180">
        <f>J350</f>
        <v>0</v>
      </c>
      <c r="K88" s="177"/>
      <c r="L88" s="181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21.84" customHeight="1">
      <c r="A89" s="10"/>
      <c r="B89" s="176"/>
      <c r="C89" s="177"/>
      <c r="D89" s="178" t="s">
        <v>2669</v>
      </c>
      <c r="E89" s="179"/>
      <c r="F89" s="179"/>
      <c r="G89" s="179"/>
      <c r="H89" s="179"/>
      <c r="I89" s="179"/>
      <c r="J89" s="180">
        <f>J351</f>
        <v>0</v>
      </c>
      <c r="K89" s="177"/>
      <c r="L89" s="181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4.88" customHeight="1">
      <c r="A90" s="10"/>
      <c r="B90" s="176"/>
      <c r="C90" s="177"/>
      <c r="D90" s="178" t="s">
        <v>2670</v>
      </c>
      <c r="E90" s="179"/>
      <c r="F90" s="179"/>
      <c r="G90" s="179"/>
      <c r="H90" s="179"/>
      <c r="I90" s="179"/>
      <c r="J90" s="180">
        <f>J366</f>
        <v>0</v>
      </c>
      <c r="K90" s="177"/>
      <c r="L90" s="181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21.84" customHeight="1">
      <c r="A91" s="10"/>
      <c r="B91" s="176"/>
      <c r="C91" s="177"/>
      <c r="D91" s="178" t="s">
        <v>2671</v>
      </c>
      <c r="E91" s="179"/>
      <c r="F91" s="179"/>
      <c r="G91" s="179"/>
      <c r="H91" s="179"/>
      <c r="I91" s="179"/>
      <c r="J91" s="180">
        <f>J367</f>
        <v>0</v>
      </c>
      <c r="K91" s="177"/>
      <c r="L91" s="181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21.84" customHeight="1">
      <c r="A92" s="10"/>
      <c r="B92" s="176"/>
      <c r="C92" s="177"/>
      <c r="D92" s="178" t="s">
        <v>2672</v>
      </c>
      <c r="E92" s="179"/>
      <c r="F92" s="179"/>
      <c r="G92" s="179"/>
      <c r="H92" s="179"/>
      <c r="I92" s="179"/>
      <c r="J92" s="180">
        <f>J373</f>
        <v>0</v>
      </c>
      <c r="K92" s="177"/>
      <c r="L92" s="181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4.88" customHeight="1">
      <c r="A93" s="10"/>
      <c r="B93" s="176"/>
      <c r="C93" s="177"/>
      <c r="D93" s="178" t="s">
        <v>2673</v>
      </c>
      <c r="E93" s="179"/>
      <c r="F93" s="179"/>
      <c r="G93" s="179"/>
      <c r="H93" s="179"/>
      <c r="I93" s="179"/>
      <c r="J93" s="180">
        <f>J379</f>
        <v>0</v>
      </c>
      <c r="K93" s="177"/>
      <c r="L93" s="181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21.84" customHeight="1">
      <c r="A94" s="10"/>
      <c r="B94" s="176"/>
      <c r="C94" s="177"/>
      <c r="D94" s="178" t="s">
        <v>2674</v>
      </c>
      <c r="E94" s="179"/>
      <c r="F94" s="179"/>
      <c r="G94" s="179"/>
      <c r="H94" s="179"/>
      <c r="I94" s="179"/>
      <c r="J94" s="180">
        <f>J380</f>
        <v>0</v>
      </c>
      <c r="K94" s="177"/>
      <c r="L94" s="181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4.88" customHeight="1">
      <c r="A95" s="10"/>
      <c r="B95" s="176"/>
      <c r="C95" s="177"/>
      <c r="D95" s="178" t="s">
        <v>2675</v>
      </c>
      <c r="E95" s="179"/>
      <c r="F95" s="179"/>
      <c r="G95" s="179"/>
      <c r="H95" s="179"/>
      <c r="I95" s="179"/>
      <c r="J95" s="180">
        <f>J387</f>
        <v>0</v>
      </c>
      <c r="K95" s="177"/>
      <c r="L95" s="181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21.84" customHeight="1">
      <c r="A96" s="10"/>
      <c r="B96" s="176"/>
      <c r="C96" s="177"/>
      <c r="D96" s="178" t="s">
        <v>2676</v>
      </c>
      <c r="E96" s="179"/>
      <c r="F96" s="179"/>
      <c r="G96" s="179"/>
      <c r="H96" s="179"/>
      <c r="I96" s="179"/>
      <c r="J96" s="180">
        <f>J388</f>
        <v>0</v>
      </c>
      <c r="K96" s="177"/>
      <c r="L96" s="181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6"/>
      <c r="C97" s="177"/>
      <c r="D97" s="178" t="s">
        <v>2677</v>
      </c>
      <c r="E97" s="179"/>
      <c r="F97" s="179"/>
      <c r="G97" s="179"/>
      <c r="H97" s="179"/>
      <c r="I97" s="179"/>
      <c r="J97" s="180">
        <f>J391</f>
        <v>0</v>
      </c>
      <c r="K97" s="177"/>
      <c r="L97" s="181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4.88" customHeight="1">
      <c r="A98" s="10"/>
      <c r="B98" s="176"/>
      <c r="C98" s="177"/>
      <c r="D98" s="178" t="s">
        <v>2646</v>
      </c>
      <c r="E98" s="179"/>
      <c r="F98" s="179"/>
      <c r="G98" s="179"/>
      <c r="H98" s="179"/>
      <c r="I98" s="179"/>
      <c r="J98" s="180">
        <f>J392</f>
        <v>0</v>
      </c>
      <c r="K98" s="177"/>
      <c r="L98" s="18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21.84" customHeight="1">
      <c r="A99" s="10"/>
      <c r="B99" s="176"/>
      <c r="C99" s="177"/>
      <c r="D99" s="178" t="s">
        <v>2647</v>
      </c>
      <c r="E99" s="179"/>
      <c r="F99" s="179"/>
      <c r="G99" s="179"/>
      <c r="H99" s="179"/>
      <c r="I99" s="179"/>
      <c r="J99" s="180">
        <f>J393</f>
        <v>0</v>
      </c>
      <c r="K99" s="177"/>
      <c r="L99" s="18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76"/>
      <c r="C100" s="177"/>
      <c r="D100" s="178" t="s">
        <v>2648</v>
      </c>
      <c r="E100" s="179"/>
      <c r="F100" s="179"/>
      <c r="G100" s="179"/>
      <c r="H100" s="179"/>
      <c r="I100" s="179"/>
      <c r="J100" s="180">
        <f>J403</f>
        <v>0</v>
      </c>
      <c r="K100" s="177"/>
      <c r="L100" s="18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21.84" customHeight="1">
      <c r="A101" s="10"/>
      <c r="B101" s="176"/>
      <c r="C101" s="177"/>
      <c r="D101" s="178" t="s">
        <v>2649</v>
      </c>
      <c r="E101" s="179"/>
      <c r="F101" s="179"/>
      <c r="G101" s="179"/>
      <c r="H101" s="179"/>
      <c r="I101" s="179"/>
      <c r="J101" s="180">
        <f>J404</f>
        <v>0</v>
      </c>
      <c r="K101" s="177"/>
      <c r="L101" s="18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76"/>
      <c r="C102" s="177"/>
      <c r="D102" s="178" t="s">
        <v>2652</v>
      </c>
      <c r="E102" s="179"/>
      <c r="F102" s="179"/>
      <c r="G102" s="179"/>
      <c r="H102" s="179"/>
      <c r="I102" s="179"/>
      <c r="J102" s="180">
        <f>J412</f>
        <v>0</v>
      </c>
      <c r="K102" s="177"/>
      <c r="L102" s="18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21.84" customHeight="1">
      <c r="A103" s="10"/>
      <c r="B103" s="176"/>
      <c r="C103" s="177"/>
      <c r="D103" s="178" t="s">
        <v>2656</v>
      </c>
      <c r="E103" s="179"/>
      <c r="F103" s="179"/>
      <c r="G103" s="179"/>
      <c r="H103" s="179"/>
      <c r="I103" s="179"/>
      <c r="J103" s="180">
        <f>J413</f>
        <v>0</v>
      </c>
      <c r="K103" s="177"/>
      <c r="L103" s="18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76"/>
      <c r="C104" s="177"/>
      <c r="D104" s="178" t="s">
        <v>2658</v>
      </c>
      <c r="E104" s="179"/>
      <c r="F104" s="179"/>
      <c r="G104" s="179"/>
      <c r="H104" s="179"/>
      <c r="I104" s="179"/>
      <c r="J104" s="180">
        <f>J425</f>
        <v>0</v>
      </c>
      <c r="K104" s="177"/>
      <c r="L104" s="18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21.84" customHeight="1">
      <c r="A105" s="10"/>
      <c r="B105" s="176"/>
      <c r="C105" s="177"/>
      <c r="D105" s="178" t="s">
        <v>2659</v>
      </c>
      <c r="E105" s="179"/>
      <c r="F105" s="179"/>
      <c r="G105" s="179"/>
      <c r="H105" s="179"/>
      <c r="I105" s="179"/>
      <c r="J105" s="180">
        <f>J426</f>
        <v>0</v>
      </c>
      <c r="K105" s="177"/>
      <c r="L105" s="18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21.84" customHeight="1">
      <c r="A106" s="10"/>
      <c r="B106" s="176"/>
      <c r="C106" s="177"/>
      <c r="D106" s="178" t="s">
        <v>2660</v>
      </c>
      <c r="E106" s="179"/>
      <c r="F106" s="179"/>
      <c r="G106" s="179"/>
      <c r="H106" s="179"/>
      <c r="I106" s="179"/>
      <c r="J106" s="180">
        <f>J431</f>
        <v>0</v>
      </c>
      <c r="K106" s="177"/>
      <c r="L106" s="18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76"/>
      <c r="C107" s="177"/>
      <c r="D107" s="178" t="s">
        <v>2664</v>
      </c>
      <c r="E107" s="179"/>
      <c r="F107" s="179"/>
      <c r="G107" s="179"/>
      <c r="H107" s="179"/>
      <c r="I107" s="179"/>
      <c r="J107" s="180">
        <f>J433</f>
        <v>0</v>
      </c>
      <c r="K107" s="177"/>
      <c r="L107" s="18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21.84" customHeight="1">
      <c r="A108" s="10"/>
      <c r="B108" s="176"/>
      <c r="C108" s="177"/>
      <c r="D108" s="178" t="s">
        <v>2678</v>
      </c>
      <c r="E108" s="179"/>
      <c r="F108" s="179"/>
      <c r="G108" s="179"/>
      <c r="H108" s="179"/>
      <c r="I108" s="179"/>
      <c r="J108" s="180">
        <f>J434</f>
        <v>0</v>
      </c>
      <c r="K108" s="177"/>
      <c r="L108" s="18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21.84" customHeight="1">
      <c r="A109" s="10"/>
      <c r="B109" s="176"/>
      <c r="C109" s="177"/>
      <c r="D109" s="178" t="s">
        <v>2679</v>
      </c>
      <c r="E109" s="179"/>
      <c r="F109" s="179"/>
      <c r="G109" s="179"/>
      <c r="H109" s="179"/>
      <c r="I109" s="179"/>
      <c r="J109" s="180">
        <f>J437</f>
        <v>0</v>
      </c>
      <c r="K109" s="177"/>
      <c r="L109" s="18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21.84" customHeight="1">
      <c r="A110" s="10"/>
      <c r="B110" s="176"/>
      <c r="C110" s="177"/>
      <c r="D110" s="178" t="s">
        <v>2680</v>
      </c>
      <c r="E110" s="179"/>
      <c r="F110" s="179"/>
      <c r="G110" s="179"/>
      <c r="H110" s="179"/>
      <c r="I110" s="179"/>
      <c r="J110" s="180">
        <f>J444</f>
        <v>0</v>
      </c>
      <c r="K110" s="177"/>
      <c r="L110" s="18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21.84" customHeight="1">
      <c r="A111" s="10"/>
      <c r="B111" s="176"/>
      <c r="C111" s="177"/>
      <c r="D111" s="178" t="s">
        <v>2681</v>
      </c>
      <c r="E111" s="179"/>
      <c r="F111" s="179"/>
      <c r="G111" s="179"/>
      <c r="H111" s="179"/>
      <c r="I111" s="179"/>
      <c r="J111" s="180">
        <f>J449</f>
        <v>0</v>
      </c>
      <c r="K111" s="177"/>
      <c r="L111" s="18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76"/>
      <c r="C112" s="177"/>
      <c r="D112" s="178" t="s">
        <v>2682</v>
      </c>
      <c r="E112" s="179"/>
      <c r="F112" s="179"/>
      <c r="G112" s="179"/>
      <c r="H112" s="179"/>
      <c r="I112" s="179"/>
      <c r="J112" s="180">
        <f>J460</f>
        <v>0</v>
      </c>
      <c r="K112" s="177"/>
      <c r="L112" s="18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4.88" customHeight="1">
      <c r="A113" s="10"/>
      <c r="B113" s="176"/>
      <c r="C113" s="177"/>
      <c r="D113" s="178" t="s">
        <v>2683</v>
      </c>
      <c r="E113" s="179"/>
      <c r="F113" s="179"/>
      <c r="G113" s="179"/>
      <c r="H113" s="179"/>
      <c r="I113" s="179"/>
      <c r="J113" s="180">
        <f>J461</f>
        <v>0</v>
      </c>
      <c r="K113" s="177"/>
      <c r="L113" s="18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21.84" customHeight="1">
      <c r="A114" s="10"/>
      <c r="B114" s="176"/>
      <c r="C114" s="177"/>
      <c r="D114" s="178" t="s">
        <v>2684</v>
      </c>
      <c r="E114" s="179"/>
      <c r="F114" s="179"/>
      <c r="G114" s="179"/>
      <c r="H114" s="179"/>
      <c r="I114" s="179"/>
      <c r="J114" s="180">
        <f>J462</f>
        <v>0</v>
      </c>
      <c r="K114" s="177"/>
      <c r="L114" s="18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21.84" customHeight="1">
      <c r="A115" s="10"/>
      <c r="B115" s="176"/>
      <c r="C115" s="177"/>
      <c r="D115" s="178" t="s">
        <v>2685</v>
      </c>
      <c r="E115" s="179"/>
      <c r="F115" s="179"/>
      <c r="G115" s="179"/>
      <c r="H115" s="179"/>
      <c r="I115" s="179"/>
      <c r="J115" s="180">
        <f>J529</f>
        <v>0</v>
      </c>
      <c r="K115" s="177"/>
      <c r="L115" s="18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21.84" customHeight="1">
      <c r="A116" s="10"/>
      <c r="B116" s="176"/>
      <c r="C116" s="177"/>
      <c r="D116" s="178" t="s">
        <v>2686</v>
      </c>
      <c r="E116" s="179"/>
      <c r="F116" s="179"/>
      <c r="G116" s="179"/>
      <c r="H116" s="179"/>
      <c r="I116" s="179"/>
      <c r="J116" s="180">
        <f>J562</f>
        <v>0</v>
      </c>
      <c r="K116" s="177"/>
      <c r="L116" s="18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21.84" customHeight="1">
      <c r="A117" s="10"/>
      <c r="B117" s="176"/>
      <c r="C117" s="177"/>
      <c r="D117" s="178" t="s">
        <v>2687</v>
      </c>
      <c r="E117" s="179"/>
      <c r="F117" s="179"/>
      <c r="G117" s="179"/>
      <c r="H117" s="179"/>
      <c r="I117" s="179"/>
      <c r="J117" s="180">
        <f>J569</f>
        <v>0</v>
      </c>
      <c r="K117" s="177"/>
      <c r="L117" s="18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4.88" customHeight="1">
      <c r="A118" s="10"/>
      <c r="B118" s="176"/>
      <c r="C118" s="177"/>
      <c r="D118" s="178" t="s">
        <v>2688</v>
      </c>
      <c r="E118" s="179"/>
      <c r="F118" s="179"/>
      <c r="G118" s="179"/>
      <c r="H118" s="179"/>
      <c r="I118" s="179"/>
      <c r="J118" s="180">
        <f>J582</f>
        <v>0</v>
      </c>
      <c r="K118" s="177"/>
      <c r="L118" s="18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21.84" customHeight="1">
      <c r="A119" s="10"/>
      <c r="B119" s="176"/>
      <c r="C119" s="177"/>
      <c r="D119" s="178" t="s">
        <v>2689</v>
      </c>
      <c r="E119" s="179"/>
      <c r="F119" s="179"/>
      <c r="G119" s="179"/>
      <c r="H119" s="179"/>
      <c r="I119" s="179"/>
      <c r="J119" s="180">
        <f>J583</f>
        <v>0</v>
      </c>
      <c r="K119" s="177"/>
      <c r="L119" s="18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4.88" customHeight="1">
      <c r="A120" s="10"/>
      <c r="B120" s="176"/>
      <c r="C120" s="177"/>
      <c r="D120" s="178" t="s">
        <v>2690</v>
      </c>
      <c r="E120" s="179"/>
      <c r="F120" s="179"/>
      <c r="G120" s="179"/>
      <c r="H120" s="179"/>
      <c r="I120" s="179"/>
      <c r="J120" s="180">
        <f>J600</f>
        <v>0</v>
      </c>
      <c r="K120" s="177"/>
      <c r="L120" s="18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21.84" customHeight="1">
      <c r="A121" s="10"/>
      <c r="B121" s="176"/>
      <c r="C121" s="177"/>
      <c r="D121" s="178" t="s">
        <v>2691</v>
      </c>
      <c r="E121" s="179"/>
      <c r="F121" s="179"/>
      <c r="G121" s="179"/>
      <c r="H121" s="179"/>
      <c r="I121" s="179"/>
      <c r="J121" s="180">
        <f>J601</f>
        <v>0</v>
      </c>
      <c r="K121" s="177"/>
      <c r="L121" s="18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21.84" customHeight="1">
      <c r="A122" s="10"/>
      <c r="B122" s="176"/>
      <c r="C122" s="177"/>
      <c r="D122" s="178" t="s">
        <v>2692</v>
      </c>
      <c r="E122" s="179"/>
      <c r="F122" s="179"/>
      <c r="G122" s="179"/>
      <c r="H122" s="179"/>
      <c r="I122" s="179"/>
      <c r="J122" s="180">
        <f>J619</f>
        <v>0</v>
      </c>
      <c r="K122" s="177"/>
      <c r="L122" s="181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21.84" customHeight="1">
      <c r="A123" s="10"/>
      <c r="B123" s="176"/>
      <c r="C123" s="177"/>
      <c r="D123" s="178" t="s">
        <v>2693</v>
      </c>
      <c r="E123" s="179"/>
      <c r="F123" s="179"/>
      <c r="G123" s="179"/>
      <c r="H123" s="179"/>
      <c r="I123" s="179"/>
      <c r="J123" s="180">
        <f>J636</f>
        <v>0</v>
      </c>
      <c r="K123" s="177"/>
      <c r="L123" s="181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21.84" customHeight="1">
      <c r="A124" s="10"/>
      <c r="B124" s="176"/>
      <c r="C124" s="177"/>
      <c r="D124" s="178" t="s">
        <v>2694</v>
      </c>
      <c r="E124" s="179"/>
      <c r="F124" s="179"/>
      <c r="G124" s="179"/>
      <c r="H124" s="179"/>
      <c r="I124" s="179"/>
      <c r="J124" s="180">
        <f>J650</f>
        <v>0</v>
      </c>
      <c r="K124" s="177"/>
      <c r="L124" s="181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4.88" customHeight="1">
      <c r="A125" s="10"/>
      <c r="B125" s="176"/>
      <c r="C125" s="177"/>
      <c r="D125" s="178" t="s">
        <v>2652</v>
      </c>
      <c r="E125" s="179"/>
      <c r="F125" s="179"/>
      <c r="G125" s="179"/>
      <c r="H125" s="179"/>
      <c r="I125" s="179"/>
      <c r="J125" s="180">
        <f>J667</f>
        <v>0</v>
      </c>
      <c r="K125" s="177"/>
      <c r="L125" s="181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21.84" customHeight="1">
      <c r="A126" s="10"/>
      <c r="B126" s="176"/>
      <c r="C126" s="177"/>
      <c r="D126" s="178" t="s">
        <v>2654</v>
      </c>
      <c r="E126" s="179"/>
      <c r="F126" s="179"/>
      <c r="G126" s="179"/>
      <c r="H126" s="179"/>
      <c r="I126" s="179"/>
      <c r="J126" s="180">
        <f>J668</f>
        <v>0</v>
      </c>
      <c r="K126" s="177"/>
      <c r="L126" s="181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4.88" customHeight="1">
      <c r="A127" s="10"/>
      <c r="B127" s="176"/>
      <c r="C127" s="177"/>
      <c r="D127" s="178" t="s">
        <v>2658</v>
      </c>
      <c r="E127" s="179"/>
      <c r="F127" s="179"/>
      <c r="G127" s="179"/>
      <c r="H127" s="179"/>
      <c r="I127" s="179"/>
      <c r="J127" s="180">
        <f>J674</f>
        <v>0</v>
      </c>
      <c r="K127" s="177"/>
      <c r="L127" s="181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21.84" customHeight="1">
      <c r="A128" s="10"/>
      <c r="B128" s="176"/>
      <c r="C128" s="177"/>
      <c r="D128" s="178" t="s">
        <v>2659</v>
      </c>
      <c r="E128" s="179"/>
      <c r="F128" s="179"/>
      <c r="G128" s="179"/>
      <c r="H128" s="179"/>
      <c r="I128" s="179"/>
      <c r="J128" s="180">
        <f>J675</f>
        <v>0</v>
      </c>
      <c r="K128" s="177"/>
      <c r="L128" s="181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21.84" customHeight="1">
      <c r="A129" s="10"/>
      <c r="B129" s="176"/>
      <c r="C129" s="177"/>
      <c r="D129" s="178" t="s">
        <v>2660</v>
      </c>
      <c r="E129" s="179"/>
      <c r="F129" s="179"/>
      <c r="G129" s="179"/>
      <c r="H129" s="179"/>
      <c r="I129" s="179"/>
      <c r="J129" s="180">
        <f>J680</f>
        <v>0</v>
      </c>
      <c r="K129" s="177"/>
      <c r="L129" s="181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9.92" customHeight="1">
      <c r="A130" s="10"/>
      <c r="B130" s="176"/>
      <c r="C130" s="177"/>
      <c r="D130" s="178" t="s">
        <v>2695</v>
      </c>
      <c r="E130" s="179"/>
      <c r="F130" s="179"/>
      <c r="G130" s="179"/>
      <c r="H130" s="179"/>
      <c r="I130" s="179"/>
      <c r="J130" s="180">
        <f>J682</f>
        <v>0</v>
      </c>
      <c r="K130" s="177"/>
      <c r="L130" s="181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10" customFormat="1" ht="14.88" customHeight="1">
      <c r="A131" s="10"/>
      <c r="B131" s="176"/>
      <c r="C131" s="177"/>
      <c r="D131" s="178" t="s">
        <v>2696</v>
      </c>
      <c r="E131" s="179"/>
      <c r="F131" s="179"/>
      <c r="G131" s="179"/>
      <c r="H131" s="179"/>
      <c r="I131" s="179"/>
      <c r="J131" s="180">
        <f>J683</f>
        <v>0</v>
      </c>
      <c r="K131" s="177"/>
      <c r="L131" s="181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10" customFormat="1" ht="21.84" customHeight="1">
      <c r="A132" s="10"/>
      <c r="B132" s="176"/>
      <c r="C132" s="177"/>
      <c r="D132" s="178" t="s">
        <v>2697</v>
      </c>
      <c r="E132" s="179"/>
      <c r="F132" s="179"/>
      <c r="G132" s="179"/>
      <c r="H132" s="179"/>
      <c r="I132" s="179"/>
      <c r="J132" s="180">
        <f>J684</f>
        <v>0</v>
      </c>
      <c r="K132" s="177"/>
      <c r="L132" s="181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="10" customFormat="1" ht="14.88" customHeight="1">
      <c r="A133" s="10"/>
      <c r="B133" s="176"/>
      <c r="C133" s="177"/>
      <c r="D133" s="178" t="s">
        <v>2698</v>
      </c>
      <c r="E133" s="179"/>
      <c r="F133" s="179"/>
      <c r="G133" s="179"/>
      <c r="H133" s="179"/>
      <c r="I133" s="179"/>
      <c r="J133" s="180">
        <f>J690</f>
        <v>0</v>
      </c>
      <c r="K133" s="177"/>
      <c r="L133" s="181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</row>
    <row r="134" s="10" customFormat="1" ht="21.84" customHeight="1">
      <c r="A134" s="10"/>
      <c r="B134" s="176"/>
      <c r="C134" s="177"/>
      <c r="D134" s="178" t="s">
        <v>2699</v>
      </c>
      <c r="E134" s="179"/>
      <c r="F134" s="179"/>
      <c r="G134" s="179"/>
      <c r="H134" s="179"/>
      <c r="I134" s="179"/>
      <c r="J134" s="180">
        <f>J691</f>
        <v>0</v>
      </c>
      <c r="K134" s="177"/>
      <c r="L134" s="181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</row>
    <row r="135" s="10" customFormat="1" ht="14.88" customHeight="1">
      <c r="A135" s="10"/>
      <c r="B135" s="176"/>
      <c r="C135" s="177"/>
      <c r="D135" s="178" t="s">
        <v>2700</v>
      </c>
      <c r="E135" s="179"/>
      <c r="F135" s="179"/>
      <c r="G135" s="179"/>
      <c r="H135" s="179"/>
      <c r="I135" s="179"/>
      <c r="J135" s="180">
        <f>J700</f>
        <v>0</v>
      </c>
      <c r="K135" s="177"/>
      <c r="L135" s="181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</row>
    <row r="136" s="10" customFormat="1" ht="21.84" customHeight="1">
      <c r="A136" s="10"/>
      <c r="B136" s="176"/>
      <c r="C136" s="177"/>
      <c r="D136" s="178" t="s">
        <v>2701</v>
      </c>
      <c r="E136" s="179"/>
      <c r="F136" s="179"/>
      <c r="G136" s="179"/>
      <c r="H136" s="179"/>
      <c r="I136" s="179"/>
      <c r="J136" s="180">
        <f>J701</f>
        <v>0</v>
      </c>
      <c r="K136" s="177"/>
      <c r="L136" s="181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</row>
    <row r="137" s="10" customFormat="1" ht="14.88" customHeight="1">
      <c r="A137" s="10"/>
      <c r="B137" s="176"/>
      <c r="C137" s="177"/>
      <c r="D137" s="178" t="s">
        <v>2702</v>
      </c>
      <c r="E137" s="179"/>
      <c r="F137" s="179"/>
      <c r="G137" s="179"/>
      <c r="H137" s="179"/>
      <c r="I137" s="179"/>
      <c r="J137" s="180">
        <f>J705</f>
        <v>0</v>
      </c>
      <c r="K137" s="177"/>
      <c r="L137" s="181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</row>
    <row r="138" s="10" customFormat="1" ht="21.84" customHeight="1">
      <c r="A138" s="10"/>
      <c r="B138" s="176"/>
      <c r="C138" s="177"/>
      <c r="D138" s="178" t="s">
        <v>2703</v>
      </c>
      <c r="E138" s="179"/>
      <c r="F138" s="179"/>
      <c r="G138" s="179"/>
      <c r="H138" s="179"/>
      <c r="I138" s="179"/>
      <c r="J138" s="180">
        <f>J706</f>
        <v>0</v>
      </c>
      <c r="K138" s="177"/>
      <c r="L138" s="181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</row>
    <row r="139" s="10" customFormat="1" ht="14.88" customHeight="1">
      <c r="A139" s="10"/>
      <c r="B139" s="176"/>
      <c r="C139" s="177"/>
      <c r="D139" s="178" t="s">
        <v>2704</v>
      </c>
      <c r="E139" s="179"/>
      <c r="F139" s="179"/>
      <c r="G139" s="179"/>
      <c r="H139" s="179"/>
      <c r="I139" s="179"/>
      <c r="J139" s="180">
        <f>J708</f>
        <v>0</v>
      </c>
      <c r="K139" s="177"/>
      <c r="L139" s="181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</row>
    <row r="140" s="10" customFormat="1" ht="21.84" customHeight="1">
      <c r="A140" s="10"/>
      <c r="B140" s="176"/>
      <c r="C140" s="177"/>
      <c r="D140" s="178" t="s">
        <v>2705</v>
      </c>
      <c r="E140" s="179"/>
      <c r="F140" s="179"/>
      <c r="G140" s="179"/>
      <c r="H140" s="179"/>
      <c r="I140" s="179"/>
      <c r="J140" s="180">
        <f>J709</f>
        <v>0</v>
      </c>
      <c r="K140" s="177"/>
      <c r="L140" s="181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</row>
    <row r="141" s="2" customFormat="1" ht="21.84" customHeight="1">
      <c r="A141" s="42"/>
      <c r="B141" s="43"/>
      <c r="C141" s="44"/>
      <c r="D141" s="44"/>
      <c r="E141" s="44"/>
      <c r="F141" s="44"/>
      <c r="G141" s="44"/>
      <c r="H141" s="44"/>
      <c r="I141" s="44"/>
      <c r="J141" s="44"/>
      <c r="K141" s="44"/>
      <c r="L141" s="139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</row>
    <row r="142" s="2" customFormat="1" ht="6.96" customHeight="1">
      <c r="A142" s="42"/>
      <c r="B142" s="63"/>
      <c r="C142" s="64"/>
      <c r="D142" s="64"/>
      <c r="E142" s="64"/>
      <c r="F142" s="64"/>
      <c r="G142" s="64"/>
      <c r="H142" s="64"/>
      <c r="I142" s="64"/>
      <c r="J142" s="64"/>
      <c r="K142" s="64"/>
      <c r="L142" s="139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</row>
    <row r="146" s="2" customFormat="1" ht="6.96" customHeight="1">
      <c r="A146" s="42"/>
      <c r="B146" s="65"/>
      <c r="C146" s="66"/>
      <c r="D146" s="66"/>
      <c r="E146" s="66"/>
      <c r="F146" s="66"/>
      <c r="G146" s="66"/>
      <c r="H146" s="66"/>
      <c r="I146" s="66"/>
      <c r="J146" s="66"/>
      <c r="K146" s="66"/>
      <c r="L146" s="139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</row>
    <row r="147" s="2" customFormat="1" ht="24.96" customHeight="1">
      <c r="A147" s="42"/>
      <c r="B147" s="43"/>
      <c r="C147" s="27" t="s">
        <v>174</v>
      </c>
      <c r="D147" s="44"/>
      <c r="E147" s="44"/>
      <c r="F147" s="44"/>
      <c r="G147" s="44"/>
      <c r="H147" s="44"/>
      <c r="I147" s="44"/>
      <c r="J147" s="44"/>
      <c r="K147" s="44"/>
      <c r="L147" s="139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</row>
    <row r="148" s="2" customFormat="1" ht="6.96" customHeight="1">
      <c r="A148" s="42"/>
      <c r="B148" s="43"/>
      <c r="C148" s="44"/>
      <c r="D148" s="44"/>
      <c r="E148" s="44"/>
      <c r="F148" s="44"/>
      <c r="G148" s="44"/>
      <c r="H148" s="44"/>
      <c r="I148" s="44"/>
      <c r="J148" s="44"/>
      <c r="K148" s="44"/>
      <c r="L148" s="139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</row>
    <row r="149" s="2" customFormat="1" ht="12" customHeight="1">
      <c r="A149" s="42"/>
      <c r="B149" s="43"/>
      <c r="C149" s="36" t="s">
        <v>16</v>
      </c>
      <c r="D149" s="44"/>
      <c r="E149" s="44"/>
      <c r="F149" s="44"/>
      <c r="G149" s="44"/>
      <c r="H149" s="44"/>
      <c r="I149" s="44"/>
      <c r="J149" s="44"/>
      <c r="K149" s="44"/>
      <c r="L149" s="139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</row>
    <row r="150" s="2" customFormat="1" ht="26.25" customHeight="1">
      <c r="A150" s="42"/>
      <c r="B150" s="43"/>
      <c r="C150" s="44"/>
      <c r="D150" s="44"/>
      <c r="E150" s="165" t="str">
        <f>E7</f>
        <v>Obnova fasád, vnějších vyplní otvorů, terasy a parteru hlavní budovy lázní Kyselka, Bílina</v>
      </c>
      <c r="F150" s="36"/>
      <c r="G150" s="36"/>
      <c r="H150" s="36"/>
      <c r="I150" s="44"/>
      <c r="J150" s="44"/>
      <c r="K150" s="44"/>
      <c r="L150" s="139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</row>
    <row r="151" s="2" customFormat="1" ht="12" customHeight="1">
      <c r="A151" s="42"/>
      <c r="B151" s="43"/>
      <c r="C151" s="36" t="s">
        <v>112</v>
      </c>
      <c r="D151" s="44"/>
      <c r="E151" s="44"/>
      <c r="F151" s="44"/>
      <c r="G151" s="44"/>
      <c r="H151" s="44"/>
      <c r="I151" s="44"/>
      <c r="J151" s="44"/>
      <c r="K151" s="44"/>
      <c r="L151" s="139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</row>
    <row r="152" s="2" customFormat="1" ht="16.5" customHeight="1">
      <c r="A152" s="42"/>
      <c r="B152" s="43"/>
      <c r="C152" s="44"/>
      <c r="D152" s="44"/>
      <c r="E152" s="73" t="str">
        <f>E9</f>
        <v>C - Rekonstrukce fasád hlavní budovy Kyselka</v>
      </c>
      <c r="F152" s="44"/>
      <c r="G152" s="44"/>
      <c r="H152" s="44"/>
      <c r="I152" s="44"/>
      <c r="J152" s="44"/>
      <c r="K152" s="44"/>
      <c r="L152" s="139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</row>
    <row r="153" s="2" customFormat="1" ht="6.96" customHeight="1">
      <c r="A153" s="42"/>
      <c r="B153" s="43"/>
      <c r="C153" s="44"/>
      <c r="D153" s="44"/>
      <c r="E153" s="44"/>
      <c r="F153" s="44"/>
      <c r="G153" s="44"/>
      <c r="H153" s="44"/>
      <c r="I153" s="44"/>
      <c r="J153" s="44"/>
      <c r="K153" s="44"/>
      <c r="L153" s="139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</row>
    <row r="154" s="2" customFormat="1" ht="12" customHeight="1">
      <c r="A154" s="42"/>
      <c r="B154" s="43"/>
      <c r="C154" s="36" t="s">
        <v>21</v>
      </c>
      <c r="D154" s="44"/>
      <c r="E154" s="44"/>
      <c r="F154" s="31" t="str">
        <f>F12</f>
        <v>obec Bílina</v>
      </c>
      <c r="G154" s="44"/>
      <c r="H154" s="44"/>
      <c r="I154" s="36" t="s">
        <v>23</v>
      </c>
      <c r="J154" s="76" t="str">
        <f>IF(J12="","",J12)</f>
        <v>11. 6. 2024</v>
      </c>
      <c r="K154" s="44"/>
      <c r="L154" s="139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</row>
    <row r="155" s="2" customFormat="1" ht="6.96" customHeight="1">
      <c r="A155" s="42"/>
      <c r="B155" s="43"/>
      <c r="C155" s="44"/>
      <c r="D155" s="44"/>
      <c r="E155" s="44"/>
      <c r="F155" s="44"/>
      <c r="G155" s="44"/>
      <c r="H155" s="44"/>
      <c r="I155" s="44"/>
      <c r="J155" s="44"/>
      <c r="K155" s="44"/>
      <c r="L155" s="139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</row>
    <row r="156" s="2" customFormat="1" ht="40.05" customHeight="1">
      <c r="A156" s="42"/>
      <c r="B156" s="43"/>
      <c r="C156" s="36" t="s">
        <v>25</v>
      </c>
      <c r="D156" s="44"/>
      <c r="E156" s="44"/>
      <c r="F156" s="31" t="str">
        <f>E15</f>
        <v>Město Bílina, MěÚ Bílina, Břežánská 50/4, Bílina</v>
      </c>
      <c r="G156" s="44"/>
      <c r="H156" s="44"/>
      <c r="I156" s="36" t="s">
        <v>31</v>
      </c>
      <c r="J156" s="40" t="str">
        <f>E21</f>
        <v>XXM projekt s.r.o., Jabloňová 2136/11, Praha 10</v>
      </c>
      <c r="K156" s="44"/>
      <c r="L156" s="139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</row>
    <row r="157" s="2" customFormat="1" ht="15.15" customHeight="1">
      <c r="A157" s="42"/>
      <c r="B157" s="43"/>
      <c r="C157" s="36" t="s">
        <v>29</v>
      </c>
      <c r="D157" s="44"/>
      <c r="E157" s="44"/>
      <c r="F157" s="31" t="str">
        <f>IF(E18="","",E18)</f>
        <v>Vyplň údaj</v>
      </c>
      <c r="G157" s="44"/>
      <c r="H157" s="44"/>
      <c r="I157" s="36" t="s">
        <v>36</v>
      </c>
      <c r="J157" s="40" t="str">
        <f>E24</f>
        <v>Ing. Jana Aulíková</v>
      </c>
      <c r="K157" s="44"/>
      <c r="L157" s="139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</row>
    <row r="158" s="2" customFormat="1" ht="10.32" customHeight="1">
      <c r="A158" s="42"/>
      <c r="B158" s="43"/>
      <c r="C158" s="44"/>
      <c r="D158" s="44"/>
      <c r="E158" s="44"/>
      <c r="F158" s="44"/>
      <c r="G158" s="44"/>
      <c r="H158" s="44"/>
      <c r="I158" s="44"/>
      <c r="J158" s="44"/>
      <c r="K158" s="44"/>
      <c r="L158" s="139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</row>
    <row r="159" s="11" customFormat="1" ht="29.28" customHeight="1">
      <c r="A159" s="182"/>
      <c r="B159" s="183"/>
      <c r="C159" s="184" t="s">
        <v>175</v>
      </c>
      <c r="D159" s="185" t="s">
        <v>59</v>
      </c>
      <c r="E159" s="185" t="s">
        <v>55</v>
      </c>
      <c r="F159" s="185" t="s">
        <v>56</v>
      </c>
      <c r="G159" s="185" t="s">
        <v>176</v>
      </c>
      <c r="H159" s="185" t="s">
        <v>177</v>
      </c>
      <c r="I159" s="185" t="s">
        <v>178</v>
      </c>
      <c r="J159" s="185" t="s">
        <v>151</v>
      </c>
      <c r="K159" s="186" t="s">
        <v>179</v>
      </c>
      <c r="L159" s="187"/>
      <c r="M159" s="96" t="s">
        <v>19</v>
      </c>
      <c r="N159" s="97" t="s">
        <v>44</v>
      </c>
      <c r="O159" s="97" t="s">
        <v>180</v>
      </c>
      <c r="P159" s="97" t="s">
        <v>181</v>
      </c>
      <c r="Q159" s="97" t="s">
        <v>182</v>
      </c>
      <c r="R159" s="97" t="s">
        <v>183</v>
      </c>
      <c r="S159" s="97" t="s">
        <v>184</v>
      </c>
      <c r="T159" s="98" t="s">
        <v>185</v>
      </c>
      <c r="U159" s="182"/>
      <c r="V159" s="182"/>
      <c r="W159" s="182"/>
      <c r="X159" s="182"/>
      <c r="Y159" s="182"/>
      <c r="Z159" s="182"/>
      <c r="AA159" s="182"/>
      <c r="AB159" s="182"/>
      <c r="AC159" s="182"/>
      <c r="AD159" s="182"/>
      <c r="AE159" s="182"/>
    </row>
    <row r="160" s="2" customFormat="1" ht="22.8" customHeight="1">
      <c r="A160" s="42"/>
      <c r="B160" s="43"/>
      <c r="C160" s="103" t="s">
        <v>186</v>
      </c>
      <c r="D160" s="44"/>
      <c r="E160" s="44"/>
      <c r="F160" s="44"/>
      <c r="G160" s="44"/>
      <c r="H160" s="44"/>
      <c r="I160" s="44"/>
      <c r="J160" s="188">
        <f>BK160</f>
        <v>0</v>
      </c>
      <c r="K160" s="44"/>
      <c r="L160" s="48"/>
      <c r="M160" s="99"/>
      <c r="N160" s="189"/>
      <c r="O160" s="100"/>
      <c r="P160" s="190">
        <f>P161</f>
        <v>0</v>
      </c>
      <c r="Q160" s="100"/>
      <c r="R160" s="190">
        <f>R161</f>
        <v>505.63629591000006</v>
      </c>
      <c r="S160" s="100"/>
      <c r="T160" s="191">
        <f>T161</f>
        <v>252.01204894999998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1" t="s">
        <v>73</v>
      </c>
      <c r="AU160" s="21" t="s">
        <v>152</v>
      </c>
      <c r="BK160" s="192">
        <f>BK161</f>
        <v>0</v>
      </c>
    </row>
    <row r="161" s="12" customFormat="1" ht="25.92" customHeight="1">
      <c r="A161" s="12"/>
      <c r="B161" s="193"/>
      <c r="C161" s="194"/>
      <c r="D161" s="195" t="s">
        <v>73</v>
      </c>
      <c r="E161" s="196" t="s">
        <v>2706</v>
      </c>
      <c r="F161" s="196" t="s">
        <v>2707</v>
      </c>
      <c r="G161" s="194"/>
      <c r="H161" s="194"/>
      <c r="I161" s="197"/>
      <c r="J161" s="198">
        <f>BK161</f>
        <v>0</v>
      </c>
      <c r="K161" s="194"/>
      <c r="L161" s="199"/>
      <c r="M161" s="200"/>
      <c r="N161" s="201"/>
      <c r="O161" s="201"/>
      <c r="P161" s="202">
        <f>P162+P391+P460+P682</f>
        <v>0</v>
      </c>
      <c r="Q161" s="201"/>
      <c r="R161" s="202">
        <f>R162+R391+R460+R682</f>
        <v>505.63629591000006</v>
      </c>
      <c r="S161" s="201"/>
      <c r="T161" s="203">
        <f>T162+T391+T460+T682</f>
        <v>252.01204894999998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4" t="s">
        <v>82</v>
      </c>
      <c r="AT161" s="205" t="s">
        <v>73</v>
      </c>
      <c r="AU161" s="205" t="s">
        <v>74</v>
      </c>
      <c r="AY161" s="204" t="s">
        <v>189</v>
      </c>
      <c r="BK161" s="206">
        <f>BK162+BK391+BK460+BK682</f>
        <v>0</v>
      </c>
    </row>
    <row r="162" s="12" customFormat="1" ht="22.8" customHeight="1">
      <c r="A162" s="12"/>
      <c r="B162" s="193"/>
      <c r="C162" s="194"/>
      <c r="D162" s="195" t="s">
        <v>73</v>
      </c>
      <c r="E162" s="207" t="s">
        <v>2708</v>
      </c>
      <c r="F162" s="207" t="s">
        <v>2709</v>
      </c>
      <c r="G162" s="194"/>
      <c r="H162" s="194"/>
      <c r="I162" s="197"/>
      <c r="J162" s="208">
        <f>BK162</f>
        <v>0</v>
      </c>
      <c r="K162" s="194"/>
      <c r="L162" s="199"/>
      <c r="M162" s="200"/>
      <c r="N162" s="201"/>
      <c r="O162" s="201"/>
      <c r="P162" s="202">
        <f>P163+P247+P252+P271+P310+P318+P333+P337+P350+P366+P379+P387</f>
        <v>0</v>
      </c>
      <c r="Q162" s="201"/>
      <c r="R162" s="202">
        <f>R163+R247+R252+R271+R310+R318+R333+R337+R350+R366+R379+R387</f>
        <v>290.01037047</v>
      </c>
      <c r="S162" s="201"/>
      <c r="T162" s="203">
        <f>T163+T247+T252+T271+T310+T318+T333+T337+T350+T366+T379+T387</f>
        <v>213.80010960999999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4" t="s">
        <v>82</v>
      </c>
      <c r="AT162" s="205" t="s">
        <v>73</v>
      </c>
      <c r="AU162" s="205" t="s">
        <v>82</v>
      </c>
      <c r="AY162" s="204" t="s">
        <v>189</v>
      </c>
      <c r="BK162" s="206">
        <f>BK163+BK247+BK252+BK271+BK310+BK318+BK333+BK337+BK350+BK366+BK379+BK387</f>
        <v>0</v>
      </c>
    </row>
    <row r="163" s="12" customFormat="1" ht="20.88" customHeight="1">
      <c r="A163" s="12"/>
      <c r="B163" s="193"/>
      <c r="C163" s="194"/>
      <c r="D163" s="195" t="s">
        <v>73</v>
      </c>
      <c r="E163" s="207" t="s">
        <v>2710</v>
      </c>
      <c r="F163" s="207" t="s">
        <v>2711</v>
      </c>
      <c r="G163" s="194"/>
      <c r="H163" s="194"/>
      <c r="I163" s="197"/>
      <c r="J163" s="208">
        <f>BK163</f>
        <v>0</v>
      </c>
      <c r="K163" s="194"/>
      <c r="L163" s="199"/>
      <c r="M163" s="200"/>
      <c r="N163" s="201"/>
      <c r="O163" s="201"/>
      <c r="P163" s="202">
        <f>P164+P204+P220</f>
        <v>0</v>
      </c>
      <c r="Q163" s="201"/>
      <c r="R163" s="202">
        <f>R164+R204+R220</f>
        <v>176.26609600000001</v>
      </c>
      <c r="S163" s="201"/>
      <c r="T163" s="203">
        <f>T164+T204+T220</f>
        <v>56.292059999999999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4" t="s">
        <v>82</v>
      </c>
      <c r="AT163" s="205" t="s">
        <v>73</v>
      </c>
      <c r="AU163" s="205" t="s">
        <v>84</v>
      </c>
      <c r="AY163" s="204" t="s">
        <v>189</v>
      </c>
      <c r="BK163" s="206">
        <f>BK164+BK204+BK220</f>
        <v>0</v>
      </c>
    </row>
    <row r="164" s="17" customFormat="1" ht="20.88" customHeight="1">
      <c r="A164" s="17"/>
      <c r="B164" s="291"/>
      <c r="C164" s="292"/>
      <c r="D164" s="293" t="s">
        <v>73</v>
      </c>
      <c r="E164" s="293" t="s">
        <v>2712</v>
      </c>
      <c r="F164" s="293" t="s">
        <v>2713</v>
      </c>
      <c r="G164" s="292"/>
      <c r="H164" s="292"/>
      <c r="I164" s="294"/>
      <c r="J164" s="295">
        <f>BK164</f>
        <v>0</v>
      </c>
      <c r="K164" s="292"/>
      <c r="L164" s="296"/>
      <c r="M164" s="297"/>
      <c r="N164" s="298"/>
      <c r="O164" s="298"/>
      <c r="P164" s="299">
        <f>SUM(P165:P203)</f>
        <v>0</v>
      </c>
      <c r="Q164" s="298"/>
      <c r="R164" s="299">
        <f>SUM(R165:R203)</f>
        <v>0</v>
      </c>
      <c r="S164" s="298"/>
      <c r="T164" s="300">
        <f>SUM(T165:T203)</f>
        <v>0</v>
      </c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R164" s="301" t="s">
        <v>82</v>
      </c>
      <c r="AT164" s="302" t="s">
        <v>73</v>
      </c>
      <c r="AU164" s="302" t="s">
        <v>190</v>
      </c>
      <c r="AY164" s="301" t="s">
        <v>189</v>
      </c>
      <c r="BK164" s="303">
        <f>SUM(BK165:BK203)</f>
        <v>0</v>
      </c>
    </row>
    <row r="165" s="2" customFormat="1" ht="44.25" customHeight="1">
      <c r="A165" s="42"/>
      <c r="B165" s="43"/>
      <c r="C165" s="209" t="s">
        <v>82</v>
      </c>
      <c r="D165" s="209" t="s">
        <v>192</v>
      </c>
      <c r="E165" s="210" t="s">
        <v>2714</v>
      </c>
      <c r="F165" s="211" t="s">
        <v>2715</v>
      </c>
      <c r="G165" s="212" t="s">
        <v>107</v>
      </c>
      <c r="H165" s="213">
        <v>114.861</v>
      </c>
      <c r="I165" s="214"/>
      <c r="J165" s="215">
        <f>ROUND(I165*H165,2)</f>
        <v>0</v>
      </c>
      <c r="K165" s="211" t="s">
        <v>19</v>
      </c>
      <c r="L165" s="48"/>
      <c r="M165" s="216" t="s">
        <v>19</v>
      </c>
      <c r="N165" s="217" t="s">
        <v>45</v>
      </c>
      <c r="O165" s="88"/>
      <c r="P165" s="218">
        <f>O165*H165</f>
        <v>0</v>
      </c>
      <c r="Q165" s="218">
        <v>0</v>
      </c>
      <c r="R165" s="218">
        <f>Q165*H165</f>
        <v>0</v>
      </c>
      <c r="S165" s="218">
        <v>0</v>
      </c>
      <c r="T165" s="219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20" t="s">
        <v>196</v>
      </c>
      <c r="AT165" s="220" t="s">
        <v>192</v>
      </c>
      <c r="AU165" s="220" t="s">
        <v>196</v>
      </c>
      <c r="AY165" s="21" t="s">
        <v>189</v>
      </c>
      <c r="BE165" s="221">
        <f>IF(N165="základní",J165,0)</f>
        <v>0</v>
      </c>
      <c r="BF165" s="221">
        <f>IF(N165="snížená",J165,0)</f>
        <v>0</v>
      </c>
      <c r="BG165" s="221">
        <f>IF(N165="zákl. přenesená",J165,0)</f>
        <v>0</v>
      </c>
      <c r="BH165" s="221">
        <f>IF(N165="sníž. přenesená",J165,0)</f>
        <v>0</v>
      </c>
      <c r="BI165" s="221">
        <f>IF(N165="nulová",J165,0)</f>
        <v>0</v>
      </c>
      <c r="BJ165" s="21" t="s">
        <v>82</v>
      </c>
      <c r="BK165" s="221">
        <f>ROUND(I165*H165,2)</f>
        <v>0</v>
      </c>
      <c r="BL165" s="21" t="s">
        <v>196</v>
      </c>
      <c r="BM165" s="220" t="s">
        <v>84</v>
      </c>
    </row>
    <row r="166" s="15" customFormat="1">
      <c r="A166" s="15"/>
      <c r="B166" s="251"/>
      <c r="C166" s="252"/>
      <c r="D166" s="229" t="s">
        <v>200</v>
      </c>
      <c r="E166" s="253" t="s">
        <v>19</v>
      </c>
      <c r="F166" s="254" t="s">
        <v>2716</v>
      </c>
      <c r="G166" s="252"/>
      <c r="H166" s="253" t="s">
        <v>19</v>
      </c>
      <c r="I166" s="255"/>
      <c r="J166" s="252"/>
      <c r="K166" s="252"/>
      <c r="L166" s="256"/>
      <c r="M166" s="257"/>
      <c r="N166" s="258"/>
      <c r="O166" s="258"/>
      <c r="P166" s="258"/>
      <c r="Q166" s="258"/>
      <c r="R166" s="258"/>
      <c r="S166" s="258"/>
      <c r="T166" s="259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0" t="s">
        <v>200</v>
      </c>
      <c r="AU166" s="260" t="s">
        <v>196</v>
      </c>
      <c r="AV166" s="15" t="s">
        <v>82</v>
      </c>
      <c r="AW166" s="15" t="s">
        <v>35</v>
      </c>
      <c r="AX166" s="15" t="s">
        <v>74</v>
      </c>
      <c r="AY166" s="260" t="s">
        <v>189</v>
      </c>
    </row>
    <row r="167" s="13" customFormat="1">
      <c r="A167" s="13"/>
      <c r="B167" s="227"/>
      <c r="C167" s="228"/>
      <c r="D167" s="229" t="s">
        <v>200</v>
      </c>
      <c r="E167" s="230" t="s">
        <v>19</v>
      </c>
      <c r="F167" s="231" t="s">
        <v>2717</v>
      </c>
      <c r="G167" s="228"/>
      <c r="H167" s="232">
        <v>41.880000000000003</v>
      </c>
      <c r="I167" s="233"/>
      <c r="J167" s="228"/>
      <c r="K167" s="228"/>
      <c r="L167" s="234"/>
      <c r="M167" s="235"/>
      <c r="N167" s="236"/>
      <c r="O167" s="236"/>
      <c r="P167" s="236"/>
      <c r="Q167" s="236"/>
      <c r="R167" s="236"/>
      <c r="S167" s="236"/>
      <c r="T167" s="23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8" t="s">
        <v>200</v>
      </c>
      <c r="AU167" s="238" t="s">
        <v>196</v>
      </c>
      <c r="AV167" s="13" t="s">
        <v>84</v>
      </c>
      <c r="AW167" s="13" t="s">
        <v>35</v>
      </c>
      <c r="AX167" s="13" t="s">
        <v>74</v>
      </c>
      <c r="AY167" s="238" t="s">
        <v>189</v>
      </c>
    </row>
    <row r="168" s="15" customFormat="1">
      <c r="A168" s="15"/>
      <c r="B168" s="251"/>
      <c r="C168" s="252"/>
      <c r="D168" s="229" t="s">
        <v>200</v>
      </c>
      <c r="E168" s="253" t="s">
        <v>19</v>
      </c>
      <c r="F168" s="254" t="s">
        <v>2718</v>
      </c>
      <c r="G168" s="252"/>
      <c r="H168" s="253" t="s">
        <v>19</v>
      </c>
      <c r="I168" s="255"/>
      <c r="J168" s="252"/>
      <c r="K168" s="252"/>
      <c r="L168" s="256"/>
      <c r="M168" s="257"/>
      <c r="N168" s="258"/>
      <c r="O168" s="258"/>
      <c r="P168" s="258"/>
      <c r="Q168" s="258"/>
      <c r="R168" s="258"/>
      <c r="S168" s="258"/>
      <c r="T168" s="259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0" t="s">
        <v>200</v>
      </c>
      <c r="AU168" s="260" t="s">
        <v>196</v>
      </c>
      <c r="AV168" s="15" t="s">
        <v>82</v>
      </c>
      <c r="AW168" s="15" t="s">
        <v>35</v>
      </c>
      <c r="AX168" s="15" t="s">
        <v>74</v>
      </c>
      <c r="AY168" s="260" t="s">
        <v>189</v>
      </c>
    </row>
    <row r="169" s="13" customFormat="1">
      <c r="A169" s="13"/>
      <c r="B169" s="227"/>
      <c r="C169" s="228"/>
      <c r="D169" s="229" t="s">
        <v>200</v>
      </c>
      <c r="E169" s="230" t="s">
        <v>19</v>
      </c>
      <c r="F169" s="231" t="s">
        <v>2719</v>
      </c>
      <c r="G169" s="228"/>
      <c r="H169" s="232">
        <v>113.37300000000001</v>
      </c>
      <c r="I169" s="233"/>
      <c r="J169" s="228"/>
      <c r="K169" s="228"/>
      <c r="L169" s="234"/>
      <c r="M169" s="235"/>
      <c r="N169" s="236"/>
      <c r="O169" s="236"/>
      <c r="P169" s="236"/>
      <c r="Q169" s="236"/>
      <c r="R169" s="236"/>
      <c r="S169" s="236"/>
      <c r="T169" s="23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8" t="s">
        <v>200</v>
      </c>
      <c r="AU169" s="238" t="s">
        <v>196</v>
      </c>
      <c r="AV169" s="13" t="s">
        <v>84</v>
      </c>
      <c r="AW169" s="13" t="s">
        <v>35</v>
      </c>
      <c r="AX169" s="13" t="s">
        <v>74</v>
      </c>
      <c r="AY169" s="238" t="s">
        <v>189</v>
      </c>
    </row>
    <row r="170" s="15" customFormat="1">
      <c r="A170" s="15"/>
      <c r="B170" s="251"/>
      <c r="C170" s="252"/>
      <c r="D170" s="229" t="s">
        <v>200</v>
      </c>
      <c r="E170" s="253" t="s">
        <v>19</v>
      </c>
      <c r="F170" s="254" t="s">
        <v>2720</v>
      </c>
      <c r="G170" s="252"/>
      <c r="H170" s="253" t="s">
        <v>19</v>
      </c>
      <c r="I170" s="255"/>
      <c r="J170" s="252"/>
      <c r="K170" s="252"/>
      <c r="L170" s="256"/>
      <c r="M170" s="257"/>
      <c r="N170" s="258"/>
      <c r="O170" s="258"/>
      <c r="P170" s="258"/>
      <c r="Q170" s="258"/>
      <c r="R170" s="258"/>
      <c r="S170" s="258"/>
      <c r="T170" s="259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0" t="s">
        <v>200</v>
      </c>
      <c r="AU170" s="260" t="s">
        <v>196</v>
      </c>
      <c r="AV170" s="15" t="s">
        <v>82</v>
      </c>
      <c r="AW170" s="15" t="s">
        <v>35</v>
      </c>
      <c r="AX170" s="15" t="s">
        <v>74</v>
      </c>
      <c r="AY170" s="260" t="s">
        <v>189</v>
      </c>
    </row>
    <row r="171" s="13" customFormat="1">
      <c r="A171" s="13"/>
      <c r="B171" s="227"/>
      <c r="C171" s="228"/>
      <c r="D171" s="229" t="s">
        <v>200</v>
      </c>
      <c r="E171" s="230" t="s">
        <v>19</v>
      </c>
      <c r="F171" s="231" t="s">
        <v>2721</v>
      </c>
      <c r="G171" s="228"/>
      <c r="H171" s="232">
        <v>-40.392000000000003</v>
      </c>
      <c r="I171" s="233"/>
      <c r="J171" s="228"/>
      <c r="K171" s="228"/>
      <c r="L171" s="234"/>
      <c r="M171" s="235"/>
      <c r="N171" s="236"/>
      <c r="O171" s="236"/>
      <c r="P171" s="236"/>
      <c r="Q171" s="236"/>
      <c r="R171" s="236"/>
      <c r="S171" s="236"/>
      <c r="T171" s="23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8" t="s">
        <v>200</v>
      </c>
      <c r="AU171" s="238" t="s">
        <v>196</v>
      </c>
      <c r="AV171" s="13" t="s">
        <v>84</v>
      </c>
      <c r="AW171" s="13" t="s">
        <v>35</v>
      </c>
      <c r="AX171" s="13" t="s">
        <v>74</v>
      </c>
      <c r="AY171" s="238" t="s">
        <v>189</v>
      </c>
    </row>
    <row r="172" s="14" customFormat="1">
      <c r="A172" s="14"/>
      <c r="B172" s="239"/>
      <c r="C172" s="240"/>
      <c r="D172" s="229" t="s">
        <v>200</v>
      </c>
      <c r="E172" s="241" t="s">
        <v>19</v>
      </c>
      <c r="F172" s="242" t="s">
        <v>203</v>
      </c>
      <c r="G172" s="240"/>
      <c r="H172" s="243">
        <v>114.861</v>
      </c>
      <c r="I172" s="244"/>
      <c r="J172" s="240"/>
      <c r="K172" s="240"/>
      <c r="L172" s="245"/>
      <c r="M172" s="246"/>
      <c r="N172" s="247"/>
      <c r="O172" s="247"/>
      <c r="P172" s="247"/>
      <c r="Q172" s="247"/>
      <c r="R172" s="247"/>
      <c r="S172" s="247"/>
      <c r="T172" s="24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9" t="s">
        <v>200</v>
      </c>
      <c r="AU172" s="249" t="s">
        <v>196</v>
      </c>
      <c r="AV172" s="14" t="s">
        <v>196</v>
      </c>
      <c r="AW172" s="14" t="s">
        <v>35</v>
      </c>
      <c r="AX172" s="14" t="s">
        <v>82</v>
      </c>
      <c r="AY172" s="249" t="s">
        <v>189</v>
      </c>
    </row>
    <row r="173" s="2" customFormat="1" ht="49.05" customHeight="1">
      <c r="A173" s="42"/>
      <c r="B173" s="43"/>
      <c r="C173" s="209" t="s">
        <v>84</v>
      </c>
      <c r="D173" s="209" t="s">
        <v>192</v>
      </c>
      <c r="E173" s="210" t="s">
        <v>2722</v>
      </c>
      <c r="F173" s="211" t="s">
        <v>2723</v>
      </c>
      <c r="G173" s="212" t="s">
        <v>107</v>
      </c>
      <c r="H173" s="213">
        <v>64.343999999999994</v>
      </c>
      <c r="I173" s="214"/>
      <c r="J173" s="215">
        <f>ROUND(I173*H173,2)</f>
        <v>0</v>
      </c>
      <c r="K173" s="211" t="s">
        <v>19</v>
      </c>
      <c r="L173" s="48"/>
      <c r="M173" s="216" t="s">
        <v>19</v>
      </c>
      <c r="N173" s="217" t="s">
        <v>45</v>
      </c>
      <c r="O173" s="88"/>
      <c r="P173" s="218">
        <f>O173*H173</f>
        <v>0</v>
      </c>
      <c r="Q173" s="218">
        <v>0</v>
      </c>
      <c r="R173" s="218">
        <f>Q173*H173</f>
        <v>0</v>
      </c>
      <c r="S173" s="218">
        <v>0</v>
      </c>
      <c r="T173" s="219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20" t="s">
        <v>196</v>
      </c>
      <c r="AT173" s="220" t="s">
        <v>192</v>
      </c>
      <c r="AU173" s="220" t="s">
        <v>196</v>
      </c>
      <c r="AY173" s="21" t="s">
        <v>189</v>
      </c>
      <c r="BE173" s="221">
        <f>IF(N173="základní",J173,0)</f>
        <v>0</v>
      </c>
      <c r="BF173" s="221">
        <f>IF(N173="snížená",J173,0)</f>
        <v>0</v>
      </c>
      <c r="BG173" s="221">
        <f>IF(N173="zákl. přenesená",J173,0)</f>
        <v>0</v>
      </c>
      <c r="BH173" s="221">
        <f>IF(N173="sníž. přenesená",J173,0)</f>
        <v>0</v>
      </c>
      <c r="BI173" s="221">
        <f>IF(N173="nulová",J173,0)</f>
        <v>0</v>
      </c>
      <c r="BJ173" s="21" t="s">
        <v>82</v>
      </c>
      <c r="BK173" s="221">
        <f>ROUND(I173*H173,2)</f>
        <v>0</v>
      </c>
      <c r="BL173" s="21" t="s">
        <v>196</v>
      </c>
      <c r="BM173" s="220" t="s">
        <v>196</v>
      </c>
    </row>
    <row r="174" s="2" customFormat="1" ht="24.15" customHeight="1">
      <c r="A174" s="42"/>
      <c r="B174" s="43"/>
      <c r="C174" s="209" t="s">
        <v>190</v>
      </c>
      <c r="D174" s="209" t="s">
        <v>192</v>
      </c>
      <c r="E174" s="210" t="s">
        <v>1472</v>
      </c>
      <c r="F174" s="211" t="s">
        <v>2724</v>
      </c>
      <c r="G174" s="212" t="s">
        <v>107</v>
      </c>
      <c r="H174" s="213">
        <v>64.343999999999994</v>
      </c>
      <c r="I174" s="214"/>
      <c r="J174" s="215">
        <f>ROUND(I174*H174,2)</f>
        <v>0</v>
      </c>
      <c r="K174" s="211" t="s">
        <v>19</v>
      </c>
      <c r="L174" s="48"/>
      <c r="M174" s="216" t="s">
        <v>19</v>
      </c>
      <c r="N174" s="217" t="s">
        <v>45</v>
      </c>
      <c r="O174" s="88"/>
      <c r="P174" s="218">
        <f>O174*H174</f>
        <v>0</v>
      </c>
      <c r="Q174" s="218">
        <v>0</v>
      </c>
      <c r="R174" s="218">
        <f>Q174*H174</f>
        <v>0</v>
      </c>
      <c r="S174" s="218">
        <v>0</v>
      </c>
      <c r="T174" s="219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R174" s="220" t="s">
        <v>196</v>
      </c>
      <c r="AT174" s="220" t="s">
        <v>192</v>
      </c>
      <c r="AU174" s="220" t="s">
        <v>196</v>
      </c>
      <c r="AY174" s="21" t="s">
        <v>189</v>
      </c>
      <c r="BE174" s="221">
        <f>IF(N174="základní",J174,0)</f>
        <v>0</v>
      </c>
      <c r="BF174" s="221">
        <f>IF(N174="snížená",J174,0)</f>
        <v>0</v>
      </c>
      <c r="BG174" s="221">
        <f>IF(N174="zákl. přenesená",J174,0)</f>
        <v>0</v>
      </c>
      <c r="BH174" s="221">
        <f>IF(N174="sníž. přenesená",J174,0)</f>
        <v>0</v>
      </c>
      <c r="BI174" s="221">
        <f>IF(N174="nulová",J174,0)</f>
        <v>0</v>
      </c>
      <c r="BJ174" s="21" t="s">
        <v>82</v>
      </c>
      <c r="BK174" s="221">
        <f>ROUND(I174*H174,2)</f>
        <v>0</v>
      </c>
      <c r="BL174" s="21" t="s">
        <v>196</v>
      </c>
      <c r="BM174" s="220" t="s">
        <v>229</v>
      </c>
    </row>
    <row r="175" s="2" customFormat="1" ht="49.05" customHeight="1">
      <c r="A175" s="42"/>
      <c r="B175" s="43"/>
      <c r="C175" s="209" t="s">
        <v>196</v>
      </c>
      <c r="D175" s="209" t="s">
        <v>192</v>
      </c>
      <c r="E175" s="210" t="s">
        <v>2725</v>
      </c>
      <c r="F175" s="211" t="s">
        <v>2726</v>
      </c>
      <c r="G175" s="212" t="s">
        <v>107</v>
      </c>
      <c r="H175" s="213">
        <v>64.343999999999994</v>
      </c>
      <c r="I175" s="214"/>
      <c r="J175" s="215">
        <f>ROUND(I175*H175,2)</f>
        <v>0</v>
      </c>
      <c r="K175" s="211" t="s">
        <v>19</v>
      </c>
      <c r="L175" s="48"/>
      <c r="M175" s="216" t="s">
        <v>19</v>
      </c>
      <c r="N175" s="217" t="s">
        <v>45</v>
      </c>
      <c r="O175" s="88"/>
      <c r="P175" s="218">
        <f>O175*H175</f>
        <v>0</v>
      </c>
      <c r="Q175" s="218">
        <v>0</v>
      </c>
      <c r="R175" s="218">
        <f>Q175*H175</f>
        <v>0</v>
      </c>
      <c r="S175" s="218">
        <v>0</v>
      </c>
      <c r="T175" s="219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20" t="s">
        <v>196</v>
      </c>
      <c r="AT175" s="220" t="s">
        <v>192</v>
      </c>
      <c r="AU175" s="220" t="s">
        <v>196</v>
      </c>
      <c r="AY175" s="21" t="s">
        <v>189</v>
      </c>
      <c r="BE175" s="221">
        <f>IF(N175="základní",J175,0)</f>
        <v>0</v>
      </c>
      <c r="BF175" s="221">
        <f>IF(N175="snížená",J175,0)</f>
        <v>0</v>
      </c>
      <c r="BG175" s="221">
        <f>IF(N175="zákl. přenesená",J175,0)</f>
        <v>0</v>
      </c>
      <c r="BH175" s="221">
        <f>IF(N175="sníž. přenesená",J175,0)</f>
        <v>0</v>
      </c>
      <c r="BI175" s="221">
        <f>IF(N175="nulová",J175,0)</f>
        <v>0</v>
      </c>
      <c r="BJ175" s="21" t="s">
        <v>82</v>
      </c>
      <c r="BK175" s="221">
        <f>ROUND(I175*H175,2)</f>
        <v>0</v>
      </c>
      <c r="BL175" s="21" t="s">
        <v>196</v>
      </c>
      <c r="BM175" s="220" t="s">
        <v>247</v>
      </c>
    </row>
    <row r="176" s="2" customFormat="1" ht="33" customHeight="1">
      <c r="A176" s="42"/>
      <c r="B176" s="43"/>
      <c r="C176" s="209" t="s">
        <v>219</v>
      </c>
      <c r="D176" s="209" t="s">
        <v>192</v>
      </c>
      <c r="E176" s="210" t="s">
        <v>2727</v>
      </c>
      <c r="F176" s="211" t="s">
        <v>2728</v>
      </c>
      <c r="G176" s="212" t="s">
        <v>107</v>
      </c>
      <c r="H176" s="213">
        <v>64.343999999999994</v>
      </c>
      <c r="I176" s="214"/>
      <c r="J176" s="215">
        <f>ROUND(I176*H176,2)</f>
        <v>0</v>
      </c>
      <c r="K176" s="211" t="s">
        <v>19</v>
      </c>
      <c r="L176" s="48"/>
      <c r="M176" s="216" t="s">
        <v>19</v>
      </c>
      <c r="N176" s="217" t="s">
        <v>45</v>
      </c>
      <c r="O176" s="88"/>
      <c r="P176" s="218">
        <f>O176*H176</f>
        <v>0</v>
      </c>
      <c r="Q176" s="218">
        <v>0</v>
      </c>
      <c r="R176" s="218">
        <f>Q176*H176</f>
        <v>0</v>
      </c>
      <c r="S176" s="218">
        <v>0</v>
      </c>
      <c r="T176" s="219">
        <f>S176*H176</f>
        <v>0</v>
      </c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R176" s="220" t="s">
        <v>196</v>
      </c>
      <c r="AT176" s="220" t="s">
        <v>192</v>
      </c>
      <c r="AU176" s="220" t="s">
        <v>196</v>
      </c>
      <c r="AY176" s="21" t="s">
        <v>189</v>
      </c>
      <c r="BE176" s="221">
        <f>IF(N176="základní",J176,0)</f>
        <v>0</v>
      </c>
      <c r="BF176" s="221">
        <f>IF(N176="snížená",J176,0)</f>
        <v>0</v>
      </c>
      <c r="BG176" s="221">
        <f>IF(N176="zákl. přenesená",J176,0)</f>
        <v>0</v>
      </c>
      <c r="BH176" s="221">
        <f>IF(N176="sníž. přenesená",J176,0)</f>
        <v>0</v>
      </c>
      <c r="BI176" s="221">
        <f>IF(N176="nulová",J176,0)</f>
        <v>0</v>
      </c>
      <c r="BJ176" s="21" t="s">
        <v>82</v>
      </c>
      <c r="BK176" s="221">
        <f>ROUND(I176*H176,2)</f>
        <v>0</v>
      </c>
      <c r="BL176" s="21" t="s">
        <v>196</v>
      </c>
      <c r="BM176" s="220" t="s">
        <v>259</v>
      </c>
    </row>
    <row r="177" s="15" customFormat="1">
      <c r="A177" s="15"/>
      <c r="B177" s="251"/>
      <c r="C177" s="252"/>
      <c r="D177" s="229" t="s">
        <v>200</v>
      </c>
      <c r="E177" s="253" t="s">
        <v>19</v>
      </c>
      <c r="F177" s="254" t="s">
        <v>2729</v>
      </c>
      <c r="G177" s="252"/>
      <c r="H177" s="253" t="s">
        <v>19</v>
      </c>
      <c r="I177" s="255"/>
      <c r="J177" s="252"/>
      <c r="K177" s="252"/>
      <c r="L177" s="256"/>
      <c r="M177" s="257"/>
      <c r="N177" s="258"/>
      <c r="O177" s="258"/>
      <c r="P177" s="258"/>
      <c r="Q177" s="258"/>
      <c r="R177" s="258"/>
      <c r="S177" s="258"/>
      <c r="T177" s="259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0" t="s">
        <v>200</v>
      </c>
      <c r="AU177" s="260" t="s">
        <v>196</v>
      </c>
      <c r="AV177" s="15" t="s">
        <v>82</v>
      </c>
      <c r="AW177" s="15" t="s">
        <v>35</v>
      </c>
      <c r="AX177" s="15" t="s">
        <v>74</v>
      </c>
      <c r="AY177" s="260" t="s">
        <v>189</v>
      </c>
    </row>
    <row r="178" s="13" customFormat="1">
      <c r="A178" s="13"/>
      <c r="B178" s="227"/>
      <c r="C178" s="228"/>
      <c r="D178" s="229" t="s">
        <v>200</v>
      </c>
      <c r="E178" s="230" t="s">
        <v>19</v>
      </c>
      <c r="F178" s="231" t="s">
        <v>2730</v>
      </c>
      <c r="G178" s="228"/>
      <c r="H178" s="232">
        <v>14.175000000000001</v>
      </c>
      <c r="I178" s="233"/>
      <c r="J178" s="228"/>
      <c r="K178" s="228"/>
      <c r="L178" s="234"/>
      <c r="M178" s="235"/>
      <c r="N178" s="236"/>
      <c r="O178" s="236"/>
      <c r="P178" s="236"/>
      <c r="Q178" s="236"/>
      <c r="R178" s="236"/>
      <c r="S178" s="236"/>
      <c r="T178" s="23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8" t="s">
        <v>200</v>
      </c>
      <c r="AU178" s="238" t="s">
        <v>196</v>
      </c>
      <c r="AV178" s="13" t="s">
        <v>84</v>
      </c>
      <c r="AW178" s="13" t="s">
        <v>35</v>
      </c>
      <c r="AX178" s="13" t="s">
        <v>74</v>
      </c>
      <c r="AY178" s="238" t="s">
        <v>189</v>
      </c>
    </row>
    <row r="179" s="15" customFormat="1">
      <c r="A179" s="15"/>
      <c r="B179" s="251"/>
      <c r="C179" s="252"/>
      <c r="D179" s="229" t="s">
        <v>200</v>
      </c>
      <c r="E179" s="253" t="s">
        <v>19</v>
      </c>
      <c r="F179" s="254" t="s">
        <v>2731</v>
      </c>
      <c r="G179" s="252"/>
      <c r="H179" s="253" t="s">
        <v>19</v>
      </c>
      <c r="I179" s="255"/>
      <c r="J179" s="252"/>
      <c r="K179" s="252"/>
      <c r="L179" s="256"/>
      <c r="M179" s="257"/>
      <c r="N179" s="258"/>
      <c r="O179" s="258"/>
      <c r="P179" s="258"/>
      <c r="Q179" s="258"/>
      <c r="R179" s="258"/>
      <c r="S179" s="258"/>
      <c r="T179" s="259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0" t="s">
        <v>200</v>
      </c>
      <c r="AU179" s="260" t="s">
        <v>196</v>
      </c>
      <c r="AV179" s="15" t="s">
        <v>82</v>
      </c>
      <c r="AW179" s="15" t="s">
        <v>35</v>
      </c>
      <c r="AX179" s="15" t="s">
        <v>74</v>
      </c>
      <c r="AY179" s="260" t="s">
        <v>189</v>
      </c>
    </row>
    <row r="180" s="13" customFormat="1">
      <c r="A180" s="13"/>
      <c r="B180" s="227"/>
      <c r="C180" s="228"/>
      <c r="D180" s="229" t="s">
        <v>200</v>
      </c>
      <c r="E180" s="230" t="s">
        <v>19</v>
      </c>
      <c r="F180" s="231" t="s">
        <v>2732</v>
      </c>
      <c r="G180" s="228"/>
      <c r="H180" s="232">
        <v>75.873000000000005</v>
      </c>
      <c r="I180" s="233"/>
      <c r="J180" s="228"/>
      <c r="K180" s="228"/>
      <c r="L180" s="234"/>
      <c r="M180" s="235"/>
      <c r="N180" s="236"/>
      <c r="O180" s="236"/>
      <c r="P180" s="236"/>
      <c r="Q180" s="236"/>
      <c r="R180" s="236"/>
      <c r="S180" s="236"/>
      <c r="T180" s="23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8" t="s">
        <v>200</v>
      </c>
      <c r="AU180" s="238" t="s">
        <v>196</v>
      </c>
      <c r="AV180" s="13" t="s">
        <v>84</v>
      </c>
      <c r="AW180" s="13" t="s">
        <v>35</v>
      </c>
      <c r="AX180" s="13" t="s">
        <v>74</v>
      </c>
      <c r="AY180" s="238" t="s">
        <v>189</v>
      </c>
    </row>
    <row r="181" s="15" customFormat="1">
      <c r="A181" s="15"/>
      <c r="B181" s="251"/>
      <c r="C181" s="252"/>
      <c r="D181" s="229" t="s">
        <v>200</v>
      </c>
      <c r="E181" s="253" t="s">
        <v>19</v>
      </c>
      <c r="F181" s="254" t="s">
        <v>2733</v>
      </c>
      <c r="G181" s="252"/>
      <c r="H181" s="253" t="s">
        <v>19</v>
      </c>
      <c r="I181" s="255"/>
      <c r="J181" s="252"/>
      <c r="K181" s="252"/>
      <c r="L181" s="256"/>
      <c r="M181" s="257"/>
      <c r="N181" s="258"/>
      <c r="O181" s="258"/>
      <c r="P181" s="258"/>
      <c r="Q181" s="258"/>
      <c r="R181" s="258"/>
      <c r="S181" s="258"/>
      <c r="T181" s="259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0" t="s">
        <v>200</v>
      </c>
      <c r="AU181" s="260" t="s">
        <v>196</v>
      </c>
      <c r="AV181" s="15" t="s">
        <v>82</v>
      </c>
      <c r="AW181" s="15" t="s">
        <v>35</v>
      </c>
      <c r="AX181" s="15" t="s">
        <v>74</v>
      </c>
      <c r="AY181" s="260" t="s">
        <v>189</v>
      </c>
    </row>
    <row r="182" s="13" customFormat="1">
      <c r="A182" s="13"/>
      <c r="B182" s="227"/>
      <c r="C182" s="228"/>
      <c r="D182" s="229" t="s">
        <v>200</v>
      </c>
      <c r="E182" s="230" t="s">
        <v>19</v>
      </c>
      <c r="F182" s="231" t="s">
        <v>2734</v>
      </c>
      <c r="G182" s="228"/>
      <c r="H182" s="232">
        <v>-25.704000000000001</v>
      </c>
      <c r="I182" s="233"/>
      <c r="J182" s="228"/>
      <c r="K182" s="228"/>
      <c r="L182" s="234"/>
      <c r="M182" s="235"/>
      <c r="N182" s="236"/>
      <c r="O182" s="236"/>
      <c r="P182" s="236"/>
      <c r="Q182" s="236"/>
      <c r="R182" s="236"/>
      <c r="S182" s="236"/>
      <c r="T182" s="23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8" t="s">
        <v>200</v>
      </c>
      <c r="AU182" s="238" t="s">
        <v>196</v>
      </c>
      <c r="AV182" s="13" t="s">
        <v>84</v>
      </c>
      <c r="AW182" s="13" t="s">
        <v>35</v>
      </c>
      <c r="AX182" s="13" t="s">
        <v>74</v>
      </c>
      <c r="AY182" s="238" t="s">
        <v>189</v>
      </c>
    </row>
    <row r="183" s="14" customFormat="1">
      <c r="A183" s="14"/>
      <c r="B183" s="239"/>
      <c r="C183" s="240"/>
      <c r="D183" s="229" t="s">
        <v>200</v>
      </c>
      <c r="E183" s="241" t="s">
        <v>19</v>
      </c>
      <c r="F183" s="242" t="s">
        <v>203</v>
      </c>
      <c r="G183" s="240"/>
      <c r="H183" s="243">
        <v>64.343999999999994</v>
      </c>
      <c r="I183" s="244"/>
      <c r="J183" s="240"/>
      <c r="K183" s="240"/>
      <c r="L183" s="245"/>
      <c r="M183" s="246"/>
      <c r="N183" s="247"/>
      <c r="O183" s="247"/>
      <c r="P183" s="247"/>
      <c r="Q183" s="247"/>
      <c r="R183" s="247"/>
      <c r="S183" s="247"/>
      <c r="T183" s="24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9" t="s">
        <v>200</v>
      </c>
      <c r="AU183" s="249" t="s">
        <v>196</v>
      </c>
      <c r="AV183" s="14" t="s">
        <v>196</v>
      </c>
      <c r="AW183" s="14" t="s">
        <v>35</v>
      </c>
      <c r="AX183" s="14" t="s">
        <v>82</v>
      </c>
      <c r="AY183" s="249" t="s">
        <v>189</v>
      </c>
    </row>
    <row r="184" s="2" customFormat="1" ht="37.8" customHeight="1">
      <c r="A184" s="42"/>
      <c r="B184" s="43"/>
      <c r="C184" s="209" t="s">
        <v>229</v>
      </c>
      <c r="D184" s="209" t="s">
        <v>192</v>
      </c>
      <c r="E184" s="210" t="s">
        <v>1459</v>
      </c>
      <c r="F184" s="211" t="s">
        <v>2735</v>
      </c>
      <c r="G184" s="212" t="s">
        <v>107</v>
      </c>
      <c r="H184" s="213">
        <v>50.517000000000003</v>
      </c>
      <c r="I184" s="214"/>
      <c r="J184" s="215">
        <f>ROUND(I184*H184,2)</f>
        <v>0</v>
      </c>
      <c r="K184" s="211" t="s">
        <v>19</v>
      </c>
      <c r="L184" s="48"/>
      <c r="M184" s="216" t="s">
        <v>19</v>
      </c>
      <c r="N184" s="217" t="s">
        <v>45</v>
      </c>
      <c r="O184" s="88"/>
      <c r="P184" s="218">
        <f>O184*H184</f>
        <v>0</v>
      </c>
      <c r="Q184" s="218">
        <v>0</v>
      </c>
      <c r="R184" s="218">
        <f>Q184*H184</f>
        <v>0</v>
      </c>
      <c r="S184" s="218">
        <v>0</v>
      </c>
      <c r="T184" s="219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20" t="s">
        <v>196</v>
      </c>
      <c r="AT184" s="220" t="s">
        <v>192</v>
      </c>
      <c r="AU184" s="220" t="s">
        <v>196</v>
      </c>
      <c r="AY184" s="21" t="s">
        <v>189</v>
      </c>
      <c r="BE184" s="221">
        <f>IF(N184="základní",J184,0)</f>
        <v>0</v>
      </c>
      <c r="BF184" s="221">
        <f>IF(N184="snížená",J184,0)</f>
        <v>0</v>
      </c>
      <c r="BG184" s="221">
        <f>IF(N184="zákl. přenesená",J184,0)</f>
        <v>0</v>
      </c>
      <c r="BH184" s="221">
        <f>IF(N184="sníž. přenesená",J184,0)</f>
        <v>0</v>
      </c>
      <c r="BI184" s="221">
        <f>IF(N184="nulová",J184,0)</f>
        <v>0</v>
      </c>
      <c r="BJ184" s="21" t="s">
        <v>82</v>
      </c>
      <c r="BK184" s="221">
        <f>ROUND(I184*H184,2)</f>
        <v>0</v>
      </c>
      <c r="BL184" s="21" t="s">
        <v>196</v>
      </c>
      <c r="BM184" s="220" t="s">
        <v>8</v>
      </c>
    </row>
    <row r="185" s="15" customFormat="1">
      <c r="A185" s="15"/>
      <c r="B185" s="251"/>
      <c r="C185" s="252"/>
      <c r="D185" s="229" t="s">
        <v>200</v>
      </c>
      <c r="E185" s="253" t="s">
        <v>19</v>
      </c>
      <c r="F185" s="254" t="s">
        <v>2736</v>
      </c>
      <c r="G185" s="252"/>
      <c r="H185" s="253" t="s">
        <v>19</v>
      </c>
      <c r="I185" s="255"/>
      <c r="J185" s="252"/>
      <c r="K185" s="252"/>
      <c r="L185" s="256"/>
      <c r="M185" s="257"/>
      <c r="N185" s="258"/>
      <c r="O185" s="258"/>
      <c r="P185" s="258"/>
      <c r="Q185" s="258"/>
      <c r="R185" s="258"/>
      <c r="S185" s="258"/>
      <c r="T185" s="259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0" t="s">
        <v>200</v>
      </c>
      <c r="AU185" s="260" t="s">
        <v>196</v>
      </c>
      <c r="AV185" s="15" t="s">
        <v>82</v>
      </c>
      <c r="AW185" s="15" t="s">
        <v>35</v>
      </c>
      <c r="AX185" s="15" t="s">
        <v>74</v>
      </c>
      <c r="AY185" s="260" t="s">
        <v>189</v>
      </c>
    </row>
    <row r="186" s="15" customFormat="1">
      <c r="A186" s="15"/>
      <c r="B186" s="251"/>
      <c r="C186" s="252"/>
      <c r="D186" s="229" t="s">
        <v>200</v>
      </c>
      <c r="E186" s="253" t="s">
        <v>19</v>
      </c>
      <c r="F186" s="254" t="s">
        <v>2729</v>
      </c>
      <c r="G186" s="252"/>
      <c r="H186" s="253" t="s">
        <v>19</v>
      </c>
      <c r="I186" s="255"/>
      <c r="J186" s="252"/>
      <c r="K186" s="252"/>
      <c r="L186" s="256"/>
      <c r="M186" s="257"/>
      <c r="N186" s="258"/>
      <c r="O186" s="258"/>
      <c r="P186" s="258"/>
      <c r="Q186" s="258"/>
      <c r="R186" s="258"/>
      <c r="S186" s="258"/>
      <c r="T186" s="259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0" t="s">
        <v>200</v>
      </c>
      <c r="AU186" s="260" t="s">
        <v>196</v>
      </c>
      <c r="AV186" s="15" t="s">
        <v>82</v>
      </c>
      <c r="AW186" s="15" t="s">
        <v>35</v>
      </c>
      <c r="AX186" s="15" t="s">
        <v>74</v>
      </c>
      <c r="AY186" s="260" t="s">
        <v>189</v>
      </c>
    </row>
    <row r="187" s="13" customFormat="1">
      <c r="A187" s="13"/>
      <c r="B187" s="227"/>
      <c r="C187" s="228"/>
      <c r="D187" s="229" t="s">
        <v>200</v>
      </c>
      <c r="E187" s="230" t="s">
        <v>19</v>
      </c>
      <c r="F187" s="231" t="s">
        <v>2737</v>
      </c>
      <c r="G187" s="228"/>
      <c r="H187" s="232">
        <v>27.704999999999998</v>
      </c>
      <c r="I187" s="233"/>
      <c r="J187" s="228"/>
      <c r="K187" s="228"/>
      <c r="L187" s="234"/>
      <c r="M187" s="235"/>
      <c r="N187" s="236"/>
      <c r="O187" s="236"/>
      <c r="P187" s="236"/>
      <c r="Q187" s="236"/>
      <c r="R187" s="236"/>
      <c r="S187" s="236"/>
      <c r="T187" s="23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8" t="s">
        <v>200</v>
      </c>
      <c r="AU187" s="238" t="s">
        <v>196</v>
      </c>
      <c r="AV187" s="13" t="s">
        <v>84</v>
      </c>
      <c r="AW187" s="13" t="s">
        <v>35</v>
      </c>
      <c r="AX187" s="13" t="s">
        <v>74</v>
      </c>
      <c r="AY187" s="238" t="s">
        <v>189</v>
      </c>
    </row>
    <row r="188" s="15" customFormat="1">
      <c r="A188" s="15"/>
      <c r="B188" s="251"/>
      <c r="C188" s="252"/>
      <c r="D188" s="229" t="s">
        <v>200</v>
      </c>
      <c r="E188" s="253" t="s">
        <v>19</v>
      </c>
      <c r="F188" s="254" t="s">
        <v>2731</v>
      </c>
      <c r="G188" s="252"/>
      <c r="H188" s="253" t="s">
        <v>19</v>
      </c>
      <c r="I188" s="255"/>
      <c r="J188" s="252"/>
      <c r="K188" s="252"/>
      <c r="L188" s="256"/>
      <c r="M188" s="257"/>
      <c r="N188" s="258"/>
      <c r="O188" s="258"/>
      <c r="P188" s="258"/>
      <c r="Q188" s="258"/>
      <c r="R188" s="258"/>
      <c r="S188" s="258"/>
      <c r="T188" s="259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0" t="s">
        <v>200</v>
      </c>
      <c r="AU188" s="260" t="s">
        <v>196</v>
      </c>
      <c r="AV188" s="15" t="s">
        <v>82</v>
      </c>
      <c r="AW188" s="15" t="s">
        <v>35</v>
      </c>
      <c r="AX188" s="15" t="s">
        <v>74</v>
      </c>
      <c r="AY188" s="260" t="s">
        <v>189</v>
      </c>
    </row>
    <row r="189" s="13" customFormat="1">
      <c r="A189" s="13"/>
      <c r="B189" s="227"/>
      <c r="C189" s="228"/>
      <c r="D189" s="229" t="s">
        <v>200</v>
      </c>
      <c r="E189" s="230" t="s">
        <v>19</v>
      </c>
      <c r="F189" s="231" t="s">
        <v>2738</v>
      </c>
      <c r="G189" s="228"/>
      <c r="H189" s="232">
        <v>37.5</v>
      </c>
      <c r="I189" s="233"/>
      <c r="J189" s="228"/>
      <c r="K189" s="228"/>
      <c r="L189" s="234"/>
      <c r="M189" s="235"/>
      <c r="N189" s="236"/>
      <c r="O189" s="236"/>
      <c r="P189" s="236"/>
      <c r="Q189" s="236"/>
      <c r="R189" s="236"/>
      <c r="S189" s="236"/>
      <c r="T189" s="23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8" t="s">
        <v>200</v>
      </c>
      <c r="AU189" s="238" t="s">
        <v>196</v>
      </c>
      <c r="AV189" s="13" t="s">
        <v>84</v>
      </c>
      <c r="AW189" s="13" t="s">
        <v>35</v>
      </c>
      <c r="AX189" s="13" t="s">
        <v>74</v>
      </c>
      <c r="AY189" s="238" t="s">
        <v>189</v>
      </c>
    </row>
    <row r="190" s="15" customFormat="1">
      <c r="A190" s="15"/>
      <c r="B190" s="251"/>
      <c r="C190" s="252"/>
      <c r="D190" s="229" t="s">
        <v>200</v>
      </c>
      <c r="E190" s="253" t="s">
        <v>19</v>
      </c>
      <c r="F190" s="254" t="s">
        <v>2739</v>
      </c>
      <c r="G190" s="252"/>
      <c r="H190" s="253" t="s">
        <v>19</v>
      </c>
      <c r="I190" s="255"/>
      <c r="J190" s="252"/>
      <c r="K190" s="252"/>
      <c r="L190" s="256"/>
      <c r="M190" s="257"/>
      <c r="N190" s="258"/>
      <c r="O190" s="258"/>
      <c r="P190" s="258"/>
      <c r="Q190" s="258"/>
      <c r="R190" s="258"/>
      <c r="S190" s="258"/>
      <c r="T190" s="259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0" t="s">
        <v>200</v>
      </c>
      <c r="AU190" s="260" t="s">
        <v>196</v>
      </c>
      <c r="AV190" s="15" t="s">
        <v>82</v>
      </c>
      <c r="AW190" s="15" t="s">
        <v>35</v>
      </c>
      <c r="AX190" s="15" t="s">
        <v>74</v>
      </c>
      <c r="AY190" s="260" t="s">
        <v>189</v>
      </c>
    </row>
    <row r="191" s="13" customFormat="1">
      <c r="A191" s="13"/>
      <c r="B191" s="227"/>
      <c r="C191" s="228"/>
      <c r="D191" s="229" t="s">
        <v>200</v>
      </c>
      <c r="E191" s="230" t="s">
        <v>19</v>
      </c>
      <c r="F191" s="231" t="s">
        <v>2740</v>
      </c>
      <c r="G191" s="228"/>
      <c r="H191" s="232">
        <v>-14.688000000000001</v>
      </c>
      <c r="I191" s="233"/>
      <c r="J191" s="228"/>
      <c r="K191" s="228"/>
      <c r="L191" s="234"/>
      <c r="M191" s="235"/>
      <c r="N191" s="236"/>
      <c r="O191" s="236"/>
      <c r="P191" s="236"/>
      <c r="Q191" s="236"/>
      <c r="R191" s="236"/>
      <c r="S191" s="236"/>
      <c r="T191" s="23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8" t="s">
        <v>200</v>
      </c>
      <c r="AU191" s="238" t="s">
        <v>196</v>
      </c>
      <c r="AV191" s="13" t="s">
        <v>84</v>
      </c>
      <c r="AW191" s="13" t="s">
        <v>35</v>
      </c>
      <c r="AX191" s="13" t="s">
        <v>74</v>
      </c>
      <c r="AY191" s="238" t="s">
        <v>189</v>
      </c>
    </row>
    <row r="192" s="14" customFormat="1">
      <c r="A192" s="14"/>
      <c r="B192" s="239"/>
      <c r="C192" s="240"/>
      <c r="D192" s="229" t="s">
        <v>200</v>
      </c>
      <c r="E192" s="241" t="s">
        <v>19</v>
      </c>
      <c r="F192" s="242" t="s">
        <v>203</v>
      </c>
      <c r="G192" s="240"/>
      <c r="H192" s="243">
        <v>50.517000000000003</v>
      </c>
      <c r="I192" s="244"/>
      <c r="J192" s="240"/>
      <c r="K192" s="240"/>
      <c r="L192" s="245"/>
      <c r="M192" s="246"/>
      <c r="N192" s="247"/>
      <c r="O192" s="247"/>
      <c r="P192" s="247"/>
      <c r="Q192" s="247"/>
      <c r="R192" s="247"/>
      <c r="S192" s="247"/>
      <c r="T192" s="24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9" t="s">
        <v>200</v>
      </c>
      <c r="AU192" s="249" t="s">
        <v>196</v>
      </c>
      <c r="AV192" s="14" t="s">
        <v>196</v>
      </c>
      <c r="AW192" s="14" t="s">
        <v>35</v>
      </c>
      <c r="AX192" s="14" t="s">
        <v>82</v>
      </c>
      <c r="AY192" s="249" t="s">
        <v>189</v>
      </c>
    </row>
    <row r="193" s="2" customFormat="1" ht="44.25" customHeight="1">
      <c r="A193" s="42"/>
      <c r="B193" s="43"/>
      <c r="C193" s="209" t="s">
        <v>238</v>
      </c>
      <c r="D193" s="209" t="s">
        <v>192</v>
      </c>
      <c r="E193" s="210" t="s">
        <v>2741</v>
      </c>
      <c r="F193" s="211" t="s">
        <v>2742</v>
      </c>
      <c r="G193" s="212" t="s">
        <v>107</v>
      </c>
      <c r="H193" s="213">
        <v>757.755</v>
      </c>
      <c r="I193" s="214"/>
      <c r="J193" s="215">
        <f>ROUND(I193*H193,2)</f>
        <v>0</v>
      </c>
      <c r="K193" s="211" t="s">
        <v>19</v>
      </c>
      <c r="L193" s="48"/>
      <c r="M193" s="216" t="s">
        <v>19</v>
      </c>
      <c r="N193" s="217" t="s">
        <v>45</v>
      </c>
      <c r="O193" s="88"/>
      <c r="P193" s="218">
        <f>O193*H193</f>
        <v>0</v>
      </c>
      <c r="Q193" s="218">
        <v>0</v>
      </c>
      <c r="R193" s="218">
        <f>Q193*H193</f>
        <v>0</v>
      </c>
      <c r="S193" s="218">
        <v>0</v>
      </c>
      <c r="T193" s="219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20" t="s">
        <v>196</v>
      </c>
      <c r="AT193" s="220" t="s">
        <v>192</v>
      </c>
      <c r="AU193" s="220" t="s">
        <v>196</v>
      </c>
      <c r="AY193" s="21" t="s">
        <v>189</v>
      </c>
      <c r="BE193" s="221">
        <f>IF(N193="základní",J193,0)</f>
        <v>0</v>
      </c>
      <c r="BF193" s="221">
        <f>IF(N193="snížená",J193,0)</f>
        <v>0</v>
      </c>
      <c r="BG193" s="221">
        <f>IF(N193="zákl. přenesená",J193,0)</f>
        <v>0</v>
      </c>
      <c r="BH193" s="221">
        <f>IF(N193="sníž. přenesená",J193,0)</f>
        <v>0</v>
      </c>
      <c r="BI193" s="221">
        <f>IF(N193="nulová",J193,0)</f>
        <v>0</v>
      </c>
      <c r="BJ193" s="21" t="s">
        <v>82</v>
      </c>
      <c r="BK193" s="221">
        <f>ROUND(I193*H193,2)</f>
        <v>0</v>
      </c>
      <c r="BL193" s="21" t="s">
        <v>196</v>
      </c>
      <c r="BM193" s="220" t="s">
        <v>274</v>
      </c>
    </row>
    <row r="194" s="13" customFormat="1">
      <c r="A194" s="13"/>
      <c r="B194" s="227"/>
      <c r="C194" s="228"/>
      <c r="D194" s="229" t="s">
        <v>200</v>
      </c>
      <c r="E194" s="230" t="s">
        <v>19</v>
      </c>
      <c r="F194" s="231" t="s">
        <v>2743</v>
      </c>
      <c r="G194" s="228"/>
      <c r="H194" s="232">
        <v>50.517000000000003</v>
      </c>
      <c r="I194" s="233"/>
      <c r="J194" s="228"/>
      <c r="K194" s="228"/>
      <c r="L194" s="234"/>
      <c r="M194" s="235"/>
      <c r="N194" s="236"/>
      <c r="O194" s="236"/>
      <c r="P194" s="236"/>
      <c r="Q194" s="236"/>
      <c r="R194" s="236"/>
      <c r="S194" s="236"/>
      <c r="T194" s="23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8" t="s">
        <v>200</v>
      </c>
      <c r="AU194" s="238" t="s">
        <v>196</v>
      </c>
      <c r="AV194" s="13" t="s">
        <v>84</v>
      </c>
      <c r="AW194" s="13" t="s">
        <v>35</v>
      </c>
      <c r="AX194" s="13" t="s">
        <v>82</v>
      </c>
      <c r="AY194" s="238" t="s">
        <v>189</v>
      </c>
    </row>
    <row r="195" s="13" customFormat="1">
      <c r="A195" s="13"/>
      <c r="B195" s="227"/>
      <c r="C195" s="228"/>
      <c r="D195" s="229" t="s">
        <v>200</v>
      </c>
      <c r="E195" s="228"/>
      <c r="F195" s="231" t="s">
        <v>2744</v>
      </c>
      <c r="G195" s="228"/>
      <c r="H195" s="232">
        <v>757.755</v>
      </c>
      <c r="I195" s="233"/>
      <c r="J195" s="228"/>
      <c r="K195" s="228"/>
      <c r="L195" s="234"/>
      <c r="M195" s="235"/>
      <c r="N195" s="236"/>
      <c r="O195" s="236"/>
      <c r="P195" s="236"/>
      <c r="Q195" s="236"/>
      <c r="R195" s="236"/>
      <c r="S195" s="236"/>
      <c r="T195" s="23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8" t="s">
        <v>200</v>
      </c>
      <c r="AU195" s="238" t="s">
        <v>196</v>
      </c>
      <c r="AV195" s="13" t="s">
        <v>84</v>
      </c>
      <c r="AW195" s="13" t="s">
        <v>4</v>
      </c>
      <c r="AX195" s="13" t="s">
        <v>82</v>
      </c>
      <c r="AY195" s="238" t="s">
        <v>189</v>
      </c>
    </row>
    <row r="196" s="2" customFormat="1" ht="24.15" customHeight="1">
      <c r="A196" s="42"/>
      <c r="B196" s="43"/>
      <c r="C196" s="209" t="s">
        <v>247</v>
      </c>
      <c r="D196" s="209" t="s">
        <v>192</v>
      </c>
      <c r="E196" s="210" t="s">
        <v>2745</v>
      </c>
      <c r="F196" s="211" t="s">
        <v>2746</v>
      </c>
      <c r="G196" s="212" t="s">
        <v>222</v>
      </c>
      <c r="H196" s="213">
        <v>80.826999999999998</v>
      </c>
      <c r="I196" s="214"/>
      <c r="J196" s="215">
        <f>ROUND(I196*H196,2)</f>
        <v>0</v>
      </c>
      <c r="K196" s="211" t="s">
        <v>19</v>
      </c>
      <c r="L196" s="48"/>
      <c r="M196" s="216" t="s">
        <v>19</v>
      </c>
      <c r="N196" s="217" t="s">
        <v>45</v>
      </c>
      <c r="O196" s="88"/>
      <c r="P196" s="218">
        <f>O196*H196</f>
        <v>0</v>
      </c>
      <c r="Q196" s="218">
        <v>0</v>
      </c>
      <c r="R196" s="218">
        <f>Q196*H196</f>
        <v>0</v>
      </c>
      <c r="S196" s="218">
        <v>0</v>
      </c>
      <c r="T196" s="219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20" t="s">
        <v>196</v>
      </c>
      <c r="AT196" s="220" t="s">
        <v>192</v>
      </c>
      <c r="AU196" s="220" t="s">
        <v>196</v>
      </c>
      <c r="AY196" s="21" t="s">
        <v>189</v>
      </c>
      <c r="BE196" s="221">
        <f>IF(N196="základní",J196,0)</f>
        <v>0</v>
      </c>
      <c r="BF196" s="221">
        <f>IF(N196="snížená",J196,0)</f>
        <v>0</v>
      </c>
      <c r="BG196" s="221">
        <f>IF(N196="zákl. přenesená",J196,0)</f>
        <v>0</v>
      </c>
      <c r="BH196" s="221">
        <f>IF(N196="sníž. přenesená",J196,0)</f>
        <v>0</v>
      </c>
      <c r="BI196" s="221">
        <f>IF(N196="nulová",J196,0)</f>
        <v>0</v>
      </c>
      <c r="BJ196" s="21" t="s">
        <v>82</v>
      </c>
      <c r="BK196" s="221">
        <f>ROUND(I196*H196,2)</f>
        <v>0</v>
      </c>
      <c r="BL196" s="21" t="s">
        <v>196</v>
      </c>
      <c r="BM196" s="220" t="s">
        <v>282</v>
      </c>
    </row>
    <row r="197" s="15" customFormat="1">
      <c r="A197" s="15"/>
      <c r="B197" s="251"/>
      <c r="C197" s="252"/>
      <c r="D197" s="229" t="s">
        <v>200</v>
      </c>
      <c r="E197" s="253" t="s">
        <v>19</v>
      </c>
      <c r="F197" s="254" t="s">
        <v>2729</v>
      </c>
      <c r="G197" s="252"/>
      <c r="H197" s="253" t="s">
        <v>19</v>
      </c>
      <c r="I197" s="255"/>
      <c r="J197" s="252"/>
      <c r="K197" s="252"/>
      <c r="L197" s="256"/>
      <c r="M197" s="257"/>
      <c r="N197" s="258"/>
      <c r="O197" s="258"/>
      <c r="P197" s="258"/>
      <c r="Q197" s="258"/>
      <c r="R197" s="258"/>
      <c r="S197" s="258"/>
      <c r="T197" s="259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0" t="s">
        <v>200</v>
      </c>
      <c r="AU197" s="260" t="s">
        <v>196</v>
      </c>
      <c r="AV197" s="15" t="s">
        <v>82</v>
      </c>
      <c r="AW197" s="15" t="s">
        <v>35</v>
      </c>
      <c r="AX197" s="15" t="s">
        <v>74</v>
      </c>
      <c r="AY197" s="260" t="s">
        <v>189</v>
      </c>
    </row>
    <row r="198" s="13" customFormat="1">
      <c r="A198" s="13"/>
      <c r="B198" s="227"/>
      <c r="C198" s="228"/>
      <c r="D198" s="229" t="s">
        <v>200</v>
      </c>
      <c r="E198" s="230" t="s">
        <v>19</v>
      </c>
      <c r="F198" s="231" t="s">
        <v>2747</v>
      </c>
      <c r="G198" s="228"/>
      <c r="H198" s="232">
        <v>44.328000000000003</v>
      </c>
      <c r="I198" s="233"/>
      <c r="J198" s="228"/>
      <c r="K198" s="228"/>
      <c r="L198" s="234"/>
      <c r="M198" s="235"/>
      <c r="N198" s="236"/>
      <c r="O198" s="236"/>
      <c r="P198" s="236"/>
      <c r="Q198" s="236"/>
      <c r="R198" s="236"/>
      <c r="S198" s="236"/>
      <c r="T198" s="23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8" t="s">
        <v>200</v>
      </c>
      <c r="AU198" s="238" t="s">
        <v>196</v>
      </c>
      <c r="AV198" s="13" t="s">
        <v>84</v>
      </c>
      <c r="AW198" s="13" t="s">
        <v>35</v>
      </c>
      <c r="AX198" s="13" t="s">
        <v>74</v>
      </c>
      <c r="AY198" s="238" t="s">
        <v>189</v>
      </c>
    </row>
    <row r="199" s="15" customFormat="1">
      <c r="A199" s="15"/>
      <c r="B199" s="251"/>
      <c r="C199" s="252"/>
      <c r="D199" s="229" t="s">
        <v>200</v>
      </c>
      <c r="E199" s="253" t="s">
        <v>19</v>
      </c>
      <c r="F199" s="254" t="s">
        <v>2731</v>
      </c>
      <c r="G199" s="252"/>
      <c r="H199" s="253" t="s">
        <v>19</v>
      </c>
      <c r="I199" s="255"/>
      <c r="J199" s="252"/>
      <c r="K199" s="252"/>
      <c r="L199" s="256"/>
      <c r="M199" s="257"/>
      <c r="N199" s="258"/>
      <c r="O199" s="258"/>
      <c r="P199" s="258"/>
      <c r="Q199" s="258"/>
      <c r="R199" s="258"/>
      <c r="S199" s="258"/>
      <c r="T199" s="259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0" t="s">
        <v>200</v>
      </c>
      <c r="AU199" s="260" t="s">
        <v>196</v>
      </c>
      <c r="AV199" s="15" t="s">
        <v>82</v>
      </c>
      <c r="AW199" s="15" t="s">
        <v>35</v>
      </c>
      <c r="AX199" s="15" t="s">
        <v>74</v>
      </c>
      <c r="AY199" s="260" t="s">
        <v>189</v>
      </c>
    </row>
    <row r="200" s="13" customFormat="1">
      <c r="A200" s="13"/>
      <c r="B200" s="227"/>
      <c r="C200" s="228"/>
      <c r="D200" s="229" t="s">
        <v>200</v>
      </c>
      <c r="E200" s="230" t="s">
        <v>19</v>
      </c>
      <c r="F200" s="231" t="s">
        <v>2748</v>
      </c>
      <c r="G200" s="228"/>
      <c r="H200" s="232">
        <v>60</v>
      </c>
      <c r="I200" s="233"/>
      <c r="J200" s="228"/>
      <c r="K200" s="228"/>
      <c r="L200" s="234"/>
      <c r="M200" s="235"/>
      <c r="N200" s="236"/>
      <c r="O200" s="236"/>
      <c r="P200" s="236"/>
      <c r="Q200" s="236"/>
      <c r="R200" s="236"/>
      <c r="S200" s="236"/>
      <c r="T200" s="23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8" t="s">
        <v>200</v>
      </c>
      <c r="AU200" s="238" t="s">
        <v>196</v>
      </c>
      <c r="AV200" s="13" t="s">
        <v>84</v>
      </c>
      <c r="AW200" s="13" t="s">
        <v>35</v>
      </c>
      <c r="AX200" s="13" t="s">
        <v>74</v>
      </c>
      <c r="AY200" s="238" t="s">
        <v>189</v>
      </c>
    </row>
    <row r="201" s="15" customFormat="1">
      <c r="A201" s="15"/>
      <c r="B201" s="251"/>
      <c r="C201" s="252"/>
      <c r="D201" s="229" t="s">
        <v>200</v>
      </c>
      <c r="E201" s="253" t="s">
        <v>19</v>
      </c>
      <c r="F201" s="254" t="s">
        <v>2739</v>
      </c>
      <c r="G201" s="252"/>
      <c r="H201" s="253" t="s">
        <v>19</v>
      </c>
      <c r="I201" s="255"/>
      <c r="J201" s="252"/>
      <c r="K201" s="252"/>
      <c r="L201" s="256"/>
      <c r="M201" s="257"/>
      <c r="N201" s="258"/>
      <c r="O201" s="258"/>
      <c r="P201" s="258"/>
      <c r="Q201" s="258"/>
      <c r="R201" s="258"/>
      <c r="S201" s="258"/>
      <c r="T201" s="259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0" t="s">
        <v>200</v>
      </c>
      <c r="AU201" s="260" t="s">
        <v>196</v>
      </c>
      <c r="AV201" s="15" t="s">
        <v>82</v>
      </c>
      <c r="AW201" s="15" t="s">
        <v>35</v>
      </c>
      <c r="AX201" s="15" t="s">
        <v>74</v>
      </c>
      <c r="AY201" s="260" t="s">
        <v>189</v>
      </c>
    </row>
    <row r="202" s="13" customFormat="1">
      <c r="A202" s="13"/>
      <c r="B202" s="227"/>
      <c r="C202" s="228"/>
      <c r="D202" s="229" t="s">
        <v>200</v>
      </c>
      <c r="E202" s="230" t="s">
        <v>19</v>
      </c>
      <c r="F202" s="231" t="s">
        <v>2749</v>
      </c>
      <c r="G202" s="228"/>
      <c r="H202" s="232">
        <v>-23.501000000000001</v>
      </c>
      <c r="I202" s="233"/>
      <c r="J202" s="228"/>
      <c r="K202" s="228"/>
      <c r="L202" s="234"/>
      <c r="M202" s="235"/>
      <c r="N202" s="236"/>
      <c r="O202" s="236"/>
      <c r="P202" s="236"/>
      <c r="Q202" s="236"/>
      <c r="R202" s="236"/>
      <c r="S202" s="236"/>
      <c r="T202" s="23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8" t="s">
        <v>200</v>
      </c>
      <c r="AU202" s="238" t="s">
        <v>196</v>
      </c>
      <c r="AV202" s="13" t="s">
        <v>84</v>
      </c>
      <c r="AW202" s="13" t="s">
        <v>35</v>
      </c>
      <c r="AX202" s="13" t="s">
        <v>74</v>
      </c>
      <c r="AY202" s="238" t="s">
        <v>189</v>
      </c>
    </row>
    <row r="203" s="14" customFormat="1">
      <c r="A203" s="14"/>
      <c r="B203" s="239"/>
      <c r="C203" s="240"/>
      <c r="D203" s="229" t="s">
        <v>200</v>
      </c>
      <c r="E203" s="241" t="s">
        <v>19</v>
      </c>
      <c r="F203" s="242" t="s">
        <v>203</v>
      </c>
      <c r="G203" s="240"/>
      <c r="H203" s="243">
        <v>80.826999999999998</v>
      </c>
      <c r="I203" s="244"/>
      <c r="J203" s="240"/>
      <c r="K203" s="240"/>
      <c r="L203" s="245"/>
      <c r="M203" s="246"/>
      <c r="N203" s="247"/>
      <c r="O203" s="247"/>
      <c r="P203" s="247"/>
      <c r="Q203" s="247"/>
      <c r="R203" s="247"/>
      <c r="S203" s="247"/>
      <c r="T203" s="24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9" t="s">
        <v>200</v>
      </c>
      <c r="AU203" s="249" t="s">
        <v>196</v>
      </c>
      <c r="AV203" s="14" t="s">
        <v>196</v>
      </c>
      <c r="AW203" s="14" t="s">
        <v>35</v>
      </c>
      <c r="AX203" s="14" t="s">
        <v>82</v>
      </c>
      <c r="AY203" s="249" t="s">
        <v>189</v>
      </c>
    </row>
    <row r="204" s="17" customFormat="1" ht="20.88" customHeight="1">
      <c r="A204" s="17"/>
      <c r="B204" s="291"/>
      <c r="C204" s="292"/>
      <c r="D204" s="293" t="s">
        <v>73</v>
      </c>
      <c r="E204" s="293" t="s">
        <v>2750</v>
      </c>
      <c r="F204" s="293" t="s">
        <v>2751</v>
      </c>
      <c r="G204" s="292"/>
      <c r="H204" s="292"/>
      <c r="I204" s="294"/>
      <c r="J204" s="295">
        <f>BK204</f>
        <v>0</v>
      </c>
      <c r="K204" s="292"/>
      <c r="L204" s="296"/>
      <c r="M204" s="297"/>
      <c r="N204" s="298"/>
      <c r="O204" s="298"/>
      <c r="P204" s="299">
        <f>SUM(P205:P219)</f>
        <v>0</v>
      </c>
      <c r="Q204" s="298"/>
      <c r="R204" s="299">
        <f>SUM(R205:R219)</f>
        <v>74.893052000000012</v>
      </c>
      <c r="S204" s="298"/>
      <c r="T204" s="300">
        <f>SUM(T205:T219)</f>
        <v>11.5974</v>
      </c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R204" s="301" t="s">
        <v>82</v>
      </c>
      <c r="AT204" s="302" t="s">
        <v>73</v>
      </c>
      <c r="AU204" s="302" t="s">
        <v>190</v>
      </c>
      <c r="AY204" s="301" t="s">
        <v>189</v>
      </c>
      <c r="BK204" s="303">
        <f>SUM(BK205:BK219)</f>
        <v>0</v>
      </c>
    </row>
    <row r="205" s="2" customFormat="1" ht="24.15" customHeight="1">
      <c r="A205" s="42"/>
      <c r="B205" s="43"/>
      <c r="C205" s="209" t="s">
        <v>253</v>
      </c>
      <c r="D205" s="209" t="s">
        <v>192</v>
      </c>
      <c r="E205" s="210" t="s">
        <v>2752</v>
      </c>
      <c r="F205" s="211" t="s">
        <v>2753</v>
      </c>
      <c r="G205" s="212" t="s">
        <v>93</v>
      </c>
      <c r="H205" s="213">
        <v>64.430000000000007</v>
      </c>
      <c r="I205" s="214"/>
      <c r="J205" s="215">
        <f>ROUND(I205*H205,2)</f>
        <v>0</v>
      </c>
      <c r="K205" s="211" t="s">
        <v>19</v>
      </c>
      <c r="L205" s="48"/>
      <c r="M205" s="216" t="s">
        <v>19</v>
      </c>
      <c r="N205" s="217" t="s">
        <v>45</v>
      </c>
      <c r="O205" s="88"/>
      <c r="P205" s="218">
        <f>O205*H205</f>
        <v>0</v>
      </c>
      <c r="Q205" s="218">
        <v>0</v>
      </c>
      <c r="R205" s="218">
        <f>Q205*H205</f>
        <v>0</v>
      </c>
      <c r="S205" s="218">
        <v>0.17999999999999999</v>
      </c>
      <c r="T205" s="219">
        <f>S205*H205</f>
        <v>11.5974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20" t="s">
        <v>196</v>
      </c>
      <c r="AT205" s="220" t="s">
        <v>192</v>
      </c>
      <c r="AU205" s="220" t="s">
        <v>196</v>
      </c>
      <c r="AY205" s="21" t="s">
        <v>189</v>
      </c>
      <c r="BE205" s="221">
        <f>IF(N205="základní",J205,0)</f>
        <v>0</v>
      </c>
      <c r="BF205" s="221">
        <f>IF(N205="snížená",J205,0)</f>
        <v>0</v>
      </c>
      <c r="BG205" s="221">
        <f>IF(N205="zákl. přenesená",J205,0)</f>
        <v>0</v>
      </c>
      <c r="BH205" s="221">
        <f>IF(N205="sníž. přenesená",J205,0)</f>
        <v>0</v>
      </c>
      <c r="BI205" s="221">
        <f>IF(N205="nulová",J205,0)</f>
        <v>0</v>
      </c>
      <c r="BJ205" s="21" t="s">
        <v>82</v>
      </c>
      <c r="BK205" s="221">
        <f>ROUND(I205*H205,2)</f>
        <v>0</v>
      </c>
      <c r="BL205" s="21" t="s">
        <v>196</v>
      </c>
      <c r="BM205" s="220" t="s">
        <v>290</v>
      </c>
    </row>
    <row r="206" s="15" customFormat="1">
      <c r="A206" s="15"/>
      <c r="B206" s="251"/>
      <c r="C206" s="252"/>
      <c r="D206" s="229" t="s">
        <v>200</v>
      </c>
      <c r="E206" s="253" t="s">
        <v>19</v>
      </c>
      <c r="F206" s="254" t="s">
        <v>2729</v>
      </c>
      <c r="G206" s="252"/>
      <c r="H206" s="253" t="s">
        <v>19</v>
      </c>
      <c r="I206" s="255"/>
      <c r="J206" s="252"/>
      <c r="K206" s="252"/>
      <c r="L206" s="256"/>
      <c r="M206" s="257"/>
      <c r="N206" s="258"/>
      <c r="O206" s="258"/>
      <c r="P206" s="258"/>
      <c r="Q206" s="258"/>
      <c r="R206" s="258"/>
      <c r="S206" s="258"/>
      <c r="T206" s="259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0" t="s">
        <v>200</v>
      </c>
      <c r="AU206" s="260" t="s">
        <v>196</v>
      </c>
      <c r="AV206" s="15" t="s">
        <v>82</v>
      </c>
      <c r="AW206" s="15" t="s">
        <v>35</v>
      </c>
      <c r="AX206" s="15" t="s">
        <v>74</v>
      </c>
      <c r="AY206" s="260" t="s">
        <v>189</v>
      </c>
    </row>
    <row r="207" s="13" customFormat="1">
      <c r="A207" s="13"/>
      <c r="B207" s="227"/>
      <c r="C207" s="228"/>
      <c r="D207" s="229" t="s">
        <v>200</v>
      </c>
      <c r="E207" s="230" t="s">
        <v>19</v>
      </c>
      <c r="F207" s="231" t="s">
        <v>2754</v>
      </c>
      <c r="G207" s="228"/>
      <c r="H207" s="232">
        <v>64.430000000000007</v>
      </c>
      <c r="I207" s="233"/>
      <c r="J207" s="228"/>
      <c r="K207" s="228"/>
      <c r="L207" s="234"/>
      <c r="M207" s="235"/>
      <c r="N207" s="236"/>
      <c r="O207" s="236"/>
      <c r="P207" s="236"/>
      <c r="Q207" s="236"/>
      <c r="R207" s="236"/>
      <c r="S207" s="236"/>
      <c r="T207" s="23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8" t="s">
        <v>200</v>
      </c>
      <c r="AU207" s="238" t="s">
        <v>196</v>
      </c>
      <c r="AV207" s="13" t="s">
        <v>84</v>
      </c>
      <c r="AW207" s="13" t="s">
        <v>35</v>
      </c>
      <c r="AX207" s="13" t="s">
        <v>74</v>
      </c>
      <c r="AY207" s="238" t="s">
        <v>189</v>
      </c>
    </row>
    <row r="208" s="14" customFormat="1">
      <c r="A208" s="14"/>
      <c r="B208" s="239"/>
      <c r="C208" s="240"/>
      <c r="D208" s="229" t="s">
        <v>200</v>
      </c>
      <c r="E208" s="241" t="s">
        <v>19</v>
      </c>
      <c r="F208" s="242" t="s">
        <v>203</v>
      </c>
      <c r="G208" s="240"/>
      <c r="H208" s="243">
        <v>64.430000000000007</v>
      </c>
      <c r="I208" s="244"/>
      <c r="J208" s="240"/>
      <c r="K208" s="240"/>
      <c r="L208" s="245"/>
      <c r="M208" s="246"/>
      <c r="N208" s="247"/>
      <c r="O208" s="247"/>
      <c r="P208" s="247"/>
      <c r="Q208" s="247"/>
      <c r="R208" s="247"/>
      <c r="S208" s="247"/>
      <c r="T208" s="24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9" t="s">
        <v>200</v>
      </c>
      <c r="AU208" s="249" t="s">
        <v>196</v>
      </c>
      <c r="AV208" s="14" t="s">
        <v>196</v>
      </c>
      <c r="AW208" s="14" t="s">
        <v>35</v>
      </c>
      <c r="AX208" s="14" t="s">
        <v>82</v>
      </c>
      <c r="AY208" s="249" t="s">
        <v>189</v>
      </c>
    </row>
    <row r="209" s="2" customFormat="1" ht="37.8" customHeight="1">
      <c r="A209" s="42"/>
      <c r="B209" s="43"/>
      <c r="C209" s="209" t="s">
        <v>259</v>
      </c>
      <c r="D209" s="209" t="s">
        <v>192</v>
      </c>
      <c r="E209" s="210" t="s">
        <v>2755</v>
      </c>
      <c r="F209" s="211" t="s">
        <v>2756</v>
      </c>
      <c r="G209" s="212" t="s">
        <v>93</v>
      </c>
      <c r="H209" s="213">
        <v>64.430000000000007</v>
      </c>
      <c r="I209" s="214"/>
      <c r="J209" s="215">
        <f>ROUND(I209*H209,2)</f>
        <v>0</v>
      </c>
      <c r="K209" s="211" t="s">
        <v>19</v>
      </c>
      <c r="L209" s="48"/>
      <c r="M209" s="216" t="s">
        <v>19</v>
      </c>
      <c r="N209" s="217" t="s">
        <v>45</v>
      </c>
      <c r="O209" s="88"/>
      <c r="P209" s="218">
        <f>O209*H209</f>
        <v>0</v>
      </c>
      <c r="Q209" s="218">
        <v>0.5</v>
      </c>
      <c r="R209" s="218">
        <f>Q209*H209</f>
        <v>32.215000000000003</v>
      </c>
      <c r="S209" s="218">
        <v>0</v>
      </c>
      <c r="T209" s="219">
        <f>S209*H209</f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R209" s="220" t="s">
        <v>196</v>
      </c>
      <c r="AT209" s="220" t="s">
        <v>192</v>
      </c>
      <c r="AU209" s="220" t="s">
        <v>196</v>
      </c>
      <c r="AY209" s="21" t="s">
        <v>189</v>
      </c>
      <c r="BE209" s="221">
        <f>IF(N209="základní",J209,0)</f>
        <v>0</v>
      </c>
      <c r="BF209" s="221">
        <f>IF(N209="snížená",J209,0)</f>
        <v>0</v>
      </c>
      <c r="BG209" s="221">
        <f>IF(N209="zákl. přenesená",J209,0)</f>
        <v>0</v>
      </c>
      <c r="BH209" s="221">
        <f>IF(N209="sníž. přenesená",J209,0)</f>
        <v>0</v>
      </c>
      <c r="BI209" s="221">
        <f>IF(N209="nulová",J209,0)</f>
        <v>0</v>
      </c>
      <c r="BJ209" s="21" t="s">
        <v>82</v>
      </c>
      <c r="BK209" s="221">
        <f>ROUND(I209*H209,2)</f>
        <v>0</v>
      </c>
      <c r="BL209" s="21" t="s">
        <v>196</v>
      </c>
      <c r="BM209" s="220" t="s">
        <v>298</v>
      </c>
    </row>
    <row r="210" s="2" customFormat="1" ht="37.8" customHeight="1">
      <c r="A210" s="42"/>
      <c r="B210" s="43"/>
      <c r="C210" s="209" t="s">
        <v>263</v>
      </c>
      <c r="D210" s="209" t="s">
        <v>192</v>
      </c>
      <c r="E210" s="210" t="s">
        <v>2757</v>
      </c>
      <c r="F210" s="211" t="s">
        <v>2758</v>
      </c>
      <c r="G210" s="212" t="s">
        <v>93</v>
      </c>
      <c r="H210" s="213">
        <v>64.430000000000007</v>
      </c>
      <c r="I210" s="214"/>
      <c r="J210" s="215">
        <f>ROUND(I210*H210,2)</f>
        <v>0</v>
      </c>
      <c r="K210" s="211" t="s">
        <v>19</v>
      </c>
      <c r="L210" s="48"/>
      <c r="M210" s="216" t="s">
        <v>19</v>
      </c>
      <c r="N210" s="217" t="s">
        <v>45</v>
      </c>
      <c r="O210" s="88"/>
      <c r="P210" s="218">
        <f>O210*H210</f>
        <v>0</v>
      </c>
      <c r="Q210" s="218">
        <v>0.25900000000000001</v>
      </c>
      <c r="R210" s="218">
        <f>Q210*H210</f>
        <v>16.687370000000001</v>
      </c>
      <c r="S210" s="218">
        <v>0</v>
      </c>
      <c r="T210" s="219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20" t="s">
        <v>196</v>
      </c>
      <c r="AT210" s="220" t="s">
        <v>192</v>
      </c>
      <c r="AU210" s="220" t="s">
        <v>196</v>
      </c>
      <c r="AY210" s="21" t="s">
        <v>189</v>
      </c>
      <c r="BE210" s="221">
        <f>IF(N210="základní",J210,0)</f>
        <v>0</v>
      </c>
      <c r="BF210" s="221">
        <f>IF(N210="snížená",J210,0)</f>
        <v>0</v>
      </c>
      <c r="BG210" s="221">
        <f>IF(N210="zákl. přenesená",J210,0)</f>
        <v>0</v>
      </c>
      <c r="BH210" s="221">
        <f>IF(N210="sníž. přenesená",J210,0)</f>
        <v>0</v>
      </c>
      <c r="BI210" s="221">
        <f>IF(N210="nulová",J210,0)</f>
        <v>0</v>
      </c>
      <c r="BJ210" s="21" t="s">
        <v>82</v>
      </c>
      <c r="BK210" s="221">
        <f>ROUND(I210*H210,2)</f>
        <v>0</v>
      </c>
      <c r="BL210" s="21" t="s">
        <v>196</v>
      </c>
      <c r="BM210" s="220" t="s">
        <v>305</v>
      </c>
    </row>
    <row r="211" s="2" customFormat="1" ht="37.8" customHeight="1">
      <c r="A211" s="42"/>
      <c r="B211" s="43"/>
      <c r="C211" s="209" t="s">
        <v>8</v>
      </c>
      <c r="D211" s="209" t="s">
        <v>192</v>
      </c>
      <c r="E211" s="210" t="s">
        <v>2759</v>
      </c>
      <c r="F211" s="211" t="s">
        <v>2760</v>
      </c>
      <c r="G211" s="212" t="s">
        <v>93</v>
      </c>
      <c r="H211" s="213">
        <v>64.430000000000007</v>
      </c>
      <c r="I211" s="214"/>
      <c r="J211" s="215">
        <f>ROUND(I211*H211,2)</f>
        <v>0</v>
      </c>
      <c r="K211" s="211" t="s">
        <v>19</v>
      </c>
      <c r="L211" s="48"/>
      <c r="M211" s="216" t="s">
        <v>19</v>
      </c>
      <c r="N211" s="217" t="s">
        <v>45</v>
      </c>
      <c r="O211" s="88"/>
      <c r="P211" s="218">
        <f>O211*H211</f>
        <v>0</v>
      </c>
      <c r="Q211" s="218">
        <v>0.25740000000000002</v>
      </c>
      <c r="R211" s="218">
        <f>Q211*H211</f>
        <v>16.584282000000002</v>
      </c>
      <c r="S211" s="218">
        <v>0</v>
      </c>
      <c r="T211" s="219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20" t="s">
        <v>196</v>
      </c>
      <c r="AT211" s="220" t="s">
        <v>192</v>
      </c>
      <c r="AU211" s="220" t="s">
        <v>196</v>
      </c>
      <c r="AY211" s="21" t="s">
        <v>189</v>
      </c>
      <c r="BE211" s="221">
        <f>IF(N211="základní",J211,0)</f>
        <v>0</v>
      </c>
      <c r="BF211" s="221">
        <f>IF(N211="snížená",J211,0)</f>
        <v>0</v>
      </c>
      <c r="BG211" s="221">
        <f>IF(N211="zákl. přenesená",J211,0)</f>
        <v>0</v>
      </c>
      <c r="BH211" s="221">
        <f>IF(N211="sníž. přenesená",J211,0)</f>
        <v>0</v>
      </c>
      <c r="BI211" s="221">
        <f>IF(N211="nulová",J211,0)</f>
        <v>0</v>
      </c>
      <c r="BJ211" s="21" t="s">
        <v>82</v>
      </c>
      <c r="BK211" s="221">
        <f>ROUND(I211*H211,2)</f>
        <v>0</v>
      </c>
      <c r="BL211" s="21" t="s">
        <v>196</v>
      </c>
      <c r="BM211" s="220" t="s">
        <v>313</v>
      </c>
    </row>
    <row r="212" s="2" customFormat="1" ht="21.75" customHeight="1">
      <c r="A212" s="42"/>
      <c r="B212" s="43"/>
      <c r="C212" s="209" t="s">
        <v>270</v>
      </c>
      <c r="D212" s="209" t="s">
        <v>192</v>
      </c>
      <c r="E212" s="210" t="s">
        <v>2761</v>
      </c>
      <c r="F212" s="211" t="s">
        <v>2762</v>
      </c>
      <c r="G212" s="212" t="s">
        <v>107</v>
      </c>
      <c r="H212" s="213">
        <v>19.329000000000001</v>
      </c>
      <c r="I212" s="214"/>
      <c r="J212" s="215">
        <f>ROUND(I212*H212,2)</f>
        <v>0</v>
      </c>
      <c r="K212" s="211" t="s">
        <v>19</v>
      </c>
      <c r="L212" s="48"/>
      <c r="M212" s="216" t="s">
        <v>19</v>
      </c>
      <c r="N212" s="217" t="s">
        <v>45</v>
      </c>
      <c r="O212" s="88"/>
      <c r="P212" s="218">
        <f>O212*H212</f>
        <v>0</v>
      </c>
      <c r="Q212" s="218">
        <v>0</v>
      </c>
      <c r="R212" s="218">
        <f>Q212*H212</f>
        <v>0</v>
      </c>
      <c r="S212" s="218">
        <v>0</v>
      </c>
      <c r="T212" s="219">
        <f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R212" s="220" t="s">
        <v>196</v>
      </c>
      <c r="AT212" s="220" t="s">
        <v>192</v>
      </c>
      <c r="AU212" s="220" t="s">
        <v>196</v>
      </c>
      <c r="AY212" s="21" t="s">
        <v>189</v>
      </c>
      <c r="BE212" s="221">
        <f>IF(N212="základní",J212,0)</f>
        <v>0</v>
      </c>
      <c r="BF212" s="221">
        <f>IF(N212="snížená",J212,0)</f>
        <v>0</v>
      </c>
      <c r="BG212" s="221">
        <f>IF(N212="zákl. přenesená",J212,0)</f>
        <v>0</v>
      </c>
      <c r="BH212" s="221">
        <f>IF(N212="sníž. přenesená",J212,0)</f>
        <v>0</v>
      </c>
      <c r="BI212" s="221">
        <f>IF(N212="nulová",J212,0)</f>
        <v>0</v>
      </c>
      <c r="BJ212" s="21" t="s">
        <v>82</v>
      </c>
      <c r="BK212" s="221">
        <f>ROUND(I212*H212,2)</f>
        <v>0</v>
      </c>
      <c r="BL212" s="21" t="s">
        <v>196</v>
      </c>
      <c r="BM212" s="220" t="s">
        <v>335</v>
      </c>
    </row>
    <row r="213" s="13" customFormat="1">
      <c r="A213" s="13"/>
      <c r="B213" s="227"/>
      <c r="C213" s="228"/>
      <c r="D213" s="229" t="s">
        <v>200</v>
      </c>
      <c r="E213" s="230" t="s">
        <v>19</v>
      </c>
      <c r="F213" s="231" t="s">
        <v>2763</v>
      </c>
      <c r="G213" s="228"/>
      <c r="H213" s="232">
        <v>19.329000000000001</v>
      </c>
      <c r="I213" s="233"/>
      <c r="J213" s="228"/>
      <c r="K213" s="228"/>
      <c r="L213" s="234"/>
      <c r="M213" s="235"/>
      <c r="N213" s="236"/>
      <c r="O213" s="236"/>
      <c r="P213" s="236"/>
      <c r="Q213" s="236"/>
      <c r="R213" s="236"/>
      <c r="S213" s="236"/>
      <c r="T213" s="23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8" t="s">
        <v>200</v>
      </c>
      <c r="AU213" s="238" t="s">
        <v>196</v>
      </c>
      <c r="AV213" s="13" t="s">
        <v>84</v>
      </c>
      <c r="AW213" s="13" t="s">
        <v>35</v>
      </c>
      <c r="AX213" s="13" t="s">
        <v>74</v>
      </c>
      <c r="AY213" s="238" t="s">
        <v>189</v>
      </c>
    </row>
    <row r="214" s="14" customFormat="1">
      <c r="A214" s="14"/>
      <c r="B214" s="239"/>
      <c r="C214" s="240"/>
      <c r="D214" s="229" t="s">
        <v>200</v>
      </c>
      <c r="E214" s="241" t="s">
        <v>19</v>
      </c>
      <c r="F214" s="242" t="s">
        <v>203</v>
      </c>
      <c r="G214" s="240"/>
      <c r="H214" s="243">
        <v>19.329000000000001</v>
      </c>
      <c r="I214" s="244"/>
      <c r="J214" s="240"/>
      <c r="K214" s="240"/>
      <c r="L214" s="245"/>
      <c r="M214" s="246"/>
      <c r="N214" s="247"/>
      <c r="O214" s="247"/>
      <c r="P214" s="247"/>
      <c r="Q214" s="247"/>
      <c r="R214" s="247"/>
      <c r="S214" s="247"/>
      <c r="T214" s="24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9" t="s">
        <v>200</v>
      </c>
      <c r="AU214" s="249" t="s">
        <v>196</v>
      </c>
      <c r="AV214" s="14" t="s">
        <v>196</v>
      </c>
      <c r="AW214" s="14" t="s">
        <v>35</v>
      </c>
      <c r="AX214" s="14" t="s">
        <v>82</v>
      </c>
      <c r="AY214" s="249" t="s">
        <v>189</v>
      </c>
    </row>
    <row r="215" s="2" customFormat="1" ht="33" customHeight="1">
      <c r="A215" s="42"/>
      <c r="B215" s="43"/>
      <c r="C215" s="209" t="s">
        <v>274</v>
      </c>
      <c r="D215" s="209" t="s">
        <v>192</v>
      </c>
      <c r="E215" s="210" t="s">
        <v>2764</v>
      </c>
      <c r="F215" s="211" t="s">
        <v>2765</v>
      </c>
      <c r="G215" s="212" t="s">
        <v>93</v>
      </c>
      <c r="H215" s="213">
        <v>64.430000000000007</v>
      </c>
      <c r="I215" s="214"/>
      <c r="J215" s="215">
        <f>ROUND(I215*H215,2)</f>
        <v>0</v>
      </c>
      <c r="K215" s="211" t="s">
        <v>19</v>
      </c>
      <c r="L215" s="48"/>
      <c r="M215" s="216" t="s">
        <v>19</v>
      </c>
      <c r="N215" s="217" t="s">
        <v>45</v>
      </c>
      <c r="O215" s="88"/>
      <c r="P215" s="218">
        <f>O215*H215</f>
        <v>0</v>
      </c>
      <c r="Q215" s="218">
        <v>0.040000000000000001</v>
      </c>
      <c r="R215" s="218">
        <f>Q215*H215</f>
        <v>2.5772000000000004</v>
      </c>
      <c r="S215" s="218">
        <v>0</v>
      </c>
      <c r="T215" s="219">
        <f>S215*H215</f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R215" s="220" t="s">
        <v>196</v>
      </c>
      <c r="AT215" s="220" t="s">
        <v>192</v>
      </c>
      <c r="AU215" s="220" t="s">
        <v>196</v>
      </c>
      <c r="AY215" s="21" t="s">
        <v>189</v>
      </c>
      <c r="BE215" s="221">
        <f>IF(N215="základní",J215,0)</f>
        <v>0</v>
      </c>
      <c r="BF215" s="221">
        <f>IF(N215="snížená",J215,0)</f>
        <v>0</v>
      </c>
      <c r="BG215" s="221">
        <f>IF(N215="zákl. přenesená",J215,0)</f>
        <v>0</v>
      </c>
      <c r="BH215" s="221">
        <f>IF(N215="sníž. přenesená",J215,0)</f>
        <v>0</v>
      </c>
      <c r="BI215" s="221">
        <f>IF(N215="nulová",J215,0)</f>
        <v>0</v>
      </c>
      <c r="BJ215" s="21" t="s">
        <v>82</v>
      </c>
      <c r="BK215" s="221">
        <f>ROUND(I215*H215,2)</f>
        <v>0</v>
      </c>
      <c r="BL215" s="21" t="s">
        <v>196</v>
      </c>
      <c r="BM215" s="220" t="s">
        <v>347</v>
      </c>
    </row>
    <row r="216" s="2" customFormat="1" ht="66.75" customHeight="1">
      <c r="A216" s="42"/>
      <c r="B216" s="43"/>
      <c r="C216" s="209" t="s">
        <v>278</v>
      </c>
      <c r="D216" s="209" t="s">
        <v>192</v>
      </c>
      <c r="E216" s="210" t="s">
        <v>2766</v>
      </c>
      <c r="F216" s="211" t="s">
        <v>2767</v>
      </c>
      <c r="G216" s="212" t="s">
        <v>93</v>
      </c>
      <c r="H216" s="213">
        <v>64.430000000000007</v>
      </c>
      <c r="I216" s="214"/>
      <c r="J216" s="215">
        <f>ROUND(I216*H216,2)</f>
        <v>0</v>
      </c>
      <c r="K216" s="211" t="s">
        <v>19</v>
      </c>
      <c r="L216" s="48"/>
      <c r="M216" s="216" t="s">
        <v>19</v>
      </c>
      <c r="N216" s="217" t="s">
        <v>45</v>
      </c>
      <c r="O216" s="88"/>
      <c r="P216" s="218">
        <f>O216*H216</f>
        <v>0</v>
      </c>
      <c r="Q216" s="218">
        <v>0.040000000000000001</v>
      </c>
      <c r="R216" s="218">
        <f>Q216*H216</f>
        <v>2.5772000000000004</v>
      </c>
      <c r="S216" s="218">
        <v>0</v>
      </c>
      <c r="T216" s="219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20" t="s">
        <v>196</v>
      </c>
      <c r="AT216" s="220" t="s">
        <v>192</v>
      </c>
      <c r="AU216" s="220" t="s">
        <v>196</v>
      </c>
      <c r="AY216" s="21" t="s">
        <v>189</v>
      </c>
      <c r="BE216" s="221">
        <f>IF(N216="základní",J216,0)</f>
        <v>0</v>
      </c>
      <c r="BF216" s="221">
        <f>IF(N216="snížená",J216,0)</f>
        <v>0</v>
      </c>
      <c r="BG216" s="221">
        <f>IF(N216="zákl. přenesená",J216,0)</f>
        <v>0</v>
      </c>
      <c r="BH216" s="221">
        <f>IF(N216="sníž. přenesená",J216,0)</f>
        <v>0</v>
      </c>
      <c r="BI216" s="221">
        <f>IF(N216="nulová",J216,0)</f>
        <v>0</v>
      </c>
      <c r="BJ216" s="21" t="s">
        <v>82</v>
      </c>
      <c r="BK216" s="221">
        <f>ROUND(I216*H216,2)</f>
        <v>0</v>
      </c>
      <c r="BL216" s="21" t="s">
        <v>196</v>
      </c>
      <c r="BM216" s="220" t="s">
        <v>359</v>
      </c>
    </row>
    <row r="217" s="2" customFormat="1" ht="16.5" customHeight="1">
      <c r="A217" s="42"/>
      <c r="B217" s="43"/>
      <c r="C217" s="209" t="s">
        <v>282</v>
      </c>
      <c r="D217" s="209" t="s">
        <v>192</v>
      </c>
      <c r="E217" s="210" t="s">
        <v>2768</v>
      </c>
      <c r="F217" s="211" t="s">
        <v>2769</v>
      </c>
      <c r="G217" s="212" t="s">
        <v>222</v>
      </c>
      <c r="H217" s="213">
        <v>4.2519999999999998</v>
      </c>
      <c r="I217" s="214"/>
      <c r="J217" s="215">
        <f>ROUND(I217*H217,2)</f>
        <v>0</v>
      </c>
      <c r="K217" s="211" t="s">
        <v>19</v>
      </c>
      <c r="L217" s="48"/>
      <c r="M217" s="216" t="s">
        <v>19</v>
      </c>
      <c r="N217" s="217" t="s">
        <v>45</v>
      </c>
      <c r="O217" s="88"/>
      <c r="P217" s="218">
        <f>O217*H217</f>
        <v>0</v>
      </c>
      <c r="Q217" s="218">
        <v>1</v>
      </c>
      <c r="R217" s="218">
        <f>Q217*H217</f>
        <v>4.2519999999999998</v>
      </c>
      <c r="S217" s="218">
        <v>0</v>
      </c>
      <c r="T217" s="219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R217" s="220" t="s">
        <v>196</v>
      </c>
      <c r="AT217" s="220" t="s">
        <v>192</v>
      </c>
      <c r="AU217" s="220" t="s">
        <v>196</v>
      </c>
      <c r="AY217" s="21" t="s">
        <v>189</v>
      </c>
      <c r="BE217" s="221">
        <f>IF(N217="základní",J217,0)</f>
        <v>0</v>
      </c>
      <c r="BF217" s="221">
        <f>IF(N217="snížená",J217,0)</f>
        <v>0</v>
      </c>
      <c r="BG217" s="221">
        <f>IF(N217="zákl. přenesená",J217,0)</f>
        <v>0</v>
      </c>
      <c r="BH217" s="221">
        <f>IF(N217="sníž. přenesená",J217,0)</f>
        <v>0</v>
      </c>
      <c r="BI217" s="221">
        <f>IF(N217="nulová",J217,0)</f>
        <v>0</v>
      </c>
      <c r="BJ217" s="21" t="s">
        <v>82</v>
      </c>
      <c r="BK217" s="221">
        <f>ROUND(I217*H217,2)</f>
        <v>0</v>
      </c>
      <c r="BL217" s="21" t="s">
        <v>196</v>
      </c>
      <c r="BM217" s="220" t="s">
        <v>371</v>
      </c>
    </row>
    <row r="218" s="13" customFormat="1">
      <c r="A218" s="13"/>
      <c r="B218" s="227"/>
      <c r="C218" s="228"/>
      <c r="D218" s="229" t="s">
        <v>200</v>
      </c>
      <c r="E218" s="230" t="s">
        <v>19</v>
      </c>
      <c r="F218" s="231" t="s">
        <v>2770</v>
      </c>
      <c r="G218" s="228"/>
      <c r="H218" s="232">
        <v>4.2519999999999998</v>
      </c>
      <c r="I218" s="233"/>
      <c r="J218" s="228"/>
      <c r="K218" s="228"/>
      <c r="L218" s="234"/>
      <c r="M218" s="235"/>
      <c r="N218" s="236"/>
      <c r="O218" s="236"/>
      <c r="P218" s="236"/>
      <c r="Q218" s="236"/>
      <c r="R218" s="236"/>
      <c r="S218" s="236"/>
      <c r="T218" s="23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8" t="s">
        <v>200</v>
      </c>
      <c r="AU218" s="238" t="s">
        <v>196</v>
      </c>
      <c r="AV218" s="13" t="s">
        <v>84</v>
      </c>
      <c r="AW218" s="13" t="s">
        <v>35</v>
      </c>
      <c r="AX218" s="13" t="s">
        <v>74</v>
      </c>
      <c r="AY218" s="238" t="s">
        <v>189</v>
      </c>
    </row>
    <row r="219" s="14" customFormat="1">
      <c r="A219" s="14"/>
      <c r="B219" s="239"/>
      <c r="C219" s="240"/>
      <c r="D219" s="229" t="s">
        <v>200</v>
      </c>
      <c r="E219" s="241" t="s">
        <v>19</v>
      </c>
      <c r="F219" s="242" t="s">
        <v>203</v>
      </c>
      <c r="G219" s="240"/>
      <c r="H219" s="243">
        <v>4.2519999999999998</v>
      </c>
      <c r="I219" s="244"/>
      <c r="J219" s="240"/>
      <c r="K219" s="240"/>
      <c r="L219" s="245"/>
      <c r="M219" s="246"/>
      <c r="N219" s="247"/>
      <c r="O219" s="247"/>
      <c r="P219" s="247"/>
      <c r="Q219" s="247"/>
      <c r="R219" s="247"/>
      <c r="S219" s="247"/>
      <c r="T219" s="24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9" t="s">
        <v>200</v>
      </c>
      <c r="AU219" s="249" t="s">
        <v>196</v>
      </c>
      <c r="AV219" s="14" t="s">
        <v>196</v>
      </c>
      <c r="AW219" s="14" t="s">
        <v>35</v>
      </c>
      <c r="AX219" s="14" t="s">
        <v>82</v>
      </c>
      <c r="AY219" s="249" t="s">
        <v>189</v>
      </c>
    </row>
    <row r="220" s="17" customFormat="1" ht="20.88" customHeight="1">
      <c r="A220" s="17"/>
      <c r="B220" s="291"/>
      <c r="C220" s="292"/>
      <c r="D220" s="293" t="s">
        <v>73</v>
      </c>
      <c r="E220" s="293" t="s">
        <v>2771</v>
      </c>
      <c r="F220" s="293" t="s">
        <v>2772</v>
      </c>
      <c r="G220" s="292"/>
      <c r="H220" s="292"/>
      <c r="I220" s="294"/>
      <c r="J220" s="295">
        <f>BK220</f>
        <v>0</v>
      </c>
      <c r="K220" s="292"/>
      <c r="L220" s="296"/>
      <c r="M220" s="297"/>
      <c r="N220" s="298"/>
      <c r="O220" s="298"/>
      <c r="P220" s="299">
        <f>SUM(P221:P246)</f>
        <v>0</v>
      </c>
      <c r="Q220" s="298"/>
      <c r="R220" s="299">
        <f>SUM(R221:R246)</f>
        <v>101.37304399999999</v>
      </c>
      <c r="S220" s="298"/>
      <c r="T220" s="300">
        <f>SUM(T221:T246)</f>
        <v>44.694659999999999</v>
      </c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R220" s="301" t="s">
        <v>82</v>
      </c>
      <c r="AT220" s="302" t="s">
        <v>73</v>
      </c>
      <c r="AU220" s="302" t="s">
        <v>190</v>
      </c>
      <c r="AY220" s="301" t="s">
        <v>189</v>
      </c>
      <c r="BK220" s="303">
        <f>SUM(BK221:BK246)</f>
        <v>0</v>
      </c>
    </row>
    <row r="221" s="2" customFormat="1" ht="24.15" customHeight="1">
      <c r="A221" s="42"/>
      <c r="B221" s="43"/>
      <c r="C221" s="209" t="s">
        <v>286</v>
      </c>
      <c r="D221" s="209" t="s">
        <v>192</v>
      </c>
      <c r="E221" s="210" t="s">
        <v>2752</v>
      </c>
      <c r="F221" s="211" t="s">
        <v>2753</v>
      </c>
      <c r="G221" s="212" t="s">
        <v>93</v>
      </c>
      <c r="H221" s="213">
        <v>87.209999999999994</v>
      </c>
      <c r="I221" s="214"/>
      <c r="J221" s="215">
        <f>ROUND(I221*H221,2)</f>
        <v>0</v>
      </c>
      <c r="K221" s="211" t="s">
        <v>19</v>
      </c>
      <c r="L221" s="48"/>
      <c r="M221" s="216" t="s">
        <v>19</v>
      </c>
      <c r="N221" s="217" t="s">
        <v>45</v>
      </c>
      <c r="O221" s="88"/>
      <c r="P221" s="218">
        <f>O221*H221</f>
        <v>0</v>
      </c>
      <c r="Q221" s="218">
        <v>0</v>
      </c>
      <c r="R221" s="218">
        <f>Q221*H221</f>
        <v>0</v>
      </c>
      <c r="S221" s="218">
        <v>0.17999999999999999</v>
      </c>
      <c r="T221" s="219">
        <f>S221*H221</f>
        <v>15.697799999999999</v>
      </c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R221" s="220" t="s">
        <v>196</v>
      </c>
      <c r="AT221" s="220" t="s">
        <v>192</v>
      </c>
      <c r="AU221" s="220" t="s">
        <v>196</v>
      </c>
      <c r="AY221" s="21" t="s">
        <v>189</v>
      </c>
      <c r="BE221" s="221">
        <f>IF(N221="základní",J221,0)</f>
        <v>0</v>
      </c>
      <c r="BF221" s="221">
        <f>IF(N221="snížená",J221,0)</f>
        <v>0</v>
      </c>
      <c r="BG221" s="221">
        <f>IF(N221="zákl. přenesená",J221,0)</f>
        <v>0</v>
      </c>
      <c r="BH221" s="221">
        <f>IF(N221="sníž. přenesená",J221,0)</f>
        <v>0</v>
      </c>
      <c r="BI221" s="221">
        <f>IF(N221="nulová",J221,0)</f>
        <v>0</v>
      </c>
      <c r="BJ221" s="21" t="s">
        <v>82</v>
      </c>
      <c r="BK221" s="221">
        <f>ROUND(I221*H221,2)</f>
        <v>0</v>
      </c>
      <c r="BL221" s="21" t="s">
        <v>196</v>
      </c>
      <c r="BM221" s="220" t="s">
        <v>386</v>
      </c>
    </row>
    <row r="222" s="15" customFormat="1">
      <c r="A222" s="15"/>
      <c r="B222" s="251"/>
      <c r="C222" s="252"/>
      <c r="D222" s="229" t="s">
        <v>200</v>
      </c>
      <c r="E222" s="253" t="s">
        <v>19</v>
      </c>
      <c r="F222" s="254" t="s">
        <v>2731</v>
      </c>
      <c r="G222" s="252"/>
      <c r="H222" s="253" t="s">
        <v>19</v>
      </c>
      <c r="I222" s="255"/>
      <c r="J222" s="252"/>
      <c r="K222" s="252"/>
      <c r="L222" s="256"/>
      <c r="M222" s="257"/>
      <c r="N222" s="258"/>
      <c r="O222" s="258"/>
      <c r="P222" s="258"/>
      <c r="Q222" s="258"/>
      <c r="R222" s="258"/>
      <c r="S222" s="258"/>
      <c r="T222" s="259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0" t="s">
        <v>200</v>
      </c>
      <c r="AU222" s="260" t="s">
        <v>196</v>
      </c>
      <c r="AV222" s="15" t="s">
        <v>82</v>
      </c>
      <c r="AW222" s="15" t="s">
        <v>35</v>
      </c>
      <c r="AX222" s="15" t="s">
        <v>74</v>
      </c>
      <c r="AY222" s="260" t="s">
        <v>189</v>
      </c>
    </row>
    <row r="223" s="13" customFormat="1">
      <c r="A223" s="13"/>
      <c r="B223" s="227"/>
      <c r="C223" s="228"/>
      <c r="D223" s="229" t="s">
        <v>200</v>
      </c>
      <c r="E223" s="230" t="s">
        <v>19</v>
      </c>
      <c r="F223" s="231" t="s">
        <v>2773</v>
      </c>
      <c r="G223" s="228"/>
      <c r="H223" s="232">
        <v>87.209999999999994</v>
      </c>
      <c r="I223" s="233"/>
      <c r="J223" s="228"/>
      <c r="K223" s="228"/>
      <c r="L223" s="234"/>
      <c r="M223" s="235"/>
      <c r="N223" s="236"/>
      <c r="O223" s="236"/>
      <c r="P223" s="236"/>
      <c r="Q223" s="236"/>
      <c r="R223" s="236"/>
      <c r="S223" s="236"/>
      <c r="T223" s="23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8" t="s">
        <v>200</v>
      </c>
      <c r="AU223" s="238" t="s">
        <v>196</v>
      </c>
      <c r="AV223" s="13" t="s">
        <v>84</v>
      </c>
      <c r="AW223" s="13" t="s">
        <v>35</v>
      </c>
      <c r="AX223" s="13" t="s">
        <v>74</v>
      </c>
      <c r="AY223" s="238" t="s">
        <v>189</v>
      </c>
    </row>
    <row r="224" s="14" customFormat="1">
      <c r="A224" s="14"/>
      <c r="B224" s="239"/>
      <c r="C224" s="240"/>
      <c r="D224" s="229" t="s">
        <v>200</v>
      </c>
      <c r="E224" s="241" t="s">
        <v>19</v>
      </c>
      <c r="F224" s="242" t="s">
        <v>203</v>
      </c>
      <c r="G224" s="240"/>
      <c r="H224" s="243">
        <v>87.209999999999994</v>
      </c>
      <c r="I224" s="244"/>
      <c r="J224" s="240"/>
      <c r="K224" s="240"/>
      <c r="L224" s="245"/>
      <c r="M224" s="246"/>
      <c r="N224" s="247"/>
      <c r="O224" s="247"/>
      <c r="P224" s="247"/>
      <c r="Q224" s="247"/>
      <c r="R224" s="247"/>
      <c r="S224" s="247"/>
      <c r="T224" s="248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9" t="s">
        <v>200</v>
      </c>
      <c r="AU224" s="249" t="s">
        <v>196</v>
      </c>
      <c r="AV224" s="14" t="s">
        <v>196</v>
      </c>
      <c r="AW224" s="14" t="s">
        <v>35</v>
      </c>
      <c r="AX224" s="14" t="s">
        <v>82</v>
      </c>
      <c r="AY224" s="249" t="s">
        <v>189</v>
      </c>
    </row>
    <row r="225" s="2" customFormat="1" ht="37.8" customHeight="1">
      <c r="A225" s="42"/>
      <c r="B225" s="43"/>
      <c r="C225" s="209" t="s">
        <v>290</v>
      </c>
      <c r="D225" s="209" t="s">
        <v>192</v>
      </c>
      <c r="E225" s="210" t="s">
        <v>2755</v>
      </c>
      <c r="F225" s="211" t="s">
        <v>2756</v>
      </c>
      <c r="G225" s="212" t="s">
        <v>93</v>
      </c>
      <c r="H225" s="213">
        <v>87.209999999999994</v>
      </c>
      <c r="I225" s="214"/>
      <c r="J225" s="215">
        <f>ROUND(I225*H225,2)</f>
        <v>0</v>
      </c>
      <c r="K225" s="211" t="s">
        <v>19</v>
      </c>
      <c r="L225" s="48"/>
      <c r="M225" s="216" t="s">
        <v>19</v>
      </c>
      <c r="N225" s="217" t="s">
        <v>45</v>
      </c>
      <c r="O225" s="88"/>
      <c r="P225" s="218">
        <f>O225*H225</f>
        <v>0</v>
      </c>
      <c r="Q225" s="218">
        <v>0.5</v>
      </c>
      <c r="R225" s="218">
        <f>Q225*H225</f>
        <v>43.604999999999997</v>
      </c>
      <c r="S225" s="218">
        <v>0</v>
      </c>
      <c r="T225" s="219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20" t="s">
        <v>196</v>
      </c>
      <c r="AT225" s="220" t="s">
        <v>192</v>
      </c>
      <c r="AU225" s="220" t="s">
        <v>196</v>
      </c>
      <c r="AY225" s="21" t="s">
        <v>189</v>
      </c>
      <c r="BE225" s="221">
        <f>IF(N225="základní",J225,0)</f>
        <v>0</v>
      </c>
      <c r="BF225" s="221">
        <f>IF(N225="snížená",J225,0)</f>
        <v>0</v>
      </c>
      <c r="BG225" s="221">
        <f>IF(N225="zákl. přenesená",J225,0)</f>
        <v>0</v>
      </c>
      <c r="BH225" s="221">
        <f>IF(N225="sníž. přenesená",J225,0)</f>
        <v>0</v>
      </c>
      <c r="BI225" s="221">
        <f>IF(N225="nulová",J225,0)</f>
        <v>0</v>
      </c>
      <c r="BJ225" s="21" t="s">
        <v>82</v>
      </c>
      <c r="BK225" s="221">
        <f>ROUND(I225*H225,2)</f>
        <v>0</v>
      </c>
      <c r="BL225" s="21" t="s">
        <v>196</v>
      </c>
      <c r="BM225" s="220" t="s">
        <v>394</v>
      </c>
    </row>
    <row r="226" s="2" customFormat="1" ht="37.8" customHeight="1">
      <c r="A226" s="42"/>
      <c r="B226" s="43"/>
      <c r="C226" s="209" t="s">
        <v>294</v>
      </c>
      <c r="D226" s="209" t="s">
        <v>192</v>
      </c>
      <c r="E226" s="210" t="s">
        <v>2774</v>
      </c>
      <c r="F226" s="211" t="s">
        <v>2775</v>
      </c>
      <c r="G226" s="212" t="s">
        <v>93</v>
      </c>
      <c r="H226" s="213">
        <v>64.609999999999999</v>
      </c>
      <c r="I226" s="214"/>
      <c r="J226" s="215">
        <f>ROUND(I226*H226,2)</f>
        <v>0</v>
      </c>
      <c r="K226" s="211" t="s">
        <v>19</v>
      </c>
      <c r="L226" s="48"/>
      <c r="M226" s="216" t="s">
        <v>19</v>
      </c>
      <c r="N226" s="217" t="s">
        <v>45</v>
      </c>
      <c r="O226" s="88"/>
      <c r="P226" s="218">
        <f>O226*H226</f>
        <v>0</v>
      </c>
      <c r="Q226" s="218">
        <v>0</v>
      </c>
      <c r="R226" s="218">
        <f>Q226*H226</f>
        <v>0</v>
      </c>
      <c r="S226" s="218">
        <v>0.44</v>
      </c>
      <c r="T226" s="219">
        <f>S226*H226</f>
        <v>28.4284</v>
      </c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R226" s="220" t="s">
        <v>196</v>
      </c>
      <c r="AT226" s="220" t="s">
        <v>192</v>
      </c>
      <c r="AU226" s="220" t="s">
        <v>196</v>
      </c>
      <c r="AY226" s="21" t="s">
        <v>189</v>
      </c>
      <c r="BE226" s="221">
        <f>IF(N226="základní",J226,0)</f>
        <v>0</v>
      </c>
      <c r="BF226" s="221">
        <f>IF(N226="snížená",J226,0)</f>
        <v>0</v>
      </c>
      <c r="BG226" s="221">
        <f>IF(N226="zákl. přenesená",J226,0)</f>
        <v>0</v>
      </c>
      <c r="BH226" s="221">
        <f>IF(N226="sníž. přenesená",J226,0)</f>
        <v>0</v>
      </c>
      <c r="BI226" s="221">
        <f>IF(N226="nulová",J226,0)</f>
        <v>0</v>
      </c>
      <c r="BJ226" s="21" t="s">
        <v>82</v>
      </c>
      <c r="BK226" s="221">
        <f>ROUND(I226*H226,2)</f>
        <v>0</v>
      </c>
      <c r="BL226" s="21" t="s">
        <v>196</v>
      </c>
      <c r="BM226" s="220" t="s">
        <v>402</v>
      </c>
    </row>
    <row r="227" s="15" customFormat="1">
      <c r="A227" s="15"/>
      <c r="B227" s="251"/>
      <c r="C227" s="252"/>
      <c r="D227" s="229" t="s">
        <v>200</v>
      </c>
      <c r="E227" s="253" t="s">
        <v>19</v>
      </c>
      <c r="F227" s="254" t="s">
        <v>2731</v>
      </c>
      <c r="G227" s="252"/>
      <c r="H227" s="253" t="s">
        <v>19</v>
      </c>
      <c r="I227" s="255"/>
      <c r="J227" s="252"/>
      <c r="K227" s="252"/>
      <c r="L227" s="256"/>
      <c r="M227" s="257"/>
      <c r="N227" s="258"/>
      <c r="O227" s="258"/>
      <c r="P227" s="258"/>
      <c r="Q227" s="258"/>
      <c r="R227" s="258"/>
      <c r="S227" s="258"/>
      <c r="T227" s="259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0" t="s">
        <v>200</v>
      </c>
      <c r="AU227" s="260" t="s">
        <v>196</v>
      </c>
      <c r="AV227" s="15" t="s">
        <v>82</v>
      </c>
      <c r="AW227" s="15" t="s">
        <v>35</v>
      </c>
      <c r="AX227" s="15" t="s">
        <v>74</v>
      </c>
      <c r="AY227" s="260" t="s">
        <v>189</v>
      </c>
    </row>
    <row r="228" s="13" customFormat="1">
      <c r="A228" s="13"/>
      <c r="B228" s="227"/>
      <c r="C228" s="228"/>
      <c r="D228" s="229" t="s">
        <v>200</v>
      </c>
      <c r="E228" s="230" t="s">
        <v>19</v>
      </c>
      <c r="F228" s="231" t="s">
        <v>2776</v>
      </c>
      <c r="G228" s="228"/>
      <c r="H228" s="232">
        <v>64.609999999999999</v>
      </c>
      <c r="I228" s="233"/>
      <c r="J228" s="228"/>
      <c r="K228" s="228"/>
      <c r="L228" s="234"/>
      <c r="M228" s="235"/>
      <c r="N228" s="236"/>
      <c r="O228" s="236"/>
      <c r="P228" s="236"/>
      <c r="Q228" s="236"/>
      <c r="R228" s="236"/>
      <c r="S228" s="236"/>
      <c r="T228" s="23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8" t="s">
        <v>200</v>
      </c>
      <c r="AU228" s="238" t="s">
        <v>196</v>
      </c>
      <c r="AV228" s="13" t="s">
        <v>84</v>
      </c>
      <c r="AW228" s="13" t="s">
        <v>35</v>
      </c>
      <c r="AX228" s="13" t="s">
        <v>74</v>
      </c>
      <c r="AY228" s="238" t="s">
        <v>189</v>
      </c>
    </row>
    <row r="229" s="14" customFormat="1">
      <c r="A229" s="14"/>
      <c r="B229" s="239"/>
      <c r="C229" s="240"/>
      <c r="D229" s="229" t="s">
        <v>200</v>
      </c>
      <c r="E229" s="241" t="s">
        <v>19</v>
      </c>
      <c r="F229" s="242" t="s">
        <v>203</v>
      </c>
      <c r="G229" s="240"/>
      <c r="H229" s="243">
        <v>64.609999999999999</v>
      </c>
      <c r="I229" s="244"/>
      <c r="J229" s="240"/>
      <c r="K229" s="240"/>
      <c r="L229" s="245"/>
      <c r="M229" s="246"/>
      <c r="N229" s="247"/>
      <c r="O229" s="247"/>
      <c r="P229" s="247"/>
      <c r="Q229" s="247"/>
      <c r="R229" s="247"/>
      <c r="S229" s="247"/>
      <c r="T229" s="248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9" t="s">
        <v>200</v>
      </c>
      <c r="AU229" s="249" t="s">
        <v>196</v>
      </c>
      <c r="AV229" s="14" t="s">
        <v>196</v>
      </c>
      <c r="AW229" s="14" t="s">
        <v>35</v>
      </c>
      <c r="AX229" s="14" t="s">
        <v>82</v>
      </c>
      <c r="AY229" s="249" t="s">
        <v>189</v>
      </c>
    </row>
    <row r="230" s="2" customFormat="1" ht="24.15" customHeight="1">
      <c r="A230" s="42"/>
      <c r="B230" s="43"/>
      <c r="C230" s="209" t="s">
        <v>298</v>
      </c>
      <c r="D230" s="209" t="s">
        <v>192</v>
      </c>
      <c r="E230" s="210" t="s">
        <v>2777</v>
      </c>
      <c r="F230" s="211" t="s">
        <v>2778</v>
      </c>
      <c r="G230" s="212" t="s">
        <v>115</v>
      </c>
      <c r="H230" s="213">
        <v>91.611999999999995</v>
      </c>
      <c r="I230" s="214"/>
      <c r="J230" s="215">
        <f>ROUND(I230*H230,2)</f>
        <v>0</v>
      </c>
      <c r="K230" s="211" t="s">
        <v>19</v>
      </c>
      <c r="L230" s="48"/>
      <c r="M230" s="216" t="s">
        <v>19</v>
      </c>
      <c r="N230" s="217" t="s">
        <v>45</v>
      </c>
      <c r="O230" s="88"/>
      <c r="P230" s="218">
        <f>O230*H230</f>
        <v>0</v>
      </c>
      <c r="Q230" s="218">
        <v>0</v>
      </c>
      <c r="R230" s="218">
        <f>Q230*H230</f>
        <v>0</v>
      </c>
      <c r="S230" s="218">
        <v>0.0050000000000000001</v>
      </c>
      <c r="T230" s="219">
        <f>S230*H230</f>
        <v>0.45805999999999997</v>
      </c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R230" s="220" t="s">
        <v>196</v>
      </c>
      <c r="AT230" s="220" t="s">
        <v>192</v>
      </c>
      <c r="AU230" s="220" t="s">
        <v>196</v>
      </c>
      <c r="AY230" s="21" t="s">
        <v>189</v>
      </c>
      <c r="BE230" s="221">
        <f>IF(N230="základní",J230,0)</f>
        <v>0</v>
      </c>
      <c r="BF230" s="221">
        <f>IF(N230="snížená",J230,0)</f>
        <v>0</v>
      </c>
      <c r="BG230" s="221">
        <f>IF(N230="zákl. přenesená",J230,0)</f>
        <v>0</v>
      </c>
      <c r="BH230" s="221">
        <f>IF(N230="sníž. přenesená",J230,0)</f>
        <v>0</v>
      </c>
      <c r="BI230" s="221">
        <f>IF(N230="nulová",J230,0)</f>
        <v>0</v>
      </c>
      <c r="BJ230" s="21" t="s">
        <v>82</v>
      </c>
      <c r="BK230" s="221">
        <f>ROUND(I230*H230,2)</f>
        <v>0</v>
      </c>
      <c r="BL230" s="21" t="s">
        <v>196</v>
      </c>
      <c r="BM230" s="220" t="s">
        <v>413</v>
      </c>
    </row>
    <row r="231" s="15" customFormat="1">
      <c r="A231" s="15"/>
      <c r="B231" s="251"/>
      <c r="C231" s="252"/>
      <c r="D231" s="229" t="s">
        <v>200</v>
      </c>
      <c r="E231" s="253" t="s">
        <v>19</v>
      </c>
      <c r="F231" s="254" t="s">
        <v>2779</v>
      </c>
      <c r="G231" s="252"/>
      <c r="H231" s="253" t="s">
        <v>19</v>
      </c>
      <c r="I231" s="255"/>
      <c r="J231" s="252"/>
      <c r="K231" s="252"/>
      <c r="L231" s="256"/>
      <c r="M231" s="257"/>
      <c r="N231" s="258"/>
      <c r="O231" s="258"/>
      <c r="P231" s="258"/>
      <c r="Q231" s="258"/>
      <c r="R231" s="258"/>
      <c r="S231" s="258"/>
      <c r="T231" s="259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0" t="s">
        <v>200</v>
      </c>
      <c r="AU231" s="260" t="s">
        <v>196</v>
      </c>
      <c r="AV231" s="15" t="s">
        <v>82</v>
      </c>
      <c r="AW231" s="15" t="s">
        <v>35</v>
      </c>
      <c r="AX231" s="15" t="s">
        <v>74</v>
      </c>
      <c r="AY231" s="260" t="s">
        <v>189</v>
      </c>
    </row>
    <row r="232" s="13" customFormat="1">
      <c r="A232" s="13"/>
      <c r="B232" s="227"/>
      <c r="C232" s="228"/>
      <c r="D232" s="229" t="s">
        <v>200</v>
      </c>
      <c r="E232" s="230" t="s">
        <v>19</v>
      </c>
      <c r="F232" s="231" t="s">
        <v>2780</v>
      </c>
      <c r="G232" s="228"/>
      <c r="H232" s="232">
        <v>91.611999999999995</v>
      </c>
      <c r="I232" s="233"/>
      <c r="J232" s="228"/>
      <c r="K232" s="228"/>
      <c r="L232" s="234"/>
      <c r="M232" s="235"/>
      <c r="N232" s="236"/>
      <c r="O232" s="236"/>
      <c r="P232" s="236"/>
      <c r="Q232" s="236"/>
      <c r="R232" s="236"/>
      <c r="S232" s="236"/>
      <c r="T232" s="23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8" t="s">
        <v>200</v>
      </c>
      <c r="AU232" s="238" t="s">
        <v>196</v>
      </c>
      <c r="AV232" s="13" t="s">
        <v>84</v>
      </c>
      <c r="AW232" s="13" t="s">
        <v>35</v>
      </c>
      <c r="AX232" s="13" t="s">
        <v>74</v>
      </c>
      <c r="AY232" s="238" t="s">
        <v>189</v>
      </c>
    </row>
    <row r="233" s="14" customFormat="1">
      <c r="A233" s="14"/>
      <c r="B233" s="239"/>
      <c r="C233" s="240"/>
      <c r="D233" s="229" t="s">
        <v>200</v>
      </c>
      <c r="E233" s="241" t="s">
        <v>19</v>
      </c>
      <c r="F233" s="242" t="s">
        <v>203</v>
      </c>
      <c r="G233" s="240"/>
      <c r="H233" s="243">
        <v>91.611999999999995</v>
      </c>
      <c r="I233" s="244"/>
      <c r="J233" s="240"/>
      <c r="K233" s="240"/>
      <c r="L233" s="245"/>
      <c r="M233" s="246"/>
      <c r="N233" s="247"/>
      <c r="O233" s="247"/>
      <c r="P233" s="247"/>
      <c r="Q233" s="247"/>
      <c r="R233" s="247"/>
      <c r="S233" s="247"/>
      <c r="T233" s="24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9" t="s">
        <v>200</v>
      </c>
      <c r="AU233" s="249" t="s">
        <v>196</v>
      </c>
      <c r="AV233" s="14" t="s">
        <v>196</v>
      </c>
      <c r="AW233" s="14" t="s">
        <v>35</v>
      </c>
      <c r="AX233" s="14" t="s">
        <v>82</v>
      </c>
      <c r="AY233" s="249" t="s">
        <v>189</v>
      </c>
    </row>
    <row r="234" s="2" customFormat="1" ht="24.15" customHeight="1">
      <c r="A234" s="42"/>
      <c r="B234" s="43"/>
      <c r="C234" s="209" t="s">
        <v>7</v>
      </c>
      <c r="D234" s="209" t="s">
        <v>192</v>
      </c>
      <c r="E234" s="210" t="s">
        <v>2781</v>
      </c>
      <c r="F234" s="211" t="s">
        <v>2782</v>
      </c>
      <c r="G234" s="212" t="s">
        <v>93</v>
      </c>
      <c r="H234" s="213">
        <v>138</v>
      </c>
      <c r="I234" s="214"/>
      <c r="J234" s="215">
        <f>ROUND(I234*H234,2)</f>
        <v>0</v>
      </c>
      <c r="K234" s="211" t="s">
        <v>19</v>
      </c>
      <c r="L234" s="48"/>
      <c r="M234" s="216" t="s">
        <v>19</v>
      </c>
      <c r="N234" s="217" t="s">
        <v>45</v>
      </c>
      <c r="O234" s="88"/>
      <c r="P234" s="218">
        <f>O234*H234</f>
        <v>0</v>
      </c>
      <c r="Q234" s="218">
        <v>0</v>
      </c>
      <c r="R234" s="218">
        <f>Q234*H234</f>
        <v>0</v>
      </c>
      <c r="S234" s="218">
        <v>0.00080000000000000004</v>
      </c>
      <c r="T234" s="219">
        <f>S234*H234</f>
        <v>0.11040000000000001</v>
      </c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R234" s="220" t="s">
        <v>196</v>
      </c>
      <c r="AT234" s="220" t="s">
        <v>192</v>
      </c>
      <c r="AU234" s="220" t="s">
        <v>196</v>
      </c>
      <c r="AY234" s="21" t="s">
        <v>189</v>
      </c>
      <c r="BE234" s="221">
        <f>IF(N234="základní",J234,0)</f>
        <v>0</v>
      </c>
      <c r="BF234" s="221">
        <f>IF(N234="snížená",J234,0)</f>
        <v>0</v>
      </c>
      <c r="BG234" s="221">
        <f>IF(N234="zákl. přenesená",J234,0)</f>
        <v>0</v>
      </c>
      <c r="BH234" s="221">
        <f>IF(N234="sníž. přenesená",J234,0)</f>
        <v>0</v>
      </c>
      <c r="BI234" s="221">
        <f>IF(N234="nulová",J234,0)</f>
        <v>0</v>
      </c>
      <c r="BJ234" s="21" t="s">
        <v>82</v>
      </c>
      <c r="BK234" s="221">
        <f>ROUND(I234*H234,2)</f>
        <v>0</v>
      </c>
      <c r="BL234" s="21" t="s">
        <v>196</v>
      </c>
      <c r="BM234" s="220" t="s">
        <v>426</v>
      </c>
    </row>
    <row r="235" s="13" customFormat="1">
      <c r="A235" s="13"/>
      <c r="B235" s="227"/>
      <c r="C235" s="228"/>
      <c r="D235" s="229" t="s">
        <v>200</v>
      </c>
      <c r="E235" s="230" t="s">
        <v>19</v>
      </c>
      <c r="F235" s="231" t="s">
        <v>2783</v>
      </c>
      <c r="G235" s="228"/>
      <c r="H235" s="232">
        <v>138</v>
      </c>
      <c r="I235" s="233"/>
      <c r="J235" s="228"/>
      <c r="K235" s="228"/>
      <c r="L235" s="234"/>
      <c r="M235" s="235"/>
      <c r="N235" s="236"/>
      <c r="O235" s="236"/>
      <c r="P235" s="236"/>
      <c r="Q235" s="236"/>
      <c r="R235" s="236"/>
      <c r="S235" s="236"/>
      <c r="T235" s="23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8" t="s">
        <v>200</v>
      </c>
      <c r="AU235" s="238" t="s">
        <v>196</v>
      </c>
      <c r="AV235" s="13" t="s">
        <v>84</v>
      </c>
      <c r="AW235" s="13" t="s">
        <v>35</v>
      </c>
      <c r="AX235" s="13" t="s">
        <v>74</v>
      </c>
      <c r="AY235" s="238" t="s">
        <v>189</v>
      </c>
    </row>
    <row r="236" s="14" customFormat="1">
      <c r="A236" s="14"/>
      <c r="B236" s="239"/>
      <c r="C236" s="240"/>
      <c r="D236" s="229" t="s">
        <v>200</v>
      </c>
      <c r="E236" s="241" t="s">
        <v>19</v>
      </c>
      <c r="F236" s="242" t="s">
        <v>203</v>
      </c>
      <c r="G236" s="240"/>
      <c r="H236" s="243">
        <v>138</v>
      </c>
      <c r="I236" s="244"/>
      <c r="J236" s="240"/>
      <c r="K236" s="240"/>
      <c r="L236" s="245"/>
      <c r="M236" s="246"/>
      <c r="N236" s="247"/>
      <c r="O236" s="247"/>
      <c r="P236" s="247"/>
      <c r="Q236" s="247"/>
      <c r="R236" s="247"/>
      <c r="S236" s="247"/>
      <c r="T236" s="248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9" t="s">
        <v>200</v>
      </c>
      <c r="AU236" s="249" t="s">
        <v>196</v>
      </c>
      <c r="AV236" s="14" t="s">
        <v>196</v>
      </c>
      <c r="AW236" s="14" t="s">
        <v>35</v>
      </c>
      <c r="AX236" s="14" t="s">
        <v>82</v>
      </c>
      <c r="AY236" s="249" t="s">
        <v>189</v>
      </c>
    </row>
    <row r="237" s="2" customFormat="1" ht="37.8" customHeight="1">
      <c r="A237" s="42"/>
      <c r="B237" s="43"/>
      <c r="C237" s="209" t="s">
        <v>305</v>
      </c>
      <c r="D237" s="209" t="s">
        <v>192</v>
      </c>
      <c r="E237" s="210" t="s">
        <v>2757</v>
      </c>
      <c r="F237" s="211" t="s">
        <v>2758</v>
      </c>
      <c r="G237" s="212" t="s">
        <v>93</v>
      </c>
      <c r="H237" s="213">
        <v>87.209999999999994</v>
      </c>
      <c r="I237" s="214"/>
      <c r="J237" s="215">
        <f>ROUND(I237*H237,2)</f>
        <v>0</v>
      </c>
      <c r="K237" s="211" t="s">
        <v>19</v>
      </c>
      <c r="L237" s="48"/>
      <c r="M237" s="216" t="s">
        <v>19</v>
      </c>
      <c r="N237" s="217" t="s">
        <v>45</v>
      </c>
      <c r="O237" s="88"/>
      <c r="P237" s="218">
        <f>O237*H237</f>
        <v>0</v>
      </c>
      <c r="Q237" s="218">
        <v>0.25900000000000001</v>
      </c>
      <c r="R237" s="218">
        <f>Q237*H237</f>
        <v>22.587389999999999</v>
      </c>
      <c r="S237" s="218">
        <v>0</v>
      </c>
      <c r="T237" s="219">
        <f>S237*H237</f>
        <v>0</v>
      </c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R237" s="220" t="s">
        <v>196</v>
      </c>
      <c r="AT237" s="220" t="s">
        <v>192</v>
      </c>
      <c r="AU237" s="220" t="s">
        <v>196</v>
      </c>
      <c r="AY237" s="21" t="s">
        <v>189</v>
      </c>
      <c r="BE237" s="221">
        <f>IF(N237="základní",J237,0)</f>
        <v>0</v>
      </c>
      <c r="BF237" s="221">
        <f>IF(N237="snížená",J237,0)</f>
        <v>0</v>
      </c>
      <c r="BG237" s="221">
        <f>IF(N237="zákl. přenesená",J237,0)</f>
        <v>0</v>
      </c>
      <c r="BH237" s="221">
        <f>IF(N237="sníž. přenesená",J237,0)</f>
        <v>0</v>
      </c>
      <c r="BI237" s="221">
        <f>IF(N237="nulová",J237,0)</f>
        <v>0</v>
      </c>
      <c r="BJ237" s="21" t="s">
        <v>82</v>
      </c>
      <c r="BK237" s="221">
        <f>ROUND(I237*H237,2)</f>
        <v>0</v>
      </c>
      <c r="BL237" s="21" t="s">
        <v>196</v>
      </c>
      <c r="BM237" s="220" t="s">
        <v>442</v>
      </c>
    </row>
    <row r="238" s="2" customFormat="1" ht="37.8" customHeight="1">
      <c r="A238" s="42"/>
      <c r="B238" s="43"/>
      <c r="C238" s="209" t="s">
        <v>309</v>
      </c>
      <c r="D238" s="209" t="s">
        <v>192</v>
      </c>
      <c r="E238" s="210" t="s">
        <v>2759</v>
      </c>
      <c r="F238" s="211" t="s">
        <v>2760</v>
      </c>
      <c r="G238" s="212" t="s">
        <v>93</v>
      </c>
      <c r="H238" s="213">
        <v>87.209999999999994</v>
      </c>
      <c r="I238" s="214"/>
      <c r="J238" s="215">
        <f>ROUND(I238*H238,2)</f>
        <v>0</v>
      </c>
      <c r="K238" s="211" t="s">
        <v>19</v>
      </c>
      <c r="L238" s="48"/>
      <c r="M238" s="216" t="s">
        <v>19</v>
      </c>
      <c r="N238" s="217" t="s">
        <v>45</v>
      </c>
      <c r="O238" s="88"/>
      <c r="P238" s="218">
        <f>O238*H238</f>
        <v>0</v>
      </c>
      <c r="Q238" s="218">
        <v>0.25740000000000002</v>
      </c>
      <c r="R238" s="218">
        <f>Q238*H238</f>
        <v>22.447854</v>
      </c>
      <c r="S238" s="218">
        <v>0</v>
      </c>
      <c r="T238" s="219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20" t="s">
        <v>196</v>
      </c>
      <c r="AT238" s="220" t="s">
        <v>192</v>
      </c>
      <c r="AU238" s="220" t="s">
        <v>196</v>
      </c>
      <c r="AY238" s="21" t="s">
        <v>189</v>
      </c>
      <c r="BE238" s="221">
        <f>IF(N238="základní",J238,0)</f>
        <v>0</v>
      </c>
      <c r="BF238" s="221">
        <f>IF(N238="snížená",J238,0)</f>
        <v>0</v>
      </c>
      <c r="BG238" s="221">
        <f>IF(N238="zákl. přenesená",J238,0)</f>
        <v>0</v>
      </c>
      <c r="BH238" s="221">
        <f>IF(N238="sníž. přenesená",J238,0)</f>
        <v>0</v>
      </c>
      <c r="BI238" s="221">
        <f>IF(N238="nulová",J238,0)</f>
        <v>0</v>
      </c>
      <c r="BJ238" s="21" t="s">
        <v>82</v>
      </c>
      <c r="BK238" s="221">
        <f>ROUND(I238*H238,2)</f>
        <v>0</v>
      </c>
      <c r="BL238" s="21" t="s">
        <v>196</v>
      </c>
      <c r="BM238" s="220" t="s">
        <v>454</v>
      </c>
    </row>
    <row r="239" s="2" customFormat="1" ht="21.75" customHeight="1">
      <c r="A239" s="42"/>
      <c r="B239" s="43"/>
      <c r="C239" s="209" t="s">
        <v>313</v>
      </c>
      <c r="D239" s="209" t="s">
        <v>192</v>
      </c>
      <c r="E239" s="210" t="s">
        <v>2761</v>
      </c>
      <c r="F239" s="211" t="s">
        <v>2762</v>
      </c>
      <c r="G239" s="212" t="s">
        <v>107</v>
      </c>
      <c r="H239" s="213">
        <v>26.163</v>
      </c>
      <c r="I239" s="214"/>
      <c r="J239" s="215">
        <f>ROUND(I239*H239,2)</f>
        <v>0</v>
      </c>
      <c r="K239" s="211" t="s">
        <v>19</v>
      </c>
      <c r="L239" s="48"/>
      <c r="M239" s="216" t="s">
        <v>19</v>
      </c>
      <c r="N239" s="217" t="s">
        <v>45</v>
      </c>
      <c r="O239" s="88"/>
      <c r="P239" s="218">
        <f>O239*H239</f>
        <v>0</v>
      </c>
      <c r="Q239" s="218">
        <v>0</v>
      </c>
      <c r="R239" s="218">
        <f>Q239*H239</f>
        <v>0</v>
      </c>
      <c r="S239" s="218">
        <v>0</v>
      </c>
      <c r="T239" s="219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R239" s="220" t="s">
        <v>196</v>
      </c>
      <c r="AT239" s="220" t="s">
        <v>192</v>
      </c>
      <c r="AU239" s="220" t="s">
        <v>196</v>
      </c>
      <c r="AY239" s="21" t="s">
        <v>189</v>
      </c>
      <c r="BE239" s="221">
        <f>IF(N239="základní",J239,0)</f>
        <v>0</v>
      </c>
      <c r="BF239" s="221">
        <f>IF(N239="snížená",J239,0)</f>
        <v>0</v>
      </c>
      <c r="BG239" s="221">
        <f>IF(N239="zákl. přenesená",J239,0)</f>
        <v>0</v>
      </c>
      <c r="BH239" s="221">
        <f>IF(N239="sníž. přenesená",J239,0)</f>
        <v>0</v>
      </c>
      <c r="BI239" s="221">
        <f>IF(N239="nulová",J239,0)</f>
        <v>0</v>
      </c>
      <c r="BJ239" s="21" t="s">
        <v>82</v>
      </c>
      <c r="BK239" s="221">
        <f>ROUND(I239*H239,2)</f>
        <v>0</v>
      </c>
      <c r="BL239" s="21" t="s">
        <v>196</v>
      </c>
      <c r="BM239" s="220" t="s">
        <v>464</v>
      </c>
    </row>
    <row r="240" s="13" customFormat="1">
      <c r="A240" s="13"/>
      <c r="B240" s="227"/>
      <c r="C240" s="228"/>
      <c r="D240" s="229" t="s">
        <v>200</v>
      </c>
      <c r="E240" s="230" t="s">
        <v>19</v>
      </c>
      <c r="F240" s="231" t="s">
        <v>2784</v>
      </c>
      <c r="G240" s="228"/>
      <c r="H240" s="232">
        <v>26.163</v>
      </c>
      <c r="I240" s="233"/>
      <c r="J240" s="228"/>
      <c r="K240" s="228"/>
      <c r="L240" s="234"/>
      <c r="M240" s="235"/>
      <c r="N240" s="236"/>
      <c r="O240" s="236"/>
      <c r="P240" s="236"/>
      <c r="Q240" s="236"/>
      <c r="R240" s="236"/>
      <c r="S240" s="236"/>
      <c r="T240" s="23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8" t="s">
        <v>200</v>
      </c>
      <c r="AU240" s="238" t="s">
        <v>196</v>
      </c>
      <c r="AV240" s="13" t="s">
        <v>84</v>
      </c>
      <c r="AW240" s="13" t="s">
        <v>35</v>
      </c>
      <c r="AX240" s="13" t="s">
        <v>74</v>
      </c>
      <c r="AY240" s="238" t="s">
        <v>189</v>
      </c>
    </row>
    <row r="241" s="14" customFormat="1">
      <c r="A241" s="14"/>
      <c r="B241" s="239"/>
      <c r="C241" s="240"/>
      <c r="D241" s="229" t="s">
        <v>200</v>
      </c>
      <c r="E241" s="241" t="s">
        <v>19</v>
      </c>
      <c r="F241" s="242" t="s">
        <v>203</v>
      </c>
      <c r="G241" s="240"/>
      <c r="H241" s="243">
        <v>26.163</v>
      </c>
      <c r="I241" s="244"/>
      <c r="J241" s="240"/>
      <c r="K241" s="240"/>
      <c r="L241" s="245"/>
      <c r="M241" s="246"/>
      <c r="N241" s="247"/>
      <c r="O241" s="247"/>
      <c r="P241" s="247"/>
      <c r="Q241" s="247"/>
      <c r="R241" s="247"/>
      <c r="S241" s="247"/>
      <c r="T241" s="248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9" t="s">
        <v>200</v>
      </c>
      <c r="AU241" s="249" t="s">
        <v>196</v>
      </c>
      <c r="AV241" s="14" t="s">
        <v>196</v>
      </c>
      <c r="AW241" s="14" t="s">
        <v>35</v>
      </c>
      <c r="AX241" s="14" t="s">
        <v>82</v>
      </c>
      <c r="AY241" s="249" t="s">
        <v>189</v>
      </c>
    </row>
    <row r="242" s="2" customFormat="1" ht="33" customHeight="1">
      <c r="A242" s="42"/>
      <c r="B242" s="43"/>
      <c r="C242" s="209" t="s">
        <v>325</v>
      </c>
      <c r="D242" s="209" t="s">
        <v>192</v>
      </c>
      <c r="E242" s="210" t="s">
        <v>2764</v>
      </c>
      <c r="F242" s="211" t="s">
        <v>2765</v>
      </c>
      <c r="G242" s="212" t="s">
        <v>93</v>
      </c>
      <c r="H242" s="213">
        <v>87.209999999999994</v>
      </c>
      <c r="I242" s="214"/>
      <c r="J242" s="215">
        <f>ROUND(I242*H242,2)</f>
        <v>0</v>
      </c>
      <c r="K242" s="211" t="s">
        <v>19</v>
      </c>
      <c r="L242" s="48"/>
      <c r="M242" s="216" t="s">
        <v>19</v>
      </c>
      <c r="N242" s="217" t="s">
        <v>45</v>
      </c>
      <c r="O242" s="88"/>
      <c r="P242" s="218">
        <f>O242*H242</f>
        <v>0</v>
      </c>
      <c r="Q242" s="218">
        <v>0.040000000000000001</v>
      </c>
      <c r="R242" s="218">
        <f>Q242*H242</f>
        <v>3.4883999999999999</v>
      </c>
      <c r="S242" s="218">
        <v>0</v>
      </c>
      <c r="T242" s="219">
        <f>S242*H242</f>
        <v>0</v>
      </c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R242" s="220" t="s">
        <v>196</v>
      </c>
      <c r="AT242" s="220" t="s">
        <v>192</v>
      </c>
      <c r="AU242" s="220" t="s">
        <v>196</v>
      </c>
      <c r="AY242" s="21" t="s">
        <v>189</v>
      </c>
      <c r="BE242" s="221">
        <f>IF(N242="základní",J242,0)</f>
        <v>0</v>
      </c>
      <c r="BF242" s="221">
        <f>IF(N242="snížená",J242,0)</f>
        <v>0</v>
      </c>
      <c r="BG242" s="221">
        <f>IF(N242="zákl. přenesená",J242,0)</f>
        <v>0</v>
      </c>
      <c r="BH242" s="221">
        <f>IF(N242="sníž. přenesená",J242,0)</f>
        <v>0</v>
      </c>
      <c r="BI242" s="221">
        <f>IF(N242="nulová",J242,0)</f>
        <v>0</v>
      </c>
      <c r="BJ242" s="21" t="s">
        <v>82</v>
      </c>
      <c r="BK242" s="221">
        <f>ROUND(I242*H242,2)</f>
        <v>0</v>
      </c>
      <c r="BL242" s="21" t="s">
        <v>196</v>
      </c>
      <c r="BM242" s="220" t="s">
        <v>476</v>
      </c>
    </row>
    <row r="243" s="2" customFormat="1" ht="66.75" customHeight="1">
      <c r="A243" s="42"/>
      <c r="B243" s="43"/>
      <c r="C243" s="209" t="s">
        <v>335</v>
      </c>
      <c r="D243" s="209" t="s">
        <v>192</v>
      </c>
      <c r="E243" s="210" t="s">
        <v>2766</v>
      </c>
      <c r="F243" s="211" t="s">
        <v>2767</v>
      </c>
      <c r="G243" s="212" t="s">
        <v>93</v>
      </c>
      <c r="H243" s="213">
        <v>87.209999999999994</v>
      </c>
      <c r="I243" s="214"/>
      <c r="J243" s="215">
        <f>ROUND(I243*H243,2)</f>
        <v>0</v>
      </c>
      <c r="K243" s="211" t="s">
        <v>19</v>
      </c>
      <c r="L243" s="48"/>
      <c r="M243" s="216" t="s">
        <v>19</v>
      </c>
      <c r="N243" s="217" t="s">
        <v>45</v>
      </c>
      <c r="O243" s="88"/>
      <c r="P243" s="218">
        <f>O243*H243</f>
        <v>0</v>
      </c>
      <c r="Q243" s="218">
        <v>0.040000000000000001</v>
      </c>
      <c r="R243" s="218">
        <f>Q243*H243</f>
        <v>3.4883999999999999</v>
      </c>
      <c r="S243" s="218">
        <v>0</v>
      </c>
      <c r="T243" s="219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R243" s="220" t="s">
        <v>196</v>
      </c>
      <c r="AT243" s="220" t="s">
        <v>192</v>
      </c>
      <c r="AU243" s="220" t="s">
        <v>196</v>
      </c>
      <c r="AY243" s="21" t="s">
        <v>189</v>
      </c>
      <c r="BE243" s="221">
        <f>IF(N243="základní",J243,0)</f>
        <v>0</v>
      </c>
      <c r="BF243" s="221">
        <f>IF(N243="snížená",J243,0)</f>
        <v>0</v>
      </c>
      <c r="BG243" s="221">
        <f>IF(N243="zákl. přenesená",J243,0)</f>
        <v>0</v>
      </c>
      <c r="BH243" s="221">
        <f>IF(N243="sníž. přenesená",J243,0)</f>
        <v>0</v>
      </c>
      <c r="BI243" s="221">
        <f>IF(N243="nulová",J243,0)</f>
        <v>0</v>
      </c>
      <c r="BJ243" s="21" t="s">
        <v>82</v>
      </c>
      <c r="BK243" s="221">
        <f>ROUND(I243*H243,2)</f>
        <v>0</v>
      </c>
      <c r="BL243" s="21" t="s">
        <v>196</v>
      </c>
      <c r="BM243" s="220" t="s">
        <v>487</v>
      </c>
    </row>
    <row r="244" s="2" customFormat="1" ht="16.5" customHeight="1">
      <c r="A244" s="42"/>
      <c r="B244" s="43"/>
      <c r="C244" s="261" t="s">
        <v>340</v>
      </c>
      <c r="D244" s="261" t="s">
        <v>254</v>
      </c>
      <c r="E244" s="262" t="s">
        <v>2768</v>
      </c>
      <c r="F244" s="263" t="s">
        <v>2769</v>
      </c>
      <c r="G244" s="264" t="s">
        <v>222</v>
      </c>
      <c r="H244" s="265">
        <v>5.7560000000000002</v>
      </c>
      <c r="I244" s="266"/>
      <c r="J244" s="267">
        <f>ROUND(I244*H244,2)</f>
        <v>0</v>
      </c>
      <c r="K244" s="263" t="s">
        <v>19</v>
      </c>
      <c r="L244" s="268"/>
      <c r="M244" s="269" t="s">
        <v>19</v>
      </c>
      <c r="N244" s="270" t="s">
        <v>45</v>
      </c>
      <c r="O244" s="88"/>
      <c r="P244" s="218">
        <f>O244*H244</f>
        <v>0</v>
      </c>
      <c r="Q244" s="218">
        <v>1</v>
      </c>
      <c r="R244" s="218">
        <f>Q244*H244</f>
        <v>5.7560000000000002</v>
      </c>
      <c r="S244" s="218">
        <v>0</v>
      </c>
      <c r="T244" s="219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20" t="s">
        <v>247</v>
      </c>
      <c r="AT244" s="220" t="s">
        <v>254</v>
      </c>
      <c r="AU244" s="220" t="s">
        <v>196</v>
      </c>
      <c r="AY244" s="21" t="s">
        <v>189</v>
      </c>
      <c r="BE244" s="221">
        <f>IF(N244="základní",J244,0)</f>
        <v>0</v>
      </c>
      <c r="BF244" s="221">
        <f>IF(N244="snížená",J244,0)</f>
        <v>0</v>
      </c>
      <c r="BG244" s="221">
        <f>IF(N244="zákl. přenesená",J244,0)</f>
        <v>0</v>
      </c>
      <c r="BH244" s="221">
        <f>IF(N244="sníž. přenesená",J244,0)</f>
        <v>0</v>
      </c>
      <c r="BI244" s="221">
        <f>IF(N244="nulová",J244,0)</f>
        <v>0</v>
      </c>
      <c r="BJ244" s="21" t="s">
        <v>82</v>
      </c>
      <c r="BK244" s="221">
        <f>ROUND(I244*H244,2)</f>
        <v>0</v>
      </c>
      <c r="BL244" s="21" t="s">
        <v>196</v>
      </c>
      <c r="BM244" s="220" t="s">
        <v>508</v>
      </c>
    </row>
    <row r="245" s="13" customFormat="1">
      <c r="A245" s="13"/>
      <c r="B245" s="227"/>
      <c r="C245" s="228"/>
      <c r="D245" s="229" t="s">
        <v>200</v>
      </c>
      <c r="E245" s="230" t="s">
        <v>19</v>
      </c>
      <c r="F245" s="231" t="s">
        <v>2785</v>
      </c>
      <c r="G245" s="228"/>
      <c r="H245" s="232">
        <v>5.7560000000000002</v>
      </c>
      <c r="I245" s="233"/>
      <c r="J245" s="228"/>
      <c r="K245" s="228"/>
      <c r="L245" s="234"/>
      <c r="M245" s="235"/>
      <c r="N245" s="236"/>
      <c r="O245" s="236"/>
      <c r="P245" s="236"/>
      <c r="Q245" s="236"/>
      <c r="R245" s="236"/>
      <c r="S245" s="236"/>
      <c r="T245" s="23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8" t="s">
        <v>200</v>
      </c>
      <c r="AU245" s="238" t="s">
        <v>196</v>
      </c>
      <c r="AV245" s="13" t="s">
        <v>84</v>
      </c>
      <c r="AW245" s="13" t="s">
        <v>35</v>
      </c>
      <c r="AX245" s="13" t="s">
        <v>74</v>
      </c>
      <c r="AY245" s="238" t="s">
        <v>189</v>
      </c>
    </row>
    <row r="246" s="14" customFormat="1">
      <c r="A246" s="14"/>
      <c r="B246" s="239"/>
      <c r="C246" s="240"/>
      <c r="D246" s="229" t="s">
        <v>200</v>
      </c>
      <c r="E246" s="241" t="s">
        <v>19</v>
      </c>
      <c r="F246" s="242" t="s">
        <v>203</v>
      </c>
      <c r="G246" s="240"/>
      <c r="H246" s="243">
        <v>5.7560000000000002</v>
      </c>
      <c r="I246" s="244"/>
      <c r="J246" s="240"/>
      <c r="K246" s="240"/>
      <c r="L246" s="245"/>
      <c r="M246" s="246"/>
      <c r="N246" s="247"/>
      <c r="O246" s="247"/>
      <c r="P246" s="247"/>
      <c r="Q246" s="247"/>
      <c r="R246" s="247"/>
      <c r="S246" s="247"/>
      <c r="T246" s="248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9" t="s">
        <v>200</v>
      </c>
      <c r="AU246" s="249" t="s">
        <v>196</v>
      </c>
      <c r="AV246" s="14" t="s">
        <v>196</v>
      </c>
      <c r="AW246" s="14" t="s">
        <v>35</v>
      </c>
      <c r="AX246" s="14" t="s">
        <v>82</v>
      </c>
      <c r="AY246" s="249" t="s">
        <v>189</v>
      </c>
    </row>
    <row r="247" s="12" customFormat="1" ht="20.88" customHeight="1">
      <c r="A247" s="12"/>
      <c r="B247" s="193"/>
      <c r="C247" s="194"/>
      <c r="D247" s="195" t="s">
        <v>73</v>
      </c>
      <c r="E247" s="207" t="s">
        <v>2786</v>
      </c>
      <c r="F247" s="207" t="s">
        <v>2787</v>
      </c>
      <c r="G247" s="194"/>
      <c r="H247" s="194"/>
      <c r="I247" s="197"/>
      <c r="J247" s="208">
        <f>BK247</f>
        <v>0</v>
      </c>
      <c r="K247" s="194"/>
      <c r="L247" s="199"/>
      <c r="M247" s="200"/>
      <c r="N247" s="201"/>
      <c r="O247" s="201"/>
      <c r="P247" s="202">
        <f>P248</f>
        <v>0</v>
      </c>
      <c r="Q247" s="201"/>
      <c r="R247" s="202">
        <f>R248</f>
        <v>24.342049400000001</v>
      </c>
      <c r="S247" s="201"/>
      <c r="T247" s="203">
        <f>T248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4" t="s">
        <v>82</v>
      </c>
      <c r="AT247" s="205" t="s">
        <v>73</v>
      </c>
      <c r="AU247" s="205" t="s">
        <v>84</v>
      </c>
      <c r="AY247" s="204" t="s">
        <v>189</v>
      </c>
      <c r="BK247" s="206">
        <f>BK248</f>
        <v>0</v>
      </c>
    </row>
    <row r="248" s="17" customFormat="1" ht="20.88" customHeight="1">
      <c r="A248" s="17"/>
      <c r="B248" s="291"/>
      <c r="C248" s="292"/>
      <c r="D248" s="293" t="s">
        <v>73</v>
      </c>
      <c r="E248" s="293" t="s">
        <v>2788</v>
      </c>
      <c r="F248" s="293" t="s">
        <v>2789</v>
      </c>
      <c r="G248" s="292"/>
      <c r="H248" s="292"/>
      <c r="I248" s="294"/>
      <c r="J248" s="295">
        <f>BK248</f>
        <v>0</v>
      </c>
      <c r="K248" s="292"/>
      <c r="L248" s="296"/>
      <c r="M248" s="297"/>
      <c r="N248" s="298"/>
      <c r="O248" s="298"/>
      <c r="P248" s="299">
        <f>SUM(P249:P251)</f>
        <v>0</v>
      </c>
      <c r="Q248" s="298"/>
      <c r="R248" s="299">
        <f>SUM(R249:R251)</f>
        <v>24.342049400000001</v>
      </c>
      <c r="S248" s="298"/>
      <c r="T248" s="300">
        <f>SUM(T249:T251)</f>
        <v>0</v>
      </c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R248" s="301" t="s">
        <v>82</v>
      </c>
      <c r="AT248" s="302" t="s">
        <v>73</v>
      </c>
      <c r="AU248" s="302" t="s">
        <v>190</v>
      </c>
      <c r="AY248" s="301" t="s">
        <v>189</v>
      </c>
      <c r="BK248" s="303">
        <f>SUM(BK249:BK251)</f>
        <v>0</v>
      </c>
    </row>
    <row r="249" s="2" customFormat="1" ht="33" customHeight="1">
      <c r="A249" s="42"/>
      <c r="B249" s="43"/>
      <c r="C249" s="209" t="s">
        <v>347</v>
      </c>
      <c r="D249" s="209" t="s">
        <v>192</v>
      </c>
      <c r="E249" s="210" t="s">
        <v>2790</v>
      </c>
      <c r="F249" s="211" t="s">
        <v>2791</v>
      </c>
      <c r="G249" s="212" t="s">
        <v>107</v>
      </c>
      <c r="H249" s="213">
        <v>2.2000000000000002</v>
      </c>
      <c r="I249" s="214"/>
      <c r="J249" s="215">
        <f>ROUND(I249*H249,2)</f>
        <v>0</v>
      </c>
      <c r="K249" s="211" t="s">
        <v>19</v>
      </c>
      <c r="L249" s="48"/>
      <c r="M249" s="216" t="s">
        <v>19</v>
      </c>
      <c r="N249" s="217" t="s">
        <v>45</v>
      </c>
      <c r="O249" s="88"/>
      <c r="P249" s="218">
        <f>O249*H249</f>
        <v>0</v>
      </c>
      <c r="Q249" s="218">
        <v>1.80972</v>
      </c>
      <c r="R249" s="218">
        <f>Q249*H249</f>
        <v>3.9813840000000003</v>
      </c>
      <c r="S249" s="218">
        <v>0</v>
      </c>
      <c r="T249" s="219">
        <f>S249*H249</f>
        <v>0</v>
      </c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R249" s="220" t="s">
        <v>196</v>
      </c>
      <c r="AT249" s="220" t="s">
        <v>192</v>
      </c>
      <c r="AU249" s="220" t="s">
        <v>196</v>
      </c>
      <c r="AY249" s="21" t="s">
        <v>189</v>
      </c>
      <c r="BE249" s="221">
        <f>IF(N249="základní",J249,0)</f>
        <v>0</v>
      </c>
      <c r="BF249" s="221">
        <f>IF(N249="snížená",J249,0)</f>
        <v>0</v>
      </c>
      <c r="BG249" s="221">
        <f>IF(N249="zákl. přenesená",J249,0)</f>
        <v>0</v>
      </c>
      <c r="BH249" s="221">
        <f>IF(N249="sníž. přenesená",J249,0)</f>
        <v>0</v>
      </c>
      <c r="BI249" s="221">
        <f>IF(N249="nulová",J249,0)</f>
        <v>0</v>
      </c>
      <c r="BJ249" s="21" t="s">
        <v>82</v>
      </c>
      <c r="BK249" s="221">
        <f>ROUND(I249*H249,2)</f>
        <v>0</v>
      </c>
      <c r="BL249" s="21" t="s">
        <v>196</v>
      </c>
      <c r="BM249" s="220" t="s">
        <v>519</v>
      </c>
    </row>
    <row r="250" s="2" customFormat="1" ht="37.8" customHeight="1">
      <c r="A250" s="42"/>
      <c r="B250" s="43"/>
      <c r="C250" s="209" t="s">
        <v>354</v>
      </c>
      <c r="D250" s="209" t="s">
        <v>192</v>
      </c>
      <c r="E250" s="210" t="s">
        <v>2792</v>
      </c>
      <c r="F250" s="211" t="s">
        <v>2793</v>
      </c>
      <c r="G250" s="212" t="s">
        <v>107</v>
      </c>
      <c r="H250" s="213">
        <v>1.0449999999999999</v>
      </c>
      <c r="I250" s="214"/>
      <c r="J250" s="215">
        <f>ROUND(I250*H250,2)</f>
        <v>0</v>
      </c>
      <c r="K250" s="211" t="s">
        <v>19</v>
      </c>
      <c r="L250" s="48"/>
      <c r="M250" s="216" t="s">
        <v>19</v>
      </c>
      <c r="N250" s="217" t="s">
        <v>45</v>
      </c>
      <c r="O250" s="88"/>
      <c r="P250" s="218">
        <f>O250*H250</f>
        <v>0</v>
      </c>
      <c r="Q250" s="218">
        <v>1.80972</v>
      </c>
      <c r="R250" s="218">
        <f>Q250*H250</f>
        <v>1.8911573999999998</v>
      </c>
      <c r="S250" s="218">
        <v>0</v>
      </c>
      <c r="T250" s="219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20" t="s">
        <v>196</v>
      </c>
      <c r="AT250" s="220" t="s">
        <v>192</v>
      </c>
      <c r="AU250" s="220" t="s">
        <v>196</v>
      </c>
      <c r="AY250" s="21" t="s">
        <v>189</v>
      </c>
      <c r="BE250" s="221">
        <f>IF(N250="základní",J250,0)</f>
        <v>0</v>
      </c>
      <c r="BF250" s="221">
        <f>IF(N250="snížená",J250,0)</f>
        <v>0</v>
      </c>
      <c r="BG250" s="221">
        <f>IF(N250="zákl. přenesená",J250,0)</f>
        <v>0</v>
      </c>
      <c r="BH250" s="221">
        <f>IF(N250="sníž. přenesená",J250,0)</f>
        <v>0</v>
      </c>
      <c r="BI250" s="221">
        <f>IF(N250="nulová",J250,0)</f>
        <v>0</v>
      </c>
      <c r="BJ250" s="21" t="s">
        <v>82</v>
      </c>
      <c r="BK250" s="221">
        <f>ROUND(I250*H250,2)</f>
        <v>0</v>
      </c>
      <c r="BL250" s="21" t="s">
        <v>196</v>
      </c>
      <c r="BM250" s="220" t="s">
        <v>531</v>
      </c>
    </row>
    <row r="251" s="2" customFormat="1" ht="44.25" customHeight="1">
      <c r="A251" s="42"/>
      <c r="B251" s="43"/>
      <c r="C251" s="209" t="s">
        <v>359</v>
      </c>
      <c r="D251" s="209" t="s">
        <v>192</v>
      </c>
      <c r="E251" s="210" t="s">
        <v>1835</v>
      </c>
      <c r="F251" s="211" t="s">
        <v>2794</v>
      </c>
      <c r="G251" s="212" t="s">
        <v>93</v>
      </c>
      <c r="H251" s="213">
        <v>159.55000000000001</v>
      </c>
      <c r="I251" s="214"/>
      <c r="J251" s="215">
        <f>ROUND(I251*H251,2)</f>
        <v>0</v>
      </c>
      <c r="K251" s="211" t="s">
        <v>19</v>
      </c>
      <c r="L251" s="48"/>
      <c r="M251" s="216" t="s">
        <v>19</v>
      </c>
      <c r="N251" s="217" t="s">
        <v>45</v>
      </c>
      <c r="O251" s="88"/>
      <c r="P251" s="218">
        <f>O251*H251</f>
        <v>0</v>
      </c>
      <c r="Q251" s="218">
        <v>0.11576</v>
      </c>
      <c r="R251" s="218">
        <f>Q251*H251</f>
        <v>18.469508000000001</v>
      </c>
      <c r="S251" s="218">
        <v>0</v>
      </c>
      <c r="T251" s="219">
        <f>S251*H251</f>
        <v>0</v>
      </c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R251" s="220" t="s">
        <v>196</v>
      </c>
      <c r="AT251" s="220" t="s">
        <v>192</v>
      </c>
      <c r="AU251" s="220" t="s">
        <v>196</v>
      </c>
      <c r="AY251" s="21" t="s">
        <v>189</v>
      </c>
      <c r="BE251" s="221">
        <f>IF(N251="základní",J251,0)</f>
        <v>0</v>
      </c>
      <c r="BF251" s="221">
        <f>IF(N251="snížená",J251,0)</f>
        <v>0</v>
      </c>
      <c r="BG251" s="221">
        <f>IF(N251="zákl. přenesená",J251,0)</f>
        <v>0</v>
      </c>
      <c r="BH251" s="221">
        <f>IF(N251="sníž. přenesená",J251,0)</f>
        <v>0</v>
      </c>
      <c r="BI251" s="221">
        <f>IF(N251="nulová",J251,0)</f>
        <v>0</v>
      </c>
      <c r="BJ251" s="21" t="s">
        <v>82</v>
      </c>
      <c r="BK251" s="221">
        <f>ROUND(I251*H251,2)</f>
        <v>0</v>
      </c>
      <c r="BL251" s="21" t="s">
        <v>196</v>
      </c>
      <c r="BM251" s="220" t="s">
        <v>542</v>
      </c>
    </row>
    <row r="252" s="12" customFormat="1" ht="20.88" customHeight="1">
      <c r="A252" s="12"/>
      <c r="B252" s="193"/>
      <c r="C252" s="194"/>
      <c r="D252" s="195" t="s">
        <v>73</v>
      </c>
      <c r="E252" s="207" t="s">
        <v>2795</v>
      </c>
      <c r="F252" s="207" t="s">
        <v>2796</v>
      </c>
      <c r="G252" s="194"/>
      <c r="H252" s="194"/>
      <c r="I252" s="197"/>
      <c r="J252" s="208">
        <f>BK252</f>
        <v>0</v>
      </c>
      <c r="K252" s="194"/>
      <c r="L252" s="199"/>
      <c r="M252" s="200"/>
      <c r="N252" s="201"/>
      <c r="O252" s="201"/>
      <c r="P252" s="202">
        <f>P253+P262+P264</f>
        <v>0</v>
      </c>
      <c r="Q252" s="201"/>
      <c r="R252" s="202">
        <f>R253+R262+R264</f>
        <v>71.573070819999998</v>
      </c>
      <c r="S252" s="201"/>
      <c r="T252" s="203">
        <f>T253+T262+T264</f>
        <v>3.9399999999999995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4" t="s">
        <v>82</v>
      </c>
      <c r="AT252" s="205" t="s">
        <v>73</v>
      </c>
      <c r="AU252" s="205" t="s">
        <v>84</v>
      </c>
      <c r="AY252" s="204" t="s">
        <v>189</v>
      </c>
      <c r="BK252" s="206">
        <f>BK253+BK262+BK264</f>
        <v>0</v>
      </c>
    </row>
    <row r="253" s="17" customFormat="1" ht="20.88" customHeight="1">
      <c r="A253" s="17"/>
      <c r="B253" s="291"/>
      <c r="C253" s="292"/>
      <c r="D253" s="293" t="s">
        <v>73</v>
      </c>
      <c r="E253" s="293" t="s">
        <v>2797</v>
      </c>
      <c r="F253" s="293" t="s">
        <v>2798</v>
      </c>
      <c r="G253" s="292"/>
      <c r="H253" s="292"/>
      <c r="I253" s="294"/>
      <c r="J253" s="295">
        <f>BK253</f>
        <v>0</v>
      </c>
      <c r="K253" s="292"/>
      <c r="L253" s="296"/>
      <c r="M253" s="297"/>
      <c r="N253" s="298"/>
      <c r="O253" s="298"/>
      <c r="P253" s="299">
        <f>SUM(P254:P261)</f>
        <v>0</v>
      </c>
      <c r="Q253" s="298"/>
      <c r="R253" s="299">
        <f>SUM(R254:R261)</f>
        <v>68.154910819999998</v>
      </c>
      <c r="S253" s="298"/>
      <c r="T253" s="300">
        <f>SUM(T254:T261)</f>
        <v>0</v>
      </c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R253" s="301" t="s">
        <v>82</v>
      </c>
      <c r="AT253" s="302" t="s">
        <v>73</v>
      </c>
      <c r="AU253" s="302" t="s">
        <v>190</v>
      </c>
      <c r="AY253" s="301" t="s">
        <v>189</v>
      </c>
      <c r="BK253" s="303">
        <f>SUM(BK254:BK261)</f>
        <v>0</v>
      </c>
    </row>
    <row r="254" s="2" customFormat="1" ht="49.05" customHeight="1">
      <c r="A254" s="42"/>
      <c r="B254" s="43"/>
      <c r="C254" s="209" t="s">
        <v>366</v>
      </c>
      <c r="D254" s="209" t="s">
        <v>192</v>
      </c>
      <c r="E254" s="210" t="s">
        <v>2799</v>
      </c>
      <c r="F254" s="211" t="s">
        <v>2800</v>
      </c>
      <c r="G254" s="212" t="s">
        <v>93</v>
      </c>
      <c r="H254" s="213">
        <v>24.84</v>
      </c>
      <c r="I254" s="214"/>
      <c r="J254" s="215">
        <f>ROUND(I254*H254,2)</f>
        <v>0</v>
      </c>
      <c r="K254" s="211" t="s">
        <v>19</v>
      </c>
      <c r="L254" s="48"/>
      <c r="M254" s="216" t="s">
        <v>19</v>
      </c>
      <c r="N254" s="217" t="s">
        <v>45</v>
      </c>
      <c r="O254" s="88"/>
      <c r="P254" s="218">
        <f>O254*H254</f>
        <v>0</v>
      </c>
      <c r="Q254" s="218">
        <v>0.04394</v>
      </c>
      <c r="R254" s="218">
        <f>Q254*H254</f>
        <v>1.0914695999999999</v>
      </c>
      <c r="S254" s="218">
        <v>0</v>
      </c>
      <c r="T254" s="219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20" t="s">
        <v>196</v>
      </c>
      <c r="AT254" s="220" t="s">
        <v>192</v>
      </c>
      <c r="AU254" s="220" t="s">
        <v>196</v>
      </c>
      <c r="AY254" s="21" t="s">
        <v>189</v>
      </c>
      <c r="BE254" s="221">
        <f>IF(N254="základní",J254,0)</f>
        <v>0</v>
      </c>
      <c r="BF254" s="221">
        <f>IF(N254="snížená",J254,0)</f>
        <v>0</v>
      </c>
      <c r="BG254" s="221">
        <f>IF(N254="zákl. přenesená",J254,0)</f>
        <v>0</v>
      </c>
      <c r="BH254" s="221">
        <f>IF(N254="sníž. přenesená",J254,0)</f>
        <v>0</v>
      </c>
      <c r="BI254" s="221">
        <f>IF(N254="nulová",J254,0)</f>
        <v>0</v>
      </c>
      <c r="BJ254" s="21" t="s">
        <v>82</v>
      </c>
      <c r="BK254" s="221">
        <f>ROUND(I254*H254,2)</f>
        <v>0</v>
      </c>
      <c r="BL254" s="21" t="s">
        <v>196</v>
      </c>
      <c r="BM254" s="220" t="s">
        <v>552</v>
      </c>
    </row>
    <row r="255" s="2" customFormat="1" ht="49.05" customHeight="1">
      <c r="A255" s="42"/>
      <c r="B255" s="43"/>
      <c r="C255" s="209" t="s">
        <v>371</v>
      </c>
      <c r="D255" s="209" t="s">
        <v>192</v>
      </c>
      <c r="E255" s="210" t="s">
        <v>2801</v>
      </c>
      <c r="F255" s="211" t="s">
        <v>2802</v>
      </c>
      <c r="G255" s="212" t="s">
        <v>93</v>
      </c>
      <c r="H255" s="213">
        <v>411.10000000000002</v>
      </c>
      <c r="I255" s="214"/>
      <c r="J255" s="215">
        <f>ROUND(I255*H255,2)</f>
        <v>0</v>
      </c>
      <c r="K255" s="211" t="s">
        <v>19</v>
      </c>
      <c r="L255" s="48"/>
      <c r="M255" s="216" t="s">
        <v>19</v>
      </c>
      <c r="N255" s="217" t="s">
        <v>45</v>
      </c>
      <c r="O255" s="88"/>
      <c r="P255" s="218">
        <f>O255*H255</f>
        <v>0</v>
      </c>
      <c r="Q255" s="218">
        <v>0.01796</v>
      </c>
      <c r="R255" s="218">
        <f>Q255*H255</f>
        <v>7.3833560000000009</v>
      </c>
      <c r="S255" s="218">
        <v>0</v>
      </c>
      <c r="T255" s="219">
        <f>S255*H255</f>
        <v>0</v>
      </c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R255" s="220" t="s">
        <v>196</v>
      </c>
      <c r="AT255" s="220" t="s">
        <v>192</v>
      </c>
      <c r="AU255" s="220" t="s">
        <v>196</v>
      </c>
      <c r="AY255" s="21" t="s">
        <v>189</v>
      </c>
      <c r="BE255" s="221">
        <f>IF(N255="základní",J255,0)</f>
        <v>0</v>
      </c>
      <c r="BF255" s="221">
        <f>IF(N255="snížená",J255,0)</f>
        <v>0</v>
      </c>
      <c r="BG255" s="221">
        <f>IF(N255="zákl. přenesená",J255,0)</f>
        <v>0</v>
      </c>
      <c r="BH255" s="221">
        <f>IF(N255="sníž. přenesená",J255,0)</f>
        <v>0</v>
      </c>
      <c r="BI255" s="221">
        <f>IF(N255="nulová",J255,0)</f>
        <v>0</v>
      </c>
      <c r="BJ255" s="21" t="s">
        <v>82</v>
      </c>
      <c r="BK255" s="221">
        <f>ROUND(I255*H255,2)</f>
        <v>0</v>
      </c>
      <c r="BL255" s="21" t="s">
        <v>196</v>
      </c>
      <c r="BM255" s="220" t="s">
        <v>562</v>
      </c>
    </row>
    <row r="256" s="2" customFormat="1" ht="49.05" customHeight="1">
      <c r="A256" s="42"/>
      <c r="B256" s="43"/>
      <c r="C256" s="209" t="s">
        <v>380</v>
      </c>
      <c r="D256" s="209" t="s">
        <v>192</v>
      </c>
      <c r="E256" s="210" t="s">
        <v>2803</v>
      </c>
      <c r="F256" s="211" t="s">
        <v>2804</v>
      </c>
      <c r="G256" s="212" t="s">
        <v>93</v>
      </c>
      <c r="H256" s="213">
        <v>305.95999999999998</v>
      </c>
      <c r="I256" s="214"/>
      <c r="J256" s="215">
        <f>ROUND(I256*H256,2)</f>
        <v>0</v>
      </c>
      <c r="K256" s="211" t="s">
        <v>19</v>
      </c>
      <c r="L256" s="48"/>
      <c r="M256" s="216" t="s">
        <v>19</v>
      </c>
      <c r="N256" s="217" t="s">
        <v>45</v>
      </c>
      <c r="O256" s="88"/>
      <c r="P256" s="218">
        <f>O256*H256</f>
        <v>0</v>
      </c>
      <c r="Q256" s="218">
        <v>0.028250000000000001</v>
      </c>
      <c r="R256" s="218">
        <f>Q256*H256</f>
        <v>8.6433699999999991</v>
      </c>
      <c r="S256" s="218">
        <v>0</v>
      </c>
      <c r="T256" s="219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20" t="s">
        <v>196</v>
      </c>
      <c r="AT256" s="220" t="s">
        <v>192</v>
      </c>
      <c r="AU256" s="220" t="s">
        <v>196</v>
      </c>
      <c r="AY256" s="21" t="s">
        <v>189</v>
      </c>
      <c r="BE256" s="221">
        <f>IF(N256="základní",J256,0)</f>
        <v>0</v>
      </c>
      <c r="BF256" s="221">
        <f>IF(N256="snížená",J256,0)</f>
        <v>0</v>
      </c>
      <c r="BG256" s="221">
        <f>IF(N256="zákl. přenesená",J256,0)</f>
        <v>0</v>
      </c>
      <c r="BH256" s="221">
        <f>IF(N256="sníž. přenesená",J256,0)</f>
        <v>0</v>
      </c>
      <c r="BI256" s="221">
        <f>IF(N256="nulová",J256,0)</f>
        <v>0</v>
      </c>
      <c r="BJ256" s="21" t="s">
        <v>82</v>
      </c>
      <c r="BK256" s="221">
        <f>ROUND(I256*H256,2)</f>
        <v>0</v>
      </c>
      <c r="BL256" s="21" t="s">
        <v>196</v>
      </c>
      <c r="BM256" s="220" t="s">
        <v>573</v>
      </c>
    </row>
    <row r="257" s="2" customFormat="1" ht="49.05" customHeight="1">
      <c r="A257" s="42"/>
      <c r="B257" s="43"/>
      <c r="C257" s="209" t="s">
        <v>386</v>
      </c>
      <c r="D257" s="209" t="s">
        <v>192</v>
      </c>
      <c r="E257" s="210" t="s">
        <v>2805</v>
      </c>
      <c r="F257" s="211" t="s">
        <v>2806</v>
      </c>
      <c r="G257" s="212" t="s">
        <v>93</v>
      </c>
      <c r="H257" s="213">
        <v>592.30999999999995</v>
      </c>
      <c r="I257" s="214"/>
      <c r="J257" s="215">
        <f>ROUND(I257*H257,2)</f>
        <v>0</v>
      </c>
      <c r="K257" s="211" t="s">
        <v>19</v>
      </c>
      <c r="L257" s="48"/>
      <c r="M257" s="216" t="s">
        <v>19</v>
      </c>
      <c r="N257" s="217" t="s">
        <v>45</v>
      </c>
      <c r="O257" s="88"/>
      <c r="P257" s="218">
        <f>O257*H257</f>
        <v>0</v>
      </c>
      <c r="Q257" s="218">
        <v>0.022380000000000001</v>
      </c>
      <c r="R257" s="218">
        <f>Q257*H257</f>
        <v>13.2558978</v>
      </c>
      <c r="S257" s="218">
        <v>0</v>
      </c>
      <c r="T257" s="219">
        <f>S257*H257</f>
        <v>0</v>
      </c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R257" s="220" t="s">
        <v>196</v>
      </c>
      <c r="AT257" s="220" t="s">
        <v>192</v>
      </c>
      <c r="AU257" s="220" t="s">
        <v>196</v>
      </c>
      <c r="AY257" s="21" t="s">
        <v>189</v>
      </c>
      <c r="BE257" s="221">
        <f>IF(N257="základní",J257,0)</f>
        <v>0</v>
      </c>
      <c r="BF257" s="221">
        <f>IF(N257="snížená",J257,0)</f>
        <v>0</v>
      </c>
      <c r="BG257" s="221">
        <f>IF(N257="zákl. přenesená",J257,0)</f>
        <v>0</v>
      </c>
      <c r="BH257" s="221">
        <f>IF(N257="sníž. přenesená",J257,0)</f>
        <v>0</v>
      </c>
      <c r="BI257" s="221">
        <f>IF(N257="nulová",J257,0)</f>
        <v>0</v>
      </c>
      <c r="BJ257" s="21" t="s">
        <v>82</v>
      </c>
      <c r="BK257" s="221">
        <f>ROUND(I257*H257,2)</f>
        <v>0</v>
      </c>
      <c r="BL257" s="21" t="s">
        <v>196</v>
      </c>
      <c r="BM257" s="220" t="s">
        <v>586</v>
      </c>
    </row>
    <row r="258" s="2" customFormat="1" ht="49.05" customHeight="1">
      <c r="A258" s="42"/>
      <c r="B258" s="43"/>
      <c r="C258" s="209" t="s">
        <v>390</v>
      </c>
      <c r="D258" s="209" t="s">
        <v>192</v>
      </c>
      <c r="E258" s="210" t="s">
        <v>2807</v>
      </c>
      <c r="F258" s="211" t="s">
        <v>2808</v>
      </c>
      <c r="G258" s="212" t="s">
        <v>93</v>
      </c>
      <c r="H258" s="213">
        <v>159.41</v>
      </c>
      <c r="I258" s="214"/>
      <c r="J258" s="215">
        <f>ROUND(I258*H258,2)</f>
        <v>0</v>
      </c>
      <c r="K258" s="211" t="s">
        <v>19</v>
      </c>
      <c r="L258" s="48"/>
      <c r="M258" s="216" t="s">
        <v>19</v>
      </c>
      <c r="N258" s="217" t="s">
        <v>45</v>
      </c>
      <c r="O258" s="88"/>
      <c r="P258" s="218">
        <f>O258*H258</f>
        <v>0</v>
      </c>
      <c r="Q258" s="218">
        <v>0.024750000000000001</v>
      </c>
      <c r="R258" s="218">
        <f>Q258*H258</f>
        <v>3.9453974999999999</v>
      </c>
      <c r="S258" s="218">
        <v>0</v>
      </c>
      <c r="T258" s="219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20" t="s">
        <v>196</v>
      </c>
      <c r="AT258" s="220" t="s">
        <v>192</v>
      </c>
      <c r="AU258" s="220" t="s">
        <v>196</v>
      </c>
      <c r="AY258" s="21" t="s">
        <v>189</v>
      </c>
      <c r="BE258" s="221">
        <f>IF(N258="základní",J258,0)</f>
        <v>0</v>
      </c>
      <c r="BF258" s="221">
        <f>IF(N258="snížená",J258,0)</f>
        <v>0</v>
      </c>
      <c r="BG258" s="221">
        <f>IF(N258="zákl. přenesená",J258,0)</f>
        <v>0</v>
      </c>
      <c r="BH258" s="221">
        <f>IF(N258="sníž. přenesená",J258,0)</f>
        <v>0</v>
      </c>
      <c r="BI258" s="221">
        <f>IF(N258="nulová",J258,0)</f>
        <v>0</v>
      </c>
      <c r="BJ258" s="21" t="s">
        <v>82</v>
      </c>
      <c r="BK258" s="221">
        <f>ROUND(I258*H258,2)</f>
        <v>0</v>
      </c>
      <c r="BL258" s="21" t="s">
        <v>196</v>
      </c>
      <c r="BM258" s="220" t="s">
        <v>600</v>
      </c>
    </row>
    <row r="259" s="2" customFormat="1" ht="55.5" customHeight="1">
      <c r="A259" s="42"/>
      <c r="B259" s="43"/>
      <c r="C259" s="209" t="s">
        <v>394</v>
      </c>
      <c r="D259" s="209" t="s">
        <v>192</v>
      </c>
      <c r="E259" s="210" t="s">
        <v>2809</v>
      </c>
      <c r="F259" s="211" t="s">
        <v>2810</v>
      </c>
      <c r="G259" s="212" t="s">
        <v>93</v>
      </c>
      <c r="H259" s="213">
        <v>59.726999999999997</v>
      </c>
      <c r="I259" s="214"/>
      <c r="J259" s="215">
        <f>ROUND(I259*H259,2)</f>
        <v>0</v>
      </c>
      <c r="K259" s="211" t="s">
        <v>19</v>
      </c>
      <c r="L259" s="48"/>
      <c r="M259" s="216" t="s">
        <v>19</v>
      </c>
      <c r="N259" s="217" t="s">
        <v>45</v>
      </c>
      <c r="O259" s="88"/>
      <c r="P259" s="218">
        <f>O259*H259</f>
        <v>0</v>
      </c>
      <c r="Q259" s="218">
        <v>0.088760000000000006</v>
      </c>
      <c r="R259" s="218">
        <f>Q259*H259</f>
        <v>5.3013685200000005</v>
      </c>
      <c r="S259" s="218">
        <v>0</v>
      </c>
      <c r="T259" s="219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20" t="s">
        <v>196</v>
      </c>
      <c r="AT259" s="220" t="s">
        <v>192</v>
      </c>
      <c r="AU259" s="220" t="s">
        <v>196</v>
      </c>
      <c r="AY259" s="21" t="s">
        <v>189</v>
      </c>
      <c r="BE259" s="221">
        <f>IF(N259="základní",J259,0)</f>
        <v>0</v>
      </c>
      <c r="BF259" s="221">
        <f>IF(N259="snížená",J259,0)</f>
        <v>0</v>
      </c>
      <c r="BG259" s="221">
        <f>IF(N259="zákl. přenesená",J259,0)</f>
        <v>0</v>
      </c>
      <c r="BH259" s="221">
        <f>IF(N259="sníž. přenesená",J259,0)</f>
        <v>0</v>
      </c>
      <c r="BI259" s="221">
        <f>IF(N259="nulová",J259,0)</f>
        <v>0</v>
      </c>
      <c r="BJ259" s="21" t="s">
        <v>82</v>
      </c>
      <c r="BK259" s="221">
        <f>ROUND(I259*H259,2)</f>
        <v>0</v>
      </c>
      <c r="BL259" s="21" t="s">
        <v>196</v>
      </c>
      <c r="BM259" s="220" t="s">
        <v>611</v>
      </c>
    </row>
    <row r="260" s="2" customFormat="1" ht="44.25" customHeight="1">
      <c r="A260" s="42"/>
      <c r="B260" s="43"/>
      <c r="C260" s="209" t="s">
        <v>398</v>
      </c>
      <c r="D260" s="209" t="s">
        <v>192</v>
      </c>
      <c r="E260" s="210" t="s">
        <v>2811</v>
      </c>
      <c r="F260" s="211" t="s">
        <v>2812</v>
      </c>
      <c r="G260" s="212" t="s">
        <v>93</v>
      </c>
      <c r="H260" s="213">
        <v>174.422</v>
      </c>
      <c r="I260" s="214"/>
      <c r="J260" s="215">
        <f>ROUND(I260*H260,2)</f>
        <v>0</v>
      </c>
      <c r="K260" s="211" t="s">
        <v>19</v>
      </c>
      <c r="L260" s="48"/>
      <c r="M260" s="216" t="s">
        <v>19</v>
      </c>
      <c r="N260" s="217" t="s">
        <v>45</v>
      </c>
      <c r="O260" s="88"/>
      <c r="P260" s="218">
        <f>O260*H260</f>
        <v>0</v>
      </c>
      <c r="Q260" s="218">
        <v>0.0089999999999999993</v>
      </c>
      <c r="R260" s="218">
        <f>Q260*H260</f>
        <v>1.5697979999999998</v>
      </c>
      <c r="S260" s="218">
        <v>0</v>
      </c>
      <c r="T260" s="219">
        <f>S260*H260</f>
        <v>0</v>
      </c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R260" s="220" t="s">
        <v>196</v>
      </c>
      <c r="AT260" s="220" t="s">
        <v>192</v>
      </c>
      <c r="AU260" s="220" t="s">
        <v>196</v>
      </c>
      <c r="AY260" s="21" t="s">
        <v>189</v>
      </c>
      <c r="BE260" s="221">
        <f>IF(N260="základní",J260,0)</f>
        <v>0</v>
      </c>
      <c r="BF260" s="221">
        <f>IF(N260="snížená",J260,0)</f>
        <v>0</v>
      </c>
      <c r="BG260" s="221">
        <f>IF(N260="zákl. přenesená",J260,0)</f>
        <v>0</v>
      </c>
      <c r="BH260" s="221">
        <f>IF(N260="sníž. přenesená",J260,0)</f>
        <v>0</v>
      </c>
      <c r="BI260" s="221">
        <f>IF(N260="nulová",J260,0)</f>
        <v>0</v>
      </c>
      <c r="BJ260" s="21" t="s">
        <v>82</v>
      </c>
      <c r="BK260" s="221">
        <f>ROUND(I260*H260,2)</f>
        <v>0</v>
      </c>
      <c r="BL260" s="21" t="s">
        <v>196</v>
      </c>
      <c r="BM260" s="220" t="s">
        <v>622</v>
      </c>
    </row>
    <row r="261" s="2" customFormat="1" ht="37.8" customHeight="1">
      <c r="A261" s="42"/>
      <c r="B261" s="43"/>
      <c r="C261" s="209" t="s">
        <v>402</v>
      </c>
      <c r="D261" s="209" t="s">
        <v>192</v>
      </c>
      <c r="E261" s="210" t="s">
        <v>2813</v>
      </c>
      <c r="F261" s="211" t="s">
        <v>2814</v>
      </c>
      <c r="G261" s="212" t="s">
        <v>93</v>
      </c>
      <c r="H261" s="213">
        <v>309.36500000000001</v>
      </c>
      <c r="I261" s="214"/>
      <c r="J261" s="215">
        <f>ROUND(I261*H261,2)</f>
        <v>0</v>
      </c>
      <c r="K261" s="211" t="s">
        <v>19</v>
      </c>
      <c r="L261" s="48"/>
      <c r="M261" s="216" t="s">
        <v>19</v>
      </c>
      <c r="N261" s="217" t="s">
        <v>45</v>
      </c>
      <c r="O261" s="88"/>
      <c r="P261" s="218">
        <f>O261*H261</f>
        <v>0</v>
      </c>
      <c r="Q261" s="218">
        <v>0.087160000000000001</v>
      </c>
      <c r="R261" s="218">
        <f>Q261*H261</f>
        <v>26.9642534</v>
      </c>
      <c r="S261" s="218">
        <v>0</v>
      </c>
      <c r="T261" s="219">
        <f>S261*H261</f>
        <v>0</v>
      </c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R261" s="220" t="s">
        <v>196</v>
      </c>
      <c r="AT261" s="220" t="s">
        <v>192</v>
      </c>
      <c r="AU261" s="220" t="s">
        <v>196</v>
      </c>
      <c r="AY261" s="21" t="s">
        <v>189</v>
      </c>
      <c r="BE261" s="221">
        <f>IF(N261="základní",J261,0)</f>
        <v>0</v>
      </c>
      <c r="BF261" s="221">
        <f>IF(N261="snížená",J261,0)</f>
        <v>0</v>
      </c>
      <c r="BG261" s="221">
        <f>IF(N261="zákl. přenesená",J261,0)</f>
        <v>0</v>
      </c>
      <c r="BH261" s="221">
        <f>IF(N261="sníž. přenesená",J261,0)</f>
        <v>0</v>
      </c>
      <c r="BI261" s="221">
        <f>IF(N261="nulová",J261,0)</f>
        <v>0</v>
      </c>
      <c r="BJ261" s="21" t="s">
        <v>82</v>
      </c>
      <c r="BK261" s="221">
        <f>ROUND(I261*H261,2)</f>
        <v>0</v>
      </c>
      <c r="BL261" s="21" t="s">
        <v>196</v>
      </c>
      <c r="BM261" s="220" t="s">
        <v>633</v>
      </c>
    </row>
    <row r="262" s="17" customFormat="1" ht="20.88" customHeight="1">
      <c r="A262" s="17"/>
      <c r="B262" s="291"/>
      <c r="C262" s="292"/>
      <c r="D262" s="293" t="s">
        <v>73</v>
      </c>
      <c r="E262" s="293" t="s">
        <v>2815</v>
      </c>
      <c r="F262" s="293" t="s">
        <v>2816</v>
      </c>
      <c r="G262" s="292"/>
      <c r="H262" s="292"/>
      <c r="I262" s="294"/>
      <c r="J262" s="295">
        <f>BK262</f>
        <v>0</v>
      </c>
      <c r="K262" s="292"/>
      <c r="L262" s="296"/>
      <c r="M262" s="297"/>
      <c r="N262" s="298"/>
      <c r="O262" s="298"/>
      <c r="P262" s="299">
        <f>P263</f>
        <v>0</v>
      </c>
      <c r="Q262" s="298"/>
      <c r="R262" s="299">
        <f>R263</f>
        <v>0</v>
      </c>
      <c r="S262" s="298"/>
      <c r="T262" s="300">
        <f>T263</f>
        <v>0</v>
      </c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R262" s="301" t="s">
        <v>82</v>
      </c>
      <c r="AT262" s="302" t="s">
        <v>73</v>
      </c>
      <c r="AU262" s="302" t="s">
        <v>190</v>
      </c>
      <c r="AY262" s="301" t="s">
        <v>189</v>
      </c>
      <c r="BK262" s="303">
        <f>BK263</f>
        <v>0</v>
      </c>
    </row>
    <row r="263" s="2" customFormat="1" ht="49.05" customHeight="1">
      <c r="A263" s="42"/>
      <c r="B263" s="43"/>
      <c r="C263" s="209" t="s">
        <v>406</v>
      </c>
      <c r="D263" s="209" t="s">
        <v>192</v>
      </c>
      <c r="E263" s="210" t="s">
        <v>2817</v>
      </c>
      <c r="F263" s="211" t="s">
        <v>2818</v>
      </c>
      <c r="G263" s="212" t="s">
        <v>93</v>
      </c>
      <c r="H263" s="213">
        <v>1700.124</v>
      </c>
      <c r="I263" s="214"/>
      <c r="J263" s="215">
        <f>ROUND(I263*H263,2)</f>
        <v>0</v>
      </c>
      <c r="K263" s="211" t="s">
        <v>19</v>
      </c>
      <c r="L263" s="48"/>
      <c r="M263" s="216" t="s">
        <v>19</v>
      </c>
      <c r="N263" s="217" t="s">
        <v>45</v>
      </c>
      <c r="O263" s="88"/>
      <c r="P263" s="218">
        <f>O263*H263</f>
        <v>0</v>
      </c>
      <c r="Q263" s="218">
        <v>0</v>
      </c>
      <c r="R263" s="218">
        <f>Q263*H263</f>
        <v>0</v>
      </c>
      <c r="S263" s="218">
        <v>0</v>
      </c>
      <c r="T263" s="219">
        <f>S263*H263</f>
        <v>0</v>
      </c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R263" s="220" t="s">
        <v>196</v>
      </c>
      <c r="AT263" s="220" t="s">
        <v>192</v>
      </c>
      <c r="AU263" s="220" t="s">
        <v>196</v>
      </c>
      <c r="AY263" s="21" t="s">
        <v>189</v>
      </c>
      <c r="BE263" s="221">
        <f>IF(N263="základní",J263,0)</f>
        <v>0</v>
      </c>
      <c r="BF263" s="221">
        <f>IF(N263="snížená",J263,0)</f>
        <v>0</v>
      </c>
      <c r="BG263" s="221">
        <f>IF(N263="zákl. přenesená",J263,0)</f>
        <v>0</v>
      </c>
      <c r="BH263" s="221">
        <f>IF(N263="sníž. přenesená",J263,0)</f>
        <v>0</v>
      </c>
      <c r="BI263" s="221">
        <f>IF(N263="nulová",J263,0)</f>
        <v>0</v>
      </c>
      <c r="BJ263" s="21" t="s">
        <v>82</v>
      </c>
      <c r="BK263" s="221">
        <f>ROUND(I263*H263,2)</f>
        <v>0</v>
      </c>
      <c r="BL263" s="21" t="s">
        <v>196</v>
      </c>
      <c r="BM263" s="220" t="s">
        <v>650</v>
      </c>
    </row>
    <row r="264" s="17" customFormat="1" ht="20.88" customHeight="1">
      <c r="A264" s="17"/>
      <c r="B264" s="291"/>
      <c r="C264" s="292"/>
      <c r="D264" s="293" t="s">
        <v>73</v>
      </c>
      <c r="E264" s="293" t="s">
        <v>2819</v>
      </c>
      <c r="F264" s="293" t="s">
        <v>2820</v>
      </c>
      <c r="G264" s="292"/>
      <c r="H264" s="292"/>
      <c r="I264" s="294"/>
      <c r="J264" s="295">
        <f>BK264</f>
        <v>0</v>
      </c>
      <c r="K264" s="292"/>
      <c r="L264" s="296"/>
      <c r="M264" s="297"/>
      <c r="N264" s="298"/>
      <c r="O264" s="298"/>
      <c r="P264" s="299">
        <f>SUM(P265:P270)</f>
        <v>0</v>
      </c>
      <c r="Q264" s="298"/>
      <c r="R264" s="299">
        <f>SUM(R265:R270)</f>
        <v>3.4181599999999999</v>
      </c>
      <c r="S264" s="298"/>
      <c r="T264" s="300">
        <f>SUM(T265:T270)</f>
        <v>3.9399999999999995</v>
      </c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R264" s="301" t="s">
        <v>82</v>
      </c>
      <c r="AT264" s="302" t="s">
        <v>73</v>
      </c>
      <c r="AU264" s="302" t="s">
        <v>190</v>
      </c>
      <c r="AY264" s="301" t="s">
        <v>189</v>
      </c>
      <c r="BK264" s="303">
        <f>SUM(BK265:BK270)</f>
        <v>0</v>
      </c>
    </row>
    <row r="265" s="2" customFormat="1" ht="24.15" customHeight="1">
      <c r="A265" s="42"/>
      <c r="B265" s="43"/>
      <c r="C265" s="209" t="s">
        <v>413</v>
      </c>
      <c r="D265" s="209" t="s">
        <v>192</v>
      </c>
      <c r="E265" s="210" t="s">
        <v>2821</v>
      </c>
      <c r="F265" s="211" t="s">
        <v>2822</v>
      </c>
      <c r="G265" s="212" t="s">
        <v>93</v>
      </c>
      <c r="H265" s="213">
        <v>111.24</v>
      </c>
      <c r="I265" s="214"/>
      <c r="J265" s="215">
        <f>ROUND(I265*H265,2)</f>
        <v>0</v>
      </c>
      <c r="K265" s="211" t="s">
        <v>19</v>
      </c>
      <c r="L265" s="48"/>
      <c r="M265" s="216" t="s">
        <v>19</v>
      </c>
      <c r="N265" s="217" t="s">
        <v>45</v>
      </c>
      <c r="O265" s="88"/>
      <c r="P265" s="218">
        <f>O265*H265</f>
        <v>0</v>
      </c>
      <c r="Q265" s="218">
        <v>0</v>
      </c>
      <c r="R265" s="218">
        <f>Q265*H265</f>
        <v>0</v>
      </c>
      <c r="S265" s="218">
        <v>0</v>
      </c>
      <c r="T265" s="219">
        <f>S265*H265</f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R265" s="220" t="s">
        <v>196</v>
      </c>
      <c r="AT265" s="220" t="s">
        <v>192</v>
      </c>
      <c r="AU265" s="220" t="s">
        <v>196</v>
      </c>
      <c r="AY265" s="21" t="s">
        <v>189</v>
      </c>
      <c r="BE265" s="221">
        <f>IF(N265="základní",J265,0)</f>
        <v>0</v>
      </c>
      <c r="BF265" s="221">
        <f>IF(N265="snížená",J265,0)</f>
        <v>0</v>
      </c>
      <c r="BG265" s="221">
        <f>IF(N265="zákl. přenesená",J265,0)</f>
        <v>0</v>
      </c>
      <c r="BH265" s="221">
        <f>IF(N265="sníž. přenesená",J265,0)</f>
        <v>0</v>
      </c>
      <c r="BI265" s="221">
        <f>IF(N265="nulová",J265,0)</f>
        <v>0</v>
      </c>
      <c r="BJ265" s="21" t="s">
        <v>82</v>
      </c>
      <c r="BK265" s="221">
        <f>ROUND(I265*H265,2)</f>
        <v>0</v>
      </c>
      <c r="BL265" s="21" t="s">
        <v>196</v>
      </c>
      <c r="BM265" s="220" t="s">
        <v>667</v>
      </c>
    </row>
    <row r="266" s="2" customFormat="1" ht="24.15" customHeight="1">
      <c r="A266" s="42"/>
      <c r="B266" s="43"/>
      <c r="C266" s="209" t="s">
        <v>418</v>
      </c>
      <c r="D266" s="209" t="s">
        <v>192</v>
      </c>
      <c r="E266" s="210" t="s">
        <v>2823</v>
      </c>
      <c r="F266" s="211" t="s">
        <v>2824</v>
      </c>
      <c r="G266" s="212" t="s">
        <v>93</v>
      </c>
      <c r="H266" s="213">
        <v>100</v>
      </c>
      <c r="I266" s="214"/>
      <c r="J266" s="215">
        <f>ROUND(I266*H266,2)</f>
        <v>0</v>
      </c>
      <c r="K266" s="211" t="s">
        <v>19</v>
      </c>
      <c r="L266" s="48"/>
      <c r="M266" s="216" t="s">
        <v>19</v>
      </c>
      <c r="N266" s="217" t="s">
        <v>45</v>
      </c>
      <c r="O266" s="88"/>
      <c r="P266" s="218">
        <f>O266*H266</f>
        <v>0</v>
      </c>
      <c r="Q266" s="218">
        <v>0.031669999999999997</v>
      </c>
      <c r="R266" s="218">
        <f>Q266*H266</f>
        <v>3.1669999999999998</v>
      </c>
      <c r="S266" s="218">
        <v>0.036999999999999998</v>
      </c>
      <c r="T266" s="219">
        <f>S266*H266</f>
        <v>3.6999999999999997</v>
      </c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R266" s="220" t="s">
        <v>196</v>
      </c>
      <c r="AT266" s="220" t="s">
        <v>192</v>
      </c>
      <c r="AU266" s="220" t="s">
        <v>196</v>
      </c>
      <c r="AY266" s="21" t="s">
        <v>189</v>
      </c>
      <c r="BE266" s="221">
        <f>IF(N266="základní",J266,0)</f>
        <v>0</v>
      </c>
      <c r="BF266" s="221">
        <f>IF(N266="snížená",J266,0)</f>
        <v>0</v>
      </c>
      <c r="BG266" s="221">
        <f>IF(N266="zákl. přenesená",J266,0)</f>
        <v>0</v>
      </c>
      <c r="BH266" s="221">
        <f>IF(N266="sníž. přenesená",J266,0)</f>
        <v>0</v>
      </c>
      <c r="BI266" s="221">
        <f>IF(N266="nulová",J266,0)</f>
        <v>0</v>
      </c>
      <c r="BJ266" s="21" t="s">
        <v>82</v>
      </c>
      <c r="BK266" s="221">
        <f>ROUND(I266*H266,2)</f>
        <v>0</v>
      </c>
      <c r="BL266" s="21" t="s">
        <v>196</v>
      </c>
      <c r="BM266" s="220" t="s">
        <v>677</v>
      </c>
    </row>
    <row r="267" s="15" customFormat="1">
      <c r="A267" s="15"/>
      <c r="B267" s="251"/>
      <c r="C267" s="252"/>
      <c r="D267" s="229" t="s">
        <v>200</v>
      </c>
      <c r="E267" s="253" t="s">
        <v>19</v>
      </c>
      <c r="F267" s="254" t="s">
        <v>2825</v>
      </c>
      <c r="G267" s="252"/>
      <c r="H267" s="253" t="s">
        <v>19</v>
      </c>
      <c r="I267" s="255"/>
      <c r="J267" s="252"/>
      <c r="K267" s="252"/>
      <c r="L267" s="256"/>
      <c r="M267" s="257"/>
      <c r="N267" s="258"/>
      <c r="O267" s="258"/>
      <c r="P267" s="258"/>
      <c r="Q267" s="258"/>
      <c r="R267" s="258"/>
      <c r="S267" s="258"/>
      <c r="T267" s="259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0" t="s">
        <v>200</v>
      </c>
      <c r="AU267" s="260" t="s">
        <v>196</v>
      </c>
      <c r="AV267" s="15" t="s">
        <v>82</v>
      </c>
      <c r="AW267" s="15" t="s">
        <v>35</v>
      </c>
      <c r="AX267" s="15" t="s">
        <v>74</v>
      </c>
      <c r="AY267" s="260" t="s">
        <v>189</v>
      </c>
    </row>
    <row r="268" s="13" customFormat="1">
      <c r="A268" s="13"/>
      <c r="B268" s="227"/>
      <c r="C268" s="228"/>
      <c r="D268" s="229" t="s">
        <v>200</v>
      </c>
      <c r="E268" s="230" t="s">
        <v>19</v>
      </c>
      <c r="F268" s="231" t="s">
        <v>2826</v>
      </c>
      <c r="G268" s="228"/>
      <c r="H268" s="232">
        <v>100</v>
      </c>
      <c r="I268" s="233"/>
      <c r="J268" s="228"/>
      <c r="K268" s="228"/>
      <c r="L268" s="234"/>
      <c r="M268" s="235"/>
      <c r="N268" s="236"/>
      <c r="O268" s="236"/>
      <c r="P268" s="236"/>
      <c r="Q268" s="236"/>
      <c r="R268" s="236"/>
      <c r="S268" s="236"/>
      <c r="T268" s="23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8" t="s">
        <v>200</v>
      </c>
      <c r="AU268" s="238" t="s">
        <v>196</v>
      </c>
      <c r="AV268" s="13" t="s">
        <v>84</v>
      </c>
      <c r="AW268" s="13" t="s">
        <v>35</v>
      </c>
      <c r="AX268" s="13" t="s">
        <v>74</v>
      </c>
      <c r="AY268" s="238" t="s">
        <v>189</v>
      </c>
    </row>
    <row r="269" s="14" customFormat="1">
      <c r="A269" s="14"/>
      <c r="B269" s="239"/>
      <c r="C269" s="240"/>
      <c r="D269" s="229" t="s">
        <v>200</v>
      </c>
      <c r="E269" s="241" t="s">
        <v>19</v>
      </c>
      <c r="F269" s="242" t="s">
        <v>203</v>
      </c>
      <c r="G269" s="240"/>
      <c r="H269" s="243">
        <v>100</v>
      </c>
      <c r="I269" s="244"/>
      <c r="J269" s="240"/>
      <c r="K269" s="240"/>
      <c r="L269" s="245"/>
      <c r="M269" s="246"/>
      <c r="N269" s="247"/>
      <c r="O269" s="247"/>
      <c r="P269" s="247"/>
      <c r="Q269" s="247"/>
      <c r="R269" s="247"/>
      <c r="S269" s="247"/>
      <c r="T269" s="248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9" t="s">
        <v>200</v>
      </c>
      <c r="AU269" s="249" t="s">
        <v>196</v>
      </c>
      <c r="AV269" s="14" t="s">
        <v>196</v>
      </c>
      <c r="AW269" s="14" t="s">
        <v>35</v>
      </c>
      <c r="AX269" s="14" t="s">
        <v>82</v>
      </c>
      <c r="AY269" s="249" t="s">
        <v>189</v>
      </c>
    </row>
    <row r="270" s="2" customFormat="1" ht="37.8" customHeight="1">
      <c r="A270" s="42"/>
      <c r="B270" s="43"/>
      <c r="C270" s="209" t="s">
        <v>426</v>
      </c>
      <c r="D270" s="209" t="s">
        <v>192</v>
      </c>
      <c r="E270" s="210" t="s">
        <v>367</v>
      </c>
      <c r="F270" s="211" t="s">
        <v>2827</v>
      </c>
      <c r="G270" s="212" t="s">
        <v>93</v>
      </c>
      <c r="H270" s="213">
        <v>12</v>
      </c>
      <c r="I270" s="214"/>
      <c r="J270" s="215">
        <f>ROUND(I270*H270,2)</f>
        <v>0</v>
      </c>
      <c r="K270" s="211" t="s">
        <v>19</v>
      </c>
      <c r="L270" s="48"/>
      <c r="M270" s="216" t="s">
        <v>19</v>
      </c>
      <c r="N270" s="217" t="s">
        <v>45</v>
      </c>
      <c r="O270" s="88"/>
      <c r="P270" s="218">
        <f>O270*H270</f>
        <v>0</v>
      </c>
      <c r="Q270" s="218">
        <v>0.020930000000000001</v>
      </c>
      <c r="R270" s="218">
        <f>Q270*H270</f>
        <v>0.25115999999999999</v>
      </c>
      <c r="S270" s="218">
        <v>0.02</v>
      </c>
      <c r="T270" s="219">
        <f>S270*H270</f>
        <v>0.23999999999999999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20" t="s">
        <v>196</v>
      </c>
      <c r="AT270" s="220" t="s">
        <v>192</v>
      </c>
      <c r="AU270" s="220" t="s">
        <v>196</v>
      </c>
      <c r="AY270" s="21" t="s">
        <v>189</v>
      </c>
      <c r="BE270" s="221">
        <f>IF(N270="základní",J270,0)</f>
        <v>0</v>
      </c>
      <c r="BF270" s="221">
        <f>IF(N270="snížená",J270,0)</f>
        <v>0</v>
      </c>
      <c r="BG270" s="221">
        <f>IF(N270="zákl. přenesená",J270,0)</f>
        <v>0</v>
      </c>
      <c r="BH270" s="221">
        <f>IF(N270="sníž. přenesená",J270,0)</f>
        <v>0</v>
      </c>
      <c r="BI270" s="221">
        <f>IF(N270="nulová",J270,0)</f>
        <v>0</v>
      </c>
      <c r="BJ270" s="21" t="s">
        <v>82</v>
      </c>
      <c r="BK270" s="221">
        <f>ROUND(I270*H270,2)</f>
        <v>0</v>
      </c>
      <c r="BL270" s="21" t="s">
        <v>196</v>
      </c>
      <c r="BM270" s="220" t="s">
        <v>689</v>
      </c>
    </row>
    <row r="271" s="12" customFormat="1" ht="20.88" customHeight="1">
      <c r="A271" s="12"/>
      <c r="B271" s="193"/>
      <c r="C271" s="194"/>
      <c r="D271" s="195" t="s">
        <v>73</v>
      </c>
      <c r="E271" s="207" t="s">
        <v>2828</v>
      </c>
      <c r="F271" s="207" t="s">
        <v>2829</v>
      </c>
      <c r="G271" s="194"/>
      <c r="H271" s="194"/>
      <c r="I271" s="197"/>
      <c r="J271" s="208">
        <f>BK271</f>
        <v>0</v>
      </c>
      <c r="K271" s="194"/>
      <c r="L271" s="199"/>
      <c r="M271" s="200"/>
      <c r="N271" s="201"/>
      <c r="O271" s="201"/>
      <c r="P271" s="202">
        <f>P272+P274+P288+P291+P308</f>
        <v>0</v>
      </c>
      <c r="Q271" s="201"/>
      <c r="R271" s="202">
        <f>R272+R274+R288+R291+R308</f>
        <v>2.5068734099999999</v>
      </c>
      <c r="S271" s="201"/>
      <c r="T271" s="203">
        <f>T272+T274+T288+T291+T308</f>
        <v>141.21044499999999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4" t="s">
        <v>82</v>
      </c>
      <c r="AT271" s="205" t="s">
        <v>73</v>
      </c>
      <c r="AU271" s="205" t="s">
        <v>84</v>
      </c>
      <c r="AY271" s="204" t="s">
        <v>189</v>
      </c>
      <c r="BK271" s="206">
        <f>BK272+BK274+BK288+BK291+BK308</f>
        <v>0</v>
      </c>
    </row>
    <row r="272" s="17" customFormat="1" ht="20.88" customHeight="1">
      <c r="A272" s="17"/>
      <c r="B272" s="291"/>
      <c r="C272" s="292"/>
      <c r="D272" s="293" t="s">
        <v>73</v>
      </c>
      <c r="E272" s="293" t="s">
        <v>2830</v>
      </c>
      <c r="F272" s="293" t="s">
        <v>2831</v>
      </c>
      <c r="G272" s="292"/>
      <c r="H272" s="292"/>
      <c r="I272" s="294"/>
      <c r="J272" s="295">
        <f>BK272</f>
        <v>0</v>
      </c>
      <c r="K272" s="292"/>
      <c r="L272" s="296"/>
      <c r="M272" s="297"/>
      <c r="N272" s="298"/>
      <c r="O272" s="298"/>
      <c r="P272" s="299">
        <f>P273</f>
        <v>0</v>
      </c>
      <c r="Q272" s="298"/>
      <c r="R272" s="299">
        <f>R273</f>
        <v>0.028379999999999999</v>
      </c>
      <c r="S272" s="298"/>
      <c r="T272" s="300">
        <f>T273</f>
        <v>0.021999999999999999</v>
      </c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R272" s="301" t="s">
        <v>82</v>
      </c>
      <c r="AT272" s="302" t="s">
        <v>73</v>
      </c>
      <c r="AU272" s="302" t="s">
        <v>190</v>
      </c>
      <c r="AY272" s="301" t="s">
        <v>189</v>
      </c>
      <c r="BK272" s="303">
        <f>BK273</f>
        <v>0</v>
      </c>
    </row>
    <row r="273" s="2" customFormat="1" ht="37.8" customHeight="1">
      <c r="A273" s="42"/>
      <c r="B273" s="43"/>
      <c r="C273" s="209" t="s">
        <v>435</v>
      </c>
      <c r="D273" s="209" t="s">
        <v>192</v>
      </c>
      <c r="E273" s="210" t="s">
        <v>2832</v>
      </c>
      <c r="F273" s="211" t="s">
        <v>2833</v>
      </c>
      <c r="G273" s="212" t="s">
        <v>115</v>
      </c>
      <c r="H273" s="213">
        <v>22</v>
      </c>
      <c r="I273" s="214"/>
      <c r="J273" s="215">
        <f>ROUND(I273*H273,2)</f>
        <v>0</v>
      </c>
      <c r="K273" s="211" t="s">
        <v>19</v>
      </c>
      <c r="L273" s="48"/>
      <c r="M273" s="216" t="s">
        <v>19</v>
      </c>
      <c r="N273" s="217" t="s">
        <v>45</v>
      </c>
      <c r="O273" s="88"/>
      <c r="P273" s="218">
        <f>O273*H273</f>
        <v>0</v>
      </c>
      <c r="Q273" s="218">
        <v>0.0012899999999999999</v>
      </c>
      <c r="R273" s="218">
        <f>Q273*H273</f>
        <v>0.028379999999999999</v>
      </c>
      <c r="S273" s="218">
        <v>0.001</v>
      </c>
      <c r="T273" s="219">
        <f>S273*H273</f>
        <v>0.021999999999999999</v>
      </c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R273" s="220" t="s">
        <v>196</v>
      </c>
      <c r="AT273" s="220" t="s">
        <v>192</v>
      </c>
      <c r="AU273" s="220" t="s">
        <v>196</v>
      </c>
      <c r="AY273" s="21" t="s">
        <v>189</v>
      </c>
      <c r="BE273" s="221">
        <f>IF(N273="základní",J273,0)</f>
        <v>0</v>
      </c>
      <c r="BF273" s="221">
        <f>IF(N273="snížená",J273,0)</f>
        <v>0</v>
      </c>
      <c r="BG273" s="221">
        <f>IF(N273="zákl. přenesená",J273,0)</f>
        <v>0</v>
      </c>
      <c r="BH273" s="221">
        <f>IF(N273="sníž. přenesená",J273,0)</f>
        <v>0</v>
      </c>
      <c r="BI273" s="221">
        <f>IF(N273="nulová",J273,0)</f>
        <v>0</v>
      </c>
      <c r="BJ273" s="21" t="s">
        <v>82</v>
      </c>
      <c r="BK273" s="221">
        <f>ROUND(I273*H273,2)</f>
        <v>0</v>
      </c>
      <c r="BL273" s="21" t="s">
        <v>196</v>
      </c>
      <c r="BM273" s="220" t="s">
        <v>699</v>
      </c>
    </row>
    <row r="274" s="17" customFormat="1" ht="20.88" customHeight="1">
      <c r="A274" s="17"/>
      <c r="B274" s="291"/>
      <c r="C274" s="292"/>
      <c r="D274" s="293" t="s">
        <v>73</v>
      </c>
      <c r="E274" s="293" t="s">
        <v>2834</v>
      </c>
      <c r="F274" s="293" t="s">
        <v>2835</v>
      </c>
      <c r="G274" s="292"/>
      <c r="H274" s="292"/>
      <c r="I274" s="294"/>
      <c r="J274" s="295">
        <f>BK274</f>
        <v>0</v>
      </c>
      <c r="K274" s="292"/>
      <c r="L274" s="296"/>
      <c r="M274" s="297"/>
      <c r="N274" s="298"/>
      <c r="O274" s="298"/>
      <c r="P274" s="299">
        <f>SUM(P275:P287)</f>
        <v>0</v>
      </c>
      <c r="Q274" s="298"/>
      <c r="R274" s="299">
        <f>SUM(R275:R287)</f>
        <v>0.013522110000000002</v>
      </c>
      <c r="S274" s="298"/>
      <c r="T274" s="300">
        <f>SUM(T275:T287)</f>
        <v>0</v>
      </c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R274" s="301" t="s">
        <v>82</v>
      </c>
      <c r="AT274" s="302" t="s">
        <v>73</v>
      </c>
      <c r="AU274" s="302" t="s">
        <v>190</v>
      </c>
      <c r="AY274" s="301" t="s">
        <v>189</v>
      </c>
      <c r="BK274" s="303">
        <f>SUM(BK275:BK287)</f>
        <v>0</v>
      </c>
    </row>
    <row r="275" s="2" customFormat="1" ht="37.8" customHeight="1">
      <c r="A275" s="42"/>
      <c r="B275" s="43"/>
      <c r="C275" s="209" t="s">
        <v>442</v>
      </c>
      <c r="D275" s="209" t="s">
        <v>192</v>
      </c>
      <c r="E275" s="210" t="s">
        <v>2836</v>
      </c>
      <c r="F275" s="211" t="s">
        <v>2837</v>
      </c>
      <c r="G275" s="212" t="s">
        <v>93</v>
      </c>
      <c r="H275" s="213">
        <v>1881.56</v>
      </c>
      <c r="I275" s="214"/>
      <c r="J275" s="215">
        <f>ROUND(I275*H275,2)</f>
        <v>0</v>
      </c>
      <c r="K275" s="211" t="s">
        <v>19</v>
      </c>
      <c r="L275" s="48"/>
      <c r="M275" s="216" t="s">
        <v>19</v>
      </c>
      <c r="N275" s="217" t="s">
        <v>45</v>
      </c>
      <c r="O275" s="88"/>
      <c r="P275" s="218">
        <f>O275*H275</f>
        <v>0</v>
      </c>
      <c r="Q275" s="218">
        <v>0</v>
      </c>
      <c r="R275" s="218">
        <f>Q275*H275</f>
        <v>0</v>
      </c>
      <c r="S275" s="218">
        <v>0</v>
      </c>
      <c r="T275" s="219">
        <f>S275*H275</f>
        <v>0</v>
      </c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R275" s="220" t="s">
        <v>196</v>
      </c>
      <c r="AT275" s="220" t="s">
        <v>192</v>
      </c>
      <c r="AU275" s="220" t="s">
        <v>196</v>
      </c>
      <c r="AY275" s="21" t="s">
        <v>189</v>
      </c>
      <c r="BE275" s="221">
        <f>IF(N275="základní",J275,0)</f>
        <v>0</v>
      </c>
      <c r="BF275" s="221">
        <f>IF(N275="snížená",J275,0)</f>
        <v>0</v>
      </c>
      <c r="BG275" s="221">
        <f>IF(N275="zákl. přenesená",J275,0)</f>
        <v>0</v>
      </c>
      <c r="BH275" s="221">
        <f>IF(N275="sníž. přenesená",J275,0)</f>
        <v>0</v>
      </c>
      <c r="BI275" s="221">
        <f>IF(N275="nulová",J275,0)</f>
        <v>0</v>
      </c>
      <c r="BJ275" s="21" t="s">
        <v>82</v>
      </c>
      <c r="BK275" s="221">
        <f>ROUND(I275*H275,2)</f>
        <v>0</v>
      </c>
      <c r="BL275" s="21" t="s">
        <v>196</v>
      </c>
      <c r="BM275" s="220" t="s">
        <v>709</v>
      </c>
    </row>
    <row r="276" s="2" customFormat="1" ht="37.8" customHeight="1">
      <c r="A276" s="42"/>
      <c r="B276" s="43"/>
      <c r="C276" s="209" t="s">
        <v>447</v>
      </c>
      <c r="D276" s="209" t="s">
        <v>192</v>
      </c>
      <c r="E276" s="210" t="s">
        <v>2838</v>
      </c>
      <c r="F276" s="211" t="s">
        <v>2839</v>
      </c>
      <c r="G276" s="212" t="s">
        <v>93</v>
      </c>
      <c r="H276" s="213">
        <v>1881.56</v>
      </c>
      <c r="I276" s="214"/>
      <c r="J276" s="215">
        <f>ROUND(I276*H276,2)</f>
        <v>0</v>
      </c>
      <c r="K276" s="211" t="s">
        <v>19</v>
      </c>
      <c r="L276" s="48"/>
      <c r="M276" s="216" t="s">
        <v>19</v>
      </c>
      <c r="N276" s="217" t="s">
        <v>45</v>
      </c>
      <c r="O276" s="88"/>
      <c r="P276" s="218">
        <f>O276*H276</f>
        <v>0</v>
      </c>
      <c r="Q276" s="218">
        <v>0</v>
      </c>
      <c r="R276" s="218">
        <f>Q276*H276</f>
        <v>0</v>
      </c>
      <c r="S276" s="218">
        <v>0</v>
      </c>
      <c r="T276" s="219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R276" s="220" t="s">
        <v>196</v>
      </c>
      <c r="AT276" s="220" t="s">
        <v>192</v>
      </c>
      <c r="AU276" s="220" t="s">
        <v>196</v>
      </c>
      <c r="AY276" s="21" t="s">
        <v>189</v>
      </c>
      <c r="BE276" s="221">
        <f>IF(N276="základní",J276,0)</f>
        <v>0</v>
      </c>
      <c r="BF276" s="221">
        <f>IF(N276="snížená",J276,0)</f>
        <v>0</v>
      </c>
      <c r="BG276" s="221">
        <f>IF(N276="zákl. přenesená",J276,0)</f>
        <v>0</v>
      </c>
      <c r="BH276" s="221">
        <f>IF(N276="sníž. přenesená",J276,0)</f>
        <v>0</v>
      </c>
      <c r="BI276" s="221">
        <f>IF(N276="nulová",J276,0)</f>
        <v>0</v>
      </c>
      <c r="BJ276" s="21" t="s">
        <v>82</v>
      </c>
      <c r="BK276" s="221">
        <f>ROUND(I276*H276,2)</f>
        <v>0</v>
      </c>
      <c r="BL276" s="21" t="s">
        <v>196</v>
      </c>
      <c r="BM276" s="220" t="s">
        <v>721</v>
      </c>
    </row>
    <row r="277" s="2" customFormat="1" ht="33" customHeight="1">
      <c r="A277" s="42"/>
      <c r="B277" s="43"/>
      <c r="C277" s="209" t="s">
        <v>454</v>
      </c>
      <c r="D277" s="209" t="s">
        <v>192</v>
      </c>
      <c r="E277" s="210" t="s">
        <v>2840</v>
      </c>
      <c r="F277" s="211" t="s">
        <v>2841</v>
      </c>
      <c r="G277" s="212" t="s">
        <v>93</v>
      </c>
      <c r="H277" s="213">
        <v>169340.39999999999</v>
      </c>
      <c r="I277" s="214"/>
      <c r="J277" s="215">
        <f>ROUND(I277*H277,2)</f>
        <v>0</v>
      </c>
      <c r="K277" s="211" t="s">
        <v>19</v>
      </c>
      <c r="L277" s="48"/>
      <c r="M277" s="216" t="s">
        <v>19</v>
      </c>
      <c r="N277" s="217" t="s">
        <v>45</v>
      </c>
      <c r="O277" s="88"/>
      <c r="P277" s="218">
        <f>O277*H277</f>
        <v>0</v>
      </c>
      <c r="Q277" s="218">
        <v>0</v>
      </c>
      <c r="R277" s="218">
        <f>Q277*H277</f>
        <v>0</v>
      </c>
      <c r="S277" s="218">
        <v>0</v>
      </c>
      <c r="T277" s="219">
        <f>S277*H277</f>
        <v>0</v>
      </c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R277" s="220" t="s">
        <v>196</v>
      </c>
      <c r="AT277" s="220" t="s">
        <v>192</v>
      </c>
      <c r="AU277" s="220" t="s">
        <v>196</v>
      </c>
      <c r="AY277" s="21" t="s">
        <v>189</v>
      </c>
      <c r="BE277" s="221">
        <f>IF(N277="základní",J277,0)</f>
        <v>0</v>
      </c>
      <c r="BF277" s="221">
        <f>IF(N277="snížená",J277,0)</f>
        <v>0</v>
      </c>
      <c r="BG277" s="221">
        <f>IF(N277="zákl. přenesená",J277,0)</f>
        <v>0</v>
      </c>
      <c r="BH277" s="221">
        <f>IF(N277="sníž. přenesená",J277,0)</f>
        <v>0</v>
      </c>
      <c r="BI277" s="221">
        <f>IF(N277="nulová",J277,0)</f>
        <v>0</v>
      </c>
      <c r="BJ277" s="21" t="s">
        <v>82</v>
      </c>
      <c r="BK277" s="221">
        <f>ROUND(I277*H277,2)</f>
        <v>0</v>
      </c>
      <c r="BL277" s="21" t="s">
        <v>196</v>
      </c>
      <c r="BM277" s="220" t="s">
        <v>732</v>
      </c>
    </row>
    <row r="278" s="15" customFormat="1">
      <c r="A278" s="15"/>
      <c r="B278" s="251"/>
      <c r="C278" s="252"/>
      <c r="D278" s="229" t="s">
        <v>200</v>
      </c>
      <c r="E278" s="253" t="s">
        <v>19</v>
      </c>
      <c r="F278" s="254" t="s">
        <v>2842</v>
      </c>
      <c r="G278" s="252"/>
      <c r="H278" s="253" t="s">
        <v>19</v>
      </c>
      <c r="I278" s="255"/>
      <c r="J278" s="252"/>
      <c r="K278" s="252"/>
      <c r="L278" s="256"/>
      <c r="M278" s="257"/>
      <c r="N278" s="258"/>
      <c r="O278" s="258"/>
      <c r="P278" s="258"/>
      <c r="Q278" s="258"/>
      <c r="R278" s="258"/>
      <c r="S278" s="258"/>
      <c r="T278" s="259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0" t="s">
        <v>200</v>
      </c>
      <c r="AU278" s="260" t="s">
        <v>196</v>
      </c>
      <c r="AV278" s="15" t="s">
        <v>82</v>
      </c>
      <c r="AW278" s="15" t="s">
        <v>35</v>
      </c>
      <c r="AX278" s="15" t="s">
        <v>74</v>
      </c>
      <c r="AY278" s="260" t="s">
        <v>189</v>
      </c>
    </row>
    <row r="279" s="15" customFormat="1">
      <c r="A279" s="15"/>
      <c r="B279" s="251"/>
      <c r="C279" s="252"/>
      <c r="D279" s="229" t="s">
        <v>200</v>
      </c>
      <c r="E279" s="253" t="s">
        <v>19</v>
      </c>
      <c r="F279" s="254" t="s">
        <v>2843</v>
      </c>
      <c r="G279" s="252"/>
      <c r="H279" s="253" t="s">
        <v>19</v>
      </c>
      <c r="I279" s="255"/>
      <c r="J279" s="252"/>
      <c r="K279" s="252"/>
      <c r="L279" s="256"/>
      <c r="M279" s="257"/>
      <c r="N279" s="258"/>
      <c r="O279" s="258"/>
      <c r="P279" s="258"/>
      <c r="Q279" s="258"/>
      <c r="R279" s="258"/>
      <c r="S279" s="258"/>
      <c r="T279" s="259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0" t="s">
        <v>200</v>
      </c>
      <c r="AU279" s="260" t="s">
        <v>196</v>
      </c>
      <c r="AV279" s="15" t="s">
        <v>82</v>
      </c>
      <c r="AW279" s="15" t="s">
        <v>35</v>
      </c>
      <c r="AX279" s="15" t="s">
        <v>74</v>
      </c>
      <c r="AY279" s="260" t="s">
        <v>189</v>
      </c>
    </row>
    <row r="280" s="13" customFormat="1">
      <c r="A280" s="13"/>
      <c r="B280" s="227"/>
      <c r="C280" s="228"/>
      <c r="D280" s="229" t="s">
        <v>200</v>
      </c>
      <c r="E280" s="230" t="s">
        <v>19</v>
      </c>
      <c r="F280" s="231" t="s">
        <v>2844</v>
      </c>
      <c r="G280" s="228"/>
      <c r="H280" s="232">
        <v>169340.39999999999</v>
      </c>
      <c r="I280" s="233"/>
      <c r="J280" s="228"/>
      <c r="K280" s="228"/>
      <c r="L280" s="234"/>
      <c r="M280" s="235"/>
      <c r="N280" s="236"/>
      <c r="O280" s="236"/>
      <c r="P280" s="236"/>
      <c r="Q280" s="236"/>
      <c r="R280" s="236"/>
      <c r="S280" s="236"/>
      <c r="T280" s="23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8" t="s">
        <v>200</v>
      </c>
      <c r="AU280" s="238" t="s">
        <v>196</v>
      </c>
      <c r="AV280" s="13" t="s">
        <v>84</v>
      </c>
      <c r="AW280" s="13" t="s">
        <v>35</v>
      </c>
      <c r="AX280" s="13" t="s">
        <v>74</v>
      </c>
      <c r="AY280" s="238" t="s">
        <v>189</v>
      </c>
    </row>
    <row r="281" s="15" customFormat="1">
      <c r="A281" s="15"/>
      <c r="B281" s="251"/>
      <c r="C281" s="252"/>
      <c r="D281" s="229" t="s">
        <v>200</v>
      </c>
      <c r="E281" s="253" t="s">
        <v>19</v>
      </c>
      <c r="F281" s="254" t="s">
        <v>2845</v>
      </c>
      <c r="G281" s="252"/>
      <c r="H281" s="253" t="s">
        <v>19</v>
      </c>
      <c r="I281" s="255"/>
      <c r="J281" s="252"/>
      <c r="K281" s="252"/>
      <c r="L281" s="256"/>
      <c r="M281" s="257"/>
      <c r="N281" s="258"/>
      <c r="O281" s="258"/>
      <c r="P281" s="258"/>
      <c r="Q281" s="258"/>
      <c r="R281" s="258"/>
      <c r="S281" s="258"/>
      <c r="T281" s="259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0" t="s">
        <v>200</v>
      </c>
      <c r="AU281" s="260" t="s">
        <v>196</v>
      </c>
      <c r="AV281" s="15" t="s">
        <v>82</v>
      </c>
      <c r="AW281" s="15" t="s">
        <v>35</v>
      </c>
      <c r="AX281" s="15" t="s">
        <v>74</v>
      </c>
      <c r="AY281" s="260" t="s">
        <v>189</v>
      </c>
    </row>
    <row r="282" s="14" customFormat="1">
      <c r="A282" s="14"/>
      <c r="B282" s="239"/>
      <c r="C282" s="240"/>
      <c r="D282" s="229" t="s">
        <v>200</v>
      </c>
      <c r="E282" s="241" t="s">
        <v>19</v>
      </c>
      <c r="F282" s="242" t="s">
        <v>203</v>
      </c>
      <c r="G282" s="240"/>
      <c r="H282" s="243">
        <v>169340.39999999999</v>
      </c>
      <c r="I282" s="244"/>
      <c r="J282" s="240"/>
      <c r="K282" s="240"/>
      <c r="L282" s="245"/>
      <c r="M282" s="246"/>
      <c r="N282" s="247"/>
      <c r="O282" s="247"/>
      <c r="P282" s="247"/>
      <c r="Q282" s="247"/>
      <c r="R282" s="247"/>
      <c r="S282" s="247"/>
      <c r="T282" s="248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9" t="s">
        <v>200</v>
      </c>
      <c r="AU282" s="249" t="s">
        <v>196</v>
      </c>
      <c r="AV282" s="14" t="s">
        <v>196</v>
      </c>
      <c r="AW282" s="14" t="s">
        <v>35</v>
      </c>
      <c r="AX282" s="14" t="s">
        <v>82</v>
      </c>
      <c r="AY282" s="249" t="s">
        <v>189</v>
      </c>
    </row>
    <row r="283" s="2" customFormat="1" ht="16.5" customHeight="1">
      <c r="A283" s="42"/>
      <c r="B283" s="43"/>
      <c r="C283" s="209" t="s">
        <v>459</v>
      </c>
      <c r="D283" s="209" t="s">
        <v>192</v>
      </c>
      <c r="E283" s="210" t="s">
        <v>2846</v>
      </c>
      <c r="F283" s="211" t="s">
        <v>2847</v>
      </c>
      <c r="G283" s="212" t="s">
        <v>93</v>
      </c>
      <c r="H283" s="213">
        <v>1881.56</v>
      </c>
      <c r="I283" s="214"/>
      <c r="J283" s="215">
        <f>ROUND(I283*H283,2)</f>
        <v>0</v>
      </c>
      <c r="K283" s="211" t="s">
        <v>19</v>
      </c>
      <c r="L283" s="48"/>
      <c r="M283" s="216" t="s">
        <v>19</v>
      </c>
      <c r="N283" s="217" t="s">
        <v>45</v>
      </c>
      <c r="O283" s="88"/>
      <c r="P283" s="218">
        <f>O283*H283</f>
        <v>0</v>
      </c>
      <c r="Q283" s="218">
        <v>0</v>
      </c>
      <c r="R283" s="218">
        <f>Q283*H283</f>
        <v>0</v>
      </c>
      <c r="S283" s="218">
        <v>0</v>
      </c>
      <c r="T283" s="219">
        <f>S283*H283</f>
        <v>0</v>
      </c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R283" s="220" t="s">
        <v>196</v>
      </c>
      <c r="AT283" s="220" t="s">
        <v>192</v>
      </c>
      <c r="AU283" s="220" t="s">
        <v>196</v>
      </c>
      <c r="AY283" s="21" t="s">
        <v>189</v>
      </c>
      <c r="BE283" s="221">
        <f>IF(N283="základní",J283,0)</f>
        <v>0</v>
      </c>
      <c r="BF283" s="221">
        <f>IF(N283="snížená",J283,0)</f>
        <v>0</v>
      </c>
      <c r="BG283" s="221">
        <f>IF(N283="zákl. přenesená",J283,0)</f>
        <v>0</v>
      </c>
      <c r="BH283" s="221">
        <f>IF(N283="sníž. přenesená",J283,0)</f>
        <v>0</v>
      </c>
      <c r="BI283" s="221">
        <f>IF(N283="nulová",J283,0)</f>
        <v>0</v>
      </c>
      <c r="BJ283" s="21" t="s">
        <v>82</v>
      </c>
      <c r="BK283" s="221">
        <f>ROUND(I283*H283,2)</f>
        <v>0</v>
      </c>
      <c r="BL283" s="21" t="s">
        <v>196</v>
      </c>
      <c r="BM283" s="220" t="s">
        <v>744</v>
      </c>
    </row>
    <row r="284" s="2" customFormat="1" ht="21.75" customHeight="1">
      <c r="A284" s="42"/>
      <c r="B284" s="43"/>
      <c r="C284" s="209" t="s">
        <v>464</v>
      </c>
      <c r="D284" s="209" t="s">
        <v>192</v>
      </c>
      <c r="E284" s="210" t="s">
        <v>2848</v>
      </c>
      <c r="F284" s="211" t="s">
        <v>2849</v>
      </c>
      <c r="G284" s="212" t="s">
        <v>93</v>
      </c>
      <c r="H284" s="213">
        <v>169340.39999999999</v>
      </c>
      <c r="I284" s="214"/>
      <c r="J284" s="215">
        <f>ROUND(I284*H284,2)</f>
        <v>0</v>
      </c>
      <c r="K284" s="211" t="s">
        <v>19</v>
      </c>
      <c r="L284" s="48"/>
      <c r="M284" s="216" t="s">
        <v>19</v>
      </c>
      <c r="N284" s="217" t="s">
        <v>45</v>
      </c>
      <c r="O284" s="88"/>
      <c r="P284" s="218">
        <f>O284*H284</f>
        <v>0</v>
      </c>
      <c r="Q284" s="218">
        <v>0</v>
      </c>
      <c r="R284" s="218">
        <f>Q284*H284</f>
        <v>0</v>
      </c>
      <c r="S284" s="218">
        <v>0</v>
      </c>
      <c r="T284" s="219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20" t="s">
        <v>196</v>
      </c>
      <c r="AT284" s="220" t="s">
        <v>192</v>
      </c>
      <c r="AU284" s="220" t="s">
        <v>196</v>
      </c>
      <c r="AY284" s="21" t="s">
        <v>189</v>
      </c>
      <c r="BE284" s="221">
        <f>IF(N284="základní",J284,0)</f>
        <v>0</v>
      </c>
      <c r="BF284" s="221">
        <f>IF(N284="snížená",J284,0)</f>
        <v>0</v>
      </c>
      <c r="BG284" s="221">
        <f>IF(N284="zákl. přenesená",J284,0)</f>
        <v>0</v>
      </c>
      <c r="BH284" s="221">
        <f>IF(N284="sníž. přenesená",J284,0)</f>
        <v>0</v>
      </c>
      <c r="BI284" s="221">
        <f>IF(N284="nulová",J284,0)</f>
        <v>0</v>
      </c>
      <c r="BJ284" s="21" t="s">
        <v>82</v>
      </c>
      <c r="BK284" s="221">
        <f>ROUND(I284*H284,2)</f>
        <v>0</v>
      </c>
      <c r="BL284" s="21" t="s">
        <v>196</v>
      </c>
      <c r="BM284" s="220" t="s">
        <v>755</v>
      </c>
    </row>
    <row r="285" s="2" customFormat="1" ht="21.75" customHeight="1">
      <c r="A285" s="42"/>
      <c r="B285" s="43"/>
      <c r="C285" s="209" t="s">
        <v>471</v>
      </c>
      <c r="D285" s="209" t="s">
        <v>192</v>
      </c>
      <c r="E285" s="210" t="s">
        <v>2850</v>
      </c>
      <c r="F285" s="211" t="s">
        <v>2851</v>
      </c>
      <c r="G285" s="212" t="s">
        <v>93</v>
      </c>
      <c r="H285" s="213">
        <v>1881.56</v>
      </c>
      <c r="I285" s="214"/>
      <c r="J285" s="215">
        <f>ROUND(I285*H285,2)</f>
        <v>0</v>
      </c>
      <c r="K285" s="211" t="s">
        <v>19</v>
      </c>
      <c r="L285" s="48"/>
      <c r="M285" s="216" t="s">
        <v>19</v>
      </c>
      <c r="N285" s="217" t="s">
        <v>45</v>
      </c>
      <c r="O285" s="88"/>
      <c r="P285" s="218">
        <f>O285*H285</f>
        <v>0</v>
      </c>
      <c r="Q285" s="218">
        <v>0</v>
      </c>
      <c r="R285" s="218">
        <f>Q285*H285</f>
        <v>0</v>
      </c>
      <c r="S285" s="218">
        <v>0</v>
      </c>
      <c r="T285" s="219">
        <f>S285*H285</f>
        <v>0</v>
      </c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R285" s="220" t="s">
        <v>196</v>
      </c>
      <c r="AT285" s="220" t="s">
        <v>192</v>
      </c>
      <c r="AU285" s="220" t="s">
        <v>196</v>
      </c>
      <c r="AY285" s="21" t="s">
        <v>189</v>
      </c>
      <c r="BE285" s="221">
        <f>IF(N285="základní",J285,0)</f>
        <v>0</v>
      </c>
      <c r="BF285" s="221">
        <f>IF(N285="snížená",J285,0)</f>
        <v>0</v>
      </c>
      <c r="BG285" s="221">
        <f>IF(N285="zákl. přenesená",J285,0)</f>
        <v>0</v>
      </c>
      <c r="BH285" s="221">
        <f>IF(N285="sníž. přenesená",J285,0)</f>
        <v>0</v>
      </c>
      <c r="BI285" s="221">
        <f>IF(N285="nulová",J285,0)</f>
        <v>0</v>
      </c>
      <c r="BJ285" s="21" t="s">
        <v>82</v>
      </c>
      <c r="BK285" s="221">
        <f>ROUND(I285*H285,2)</f>
        <v>0</v>
      </c>
      <c r="BL285" s="21" t="s">
        <v>196</v>
      </c>
      <c r="BM285" s="220" t="s">
        <v>767</v>
      </c>
    </row>
    <row r="286" s="2" customFormat="1" ht="55.5" customHeight="1">
      <c r="A286" s="42"/>
      <c r="B286" s="43"/>
      <c r="C286" s="209" t="s">
        <v>476</v>
      </c>
      <c r="D286" s="209" t="s">
        <v>192</v>
      </c>
      <c r="E286" s="210" t="s">
        <v>2852</v>
      </c>
      <c r="F286" s="211" t="s">
        <v>2853</v>
      </c>
      <c r="G286" s="212" t="s">
        <v>93</v>
      </c>
      <c r="H286" s="213">
        <v>64.391000000000005</v>
      </c>
      <c r="I286" s="214"/>
      <c r="J286" s="215">
        <f>ROUND(I286*H286,2)</f>
        <v>0</v>
      </c>
      <c r="K286" s="211" t="s">
        <v>19</v>
      </c>
      <c r="L286" s="48"/>
      <c r="M286" s="216" t="s">
        <v>19</v>
      </c>
      <c r="N286" s="217" t="s">
        <v>45</v>
      </c>
      <c r="O286" s="88"/>
      <c r="P286" s="218">
        <f>O286*H286</f>
        <v>0</v>
      </c>
      <c r="Q286" s="218">
        <v>0.00021000000000000001</v>
      </c>
      <c r="R286" s="218">
        <f>Q286*H286</f>
        <v>0.013522110000000002</v>
      </c>
      <c r="S286" s="218">
        <v>0</v>
      </c>
      <c r="T286" s="219">
        <f>S286*H286</f>
        <v>0</v>
      </c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R286" s="220" t="s">
        <v>196</v>
      </c>
      <c r="AT286" s="220" t="s">
        <v>192</v>
      </c>
      <c r="AU286" s="220" t="s">
        <v>196</v>
      </c>
      <c r="AY286" s="21" t="s">
        <v>189</v>
      </c>
      <c r="BE286" s="221">
        <f>IF(N286="základní",J286,0)</f>
        <v>0</v>
      </c>
      <c r="BF286" s="221">
        <f>IF(N286="snížená",J286,0)</f>
        <v>0</v>
      </c>
      <c r="BG286" s="221">
        <f>IF(N286="zákl. přenesená",J286,0)</f>
        <v>0</v>
      </c>
      <c r="BH286" s="221">
        <f>IF(N286="sníž. přenesená",J286,0)</f>
        <v>0</v>
      </c>
      <c r="BI286" s="221">
        <f>IF(N286="nulová",J286,0)</f>
        <v>0</v>
      </c>
      <c r="BJ286" s="21" t="s">
        <v>82</v>
      </c>
      <c r="BK286" s="221">
        <f>ROUND(I286*H286,2)</f>
        <v>0</v>
      </c>
      <c r="BL286" s="21" t="s">
        <v>196</v>
      </c>
      <c r="BM286" s="220" t="s">
        <v>783</v>
      </c>
    </row>
    <row r="287" s="2" customFormat="1" ht="37.8" customHeight="1">
      <c r="A287" s="42"/>
      <c r="B287" s="43"/>
      <c r="C287" s="209" t="s">
        <v>481</v>
      </c>
      <c r="D287" s="209" t="s">
        <v>192</v>
      </c>
      <c r="E287" s="210" t="s">
        <v>2854</v>
      </c>
      <c r="F287" s="211" t="s">
        <v>2855</v>
      </c>
      <c r="G287" s="212" t="s">
        <v>93</v>
      </c>
      <c r="H287" s="213">
        <v>50.399999999999999</v>
      </c>
      <c r="I287" s="214"/>
      <c r="J287" s="215">
        <f>ROUND(I287*H287,2)</f>
        <v>0</v>
      </c>
      <c r="K287" s="211" t="s">
        <v>19</v>
      </c>
      <c r="L287" s="48"/>
      <c r="M287" s="216" t="s">
        <v>19</v>
      </c>
      <c r="N287" s="217" t="s">
        <v>45</v>
      </c>
      <c r="O287" s="88"/>
      <c r="P287" s="218">
        <f>O287*H287</f>
        <v>0</v>
      </c>
      <c r="Q287" s="218">
        <v>0</v>
      </c>
      <c r="R287" s="218">
        <f>Q287*H287</f>
        <v>0</v>
      </c>
      <c r="S287" s="218">
        <v>0</v>
      </c>
      <c r="T287" s="219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20" t="s">
        <v>196</v>
      </c>
      <c r="AT287" s="220" t="s">
        <v>192</v>
      </c>
      <c r="AU287" s="220" t="s">
        <v>196</v>
      </c>
      <c r="AY287" s="21" t="s">
        <v>189</v>
      </c>
      <c r="BE287" s="221">
        <f>IF(N287="základní",J287,0)</f>
        <v>0</v>
      </c>
      <c r="BF287" s="221">
        <f>IF(N287="snížená",J287,0)</f>
        <v>0</v>
      </c>
      <c r="BG287" s="221">
        <f>IF(N287="zákl. přenesená",J287,0)</f>
        <v>0</v>
      </c>
      <c r="BH287" s="221">
        <f>IF(N287="sníž. přenesená",J287,0)</f>
        <v>0</v>
      </c>
      <c r="BI287" s="221">
        <f>IF(N287="nulová",J287,0)</f>
        <v>0</v>
      </c>
      <c r="BJ287" s="21" t="s">
        <v>82</v>
      </c>
      <c r="BK287" s="221">
        <f>ROUND(I287*H287,2)</f>
        <v>0</v>
      </c>
      <c r="BL287" s="21" t="s">
        <v>196</v>
      </c>
      <c r="BM287" s="220" t="s">
        <v>793</v>
      </c>
    </row>
    <row r="288" s="17" customFormat="1" ht="20.88" customHeight="1">
      <c r="A288" s="17"/>
      <c r="B288" s="291"/>
      <c r="C288" s="292"/>
      <c r="D288" s="293" t="s">
        <v>73</v>
      </c>
      <c r="E288" s="293" t="s">
        <v>2856</v>
      </c>
      <c r="F288" s="293" t="s">
        <v>2857</v>
      </c>
      <c r="G288" s="292"/>
      <c r="H288" s="292"/>
      <c r="I288" s="294"/>
      <c r="J288" s="295">
        <f>BK288</f>
        <v>0</v>
      </c>
      <c r="K288" s="292"/>
      <c r="L288" s="296"/>
      <c r="M288" s="297"/>
      <c r="N288" s="298"/>
      <c r="O288" s="298"/>
      <c r="P288" s="299">
        <f>SUM(P289:P290)</f>
        <v>0</v>
      </c>
      <c r="Q288" s="298"/>
      <c r="R288" s="299">
        <f>SUM(R289:R290)</f>
        <v>0.059147600000000009</v>
      </c>
      <c r="S288" s="298"/>
      <c r="T288" s="300">
        <f>SUM(T289:T290)</f>
        <v>0</v>
      </c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R288" s="301" t="s">
        <v>82</v>
      </c>
      <c r="AT288" s="302" t="s">
        <v>73</v>
      </c>
      <c r="AU288" s="302" t="s">
        <v>190</v>
      </c>
      <c r="AY288" s="301" t="s">
        <v>189</v>
      </c>
      <c r="BK288" s="303">
        <f>SUM(BK289:BK290)</f>
        <v>0</v>
      </c>
    </row>
    <row r="289" s="2" customFormat="1" ht="24.15" customHeight="1">
      <c r="A289" s="42"/>
      <c r="B289" s="43"/>
      <c r="C289" s="209" t="s">
        <v>487</v>
      </c>
      <c r="D289" s="209" t="s">
        <v>192</v>
      </c>
      <c r="E289" s="210" t="s">
        <v>2858</v>
      </c>
      <c r="F289" s="211" t="s">
        <v>2859</v>
      </c>
      <c r="G289" s="212" t="s">
        <v>93</v>
      </c>
      <c r="H289" s="213">
        <v>715.94000000000005</v>
      </c>
      <c r="I289" s="214"/>
      <c r="J289" s="215">
        <f>ROUND(I289*H289,2)</f>
        <v>0</v>
      </c>
      <c r="K289" s="211" t="s">
        <v>19</v>
      </c>
      <c r="L289" s="48"/>
      <c r="M289" s="216" t="s">
        <v>19</v>
      </c>
      <c r="N289" s="217" t="s">
        <v>45</v>
      </c>
      <c r="O289" s="88"/>
      <c r="P289" s="218">
        <f>O289*H289</f>
        <v>0</v>
      </c>
      <c r="Q289" s="218">
        <v>4.0000000000000003E-05</v>
      </c>
      <c r="R289" s="218">
        <f>Q289*H289</f>
        <v>0.028637600000000006</v>
      </c>
      <c r="S289" s="218">
        <v>0</v>
      </c>
      <c r="T289" s="219">
        <f>S289*H289</f>
        <v>0</v>
      </c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R289" s="220" t="s">
        <v>196</v>
      </c>
      <c r="AT289" s="220" t="s">
        <v>192</v>
      </c>
      <c r="AU289" s="220" t="s">
        <v>196</v>
      </c>
      <c r="AY289" s="21" t="s">
        <v>189</v>
      </c>
      <c r="BE289" s="221">
        <f>IF(N289="základní",J289,0)</f>
        <v>0</v>
      </c>
      <c r="BF289" s="221">
        <f>IF(N289="snížená",J289,0)</f>
        <v>0</v>
      </c>
      <c r="BG289" s="221">
        <f>IF(N289="zákl. přenesená",J289,0)</f>
        <v>0</v>
      </c>
      <c r="BH289" s="221">
        <f>IF(N289="sníž. přenesená",J289,0)</f>
        <v>0</v>
      </c>
      <c r="BI289" s="221">
        <f>IF(N289="nulová",J289,0)</f>
        <v>0</v>
      </c>
      <c r="BJ289" s="21" t="s">
        <v>82</v>
      </c>
      <c r="BK289" s="221">
        <f>ROUND(I289*H289,2)</f>
        <v>0</v>
      </c>
      <c r="BL289" s="21" t="s">
        <v>196</v>
      </c>
      <c r="BM289" s="220" t="s">
        <v>807</v>
      </c>
    </row>
    <row r="290" s="2" customFormat="1" ht="37.8" customHeight="1">
      <c r="A290" s="42"/>
      <c r="B290" s="43"/>
      <c r="C290" s="209" t="s">
        <v>501</v>
      </c>
      <c r="D290" s="209" t="s">
        <v>192</v>
      </c>
      <c r="E290" s="210" t="s">
        <v>568</v>
      </c>
      <c r="F290" s="211" t="s">
        <v>2860</v>
      </c>
      <c r="G290" s="212" t="s">
        <v>93</v>
      </c>
      <c r="H290" s="213">
        <v>762.75</v>
      </c>
      <c r="I290" s="214"/>
      <c r="J290" s="215">
        <f>ROUND(I290*H290,2)</f>
        <v>0</v>
      </c>
      <c r="K290" s="211" t="s">
        <v>19</v>
      </c>
      <c r="L290" s="48"/>
      <c r="M290" s="216" t="s">
        <v>19</v>
      </c>
      <c r="N290" s="217" t="s">
        <v>45</v>
      </c>
      <c r="O290" s="88"/>
      <c r="P290" s="218">
        <f>O290*H290</f>
        <v>0</v>
      </c>
      <c r="Q290" s="218">
        <v>4.0000000000000003E-05</v>
      </c>
      <c r="R290" s="218">
        <f>Q290*H290</f>
        <v>0.030510000000000002</v>
      </c>
      <c r="S290" s="218">
        <v>0</v>
      </c>
      <c r="T290" s="219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20" t="s">
        <v>196</v>
      </c>
      <c r="AT290" s="220" t="s">
        <v>192</v>
      </c>
      <c r="AU290" s="220" t="s">
        <v>196</v>
      </c>
      <c r="AY290" s="21" t="s">
        <v>189</v>
      </c>
      <c r="BE290" s="221">
        <f>IF(N290="základní",J290,0)</f>
        <v>0</v>
      </c>
      <c r="BF290" s="221">
        <f>IF(N290="snížená",J290,0)</f>
        <v>0</v>
      </c>
      <c r="BG290" s="221">
        <f>IF(N290="zákl. přenesená",J290,0)</f>
        <v>0</v>
      </c>
      <c r="BH290" s="221">
        <f>IF(N290="sníž. přenesená",J290,0)</f>
        <v>0</v>
      </c>
      <c r="BI290" s="221">
        <f>IF(N290="nulová",J290,0)</f>
        <v>0</v>
      </c>
      <c r="BJ290" s="21" t="s">
        <v>82</v>
      </c>
      <c r="BK290" s="221">
        <f>ROUND(I290*H290,2)</f>
        <v>0</v>
      </c>
      <c r="BL290" s="21" t="s">
        <v>196</v>
      </c>
      <c r="BM290" s="220" t="s">
        <v>819</v>
      </c>
    </row>
    <row r="291" s="17" customFormat="1" ht="20.88" customHeight="1">
      <c r="A291" s="17"/>
      <c r="B291" s="291"/>
      <c r="C291" s="292"/>
      <c r="D291" s="293" t="s">
        <v>73</v>
      </c>
      <c r="E291" s="293" t="s">
        <v>2861</v>
      </c>
      <c r="F291" s="293" t="s">
        <v>2862</v>
      </c>
      <c r="G291" s="292"/>
      <c r="H291" s="292"/>
      <c r="I291" s="294"/>
      <c r="J291" s="295">
        <f>BK291</f>
        <v>0</v>
      </c>
      <c r="K291" s="292"/>
      <c r="L291" s="296"/>
      <c r="M291" s="297"/>
      <c r="N291" s="298"/>
      <c r="O291" s="298"/>
      <c r="P291" s="299">
        <f>SUM(P292:P307)</f>
        <v>0</v>
      </c>
      <c r="Q291" s="298"/>
      <c r="R291" s="299">
        <f>SUM(R292:R307)</f>
        <v>0</v>
      </c>
      <c r="S291" s="298"/>
      <c r="T291" s="300">
        <f>SUM(T292:T307)</f>
        <v>141.188445</v>
      </c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R291" s="301" t="s">
        <v>82</v>
      </c>
      <c r="AT291" s="302" t="s">
        <v>73</v>
      </c>
      <c r="AU291" s="302" t="s">
        <v>190</v>
      </c>
      <c r="AY291" s="301" t="s">
        <v>189</v>
      </c>
      <c r="BK291" s="303">
        <f>SUM(BK292:BK307)</f>
        <v>0</v>
      </c>
    </row>
    <row r="292" s="2" customFormat="1" ht="49.05" customHeight="1">
      <c r="A292" s="42"/>
      <c r="B292" s="43"/>
      <c r="C292" s="209" t="s">
        <v>508</v>
      </c>
      <c r="D292" s="209" t="s">
        <v>192</v>
      </c>
      <c r="E292" s="210" t="s">
        <v>2863</v>
      </c>
      <c r="F292" s="211" t="s">
        <v>2864</v>
      </c>
      <c r="G292" s="212" t="s">
        <v>93</v>
      </c>
      <c r="H292" s="213">
        <v>793.29999999999995</v>
      </c>
      <c r="I292" s="214"/>
      <c r="J292" s="215">
        <f>ROUND(I292*H292,2)</f>
        <v>0</v>
      </c>
      <c r="K292" s="211" t="s">
        <v>19</v>
      </c>
      <c r="L292" s="48"/>
      <c r="M292" s="216" t="s">
        <v>19</v>
      </c>
      <c r="N292" s="217" t="s">
        <v>45</v>
      </c>
      <c r="O292" s="88"/>
      <c r="P292" s="218">
        <f>O292*H292</f>
        <v>0</v>
      </c>
      <c r="Q292" s="218">
        <v>0</v>
      </c>
      <c r="R292" s="218">
        <f>Q292*H292</f>
        <v>0</v>
      </c>
      <c r="S292" s="218">
        <v>0.045999999999999999</v>
      </c>
      <c r="T292" s="219">
        <f>S292*H292</f>
        <v>36.491799999999998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20" t="s">
        <v>196</v>
      </c>
      <c r="AT292" s="220" t="s">
        <v>192</v>
      </c>
      <c r="AU292" s="220" t="s">
        <v>196</v>
      </c>
      <c r="AY292" s="21" t="s">
        <v>189</v>
      </c>
      <c r="BE292" s="221">
        <f>IF(N292="základní",J292,0)</f>
        <v>0</v>
      </c>
      <c r="BF292" s="221">
        <f>IF(N292="snížená",J292,0)</f>
        <v>0</v>
      </c>
      <c r="BG292" s="221">
        <f>IF(N292="zákl. přenesená",J292,0)</f>
        <v>0</v>
      </c>
      <c r="BH292" s="221">
        <f>IF(N292="sníž. přenesená",J292,0)</f>
        <v>0</v>
      </c>
      <c r="BI292" s="221">
        <f>IF(N292="nulová",J292,0)</f>
        <v>0</v>
      </c>
      <c r="BJ292" s="21" t="s">
        <v>82</v>
      </c>
      <c r="BK292" s="221">
        <f>ROUND(I292*H292,2)</f>
        <v>0</v>
      </c>
      <c r="BL292" s="21" t="s">
        <v>196</v>
      </c>
      <c r="BM292" s="220" t="s">
        <v>830</v>
      </c>
    </row>
    <row r="293" s="2" customFormat="1" ht="76.35" customHeight="1">
      <c r="A293" s="42"/>
      <c r="B293" s="43"/>
      <c r="C293" s="209" t="s">
        <v>514</v>
      </c>
      <c r="D293" s="209" t="s">
        <v>192</v>
      </c>
      <c r="E293" s="210" t="s">
        <v>2865</v>
      </c>
      <c r="F293" s="211" t="s">
        <v>2866</v>
      </c>
      <c r="G293" s="212" t="s">
        <v>93</v>
      </c>
      <c r="H293" s="213">
        <v>262.81</v>
      </c>
      <c r="I293" s="214"/>
      <c r="J293" s="215">
        <f>ROUND(I293*H293,2)</f>
        <v>0</v>
      </c>
      <c r="K293" s="211" t="s">
        <v>19</v>
      </c>
      <c r="L293" s="48"/>
      <c r="M293" s="216" t="s">
        <v>19</v>
      </c>
      <c r="N293" s="217" t="s">
        <v>45</v>
      </c>
      <c r="O293" s="88"/>
      <c r="P293" s="218">
        <f>O293*H293</f>
        <v>0</v>
      </c>
      <c r="Q293" s="218">
        <v>0</v>
      </c>
      <c r="R293" s="218">
        <f>Q293*H293</f>
        <v>0</v>
      </c>
      <c r="S293" s="218">
        <v>0.058999999999999997</v>
      </c>
      <c r="T293" s="219">
        <f>S293*H293</f>
        <v>15.505789999999999</v>
      </c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R293" s="220" t="s">
        <v>196</v>
      </c>
      <c r="AT293" s="220" t="s">
        <v>192</v>
      </c>
      <c r="AU293" s="220" t="s">
        <v>196</v>
      </c>
      <c r="AY293" s="21" t="s">
        <v>189</v>
      </c>
      <c r="BE293" s="221">
        <f>IF(N293="základní",J293,0)</f>
        <v>0</v>
      </c>
      <c r="BF293" s="221">
        <f>IF(N293="snížená",J293,0)</f>
        <v>0</v>
      </c>
      <c r="BG293" s="221">
        <f>IF(N293="zákl. přenesená",J293,0)</f>
        <v>0</v>
      </c>
      <c r="BH293" s="221">
        <f>IF(N293="sníž. přenesená",J293,0)</f>
        <v>0</v>
      </c>
      <c r="BI293" s="221">
        <f>IF(N293="nulová",J293,0)</f>
        <v>0</v>
      </c>
      <c r="BJ293" s="21" t="s">
        <v>82</v>
      </c>
      <c r="BK293" s="221">
        <f>ROUND(I293*H293,2)</f>
        <v>0</v>
      </c>
      <c r="BL293" s="21" t="s">
        <v>196</v>
      </c>
      <c r="BM293" s="220" t="s">
        <v>840</v>
      </c>
    </row>
    <row r="294" s="15" customFormat="1">
      <c r="A294" s="15"/>
      <c r="B294" s="251"/>
      <c r="C294" s="252"/>
      <c r="D294" s="229" t="s">
        <v>200</v>
      </c>
      <c r="E294" s="253" t="s">
        <v>19</v>
      </c>
      <c r="F294" s="254" t="s">
        <v>2867</v>
      </c>
      <c r="G294" s="252"/>
      <c r="H294" s="253" t="s">
        <v>19</v>
      </c>
      <c r="I294" s="255"/>
      <c r="J294" s="252"/>
      <c r="K294" s="252"/>
      <c r="L294" s="256"/>
      <c r="M294" s="257"/>
      <c r="N294" s="258"/>
      <c r="O294" s="258"/>
      <c r="P294" s="258"/>
      <c r="Q294" s="258"/>
      <c r="R294" s="258"/>
      <c r="S294" s="258"/>
      <c r="T294" s="259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0" t="s">
        <v>200</v>
      </c>
      <c r="AU294" s="260" t="s">
        <v>196</v>
      </c>
      <c r="AV294" s="15" t="s">
        <v>82</v>
      </c>
      <c r="AW294" s="15" t="s">
        <v>35</v>
      </c>
      <c r="AX294" s="15" t="s">
        <v>74</v>
      </c>
      <c r="AY294" s="260" t="s">
        <v>189</v>
      </c>
    </row>
    <row r="295" s="13" customFormat="1">
      <c r="A295" s="13"/>
      <c r="B295" s="227"/>
      <c r="C295" s="228"/>
      <c r="D295" s="229" t="s">
        <v>200</v>
      </c>
      <c r="E295" s="230" t="s">
        <v>19</v>
      </c>
      <c r="F295" s="231" t="s">
        <v>2868</v>
      </c>
      <c r="G295" s="228"/>
      <c r="H295" s="232">
        <v>43.119999999999997</v>
      </c>
      <c r="I295" s="233"/>
      <c r="J295" s="228"/>
      <c r="K295" s="228"/>
      <c r="L295" s="234"/>
      <c r="M295" s="235"/>
      <c r="N295" s="236"/>
      <c r="O295" s="236"/>
      <c r="P295" s="236"/>
      <c r="Q295" s="236"/>
      <c r="R295" s="236"/>
      <c r="S295" s="236"/>
      <c r="T295" s="23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8" t="s">
        <v>200</v>
      </c>
      <c r="AU295" s="238" t="s">
        <v>196</v>
      </c>
      <c r="AV295" s="13" t="s">
        <v>84</v>
      </c>
      <c r="AW295" s="13" t="s">
        <v>35</v>
      </c>
      <c r="AX295" s="13" t="s">
        <v>74</v>
      </c>
      <c r="AY295" s="238" t="s">
        <v>189</v>
      </c>
    </row>
    <row r="296" s="15" customFormat="1">
      <c r="A296" s="15"/>
      <c r="B296" s="251"/>
      <c r="C296" s="252"/>
      <c r="D296" s="229" t="s">
        <v>200</v>
      </c>
      <c r="E296" s="253" t="s">
        <v>19</v>
      </c>
      <c r="F296" s="254" t="s">
        <v>2869</v>
      </c>
      <c r="G296" s="252"/>
      <c r="H296" s="253" t="s">
        <v>19</v>
      </c>
      <c r="I296" s="255"/>
      <c r="J296" s="252"/>
      <c r="K296" s="252"/>
      <c r="L296" s="256"/>
      <c r="M296" s="257"/>
      <c r="N296" s="258"/>
      <c r="O296" s="258"/>
      <c r="P296" s="258"/>
      <c r="Q296" s="258"/>
      <c r="R296" s="258"/>
      <c r="S296" s="258"/>
      <c r="T296" s="259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0" t="s">
        <v>200</v>
      </c>
      <c r="AU296" s="260" t="s">
        <v>196</v>
      </c>
      <c r="AV296" s="15" t="s">
        <v>82</v>
      </c>
      <c r="AW296" s="15" t="s">
        <v>35</v>
      </c>
      <c r="AX296" s="15" t="s">
        <v>74</v>
      </c>
      <c r="AY296" s="260" t="s">
        <v>189</v>
      </c>
    </row>
    <row r="297" s="15" customFormat="1">
      <c r="A297" s="15"/>
      <c r="B297" s="251"/>
      <c r="C297" s="252"/>
      <c r="D297" s="229" t="s">
        <v>200</v>
      </c>
      <c r="E297" s="253" t="s">
        <v>19</v>
      </c>
      <c r="F297" s="254" t="s">
        <v>2729</v>
      </c>
      <c r="G297" s="252"/>
      <c r="H297" s="253" t="s">
        <v>19</v>
      </c>
      <c r="I297" s="255"/>
      <c r="J297" s="252"/>
      <c r="K297" s="252"/>
      <c r="L297" s="256"/>
      <c r="M297" s="257"/>
      <c r="N297" s="258"/>
      <c r="O297" s="258"/>
      <c r="P297" s="258"/>
      <c r="Q297" s="258"/>
      <c r="R297" s="258"/>
      <c r="S297" s="258"/>
      <c r="T297" s="259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0" t="s">
        <v>200</v>
      </c>
      <c r="AU297" s="260" t="s">
        <v>196</v>
      </c>
      <c r="AV297" s="15" t="s">
        <v>82</v>
      </c>
      <c r="AW297" s="15" t="s">
        <v>35</v>
      </c>
      <c r="AX297" s="15" t="s">
        <v>74</v>
      </c>
      <c r="AY297" s="260" t="s">
        <v>189</v>
      </c>
    </row>
    <row r="298" s="13" customFormat="1">
      <c r="A298" s="13"/>
      <c r="B298" s="227"/>
      <c r="C298" s="228"/>
      <c r="D298" s="229" t="s">
        <v>200</v>
      </c>
      <c r="E298" s="230" t="s">
        <v>19</v>
      </c>
      <c r="F298" s="231" t="s">
        <v>2870</v>
      </c>
      <c r="G298" s="228"/>
      <c r="H298" s="232">
        <v>72.010000000000005</v>
      </c>
      <c r="I298" s="233"/>
      <c r="J298" s="228"/>
      <c r="K298" s="228"/>
      <c r="L298" s="234"/>
      <c r="M298" s="235"/>
      <c r="N298" s="236"/>
      <c r="O298" s="236"/>
      <c r="P298" s="236"/>
      <c r="Q298" s="236"/>
      <c r="R298" s="236"/>
      <c r="S298" s="236"/>
      <c r="T298" s="23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8" t="s">
        <v>200</v>
      </c>
      <c r="AU298" s="238" t="s">
        <v>196</v>
      </c>
      <c r="AV298" s="13" t="s">
        <v>84</v>
      </c>
      <c r="AW298" s="13" t="s">
        <v>35</v>
      </c>
      <c r="AX298" s="13" t="s">
        <v>74</v>
      </c>
      <c r="AY298" s="238" t="s">
        <v>189</v>
      </c>
    </row>
    <row r="299" s="15" customFormat="1">
      <c r="A299" s="15"/>
      <c r="B299" s="251"/>
      <c r="C299" s="252"/>
      <c r="D299" s="229" t="s">
        <v>200</v>
      </c>
      <c r="E299" s="253" t="s">
        <v>19</v>
      </c>
      <c r="F299" s="254" t="s">
        <v>2731</v>
      </c>
      <c r="G299" s="252"/>
      <c r="H299" s="253" t="s">
        <v>19</v>
      </c>
      <c r="I299" s="255"/>
      <c r="J299" s="252"/>
      <c r="K299" s="252"/>
      <c r="L299" s="256"/>
      <c r="M299" s="257"/>
      <c r="N299" s="258"/>
      <c r="O299" s="258"/>
      <c r="P299" s="258"/>
      <c r="Q299" s="258"/>
      <c r="R299" s="258"/>
      <c r="S299" s="258"/>
      <c r="T299" s="259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0" t="s">
        <v>200</v>
      </c>
      <c r="AU299" s="260" t="s">
        <v>196</v>
      </c>
      <c r="AV299" s="15" t="s">
        <v>82</v>
      </c>
      <c r="AW299" s="15" t="s">
        <v>35</v>
      </c>
      <c r="AX299" s="15" t="s">
        <v>74</v>
      </c>
      <c r="AY299" s="260" t="s">
        <v>189</v>
      </c>
    </row>
    <row r="300" s="13" customFormat="1">
      <c r="A300" s="13"/>
      <c r="B300" s="227"/>
      <c r="C300" s="228"/>
      <c r="D300" s="229" t="s">
        <v>200</v>
      </c>
      <c r="E300" s="230" t="s">
        <v>19</v>
      </c>
      <c r="F300" s="231" t="s">
        <v>2871</v>
      </c>
      <c r="G300" s="228"/>
      <c r="H300" s="232">
        <v>147.68000000000001</v>
      </c>
      <c r="I300" s="233"/>
      <c r="J300" s="228"/>
      <c r="K300" s="228"/>
      <c r="L300" s="234"/>
      <c r="M300" s="235"/>
      <c r="N300" s="236"/>
      <c r="O300" s="236"/>
      <c r="P300" s="236"/>
      <c r="Q300" s="236"/>
      <c r="R300" s="236"/>
      <c r="S300" s="236"/>
      <c r="T300" s="23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8" t="s">
        <v>200</v>
      </c>
      <c r="AU300" s="238" t="s">
        <v>196</v>
      </c>
      <c r="AV300" s="13" t="s">
        <v>84</v>
      </c>
      <c r="AW300" s="13" t="s">
        <v>35</v>
      </c>
      <c r="AX300" s="13" t="s">
        <v>74</v>
      </c>
      <c r="AY300" s="238" t="s">
        <v>189</v>
      </c>
    </row>
    <row r="301" s="14" customFormat="1">
      <c r="A301" s="14"/>
      <c r="B301" s="239"/>
      <c r="C301" s="240"/>
      <c r="D301" s="229" t="s">
        <v>200</v>
      </c>
      <c r="E301" s="241" t="s">
        <v>19</v>
      </c>
      <c r="F301" s="242" t="s">
        <v>203</v>
      </c>
      <c r="G301" s="240"/>
      <c r="H301" s="243">
        <v>262.81</v>
      </c>
      <c r="I301" s="244"/>
      <c r="J301" s="240"/>
      <c r="K301" s="240"/>
      <c r="L301" s="245"/>
      <c r="M301" s="246"/>
      <c r="N301" s="247"/>
      <c r="O301" s="247"/>
      <c r="P301" s="247"/>
      <c r="Q301" s="247"/>
      <c r="R301" s="247"/>
      <c r="S301" s="247"/>
      <c r="T301" s="248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9" t="s">
        <v>200</v>
      </c>
      <c r="AU301" s="249" t="s">
        <v>196</v>
      </c>
      <c r="AV301" s="14" t="s">
        <v>196</v>
      </c>
      <c r="AW301" s="14" t="s">
        <v>35</v>
      </c>
      <c r="AX301" s="14" t="s">
        <v>82</v>
      </c>
      <c r="AY301" s="249" t="s">
        <v>189</v>
      </c>
    </row>
    <row r="302" s="2" customFormat="1" ht="62.7" customHeight="1">
      <c r="A302" s="42"/>
      <c r="B302" s="43"/>
      <c r="C302" s="209" t="s">
        <v>519</v>
      </c>
      <c r="D302" s="209" t="s">
        <v>192</v>
      </c>
      <c r="E302" s="210" t="s">
        <v>2872</v>
      </c>
      <c r="F302" s="211" t="s">
        <v>2873</v>
      </c>
      <c r="G302" s="212" t="s">
        <v>93</v>
      </c>
      <c r="H302" s="213">
        <v>387.94</v>
      </c>
      <c r="I302" s="214"/>
      <c r="J302" s="215">
        <f>ROUND(I302*H302,2)</f>
        <v>0</v>
      </c>
      <c r="K302" s="211" t="s">
        <v>19</v>
      </c>
      <c r="L302" s="48"/>
      <c r="M302" s="216" t="s">
        <v>19</v>
      </c>
      <c r="N302" s="217" t="s">
        <v>45</v>
      </c>
      <c r="O302" s="88"/>
      <c r="P302" s="218">
        <f>O302*H302</f>
        <v>0</v>
      </c>
      <c r="Q302" s="218">
        <v>0</v>
      </c>
      <c r="R302" s="218">
        <f>Q302*H302</f>
        <v>0</v>
      </c>
      <c r="S302" s="218">
        <v>0.071999999999999995</v>
      </c>
      <c r="T302" s="219">
        <f>S302*H302</f>
        <v>27.931679999999997</v>
      </c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R302" s="220" t="s">
        <v>196</v>
      </c>
      <c r="AT302" s="220" t="s">
        <v>192</v>
      </c>
      <c r="AU302" s="220" t="s">
        <v>196</v>
      </c>
      <c r="AY302" s="21" t="s">
        <v>189</v>
      </c>
      <c r="BE302" s="221">
        <f>IF(N302="základní",J302,0)</f>
        <v>0</v>
      </c>
      <c r="BF302" s="221">
        <f>IF(N302="snížená",J302,0)</f>
        <v>0</v>
      </c>
      <c r="BG302" s="221">
        <f>IF(N302="zákl. přenesená",J302,0)</f>
        <v>0</v>
      </c>
      <c r="BH302" s="221">
        <f>IF(N302="sníž. přenesená",J302,0)</f>
        <v>0</v>
      </c>
      <c r="BI302" s="221">
        <f>IF(N302="nulová",J302,0)</f>
        <v>0</v>
      </c>
      <c r="BJ302" s="21" t="s">
        <v>82</v>
      </c>
      <c r="BK302" s="221">
        <f>ROUND(I302*H302,2)</f>
        <v>0</v>
      </c>
      <c r="BL302" s="21" t="s">
        <v>196</v>
      </c>
      <c r="BM302" s="220" t="s">
        <v>850</v>
      </c>
    </row>
    <row r="303" s="2" customFormat="1" ht="62.7" customHeight="1">
      <c r="A303" s="42"/>
      <c r="B303" s="43"/>
      <c r="C303" s="209" t="s">
        <v>524</v>
      </c>
      <c r="D303" s="209" t="s">
        <v>192</v>
      </c>
      <c r="E303" s="210" t="s">
        <v>2874</v>
      </c>
      <c r="F303" s="211" t="s">
        <v>2875</v>
      </c>
      <c r="G303" s="212" t="s">
        <v>93</v>
      </c>
      <c r="H303" s="213">
        <v>59.726999999999997</v>
      </c>
      <c r="I303" s="214"/>
      <c r="J303" s="215">
        <f>ROUND(I303*H303,2)</f>
        <v>0</v>
      </c>
      <c r="K303" s="211" t="s">
        <v>19</v>
      </c>
      <c r="L303" s="48"/>
      <c r="M303" s="216" t="s">
        <v>19</v>
      </c>
      <c r="N303" s="217" t="s">
        <v>45</v>
      </c>
      <c r="O303" s="88"/>
      <c r="P303" s="218">
        <f>O303*H303</f>
        <v>0</v>
      </c>
      <c r="Q303" s="218">
        <v>0</v>
      </c>
      <c r="R303" s="218">
        <f>Q303*H303</f>
        <v>0</v>
      </c>
      <c r="S303" s="218">
        <v>0.071999999999999995</v>
      </c>
      <c r="T303" s="219">
        <f>S303*H303</f>
        <v>4.3003439999999991</v>
      </c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R303" s="220" t="s">
        <v>196</v>
      </c>
      <c r="AT303" s="220" t="s">
        <v>192</v>
      </c>
      <c r="AU303" s="220" t="s">
        <v>196</v>
      </c>
      <c r="AY303" s="21" t="s">
        <v>189</v>
      </c>
      <c r="BE303" s="221">
        <f>IF(N303="základní",J303,0)</f>
        <v>0</v>
      </c>
      <c r="BF303" s="221">
        <f>IF(N303="snížená",J303,0)</f>
        <v>0</v>
      </c>
      <c r="BG303" s="221">
        <f>IF(N303="zákl. přenesená",J303,0)</f>
        <v>0</v>
      </c>
      <c r="BH303" s="221">
        <f>IF(N303="sníž. přenesená",J303,0)</f>
        <v>0</v>
      </c>
      <c r="BI303" s="221">
        <f>IF(N303="nulová",J303,0)</f>
        <v>0</v>
      </c>
      <c r="BJ303" s="21" t="s">
        <v>82</v>
      </c>
      <c r="BK303" s="221">
        <f>ROUND(I303*H303,2)</f>
        <v>0</v>
      </c>
      <c r="BL303" s="21" t="s">
        <v>196</v>
      </c>
      <c r="BM303" s="220" t="s">
        <v>863</v>
      </c>
    </row>
    <row r="304" s="2" customFormat="1" ht="62.7" customHeight="1">
      <c r="A304" s="42"/>
      <c r="B304" s="43"/>
      <c r="C304" s="209" t="s">
        <v>531</v>
      </c>
      <c r="D304" s="209" t="s">
        <v>192</v>
      </c>
      <c r="E304" s="210" t="s">
        <v>2876</v>
      </c>
      <c r="F304" s="211" t="s">
        <v>2877</v>
      </c>
      <c r="G304" s="212" t="s">
        <v>93</v>
      </c>
      <c r="H304" s="213">
        <v>174.422</v>
      </c>
      <c r="I304" s="214"/>
      <c r="J304" s="215">
        <f>ROUND(I304*H304,2)</f>
        <v>0</v>
      </c>
      <c r="K304" s="211" t="s">
        <v>19</v>
      </c>
      <c r="L304" s="48"/>
      <c r="M304" s="216" t="s">
        <v>19</v>
      </c>
      <c r="N304" s="217" t="s">
        <v>45</v>
      </c>
      <c r="O304" s="88"/>
      <c r="P304" s="218">
        <f>O304*H304</f>
        <v>0</v>
      </c>
      <c r="Q304" s="218">
        <v>0</v>
      </c>
      <c r="R304" s="218">
        <f>Q304*H304</f>
        <v>0</v>
      </c>
      <c r="S304" s="218">
        <v>0.023</v>
      </c>
      <c r="T304" s="219">
        <f>S304*H304</f>
        <v>4.0117060000000002</v>
      </c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R304" s="220" t="s">
        <v>196</v>
      </c>
      <c r="AT304" s="220" t="s">
        <v>192</v>
      </c>
      <c r="AU304" s="220" t="s">
        <v>196</v>
      </c>
      <c r="AY304" s="21" t="s">
        <v>189</v>
      </c>
      <c r="BE304" s="221">
        <f>IF(N304="základní",J304,0)</f>
        <v>0</v>
      </c>
      <c r="BF304" s="221">
        <f>IF(N304="snížená",J304,0)</f>
        <v>0</v>
      </c>
      <c r="BG304" s="221">
        <f>IF(N304="zákl. přenesená",J304,0)</f>
        <v>0</v>
      </c>
      <c r="BH304" s="221">
        <f>IF(N304="sníž. přenesená",J304,0)</f>
        <v>0</v>
      </c>
      <c r="BI304" s="221">
        <f>IF(N304="nulová",J304,0)</f>
        <v>0</v>
      </c>
      <c r="BJ304" s="21" t="s">
        <v>82</v>
      </c>
      <c r="BK304" s="221">
        <f>ROUND(I304*H304,2)</f>
        <v>0</v>
      </c>
      <c r="BL304" s="21" t="s">
        <v>196</v>
      </c>
      <c r="BM304" s="220" t="s">
        <v>875</v>
      </c>
    </row>
    <row r="305" s="2" customFormat="1" ht="49.05" customHeight="1">
      <c r="A305" s="42"/>
      <c r="B305" s="43"/>
      <c r="C305" s="209" t="s">
        <v>537</v>
      </c>
      <c r="D305" s="209" t="s">
        <v>192</v>
      </c>
      <c r="E305" s="210" t="s">
        <v>2878</v>
      </c>
      <c r="F305" s="211" t="s">
        <v>2879</v>
      </c>
      <c r="G305" s="212" t="s">
        <v>93</v>
      </c>
      <c r="H305" s="213">
        <v>163.99500000000001</v>
      </c>
      <c r="I305" s="214"/>
      <c r="J305" s="215">
        <f>ROUND(I305*H305,2)</f>
        <v>0</v>
      </c>
      <c r="K305" s="211" t="s">
        <v>19</v>
      </c>
      <c r="L305" s="48"/>
      <c r="M305" s="216" t="s">
        <v>19</v>
      </c>
      <c r="N305" s="217" t="s">
        <v>45</v>
      </c>
      <c r="O305" s="88"/>
      <c r="P305" s="218">
        <f>O305*H305</f>
        <v>0</v>
      </c>
      <c r="Q305" s="218">
        <v>0</v>
      </c>
      <c r="R305" s="218">
        <f>Q305*H305</f>
        <v>0</v>
      </c>
      <c r="S305" s="218">
        <v>0.27500000000000002</v>
      </c>
      <c r="T305" s="219">
        <f>S305*H305</f>
        <v>45.098625000000006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R305" s="220" t="s">
        <v>196</v>
      </c>
      <c r="AT305" s="220" t="s">
        <v>192</v>
      </c>
      <c r="AU305" s="220" t="s">
        <v>196</v>
      </c>
      <c r="AY305" s="21" t="s">
        <v>189</v>
      </c>
      <c r="BE305" s="221">
        <f>IF(N305="základní",J305,0)</f>
        <v>0</v>
      </c>
      <c r="BF305" s="221">
        <f>IF(N305="snížená",J305,0)</f>
        <v>0</v>
      </c>
      <c r="BG305" s="221">
        <f>IF(N305="zákl. přenesená",J305,0)</f>
        <v>0</v>
      </c>
      <c r="BH305" s="221">
        <f>IF(N305="sníž. přenesená",J305,0)</f>
        <v>0</v>
      </c>
      <c r="BI305" s="221">
        <f>IF(N305="nulová",J305,0)</f>
        <v>0</v>
      </c>
      <c r="BJ305" s="21" t="s">
        <v>82</v>
      </c>
      <c r="BK305" s="221">
        <f>ROUND(I305*H305,2)</f>
        <v>0</v>
      </c>
      <c r="BL305" s="21" t="s">
        <v>196</v>
      </c>
      <c r="BM305" s="220" t="s">
        <v>894</v>
      </c>
    </row>
    <row r="306" s="2" customFormat="1" ht="44.25" customHeight="1">
      <c r="A306" s="42"/>
      <c r="B306" s="43"/>
      <c r="C306" s="209" t="s">
        <v>542</v>
      </c>
      <c r="D306" s="209" t="s">
        <v>192</v>
      </c>
      <c r="E306" s="210" t="s">
        <v>579</v>
      </c>
      <c r="F306" s="211" t="s">
        <v>2880</v>
      </c>
      <c r="G306" s="212" t="s">
        <v>107</v>
      </c>
      <c r="H306" s="213">
        <v>3.2450000000000001</v>
      </c>
      <c r="I306" s="214"/>
      <c r="J306" s="215">
        <f>ROUND(I306*H306,2)</f>
        <v>0</v>
      </c>
      <c r="K306" s="211" t="s">
        <v>19</v>
      </c>
      <c r="L306" s="48"/>
      <c r="M306" s="216" t="s">
        <v>19</v>
      </c>
      <c r="N306" s="217" t="s">
        <v>45</v>
      </c>
      <c r="O306" s="88"/>
      <c r="P306" s="218">
        <f>O306*H306</f>
        <v>0</v>
      </c>
      <c r="Q306" s="218">
        <v>0</v>
      </c>
      <c r="R306" s="218">
        <f>Q306*H306</f>
        <v>0</v>
      </c>
      <c r="S306" s="218">
        <v>1.8</v>
      </c>
      <c r="T306" s="219">
        <f>S306*H306</f>
        <v>5.8410000000000002</v>
      </c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R306" s="220" t="s">
        <v>196</v>
      </c>
      <c r="AT306" s="220" t="s">
        <v>192</v>
      </c>
      <c r="AU306" s="220" t="s">
        <v>196</v>
      </c>
      <c r="AY306" s="21" t="s">
        <v>189</v>
      </c>
      <c r="BE306" s="221">
        <f>IF(N306="základní",J306,0)</f>
        <v>0</v>
      </c>
      <c r="BF306" s="221">
        <f>IF(N306="snížená",J306,0)</f>
        <v>0</v>
      </c>
      <c r="BG306" s="221">
        <f>IF(N306="zákl. přenesená",J306,0)</f>
        <v>0</v>
      </c>
      <c r="BH306" s="221">
        <f>IF(N306="sníž. přenesená",J306,0)</f>
        <v>0</v>
      </c>
      <c r="BI306" s="221">
        <f>IF(N306="nulová",J306,0)</f>
        <v>0</v>
      </c>
      <c r="BJ306" s="21" t="s">
        <v>82</v>
      </c>
      <c r="BK306" s="221">
        <f>ROUND(I306*H306,2)</f>
        <v>0</v>
      </c>
      <c r="BL306" s="21" t="s">
        <v>196</v>
      </c>
      <c r="BM306" s="220" t="s">
        <v>907</v>
      </c>
    </row>
    <row r="307" s="2" customFormat="1" ht="37.8" customHeight="1">
      <c r="A307" s="42"/>
      <c r="B307" s="43"/>
      <c r="C307" s="209" t="s">
        <v>547</v>
      </c>
      <c r="D307" s="209" t="s">
        <v>192</v>
      </c>
      <c r="E307" s="210" t="s">
        <v>2881</v>
      </c>
      <c r="F307" s="211" t="s">
        <v>2882</v>
      </c>
      <c r="G307" s="212" t="s">
        <v>115</v>
      </c>
      <c r="H307" s="213">
        <v>3.6499999999999999</v>
      </c>
      <c r="I307" s="214"/>
      <c r="J307" s="215">
        <f>ROUND(I307*H307,2)</f>
        <v>0</v>
      </c>
      <c r="K307" s="211" t="s">
        <v>19</v>
      </c>
      <c r="L307" s="48"/>
      <c r="M307" s="216" t="s">
        <v>19</v>
      </c>
      <c r="N307" s="217" t="s">
        <v>45</v>
      </c>
      <c r="O307" s="88"/>
      <c r="P307" s="218">
        <f>O307*H307</f>
        <v>0</v>
      </c>
      <c r="Q307" s="218">
        <v>0</v>
      </c>
      <c r="R307" s="218">
        <f>Q307*H307</f>
        <v>0</v>
      </c>
      <c r="S307" s="218">
        <v>0.55000000000000004</v>
      </c>
      <c r="T307" s="219">
        <f>S307*H307</f>
        <v>2.0075000000000003</v>
      </c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R307" s="220" t="s">
        <v>196</v>
      </c>
      <c r="AT307" s="220" t="s">
        <v>192</v>
      </c>
      <c r="AU307" s="220" t="s">
        <v>196</v>
      </c>
      <c r="AY307" s="21" t="s">
        <v>189</v>
      </c>
      <c r="BE307" s="221">
        <f>IF(N307="základní",J307,0)</f>
        <v>0</v>
      </c>
      <c r="BF307" s="221">
        <f>IF(N307="snížená",J307,0)</f>
        <v>0</v>
      </c>
      <c r="BG307" s="221">
        <f>IF(N307="zákl. přenesená",J307,0)</f>
        <v>0</v>
      </c>
      <c r="BH307" s="221">
        <f>IF(N307="sníž. přenesená",J307,0)</f>
        <v>0</v>
      </c>
      <c r="BI307" s="221">
        <f>IF(N307="nulová",J307,0)</f>
        <v>0</v>
      </c>
      <c r="BJ307" s="21" t="s">
        <v>82</v>
      </c>
      <c r="BK307" s="221">
        <f>ROUND(I307*H307,2)</f>
        <v>0</v>
      </c>
      <c r="BL307" s="21" t="s">
        <v>196</v>
      </c>
      <c r="BM307" s="220" t="s">
        <v>917</v>
      </c>
    </row>
    <row r="308" s="17" customFormat="1" ht="20.88" customHeight="1">
      <c r="A308" s="17"/>
      <c r="B308" s="291"/>
      <c r="C308" s="292"/>
      <c r="D308" s="293" t="s">
        <v>73</v>
      </c>
      <c r="E308" s="293" t="s">
        <v>2883</v>
      </c>
      <c r="F308" s="293" t="s">
        <v>2884</v>
      </c>
      <c r="G308" s="292"/>
      <c r="H308" s="292"/>
      <c r="I308" s="294"/>
      <c r="J308" s="295">
        <f>BK308</f>
        <v>0</v>
      </c>
      <c r="K308" s="292"/>
      <c r="L308" s="296"/>
      <c r="M308" s="297"/>
      <c r="N308" s="298"/>
      <c r="O308" s="298"/>
      <c r="P308" s="299">
        <f>P309</f>
        <v>0</v>
      </c>
      <c r="Q308" s="298"/>
      <c r="R308" s="299">
        <f>R309</f>
        <v>2.4058237</v>
      </c>
      <c r="S308" s="298"/>
      <c r="T308" s="300">
        <f>T309</f>
        <v>0</v>
      </c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R308" s="301" t="s">
        <v>82</v>
      </c>
      <c r="AT308" s="302" t="s">
        <v>73</v>
      </c>
      <c r="AU308" s="302" t="s">
        <v>190</v>
      </c>
      <c r="AY308" s="301" t="s">
        <v>189</v>
      </c>
      <c r="BK308" s="303">
        <f>BK309</f>
        <v>0</v>
      </c>
    </row>
    <row r="309" s="2" customFormat="1" ht="44.25" customHeight="1">
      <c r="A309" s="42"/>
      <c r="B309" s="43"/>
      <c r="C309" s="209" t="s">
        <v>552</v>
      </c>
      <c r="D309" s="209" t="s">
        <v>192</v>
      </c>
      <c r="E309" s="210" t="s">
        <v>2885</v>
      </c>
      <c r="F309" s="211" t="s">
        <v>2886</v>
      </c>
      <c r="G309" s="212" t="s">
        <v>93</v>
      </c>
      <c r="H309" s="213">
        <v>119.455</v>
      </c>
      <c r="I309" s="214"/>
      <c r="J309" s="215">
        <f>ROUND(I309*H309,2)</f>
        <v>0</v>
      </c>
      <c r="K309" s="211" t="s">
        <v>19</v>
      </c>
      <c r="L309" s="48"/>
      <c r="M309" s="216" t="s">
        <v>19</v>
      </c>
      <c r="N309" s="217" t="s">
        <v>45</v>
      </c>
      <c r="O309" s="88"/>
      <c r="P309" s="218">
        <f>O309*H309</f>
        <v>0</v>
      </c>
      <c r="Q309" s="218">
        <v>0.020140000000000002</v>
      </c>
      <c r="R309" s="218">
        <f>Q309*H309</f>
        <v>2.4058237</v>
      </c>
      <c r="S309" s="218">
        <v>0</v>
      </c>
      <c r="T309" s="219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20" t="s">
        <v>196</v>
      </c>
      <c r="AT309" s="220" t="s">
        <v>192</v>
      </c>
      <c r="AU309" s="220" t="s">
        <v>196</v>
      </c>
      <c r="AY309" s="21" t="s">
        <v>189</v>
      </c>
      <c r="BE309" s="221">
        <f>IF(N309="základní",J309,0)</f>
        <v>0</v>
      </c>
      <c r="BF309" s="221">
        <f>IF(N309="snížená",J309,0)</f>
        <v>0</v>
      </c>
      <c r="BG309" s="221">
        <f>IF(N309="zákl. přenesená",J309,0)</f>
        <v>0</v>
      </c>
      <c r="BH309" s="221">
        <f>IF(N309="sníž. přenesená",J309,0)</f>
        <v>0</v>
      </c>
      <c r="BI309" s="221">
        <f>IF(N309="nulová",J309,0)</f>
        <v>0</v>
      </c>
      <c r="BJ309" s="21" t="s">
        <v>82</v>
      </c>
      <c r="BK309" s="221">
        <f>ROUND(I309*H309,2)</f>
        <v>0</v>
      </c>
      <c r="BL309" s="21" t="s">
        <v>196</v>
      </c>
      <c r="BM309" s="220" t="s">
        <v>929</v>
      </c>
    </row>
    <row r="310" s="12" customFormat="1" ht="20.88" customHeight="1">
      <c r="A310" s="12"/>
      <c r="B310" s="193"/>
      <c r="C310" s="194"/>
      <c r="D310" s="195" t="s">
        <v>73</v>
      </c>
      <c r="E310" s="207" t="s">
        <v>2887</v>
      </c>
      <c r="F310" s="207" t="s">
        <v>2888</v>
      </c>
      <c r="G310" s="194"/>
      <c r="H310" s="194"/>
      <c r="I310" s="197"/>
      <c r="J310" s="208">
        <f>BK310</f>
        <v>0</v>
      </c>
      <c r="K310" s="194"/>
      <c r="L310" s="199"/>
      <c r="M310" s="200"/>
      <c r="N310" s="201"/>
      <c r="O310" s="201"/>
      <c r="P310" s="202">
        <f>P311+P316</f>
        <v>0</v>
      </c>
      <c r="Q310" s="201"/>
      <c r="R310" s="202">
        <f>R311+R316</f>
        <v>0</v>
      </c>
      <c r="S310" s="201"/>
      <c r="T310" s="203">
        <f>T311+T316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04" t="s">
        <v>82</v>
      </c>
      <c r="AT310" s="205" t="s">
        <v>73</v>
      </c>
      <c r="AU310" s="205" t="s">
        <v>84</v>
      </c>
      <c r="AY310" s="204" t="s">
        <v>189</v>
      </c>
      <c r="BK310" s="206">
        <f>BK311+BK316</f>
        <v>0</v>
      </c>
    </row>
    <row r="311" s="17" customFormat="1" ht="20.88" customHeight="1">
      <c r="A311" s="17"/>
      <c r="B311" s="291"/>
      <c r="C311" s="292"/>
      <c r="D311" s="293" t="s">
        <v>73</v>
      </c>
      <c r="E311" s="293" t="s">
        <v>2889</v>
      </c>
      <c r="F311" s="293" t="s">
        <v>2890</v>
      </c>
      <c r="G311" s="292"/>
      <c r="H311" s="292"/>
      <c r="I311" s="294"/>
      <c r="J311" s="295">
        <f>BK311</f>
        <v>0</v>
      </c>
      <c r="K311" s="292"/>
      <c r="L311" s="296"/>
      <c r="M311" s="297"/>
      <c r="N311" s="298"/>
      <c r="O311" s="298"/>
      <c r="P311" s="299">
        <f>SUM(P312:P315)</f>
        <v>0</v>
      </c>
      <c r="Q311" s="298"/>
      <c r="R311" s="299">
        <f>SUM(R312:R315)</f>
        <v>0</v>
      </c>
      <c r="S311" s="298"/>
      <c r="T311" s="300">
        <f>SUM(T312:T315)</f>
        <v>0</v>
      </c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R311" s="301" t="s">
        <v>82</v>
      </c>
      <c r="AT311" s="302" t="s">
        <v>73</v>
      </c>
      <c r="AU311" s="302" t="s">
        <v>190</v>
      </c>
      <c r="AY311" s="301" t="s">
        <v>189</v>
      </c>
      <c r="BK311" s="303">
        <f>SUM(BK312:BK315)</f>
        <v>0</v>
      </c>
    </row>
    <row r="312" s="2" customFormat="1" ht="33" customHeight="1">
      <c r="A312" s="42"/>
      <c r="B312" s="43"/>
      <c r="C312" s="209" t="s">
        <v>557</v>
      </c>
      <c r="D312" s="209" t="s">
        <v>192</v>
      </c>
      <c r="E312" s="210" t="s">
        <v>2891</v>
      </c>
      <c r="F312" s="211" t="s">
        <v>2892</v>
      </c>
      <c r="G312" s="212" t="s">
        <v>222</v>
      </c>
      <c r="H312" s="213">
        <v>213.80000000000001</v>
      </c>
      <c r="I312" s="214"/>
      <c r="J312" s="215">
        <f>ROUND(I312*H312,2)</f>
        <v>0</v>
      </c>
      <c r="K312" s="211" t="s">
        <v>19</v>
      </c>
      <c r="L312" s="48"/>
      <c r="M312" s="216" t="s">
        <v>19</v>
      </c>
      <c r="N312" s="217" t="s">
        <v>45</v>
      </c>
      <c r="O312" s="88"/>
      <c r="P312" s="218">
        <f>O312*H312</f>
        <v>0</v>
      </c>
      <c r="Q312" s="218">
        <v>0</v>
      </c>
      <c r="R312" s="218">
        <f>Q312*H312</f>
        <v>0</v>
      </c>
      <c r="S312" s="218">
        <v>0</v>
      </c>
      <c r="T312" s="219">
        <f>S312*H312</f>
        <v>0</v>
      </c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R312" s="220" t="s">
        <v>196</v>
      </c>
      <c r="AT312" s="220" t="s">
        <v>192</v>
      </c>
      <c r="AU312" s="220" t="s">
        <v>196</v>
      </c>
      <c r="AY312" s="21" t="s">
        <v>189</v>
      </c>
      <c r="BE312" s="221">
        <f>IF(N312="základní",J312,0)</f>
        <v>0</v>
      </c>
      <c r="BF312" s="221">
        <f>IF(N312="snížená",J312,0)</f>
        <v>0</v>
      </c>
      <c r="BG312" s="221">
        <f>IF(N312="zákl. přenesená",J312,0)</f>
        <v>0</v>
      </c>
      <c r="BH312" s="221">
        <f>IF(N312="sníž. přenesená",J312,0)</f>
        <v>0</v>
      </c>
      <c r="BI312" s="221">
        <f>IF(N312="nulová",J312,0)</f>
        <v>0</v>
      </c>
      <c r="BJ312" s="21" t="s">
        <v>82</v>
      </c>
      <c r="BK312" s="221">
        <f>ROUND(I312*H312,2)</f>
        <v>0</v>
      </c>
      <c r="BL312" s="21" t="s">
        <v>196</v>
      </c>
      <c r="BM312" s="220" t="s">
        <v>939</v>
      </c>
    </row>
    <row r="313" s="2" customFormat="1" ht="24.15" customHeight="1">
      <c r="A313" s="42"/>
      <c r="B313" s="43"/>
      <c r="C313" s="209" t="s">
        <v>562</v>
      </c>
      <c r="D313" s="209" t="s">
        <v>192</v>
      </c>
      <c r="E313" s="210" t="s">
        <v>722</v>
      </c>
      <c r="F313" s="211" t="s">
        <v>2893</v>
      </c>
      <c r="G313" s="212" t="s">
        <v>222</v>
      </c>
      <c r="H313" s="213">
        <v>213.80000000000001</v>
      </c>
      <c r="I313" s="214"/>
      <c r="J313" s="215">
        <f>ROUND(I313*H313,2)</f>
        <v>0</v>
      </c>
      <c r="K313" s="211" t="s">
        <v>19</v>
      </c>
      <c r="L313" s="48"/>
      <c r="M313" s="216" t="s">
        <v>19</v>
      </c>
      <c r="N313" s="217" t="s">
        <v>45</v>
      </c>
      <c r="O313" s="88"/>
      <c r="P313" s="218">
        <f>O313*H313</f>
        <v>0</v>
      </c>
      <c r="Q313" s="218">
        <v>0</v>
      </c>
      <c r="R313" s="218">
        <f>Q313*H313</f>
        <v>0</v>
      </c>
      <c r="S313" s="218">
        <v>0</v>
      </c>
      <c r="T313" s="219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20" t="s">
        <v>196</v>
      </c>
      <c r="AT313" s="220" t="s">
        <v>192</v>
      </c>
      <c r="AU313" s="220" t="s">
        <v>196</v>
      </c>
      <c r="AY313" s="21" t="s">
        <v>189</v>
      </c>
      <c r="BE313" s="221">
        <f>IF(N313="základní",J313,0)</f>
        <v>0</v>
      </c>
      <c r="BF313" s="221">
        <f>IF(N313="snížená",J313,0)</f>
        <v>0</v>
      </c>
      <c r="BG313" s="221">
        <f>IF(N313="zákl. přenesená",J313,0)</f>
        <v>0</v>
      </c>
      <c r="BH313" s="221">
        <f>IF(N313="sníž. přenesená",J313,0)</f>
        <v>0</v>
      </c>
      <c r="BI313" s="221">
        <f>IF(N313="nulová",J313,0)</f>
        <v>0</v>
      </c>
      <c r="BJ313" s="21" t="s">
        <v>82</v>
      </c>
      <c r="BK313" s="221">
        <f>ROUND(I313*H313,2)</f>
        <v>0</v>
      </c>
      <c r="BL313" s="21" t="s">
        <v>196</v>
      </c>
      <c r="BM313" s="220" t="s">
        <v>950</v>
      </c>
    </row>
    <row r="314" s="2" customFormat="1" ht="33" customHeight="1">
      <c r="A314" s="42"/>
      <c r="B314" s="43"/>
      <c r="C314" s="209" t="s">
        <v>567</v>
      </c>
      <c r="D314" s="209" t="s">
        <v>192</v>
      </c>
      <c r="E314" s="210" t="s">
        <v>727</v>
      </c>
      <c r="F314" s="211" t="s">
        <v>2894</v>
      </c>
      <c r="G314" s="212" t="s">
        <v>222</v>
      </c>
      <c r="H314" s="213">
        <v>5131.2049999999999</v>
      </c>
      <c r="I314" s="214"/>
      <c r="J314" s="215">
        <f>ROUND(I314*H314,2)</f>
        <v>0</v>
      </c>
      <c r="K314" s="211" t="s">
        <v>19</v>
      </c>
      <c r="L314" s="48"/>
      <c r="M314" s="216" t="s">
        <v>19</v>
      </c>
      <c r="N314" s="217" t="s">
        <v>45</v>
      </c>
      <c r="O314" s="88"/>
      <c r="P314" s="218">
        <f>O314*H314</f>
        <v>0</v>
      </c>
      <c r="Q314" s="218">
        <v>0</v>
      </c>
      <c r="R314" s="218">
        <f>Q314*H314</f>
        <v>0</v>
      </c>
      <c r="S314" s="218">
        <v>0</v>
      </c>
      <c r="T314" s="219">
        <f>S314*H314</f>
        <v>0</v>
      </c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R314" s="220" t="s">
        <v>196</v>
      </c>
      <c r="AT314" s="220" t="s">
        <v>192</v>
      </c>
      <c r="AU314" s="220" t="s">
        <v>196</v>
      </c>
      <c r="AY314" s="21" t="s">
        <v>189</v>
      </c>
      <c r="BE314" s="221">
        <f>IF(N314="základní",J314,0)</f>
        <v>0</v>
      </c>
      <c r="BF314" s="221">
        <f>IF(N314="snížená",J314,0)</f>
        <v>0</v>
      </c>
      <c r="BG314" s="221">
        <f>IF(N314="zákl. přenesená",J314,0)</f>
        <v>0</v>
      </c>
      <c r="BH314" s="221">
        <f>IF(N314="sníž. přenesená",J314,0)</f>
        <v>0</v>
      </c>
      <c r="BI314" s="221">
        <f>IF(N314="nulová",J314,0)</f>
        <v>0</v>
      </c>
      <c r="BJ314" s="21" t="s">
        <v>82</v>
      </c>
      <c r="BK314" s="221">
        <f>ROUND(I314*H314,2)</f>
        <v>0</v>
      </c>
      <c r="BL314" s="21" t="s">
        <v>196</v>
      </c>
      <c r="BM314" s="220" t="s">
        <v>962</v>
      </c>
    </row>
    <row r="315" s="2" customFormat="1" ht="33" customHeight="1">
      <c r="A315" s="42"/>
      <c r="B315" s="43"/>
      <c r="C315" s="209" t="s">
        <v>573</v>
      </c>
      <c r="D315" s="209" t="s">
        <v>192</v>
      </c>
      <c r="E315" s="210" t="s">
        <v>756</v>
      </c>
      <c r="F315" s="211" t="s">
        <v>2895</v>
      </c>
      <c r="G315" s="212" t="s">
        <v>222</v>
      </c>
      <c r="H315" s="213">
        <v>213.80000000000001</v>
      </c>
      <c r="I315" s="214"/>
      <c r="J315" s="215">
        <f>ROUND(I315*H315,2)</f>
        <v>0</v>
      </c>
      <c r="K315" s="211" t="s">
        <v>19</v>
      </c>
      <c r="L315" s="48"/>
      <c r="M315" s="216" t="s">
        <v>19</v>
      </c>
      <c r="N315" s="217" t="s">
        <v>45</v>
      </c>
      <c r="O315" s="88"/>
      <c r="P315" s="218">
        <f>O315*H315</f>
        <v>0</v>
      </c>
      <c r="Q315" s="218">
        <v>0</v>
      </c>
      <c r="R315" s="218">
        <f>Q315*H315</f>
        <v>0</v>
      </c>
      <c r="S315" s="218">
        <v>0</v>
      </c>
      <c r="T315" s="219">
        <f>S315*H315</f>
        <v>0</v>
      </c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R315" s="220" t="s">
        <v>196</v>
      </c>
      <c r="AT315" s="220" t="s">
        <v>192</v>
      </c>
      <c r="AU315" s="220" t="s">
        <v>196</v>
      </c>
      <c r="AY315" s="21" t="s">
        <v>189</v>
      </c>
      <c r="BE315" s="221">
        <f>IF(N315="základní",J315,0)</f>
        <v>0</v>
      </c>
      <c r="BF315" s="221">
        <f>IF(N315="snížená",J315,0)</f>
        <v>0</v>
      </c>
      <c r="BG315" s="221">
        <f>IF(N315="zákl. přenesená",J315,0)</f>
        <v>0</v>
      </c>
      <c r="BH315" s="221">
        <f>IF(N315="sníž. přenesená",J315,0)</f>
        <v>0</v>
      </c>
      <c r="BI315" s="221">
        <f>IF(N315="nulová",J315,0)</f>
        <v>0</v>
      </c>
      <c r="BJ315" s="21" t="s">
        <v>82</v>
      </c>
      <c r="BK315" s="221">
        <f>ROUND(I315*H315,2)</f>
        <v>0</v>
      </c>
      <c r="BL315" s="21" t="s">
        <v>196</v>
      </c>
      <c r="BM315" s="220" t="s">
        <v>972</v>
      </c>
    </row>
    <row r="316" s="17" customFormat="1" ht="20.88" customHeight="1">
      <c r="A316" s="17"/>
      <c r="B316" s="291"/>
      <c r="C316" s="292"/>
      <c r="D316" s="293" t="s">
        <v>73</v>
      </c>
      <c r="E316" s="293" t="s">
        <v>2896</v>
      </c>
      <c r="F316" s="293" t="s">
        <v>2897</v>
      </c>
      <c r="G316" s="292"/>
      <c r="H316" s="292"/>
      <c r="I316" s="294"/>
      <c r="J316" s="295">
        <f>BK316</f>
        <v>0</v>
      </c>
      <c r="K316" s="292"/>
      <c r="L316" s="296"/>
      <c r="M316" s="297"/>
      <c r="N316" s="298"/>
      <c r="O316" s="298"/>
      <c r="P316" s="299">
        <f>P317</f>
        <v>0</v>
      </c>
      <c r="Q316" s="298"/>
      <c r="R316" s="299">
        <f>R317</f>
        <v>0</v>
      </c>
      <c r="S316" s="298"/>
      <c r="T316" s="300">
        <f>T317</f>
        <v>0</v>
      </c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R316" s="301" t="s">
        <v>82</v>
      </c>
      <c r="AT316" s="302" t="s">
        <v>73</v>
      </c>
      <c r="AU316" s="302" t="s">
        <v>190</v>
      </c>
      <c r="AY316" s="301" t="s">
        <v>189</v>
      </c>
      <c r="BK316" s="303">
        <f>BK317</f>
        <v>0</v>
      </c>
    </row>
    <row r="317" s="2" customFormat="1" ht="24.15" customHeight="1">
      <c r="A317" s="42"/>
      <c r="B317" s="43"/>
      <c r="C317" s="209" t="s">
        <v>578</v>
      </c>
      <c r="D317" s="209" t="s">
        <v>192</v>
      </c>
      <c r="E317" s="210" t="s">
        <v>2898</v>
      </c>
      <c r="F317" s="211" t="s">
        <v>2899</v>
      </c>
      <c r="G317" s="212" t="s">
        <v>222</v>
      </c>
      <c r="H317" s="213">
        <v>274.68900000000002</v>
      </c>
      <c r="I317" s="214"/>
      <c r="J317" s="215">
        <f>ROUND(I317*H317,2)</f>
        <v>0</v>
      </c>
      <c r="K317" s="211" t="s">
        <v>19</v>
      </c>
      <c r="L317" s="48"/>
      <c r="M317" s="216" t="s">
        <v>19</v>
      </c>
      <c r="N317" s="217" t="s">
        <v>45</v>
      </c>
      <c r="O317" s="88"/>
      <c r="P317" s="218">
        <f>O317*H317</f>
        <v>0</v>
      </c>
      <c r="Q317" s="218">
        <v>0</v>
      </c>
      <c r="R317" s="218">
        <f>Q317*H317</f>
        <v>0</v>
      </c>
      <c r="S317" s="218">
        <v>0</v>
      </c>
      <c r="T317" s="219">
        <f>S317*H317</f>
        <v>0</v>
      </c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R317" s="220" t="s">
        <v>196</v>
      </c>
      <c r="AT317" s="220" t="s">
        <v>192</v>
      </c>
      <c r="AU317" s="220" t="s">
        <v>196</v>
      </c>
      <c r="AY317" s="21" t="s">
        <v>189</v>
      </c>
      <c r="BE317" s="221">
        <f>IF(N317="základní",J317,0)</f>
        <v>0</v>
      </c>
      <c r="BF317" s="221">
        <f>IF(N317="snížená",J317,0)</f>
        <v>0</v>
      </c>
      <c r="BG317" s="221">
        <f>IF(N317="zákl. přenesená",J317,0)</f>
        <v>0</v>
      </c>
      <c r="BH317" s="221">
        <f>IF(N317="sníž. přenesená",J317,0)</f>
        <v>0</v>
      </c>
      <c r="BI317" s="221">
        <f>IF(N317="nulová",J317,0)</f>
        <v>0</v>
      </c>
      <c r="BJ317" s="21" t="s">
        <v>82</v>
      </c>
      <c r="BK317" s="221">
        <f>ROUND(I317*H317,2)</f>
        <v>0</v>
      </c>
      <c r="BL317" s="21" t="s">
        <v>196</v>
      </c>
      <c r="BM317" s="220" t="s">
        <v>980</v>
      </c>
    </row>
    <row r="318" s="12" customFormat="1" ht="20.88" customHeight="1">
      <c r="A318" s="12"/>
      <c r="B318" s="193"/>
      <c r="C318" s="194"/>
      <c r="D318" s="195" t="s">
        <v>73</v>
      </c>
      <c r="E318" s="207" t="s">
        <v>2900</v>
      </c>
      <c r="F318" s="207" t="s">
        <v>2901</v>
      </c>
      <c r="G318" s="194"/>
      <c r="H318" s="194"/>
      <c r="I318" s="197"/>
      <c r="J318" s="208">
        <f>BK318</f>
        <v>0</v>
      </c>
      <c r="K318" s="194"/>
      <c r="L318" s="199"/>
      <c r="M318" s="200"/>
      <c r="N318" s="201"/>
      <c r="O318" s="201"/>
      <c r="P318" s="202">
        <f>P319+P327</f>
        <v>0</v>
      </c>
      <c r="Q318" s="201"/>
      <c r="R318" s="202">
        <f>R319+R327</f>
        <v>1.38000251</v>
      </c>
      <c r="S318" s="201"/>
      <c r="T318" s="203">
        <f>T319+T327</f>
        <v>1.37127361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04" t="s">
        <v>82</v>
      </c>
      <c r="AT318" s="205" t="s">
        <v>73</v>
      </c>
      <c r="AU318" s="205" t="s">
        <v>84</v>
      </c>
      <c r="AY318" s="204" t="s">
        <v>189</v>
      </c>
      <c r="BK318" s="206">
        <f>BK319+BK327</f>
        <v>0</v>
      </c>
    </row>
    <row r="319" s="17" customFormat="1" ht="20.88" customHeight="1">
      <c r="A319" s="17"/>
      <c r="B319" s="291"/>
      <c r="C319" s="292"/>
      <c r="D319" s="293" t="s">
        <v>73</v>
      </c>
      <c r="E319" s="293" t="s">
        <v>2902</v>
      </c>
      <c r="F319" s="293" t="s">
        <v>2903</v>
      </c>
      <c r="G319" s="292"/>
      <c r="H319" s="292"/>
      <c r="I319" s="294"/>
      <c r="J319" s="295">
        <f>BK319</f>
        <v>0</v>
      </c>
      <c r="K319" s="292"/>
      <c r="L319" s="296"/>
      <c r="M319" s="297"/>
      <c r="N319" s="298"/>
      <c r="O319" s="298"/>
      <c r="P319" s="299">
        <f>SUM(P320:P326)</f>
        <v>0</v>
      </c>
      <c r="Q319" s="298"/>
      <c r="R319" s="299">
        <f>SUM(R320:R326)</f>
        <v>1.38000251</v>
      </c>
      <c r="S319" s="298"/>
      <c r="T319" s="300">
        <f>SUM(T320:T326)</f>
        <v>0</v>
      </c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R319" s="301" t="s">
        <v>82</v>
      </c>
      <c r="AT319" s="302" t="s">
        <v>73</v>
      </c>
      <c r="AU319" s="302" t="s">
        <v>190</v>
      </c>
      <c r="AY319" s="301" t="s">
        <v>189</v>
      </c>
      <c r="BK319" s="303">
        <f>SUM(BK320:BK326)</f>
        <v>0</v>
      </c>
    </row>
    <row r="320" s="2" customFormat="1" ht="24.15" customHeight="1">
      <c r="A320" s="42"/>
      <c r="B320" s="43"/>
      <c r="C320" s="209" t="s">
        <v>586</v>
      </c>
      <c r="D320" s="209" t="s">
        <v>192</v>
      </c>
      <c r="E320" s="210" t="s">
        <v>2904</v>
      </c>
      <c r="F320" s="211" t="s">
        <v>2905</v>
      </c>
      <c r="G320" s="212" t="s">
        <v>115</v>
      </c>
      <c r="H320" s="213">
        <v>65.200000000000003</v>
      </c>
      <c r="I320" s="214"/>
      <c r="J320" s="215">
        <f>ROUND(I320*H320,2)</f>
        <v>0</v>
      </c>
      <c r="K320" s="211" t="s">
        <v>19</v>
      </c>
      <c r="L320" s="48"/>
      <c r="M320" s="216" t="s">
        <v>19</v>
      </c>
      <c r="N320" s="217" t="s">
        <v>45</v>
      </c>
      <c r="O320" s="88"/>
      <c r="P320" s="218">
        <f>O320*H320</f>
        <v>0</v>
      </c>
      <c r="Q320" s="218">
        <v>0.00173</v>
      </c>
      <c r="R320" s="218">
        <f>Q320*H320</f>
        <v>0.11279600000000001</v>
      </c>
      <c r="S320" s="218">
        <v>0</v>
      </c>
      <c r="T320" s="219">
        <f>S320*H320</f>
        <v>0</v>
      </c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R320" s="220" t="s">
        <v>282</v>
      </c>
      <c r="AT320" s="220" t="s">
        <v>192</v>
      </c>
      <c r="AU320" s="220" t="s">
        <v>196</v>
      </c>
      <c r="AY320" s="21" t="s">
        <v>189</v>
      </c>
      <c r="BE320" s="221">
        <f>IF(N320="základní",J320,0)</f>
        <v>0</v>
      </c>
      <c r="BF320" s="221">
        <f>IF(N320="snížená",J320,0)</f>
        <v>0</v>
      </c>
      <c r="BG320" s="221">
        <f>IF(N320="zákl. přenesená",J320,0)</f>
        <v>0</v>
      </c>
      <c r="BH320" s="221">
        <f>IF(N320="sníž. přenesená",J320,0)</f>
        <v>0</v>
      </c>
      <c r="BI320" s="221">
        <f>IF(N320="nulová",J320,0)</f>
        <v>0</v>
      </c>
      <c r="BJ320" s="21" t="s">
        <v>82</v>
      </c>
      <c r="BK320" s="221">
        <f>ROUND(I320*H320,2)</f>
        <v>0</v>
      </c>
      <c r="BL320" s="21" t="s">
        <v>282</v>
      </c>
      <c r="BM320" s="220" t="s">
        <v>989</v>
      </c>
    </row>
    <row r="321" s="2" customFormat="1" ht="24.15" customHeight="1">
      <c r="A321" s="42"/>
      <c r="B321" s="43"/>
      <c r="C321" s="209" t="s">
        <v>591</v>
      </c>
      <c r="D321" s="209" t="s">
        <v>192</v>
      </c>
      <c r="E321" s="210" t="s">
        <v>2906</v>
      </c>
      <c r="F321" s="211" t="s">
        <v>2907</v>
      </c>
      <c r="G321" s="212" t="s">
        <v>115</v>
      </c>
      <c r="H321" s="213">
        <v>21.690000000000001</v>
      </c>
      <c r="I321" s="214"/>
      <c r="J321" s="215">
        <f>ROUND(I321*H321,2)</f>
        <v>0</v>
      </c>
      <c r="K321" s="211" t="s">
        <v>19</v>
      </c>
      <c r="L321" s="48"/>
      <c r="M321" s="216" t="s">
        <v>19</v>
      </c>
      <c r="N321" s="217" t="s">
        <v>45</v>
      </c>
      <c r="O321" s="88"/>
      <c r="P321" s="218">
        <f>O321*H321</f>
        <v>0</v>
      </c>
      <c r="Q321" s="218">
        <v>0.0025699999999999998</v>
      </c>
      <c r="R321" s="218">
        <f>Q321*H321</f>
        <v>0.055743299999999996</v>
      </c>
      <c r="S321" s="218">
        <v>0</v>
      </c>
      <c r="T321" s="219">
        <f>S321*H321</f>
        <v>0</v>
      </c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R321" s="220" t="s">
        <v>282</v>
      </c>
      <c r="AT321" s="220" t="s">
        <v>192</v>
      </c>
      <c r="AU321" s="220" t="s">
        <v>196</v>
      </c>
      <c r="AY321" s="21" t="s">
        <v>189</v>
      </c>
      <c r="BE321" s="221">
        <f>IF(N321="základní",J321,0)</f>
        <v>0</v>
      </c>
      <c r="BF321" s="221">
        <f>IF(N321="snížená",J321,0)</f>
        <v>0</v>
      </c>
      <c r="BG321" s="221">
        <f>IF(N321="zákl. přenesená",J321,0)</f>
        <v>0</v>
      </c>
      <c r="BH321" s="221">
        <f>IF(N321="sníž. přenesená",J321,0)</f>
        <v>0</v>
      </c>
      <c r="BI321" s="221">
        <f>IF(N321="nulová",J321,0)</f>
        <v>0</v>
      </c>
      <c r="BJ321" s="21" t="s">
        <v>82</v>
      </c>
      <c r="BK321" s="221">
        <f>ROUND(I321*H321,2)</f>
        <v>0</v>
      </c>
      <c r="BL321" s="21" t="s">
        <v>282</v>
      </c>
      <c r="BM321" s="220" t="s">
        <v>1001</v>
      </c>
    </row>
    <row r="322" s="2" customFormat="1" ht="24.15" customHeight="1">
      <c r="A322" s="42"/>
      <c r="B322" s="43"/>
      <c r="C322" s="209" t="s">
        <v>600</v>
      </c>
      <c r="D322" s="209" t="s">
        <v>192</v>
      </c>
      <c r="E322" s="210" t="s">
        <v>2908</v>
      </c>
      <c r="F322" s="211" t="s">
        <v>2909</v>
      </c>
      <c r="G322" s="212" t="s">
        <v>115</v>
      </c>
      <c r="H322" s="213">
        <v>217.22999999999999</v>
      </c>
      <c r="I322" s="214"/>
      <c r="J322" s="215">
        <f>ROUND(I322*H322,2)</f>
        <v>0</v>
      </c>
      <c r="K322" s="211" t="s">
        <v>19</v>
      </c>
      <c r="L322" s="48"/>
      <c r="M322" s="216" t="s">
        <v>19</v>
      </c>
      <c r="N322" s="217" t="s">
        <v>45</v>
      </c>
      <c r="O322" s="88"/>
      <c r="P322" s="218">
        <f>O322*H322</f>
        <v>0</v>
      </c>
      <c r="Q322" s="218">
        <v>0.0018400000000000001</v>
      </c>
      <c r="R322" s="218">
        <f>Q322*H322</f>
        <v>0.39970319999999998</v>
      </c>
      <c r="S322" s="218">
        <v>0</v>
      </c>
      <c r="T322" s="219">
        <f>S322*H322</f>
        <v>0</v>
      </c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R322" s="220" t="s">
        <v>282</v>
      </c>
      <c r="AT322" s="220" t="s">
        <v>192</v>
      </c>
      <c r="AU322" s="220" t="s">
        <v>196</v>
      </c>
      <c r="AY322" s="21" t="s">
        <v>189</v>
      </c>
      <c r="BE322" s="221">
        <f>IF(N322="základní",J322,0)</f>
        <v>0</v>
      </c>
      <c r="BF322" s="221">
        <f>IF(N322="snížená",J322,0)</f>
        <v>0</v>
      </c>
      <c r="BG322" s="221">
        <f>IF(N322="zákl. přenesená",J322,0)</f>
        <v>0</v>
      </c>
      <c r="BH322" s="221">
        <f>IF(N322="sníž. přenesená",J322,0)</f>
        <v>0</v>
      </c>
      <c r="BI322" s="221">
        <f>IF(N322="nulová",J322,0)</f>
        <v>0</v>
      </c>
      <c r="BJ322" s="21" t="s">
        <v>82</v>
      </c>
      <c r="BK322" s="221">
        <f>ROUND(I322*H322,2)</f>
        <v>0</v>
      </c>
      <c r="BL322" s="21" t="s">
        <v>282</v>
      </c>
      <c r="BM322" s="220" t="s">
        <v>1012</v>
      </c>
    </row>
    <row r="323" s="2" customFormat="1" ht="24.15" customHeight="1">
      <c r="A323" s="42"/>
      <c r="B323" s="43"/>
      <c r="C323" s="209" t="s">
        <v>606</v>
      </c>
      <c r="D323" s="209" t="s">
        <v>192</v>
      </c>
      <c r="E323" s="210" t="s">
        <v>2910</v>
      </c>
      <c r="F323" s="211" t="s">
        <v>2911</v>
      </c>
      <c r="G323" s="212" t="s">
        <v>115</v>
      </c>
      <c r="H323" s="213">
        <v>46.200000000000003</v>
      </c>
      <c r="I323" s="214"/>
      <c r="J323" s="215">
        <f>ROUND(I323*H323,2)</f>
        <v>0</v>
      </c>
      <c r="K323" s="211" t="s">
        <v>19</v>
      </c>
      <c r="L323" s="48"/>
      <c r="M323" s="216" t="s">
        <v>19</v>
      </c>
      <c r="N323" s="217" t="s">
        <v>45</v>
      </c>
      <c r="O323" s="88"/>
      <c r="P323" s="218">
        <f>O323*H323</f>
        <v>0</v>
      </c>
      <c r="Q323" s="218">
        <v>0.0022200000000000002</v>
      </c>
      <c r="R323" s="218">
        <f>Q323*H323</f>
        <v>0.10256400000000002</v>
      </c>
      <c r="S323" s="218">
        <v>0</v>
      </c>
      <c r="T323" s="219">
        <f>S323*H323</f>
        <v>0</v>
      </c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R323" s="220" t="s">
        <v>282</v>
      </c>
      <c r="AT323" s="220" t="s">
        <v>192</v>
      </c>
      <c r="AU323" s="220" t="s">
        <v>196</v>
      </c>
      <c r="AY323" s="21" t="s">
        <v>189</v>
      </c>
      <c r="BE323" s="221">
        <f>IF(N323="základní",J323,0)</f>
        <v>0</v>
      </c>
      <c r="BF323" s="221">
        <f>IF(N323="snížená",J323,0)</f>
        <v>0</v>
      </c>
      <c r="BG323" s="221">
        <f>IF(N323="zákl. přenesená",J323,0)</f>
        <v>0</v>
      </c>
      <c r="BH323" s="221">
        <f>IF(N323="sníž. přenesená",J323,0)</f>
        <v>0</v>
      </c>
      <c r="BI323" s="221">
        <f>IF(N323="nulová",J323,0)</f>
        <v>0</v>
      </c>
      <c r="BJ323" s="21" t="s">
        <v>82</v>
      </c>
      <c r="BK323" s="221">
        <f>ROUND(I323*H323,2)</f>
        <v>0</v>
      </c>
      <c r="BL323" s="21" t="s">
        <v>282</v>
      </c>
      <c r="BM323" s="220" t="s">
        <v>1024</v>
      </c>
    </row>
    <row r="324" s="2" customFormat="1" ht="24.15" customHeight="1">
      <c r="A324" s="42"/>
      <c r="B324" s="43"/>
      <c r="C324" s="209" t="s">
        <v>611</v>
      </c>
      <c r="D324" s="209" t="s">
        <v>192</v>
      </c>
      <c r="E324" s="210" t="s">
        <v>2912</v>
      </c>
      <c r="F324" s="211" t="s">
        <v>2913</v>
      </c>
      <c r="G324" s="212" t="s">
        <v>115</v>
      </c>
      <c r="H324" s="213">
        <v>143.869</v>
      </c>
      <c r="I324" s="214"/>
      <c r="J324" s="215">
        <f>ROUND(I324*H324,2)</f>
        <v>0</v>
      </c>
      <c r="K324" s="211" t="s">
        <v>19</v>
      </c>
      <c r="L324" s="48"/>
      <c r="M324" s="216" t="s">
        <v>19</v>
      </c>
      <c r="N324" s="217" t="s">
        <v>45</v>
      </c>
      <c r="O324" s="88"/>
      <c r="P324" s="218">
        <f>O324*H324</f>
        <v>0</v>
      </c>
      <c r="Q324" s="218">
        <v>0.0027599999999999999</v>
      </c>
      <c r="R324" s="218">
        <f>Q324*H324</f>
        <v>0.39707843999999998</v>
      </c>
      <c r="S324" s="218">
        <v>0</v>
      </c>
      <c r="T324" s="219">
        <f>S324*H324</f>
        <v>0</v>
      </c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R324" s="220" t="s">
        <v>282</v>
      </c>
      <c r="AT324" s="220" t="s">
        <v>192</v>
      </c>
      <c r="AU324" s="220" t="s">
        <v>196</v>
      </c>
      <c r="AY324" s="21" t="s">
        <v>189</v>
      </c>
      <c r="BE324" s="221">
        <f>IF(N324="základní",J324,0)</f>
        <v>0</v>
      </c>
      <c r="BF324" s="221">
        <f>IF(N324="snížená",J324,0)</f>
        <v>0</v>
      </c>
      <c r="BG324" s="221">
        <f>IF(N324="zákl. přenesená",J324,0)</f>
        <v>0</v>
      </c>
      <c r="BH324" s="221">
        <f>IF(N324="sníž. přenesená",J324,0)</f>
        <v>0</v>
      </c>
      <c r="BI324" s="221">
        <f>IF(N324="nulová",J324,0)</f>
        <v>0</v>
      </c>
      <c r="BJ324" s="21" t="s">
        <v>82</v>
      </c>
      <c r="BK324" s="221">
        <f>ROUND(I324*H324,2)</f>
        <v>0</v>
      </c>
      <c r="BL324" s="21" t="s">
        <v>282</v>
      </c>
      <c r="BM324" s="220" t="s">
        <v>1037</v>
      </c>
    </row>
    <row r="325" s="2" customFormat="1" ht="24.15" customHeight="1">
      <c r="A325" s="42"/>
      <c r="B325" s="43"/>
      <c r="C325" s="209" t="s">
        <v>617</v>
      </c>
      <c r="D325" s="209" t="s">
        <v>192</v>
      </c>
      <c r="E325" s="210" t="s">
        <v>2914</v>
      </c>
      <c r="F325" s="211" t="s">
        <v>2915</v>
      </c>
      <c r="G325" s="212" t="s">
        <v>115</v>
      </c>
      <c r="H325" s="213">
        <v>93.728999999999999</v>
      </c>
      <c r="I325" s="214"/>
      <c r="J325" s="215">
        <f>ROUND(I325*H325,2)</f>
        <v>0</v>
      </c>
      <c r="K325" s="211" t="s">
        <v>19</v>
      </c>
      <c r="L325" s="48"/>
      <c r="M325" s="216" t="s">
        <v>19</v>
      </c>
      <c r="N325" s="217" t="s">
        <v>45</v>
      </c>
      <c r="O325" s="88"/>
      <c r="P325" s="218">
        <f>O325*H325</f>
        <v>0</v>
      </c>
      <c r="Q325" s="218">
        <v>0.0033300000000000001</v>
      </c>
      <c r="R325" s="218">
        <f>Q325*H325</f>
        <v>0.31211757000000001</v>
      </c>
      <c r="S325" s="218">
        <v>0</v>
      </c>
      <c r="T325" s="219">
        <f>S325*H325</f>
        <v>0</v>
      </c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R325" s="220" t="s">
        <v>282</v>
      </c>
      <c r="AT325" s="220" t="s">
        <v>192</v>
      </c>
      <c r="AU325" s="220" t="s">
        <v>196</v>
      </c>
      <c r="AY325" s="21" t="s">
        <v>189</v>
      </c>
      <c r="BE325" s="221">
        <f>IF(N325="základní",J325,0)</f>
        <v>0</v>
      </c>
      <c r="BF325" s="221">
        <f>IF(N325="snížená",J325,0)</f>
        <v>0</v>
      </c>
      <c r="BG325" s="221">
        <f>IF(N325="zákl. přenesená",J325,0)</f>
        <v>0</v>
      </c>
      <c r="BH325" s="221">
        <f>IF(N325="sníž. přenesená",J325,0)</f>
        <v>0</v>
      </c>
      <c r="BI325" s="221">
        <f>IF(N325="nulová",J325,0)</f>
        <v>0</v>
      </c>
      <c r="BJ325" s="21" t="s">
        <v>82</v>
      </c>
      <c r="BK325" s="221">
        <f>ROUND(I325*H325,2)</f>
        <v>0</v>
      </c>
      <c r="BL325" s="21" t="s">
        <v>282</v>
      </c>
      <c r="BM325" s="220" t="s">
        <v>1049</v>
      </c>
    </row>
    <row r="326" s="2" customFormat="1" ht="24.15" customHeight="1">
      <c r="A326" s="42"/>
      <c r="B326" s="43"/>
      <c r="C326" s="209" t="s">
        <v>622</v>
      </c>
      <c r="D326" s="209" t="s">
        <v>192</v>
      </c>
      <c r="E326" s="210" t="s">
        <v>2916</v>
      </c>
      <c r="F326" s="211" t="s">
        <v>2917</v>
      </c>
      <c r="G326" s="212" t="s">
        <v>222</v>
      </c>
      <c r="H326" s="213">
        <v>1.3799999999999999</v>
      </c>
      <c r="I326" s="214"/>
      <c r="J326" s="215">
        <f>ROUND(I326*H326,2)</f>
        <v>0</v>
      </c>
      <c r="K326" s="211" t="s">
        <v>19</v>
      </c>
      <c r="L326" s="48"/>
      <c r="M326" s="216" t="s">
        <v>19</v>
      </c>
      <c r="N326" s="217" t="s">
        <v>45</v>
      </c>
      <c r="O326" s="88"/>
      <c r="P326" s="218">
        <f>O326*H326</f>
        <v>0</v>
      </c>
      <c r="Q326" s="218">
        <v>0</v>
      </c>
      <c r="R326" s="218">
        <f>Q326*H326</f>
        <v>0</v>
      </c>
      <c r="S326" s="218">
        <v>0</v>
      </c>
      <c r="T326" s="219">
        <f>S326*H326</f>
        <v>0</v>
      </c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R326" s="220" t="s">
        <v>282</v>
      </c>
      <c r="AT326" s="220" t="s">
        <v>192</v>
      </c>
      <c r="AU326" s="220" t="s">
        <v>196</v>
      </c>
      <c r="AY326" s="21" t="s">
        <v>189</v>
      </c>
      <c r="BE326" s="221">
        <f>IF(N326="základní",J326,0)</f>
        <v>0</v>
      </c>
      <c r="BF326" s="221">
        <f>IF(N326="snížená",J326,0)</f>
        <v>0</v>
      </c>
      <c r="BG326" s="221">
        <f>IF(N326="zákl. přenesená",J326,0)</f>
        <v>0</v>
      </c>
      <c r="BH326" s="221">
        <f>IF(N326="sníž. přenesená",J326,0)</f>
        <v>0</v>
      </c>
      <c r="BI326" s="221">
        <f>IF(N326="nulová",J326,0)</f>
        <v>0</v>
      </c>
      <c r="BJ326" s="21" t="s">
        <v>82</v>
      </c>
      <c r="BK326" s="221">
        <f>ROUND(I326*H326,2)</f>
        <v>0</v>
      </c>
      <c r="BL326" s="21" t="s">
        <v>282</v>
      </c>
      <c r="BM326" s="220" t="s">
        <v>1061</v>
      </c>
    </row>
    <row r="327" s="17" customFormat="1" ht="20.88" customHeight="1">
      <c r="A327" s="17"/>
      <c r="B327" s="291"/>
      <c r="C327" s="292"/>
      <c r="D327" s="293" t="s">
        <v>73</v>
      </c>
      <c r="E327" s="293" t="s">
        <v>2918</v>
      </c>
      <c r="F327" s="293" t="s">
        <v>2919</v>
      </c>
      <c r="G327" s="292"/>
      <c r="H327" s="292"/>
      <c r="I327" s="294"/>
      <c r="J327" s="295">
        <f>BK327</f>
        <v>0</v>
      </c>
      <c r="K327" s="292"/>
      <c r="L327" s="296"/>
      <c r="M327" s="297"/>
      <c r="N327" s="298"/>
      <c r="O327" s="298"/>
      <c r="P327" s="299">
        <f>SUM(P328:P332)</f>
        <v>0</v>
      </c>
      <c r="Q327" s="298"/>
      <c r="R327" s="299">
        <f>SUM(R328:R332)</f>
        <v>0</v>
      </c>
      <c r="S327" s="298"/>
      <c r="T327" s="300">
        <f>SUM(T328:T332)</f>
        <v>1.37127361</v>
      </c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R327" s="301" t="s">
        <v>82</v>
      </c>
      <c r="AT327" s="302" t="s">
        <v>73</v>
      </c>
      <c r="AU327" s="302" t="s">
        <v>190</v>
      </c>
      <c r="AY327" s="301" t="s">
        <v>189</v>
      </c>
      <c r="BK327" s="303">
        <f>SUM(BK328:BK332)</f>
        <v>0</v>
      </c>
    </row>
    <row r="328" s="2" customFormat="1" ht="24.15" customHeight="1">
      <c r="A328" s="42"/>
      <c r="B328" s="43"/>
      <c r="C328" s="209" t="s">
        <v>627</v>
      </c>
      <c r="D328" s="209" t="s">
        <v>192</v>
      </c>
      <c r="E328" s="210" t="s">
        <v>2920</v>
      </c>
      <c r="F328" s="211" t="s">
        <v>2921</v>
      </c>
      <c r="G328" s="212" t="s">
        <v>115</v>
      </c>
      <c r="H328" s="213">
        <v>65.200000000000003</v>
      </c>
      <c r="I328" s="214"/>
      <c r="J328" s="215">
        <f>ROUND(I328*H328,2)</f>
        <v>0</v>
      </c>
      <c r="K328" s="211" t="s">
        <v>19</v>
      </c>
      <c r="L328" s="48"/>
      <c r="M328" s="216" t="s">
        <v>19</v>
      </c>
      <c r="N328" s="217" t="s">
        <v>45</v>
      </c>
      <c r="O328" s="88"/>
      <c r="P328" s="218">
        <f>O328*H328</f>
        <v>0</v>
      </c>
      <c r="Q328" s="218">
        <v>0</v>
      </c>
      <c r="R328" s="218">
        <f>Q328*H328</f>
        <v>0</v>
      </c>
      <c r="S328" s="218">
        <v>0.0039399999999999999</v>
      </c>
      <c r="T328" s="219">
        <f>S328*H328</f>
        <v>0.25688800000000001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20" t="s">
        <v>282</v>
      </c>
      <c r="AT328" s="220" t="s">
        <v>192</v>
      </c>
      <c r="AU328" s="220" t="s">
        <v>196</v>
      </c>
      <c r="AY328" s="21" t="s">
        <v>189</v>
      </c>
      <c r="BE328" s="221">
        <f>IF(N328="základní",J328,0)</f>
        <v>0</v>
      </c>
      <c r="BF328" s="221">
        <f>IF(N328="snížená",J328,0)</f>
        <v>0</v>
      </c>
      <c r="BG328" s="221">
        <f>IF(N328="zákl. přenesená",J328,0)</f>
        <v>0</v>
      </c>
      <c r="BH328" s="221">
        <f>IF(N328="sníž. přenesená",J328,0)</f>
        <v>0</v>
      </c>
      <c r="BI328" s="221">
        <f>IF(N328="nulová",J328,0)</f>
        <v>0</v>
      </c>
      <c r="BJ328" s="21" t="s">
        <v>82</v>
      </c>
      <c r="BK328" s="221">
        <f>ROUND(I328*H328,2)</f>
        <v>0</v>
      </c>
      <c r="BL328" s="21" t="s">
        <v>282</v>
      </c>
      <c r="BM328" s="220" t="s">
        <v>1073</v>
      </c>
    </row>
    <row r="329" s="2" customFormat="1" ht="37.8" customHeight="1">
      <c r="A329" s="42"/>
      <c r="B329" s="43"/>
      <c r="C329" s="209" t="s">
        <v>633</v>
      </c>
      <c r="D329" s="209" t="s">
        <v>192</v>
      </c>
      <c r="E329" s="210" t="s">
        <v>2922</v>
      </c>
      <c r="F329" s="211" t="s">
        <v>2923</v>
      </c>
      <c r="G329" s="212" t="s">
        <v>1099</v>
      </c>
      <c r="H329" s="213">
        <v>1</v>
      </c>
      <c r="I329" s="214"/>
      <c r="J329" s="215">
        <f>ROUND(I329*H329,2)</f>
        <v>0</v>
      </c>
      <c r="K329" s="211" t="s">
        <v>19</v>
      </c>
      <c r="L329" s="48"/>
      <c r="M329" s="216" t="s">
        <v>19</v>
      </c>
      <c r="N329" s="217" t="s">
        <v>45</v>
      </c>
      <c r="O329" s="88"/>
      <c r="P329" s="218">
        <f>O329*H329</f>
        <v>0</v>
      </c>
      <c r="Q329" s="218">
        <v>0</v>
      </c>
      <c r="R329" s="218">
        <f>Q329*H329</f>
        <v>0</v>
      </c>
      <c r="S329" s="218">
        <v>0</v>
      </c>
      <c r="T329" s="219">
        <f>S329*H329</f>
        <v>0</v>
      </c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R329" s="220" t="s">
        <v>282</v>
      </c>
      <c r="AT329" s="220" t="s">
        <v>192</v>
      </c>
      <c r="AU329" s="220" t="s">
        <v>196</v>
      </c>
      <c r="AY329" s="21" t="s">
        <v>189</v>
      </c>
      <c r="BE329" s="221">
        <f>IF(N329="základní",J329,0)</f>
        <v>0</v>
      </c>
      <c r="BF329" s="221">
        <f>IF(N329="snížená",J329,0)</f>
        <v>0</v>
      </c>
      <c r="BG329" s="221">
        <f>IF(N329="zákl. přenesená",J329,0)</f>
        <v>0</v>
      </c>
      <c r="BH329" s="221">
        <f>IF(N329="sníž. přenesená",J329,0)</f>
        <v>0</v>
      </c>
      <c r="BI329" s="221">
        <f>IF(N329="nulová",J329,0)</f>
        <v>0</v>
      </c>
      <c r="BJ329" s="21" t="s">
        <v>82</v>
      </c>
      <c r="BK329" s="221">
        <f>ROUND(I329*H329,2)</f>
        <v>0</v>
      </c>
      <c r="BL329" s="21" t="s">
        <v>282</v>
      </c>
      <c r="BM329" s="220" t="s">
        <v>1105</v>
      </c>
    </row>
    <row r="330" s="2" customFormat="1" ht="33" customHeight="1">
      <c r="A330" s="42"/>
      <c r="B330" s="43"/>
      <c r="C330" s="209" t="s">
        <v>644</v>
      </c>
      <c r="D330" s="209" t="s">
        <v>192</v>
      </c>
      <c r="E330" s="210" t="s">
        <v>2924</v>
      </c>
      <c r="F330" s="211" t="s">
        <v>2925</v>
      </c>
      <c r="G330" s="212" t="s">
        <v>115</v>
      </c>
      <c r="H330" s="213">
        <v>423.40699999999998</v>
      </c>
      <c r="I330" s="214"/>
      <c r="J330" s="215">
        <f>ROUND(I330*H330,2)</f>
        <v>0</v>
      </c>
      <c r="K330" s="211" t="s">
        <v>19</v>
      </c>
      <c r="L330" s="48"/>
      <c r="M330" s="216" t="s">
        <v>19</v>
      </c>
      <c r="N330" s="217" t="s">
        <v>45</v>
      </c>
      <c r="O330" s="88"/>
      <c r="P330" s="218">
        <f>O330*H330</f>
        <v>0</v>
      </c>
      <c r="Q330" s="218">
        <v>0</v>
      </c>
      <c r="R330" s="218">
        <f>Q330*H330</f>
        <v>0</v>
      </c>
      <c r="S330" s="218">
        <v>0.0022300000000000002</v>
      </c>
      <c r="T330" s="219">
        <f>S330*H330</f>
        <v>0.94419761000000002</v>
      </c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R330" s="220" t="s">
        <v>282</v>
      </c>
      <c r="AT330" s="220" t="s">
        <v>192</v>
      </c>
      <c r="AU330" s="220" t="s">
        <v>196</v>
      </c>
      <c r="AY330" s="21" t="s">
        <v>189</v>
      </c>
      <c r="BE330" s="221">
        <f>IF(N330="základní",J330,0)</f>
        <v>0</v>
      </c>
      <c r="BF330" s="221">
        <f>IF(N330="snížená",J330,0)</f>
        <v>0</v>
      </c>
      <c r="BG330" s="221">
        <f>IF(N330="zákl. přenesená",J330,0)</f>
        <v>0</v>
      </c>
      <c r="BH330" s="221">
        <f>IF(N330="sníž. přenesená",J330,0)</f>
        <v>0</v>
      </c>
      <c r="BI330" s="221">
        <f>IF(N330="nulová",J330,0)</f>
        <v>0</v>
      </c>
      <c r="BJ330" s="21" t="s">
        <v>82</v>
      </c>
      <c r="BK330" s="221">
        <f>ROUND(I330*H330,2)</f>
        <v>0</v>
      </c>
      <c r="BL330" s="21" t="s">
        <v>282</v>
      </c>
      <c r="BM330" s="220" t="s">
        <v>1115</v>
      </c>
    </row>
    <row r="331" s="2" customFormat="1" ht="16.5" customHeight="1">
      <c r="A331" s="42"/>
      <c r="B331" s="43"/>
      <c r="C331" s="209" t="s">
        <v>650</v>
      </c>
      <c r="D331" s="209" t="s">
        <v>192</v>
      </c>
      <c r="E331" s="210" t="s">
        <v>951</v>
      </c>
      <c r="F331" s="211" t="s">
        <v>2926</v>
      </c>
      <c r="G331" s="212" t="s">
        <v>115</v>
      </c>
      <c r="H331" s="213">
        <v>50</v>
      </c>
      <c r="I331" s="214"/>
      <c r="J331" s="215">
        <f>ROUND(I331*H331,2)</f>
        <v>0</v>
      </c>
      <c r="K331" s="211" t="s">
        <v>19</v>
      </c>
      <c r="L331" s="48"/>
      <c r="M331" s="216" t="s">
        <v>19</v>
      </c>
      <c r="N331" s="217" t="s">
        <v>45</v>
      </c>
      <c r="O331" s="88"/>
      <c r="P331" s="218">
        <f>O331*H331</f>
        <v>0</v>
      </c>
      <c r="Q331" s="218">
        <v>0</v>
      </c>
      <c r="R331" s="218">
        <f>Q331*H331</f>
        <v>0</v>
      </c>
      <c r="S331" s="218">
        <v>0.0025999999999999999</v>
      </c>
      <c r="T331" s="219">
        <f>S331*H331</f>
        <v>0.13</v>
      </c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R331" s="220" t="s">
        <v>282</v>
      </c>
      <c r="AT331" s="220" t="s">
        <v>192</v>
      </c>
      <c r="AU331" s="220" t="s">
        <v>196</v>
      </c>
      <c r="AY331" s="21" t="s">
        <v>189</v>
      </c>
      <c r="BE331" s="221">
        <f>IF(N331="základní",J331,0)</f>
        <v>0</v>
      </c>
      <c r="BF331" s="221">
        <f>IF(N331="snížená",J331,0)</f>
        <v>0</v>
      </c>
      <c r="BG331" s="221">
        <f>IF(N331="zákl. přenesená",J331,0)</f>
        <v>0</v>
      </c>
      <c r="BH331" s="221">
        <f>IF(N331="sníž. přenesená",J331,0)</f>
        <v>0</v>
      </c>
      <c r="BI331" s="221">
        <f>IF(N331="nulová",J331,0)</f>
        <v>0</v>
      </c>
      <c r="BJ331" s="21" t="s">
        <v>82</v>
      </c>
      <c r="BK331" s="221">
        <f>ROUND(I331*H331,2)</f>
        <v>0</v>
      </c>
      <c r="BL331" s="21" t="s">
        <v>282</v>
      </c>
      <c r="BM331" s="220" t="s">
        <v>1130</v>
      </c>
    </row>
    <row r="332" s="2" customFormat="1" ht="16.5" customHeight="1">
      <c r="A332" s="42"/>
      <c r="B332" s="43"/>
      <c r="C332" s="209" t="s">
        <v>661</v>
      </c>
      <c r="D332" s="209" t="s">
        <v>192</v>
      </c>
      <c r="E332" s="210" t="s">
        <v>957</v>
      </c>
      <c r="F332" s="211" t="s">
        <v>2927</v>
      </c>
      <c r="G332" s="212" t="s">
        <v>115</v>
      </c>
      <c r="H332" s="213">
        <v>10.199999999999999</v>
      </c>
      <c r="I332" s="214"/>
      <c r="J332" s="215">
        <f>ROUND(I332*H332,2)</f>
        <v>0</v>
      </c>
      <c r="K332" s="211" t="s">
        <v>19</v>
      </c>
      <c r="L332" s="48"/>
      <c r="M332" s="216" t="s">
        <v>19</v>
      </c>
      <c r="N332" s="217" t="s">
        <v>45</v>
      </c>
      <c r="O332" s="88"/>
      <c r="P332" s="218">
        <f>O332*H332</f>
        <v>0</v>
      </c>
      <c r="Q332" s="218">
        <v>0</v>
      </c>
      <c r="R332" s="218">
        <f>Q332*H332</f>
        <v>0</v>
      </c>
      <c r="S332" s="218">
        <v>0.0039399999999999999</v>
      </c>
      <c r="T332" s="219">
        <f>S332*H332</f>
        <v>0.040187999999999995</v>
      </c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R332" s="220" t="s">
        <v>282</v>
      </c>
      <c r="AT332" s="220" t="s">
        <v>192</v>
      </c>
      <c r="AU332" s="220" t="s">
        <v>196</v>
      </c>
      <c r="AY332" s="21" t="s">
        <v>189</v>
      </c>
      <c r="BE332" s="221">
        <f>IF(N332="základní",J332,0)</f>
        <v>0</v>
      </c>
      <c r="BF332" s="221">
        <f>IF(N332="snížená",J332,0)</f>
        <v>0</v>
      </c>
      <c r="BG332" s="221">
        <f>IF(N332="zákl. přenesená",J332,0)</f>
        <v>0</v>
      </c>
      <c r="BH332" s="221">
        <f>IF(N332="sníž. přenesená",J332,0)</f>
        <v>0</v>
      </c>
      <c r="BI332" s="221">
        <f>IF(N332="nulová",J332,0)</f>
        <v>0</v>
      </c>
      <c r="BJ332" s="21" t="s">
        <v>82</v>
      </c>
      <c r="BK332" s="221">
        <f>ROUND(I332*H332,2)</f>
        <v>0</v>
      </c>
      <c r="BL332" s="21" t="s">
        <v>282</v>
      </c>
      <c r="BM332" s="220" t="s">
        <v>2193</v>
      </c>
    </row>
    <row r="333" s="12" customFormat="1" ht="20.88" customHeight="1">
      <c r="A333" s="12"/>
      <c r="B333" s="193"/>
      <c r="C333" s="194"/>
      <c r="D333" s="195" t="s">
        <v>73</v>
      </c>
      <c r="E333" s="207" t="s">
        <v>2928</v>
      </c>
      <c r="F333" s="207" t="s">
        <v>2929</v>
      </c>
      <c r="G333" s="194"/>
      <c r="H333" s="194"/>
      <c r="I333" s="197"/>
      <c r="J333" s="208">
        <f>BK333</f>
        <v>0</v>
      </c>
      <c r="K333" s="194"/>
      <c r="L333" s="199"/>
      <c r="M333" s="200"/>
      <c r="N333" s="201"/>
      <c r="O333" s="201"/>
      <c r="P333" s="202">
        <f>P334</f>
        <v>0</v>
      </c>
      <c r="Q333" s="201"/>
      <c r="R333" s="202">
        <f>R334</f>
        <v>0.82500000000000007</v>
      </c>
      <c r="S333" s="201"/>
      <c r="T333" s="203">
        <f>T334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04" t="s">
        <v>82</v>
      </c>
      <c r="AT333" s="205" t="s">
        <v>73</v>
      </c>
      <c r="AU333" s="205" t="s">
        <v>84</v>
      </c>
      <c r="AY333" s="204" t="s">
        <v>189</v>
      </c>
      <c r="BK333" s="206">
        <f>BK334</f>
        <v>0</v>
      </c>
    </row>
    <row r="334" s="17" customFormat="1" ht="20.88" customHeight="1">
      <c r="A334" s="17"/>
      <c r="B334" s="291"/>
      <c r="C334" s="292"/>
      <c r="D334" s="293" t="s">
        <v>73</v>
      </c>
      <c r="E334" s="293" t="s">
        <v>2930</v>
      </c>
      <c r="F334" s="293" t="s">
        <v>2931</v>
      </c>
      <c r="G334" s="292"/>
      <c r="H334" s="292"/>
      <c r="I334" s="294"/>
      <c r="J334" s="295">
        <f>BK334</f>
        <v>0</v>
      </c>
      <c r="K334" s="292"/>
      <c r="L334" s="296"/>
      <c r="M334" s="297"/>
      <c r="N334" s="298"/>
      <c r="O334" s="298"/>
      <c r="P334" s="299">
        <f>SUM(P335:P336)</f>
        <v>0</v>
      </c>
      <c r="Q334" s="298"/>
      <c r="R334" s="299">
        <f>SUM(R335:R336)</f>
        <v>0.82500000000000007</v>
      </c>
      <c r="S334" s="298"/>
      <c r="T334" s="300">
        <f>SUM(T335:T336)</f>
        <v>0</v>
      </c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R334" s="301" t="s">
        <v>82</v>
      </c>
      <c r="AT334" s="302" t="s">
        <v>73</v>
      </c>
      <c r="AU334" s="302" t="s">
        <v>190</v>
      </c>
      <c r="AY334" s="301" t="s">
        <v>189</v>
      </c>
      <c r="BK334" s="303">
        <f>SUM(BK335:BK336)</f>
        <v>0</v>
      </c>
    </row>
    <row r="335" s="2" customFormat="1" ht="37.8" customHeight="1">
      <c r="A335" s="42"/>
      <c r="B335" s="43"/>
      <c r="C335" s="209" t="s">
        <v>667</v>
      </c>
      <c r="D335" s="209" t="s">
        <v>192</v>
      </c>
      <c r="E335" s="210" t="s">
        <v>2932</v>
      </c>
      <c r="F335" s="211" t="s">
        <v>2933</v>
      </c>
      <c r="G335" s="212" t="s">
        <v>93</v>
      </c>
      <c r="H335" s="213">
        <v>33</v>
      </c>
      <c r="I335" s="214"/>
      <c r="J335" s="215">
        <f>ROUND(I335*H335,2)</f>
        <v>0</v>
      </c>
      <c r="K335" s="211" t="s">
        <v>19</v>
      </c>
      <c r="L335" s="48"/>
      <c r="M335" s="216" t="s">
        <v>19</v>
      </c>
      <c r="N335" s="217" t="s">
        <v>45</v>
      </c>
      <c r="O335" s="88"/>
      <c r="P335" s="218">
        <f>O335*H335</f>
        <v>0</v>
      </c>
      <c r="Q335" s="218">
        <v>0.025000000000000001</v>
      </c>
      <c r="R335" s="218">
        <f>Q335*H335</f>
        <v>0.82500000000000007</v>
      </c>
      <c r="S335" s="218">
        <v>0</v>
      </c>
      <c r="T335" s="219">
        <f>S335*H335</f>
        <v>0</v>
      </c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R335" s="220" t="s">
        <v>282</v>
      </c>
      <c r="AT335" s="220" t="s">
        <v>192</v>
      </c>
      <c r="AU335" s="220" t="s">
        <v>196</v>
      </c>
      <c r="AY335" s="21" t="s">
        <v>189</v>
      </c>
      <c r="BE335" s="221">
        <f>IF(N335="základní",J335,0)</f>
        <v>0</v>
      </c>
      <c r="BF335" s="221">
        <f>IF(N335="snížená",J335,0)</f>
        <v>0</v>
      </c>
      <c r="BG335" s="221">
        <f>IF(N335="zákl. přenesená",J335,0)</f>
        <v>0</v>
      </c>
      <c r="BH335" s="221">
        <f>IF(N335="sníž. přenesená",J335,0)</f>
        <v>0</v>
      </c>
      <c r="BI335" s="221">
        <f>IF(N335="nulová",J335,0)</f>
        <v>0</v>
      </c>
      <c r="BJ335" s="21" t="s">
        <v>82</v>
      </c>
      <c r="BK335" s="221">
        <f>ROUND(I335*H335,2)</f>
        <v>0</v>
      </c>
      <c r="BL335" s="21" t="s">
        <v>282</v>
      </c>
      <c r="BM335" s="220" t="s">
        <v>2202</v>
      </c>
    </row>
    <row r="336" s="2" customFormat="1" ht="24.15" customHeight="1">
      <c r="A336" s="42"/>
      <c r="B336" s="43"/>
      <c r="C336" s="209" t="s">
        <v>673</v>
      </c>
      <c r="D336" s="209" t="s">
        <v>192</v>
      </c>
      <c r="E336" s="210" t="s">
        <v>2934</v>
      </c>
      <c r="F336" s="211" t="s">
        <v>2935</v>
      </c>
      <c r="G336" s="212" t="s">
        <v>222</v>
      </c>
      <c r="H336" s="213">
        <v>0.82499999999999996</v>
      </c>
      <c r="I336" s="214"/>
      <c r="J336" s="215">
        <f>ROUND(I336*H336,2)</f>
        <v>0</v>
      </c>
      <c r="K336" s="211" t="s">
        <v>19</v>
      </c>
      <c r="L336" s="48"/>
      <c r="M336" s="216" t="s">
        <v>19</v>
      </c>
      <c r="N336" s="217" t="s">
        <v>45</v>
      </c>
      <c r="O336" s="88"/>
      <c r="P336" s="218">
        <f>O336*H336</f>
        <v>0</v>
      </c>
      <c r="Q336" s="218">
        <v>0</v>
      </c>
      <c r="R336" s="218">
        <f>Q336*H336</f>
        <v>0</v>
      </c>
      <c r="S336" s="218">
        <v>0</v>
      </c>
      <c r="T336" s="219">
        <f>S336*H336</f>
        <v>0</v>
      </c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R336" s="220" t="s">
        <v>282</v>
      </c>
      <c r="AT336" s="220" t="s">
        <v>192</v>
      </c>
      <c r="AU336" s="220" t="s">
        <v>196</v>
      </c>
      <c r="AY336" s="21" t="s">
        <v>189</v>
      </c>
      <c r="BE336" s="221">
        <f>IF(N336="základní",J336,0)</f>
        <v>0</v>
      </c>
      <c r="BF336" s="221">
        <f>IF(N336="snížená",J336,0)</f>
        <v>0</v>
      </c>
      <c r="BG336" s="221">
        <f>IF(N336="zákl. přenesená",J336,0)</f>
        <v>0</v>
      </c>
      <c r="BH336" s="221">
        <f>IF(N336="sníž. přenesená",J336,0)</f>
        <v>0</v>
      </c>
      <c r="BI336" s="221">
        <f>IF(N336="nulová",J336,0)</f>
        <v>0</v>
      </c>
      <c r="BJ336" s="21" t="s">
        <v>82</v>
      </c>
      <c r="BK336" s="221">
        <f>ROUND(I336*H336,2)</f>
        <v>0</v>
      </c>
      <c r="BL336" s="21" t="s">
        <v>282</v>
      </c>
      <c r="BM336" s="220" t="s">
        <v>2212</v>
      </c>
    </row>
    <row r="337" s="12" customFormat="1" ht="20.88" customHeight="1">
      <c r="A337" s="12"/>
      <c r="B337" s="193"/>
      <c r="C337" s="194"/>
      <c r="D337" s="195" t="s">
        <v>73</v>
      </c>
      <c r="E337" s="207" t="s">
        <v>2936</v>
      </c>
      <c r="F337" s="207" t="s">
        <v>2937</v>
      </c>
      <c r="G337" s="194"/>
      <c r="H337" s="194"/>
      <c r="I337" s="197"/>
      <c r="J337" s="208">
        <f>BK337</f>
        <v>0</v>
      </c>
      <c r="K337" s="194"/>
      <c r="L337" s="199"/>
      <c r="M337" s="200"/>
      <c r="N337" s="201"/>
      <c r="O337" s="201"/>
      <c r="P337" s="202">
        <f>P338</f>
        <v>0</v>
      </c>
      <c r="Q337" s="201"/>
      <c r="R337" s="202">
        <f>R338</f>
        <v>0.33634376999999999</v>
      </c>
      <c r="S337" s="201"/>
      <c r="T337" s="203">
        <f>T338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04" t="s">
        <v>82</v>
      </c>
      <c r="AT337" s="205" t="s">
        <v>73</v>
      </c>
      <c r="AU337" s="205" t="s">
        <v>84</v>
      </c>
      <c r="AY337" s="204" t="s">
        <v>189</v>
      </c>
      <c r="BK337" s="206">
        <f>BK338</f>
        <v>0</v>
      </c>
    </row>
    <row r="338" s="17" customFormat="1" ht="20.88" customHeight="1">
      <c r="A338" s="17"/>
      <c r="B338" s="291"/>
      <c r="C338" s="292"/>
      <c r="D338" s="293" t="s">
        <v>73</v>
      </c>
      <c r="E338" s="293" t="s">
        <v>2938</v>
      </c>
      <c r="F338" s="293" t="s">
        <v>2939</v>
      </c>
      <c r="G338" s="292"/>
      <c r="H338" s="292"/>
      <c r="I338" s="294"/>
      <c r="J338" s="295">
        <f>BK338</f>
        <v>0</v>
      </c>
      <c r="K338" s="292"/>
      <c r="L338" s="296"/>
      <c r="M338" s="297"/>
      <c r="N338" s="298"/>
      <c r="O338" s="298"/>
      <c r="P338" s="299">
        <f>SUM(P339:P349)</f>
        <v>0</v>
      </c>
      <c r="Q338" s="298"/>
      <c r="R338" s="299">
        <f>SUM(R339:R349)</f>
        <v>0.33634376999999999</v>
      </c>
      <c r="S338" s="298"/>
      <c r="T338" s="300">
        <f>SUM(T339:T349)</f>
        <v>0</v>
      </c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R338" s="301" t="s">
        <v>82</v>
      </c>
      <c r="AT338" s="302" t="s">
        <v>73</v>
      </c>
      <c r="AU338" s="302" t="s">
        <v>190</v>
      </c>
      <c r="AY338" s="301" t="s">
        <v>189</v>
      </c>
      <c r="BK338" s="303">
        <f>SUM(BK339:BK349)</f>
        <v>0</v>
      </c>
    </row>
    <row r="339" s="2" customFormat="1" ht="37.8" customHeight="1">
      <c r="A339" s="42"/>
      <c r="B339" s="43"/>
      <c r="C339" s="209" t="s">
        <v>677</v>
      </c>
      <c r="D339" s="209" t="s">
        <v>192</v>
      </c>
      <c r="E339" s="210" t="s">
        <v>2940</v>
      </c>
      <c r="F339" s="211" t="s">
        <v>2941</v>
      </c>
      <c r="G339" s="212" t="s">
        <v>93</v>
      </c>
      <c r="H339" s="213">
        <v>2.335</v>
      </c>
      <c r="I339" s="214"/>
      <c r="J339" s="215">
        <f>ROUND(I339*H339,2)</f>
        <v>0</v>
      </c>
      <c r="K339" s="211" t="s">
        <v>19</v>
      </c>
      <c r="L339" s="48"/>
      <c r="M339" s="216" t="s">
        <v>19</v>
      </c>
      <c r="N339" s="217" t="s">
        <v>45</v>
      </c>
      <c r="O339" s="88"/>
      <c r="P339" s="218">
        <f>O339*H339</f>
        <v>0</v>
      </c>
      <c r="Q339" s="218">
        <v>0.00048999999999999998</v>
      </c>
      <c r="R339" s="218">
        <f>Q339*H339</f>
        <v>0.00114415</v>
      </c>
      <c r="S339" s="218">
        <v>0</v>
      </c>
      <c r="T339" s="219">
        <f>S339*H339</f>
        <v>0</v>
      </c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R339" s="220" t="s">
        <v>282</v>
      </c>
      <c r="AT339" s="220" t="s">
        <v>192</v>
      </c>
      <c r="AU339" s="220" t="s">
        <v>196</v>
      </c>
      <c r="AY339" s="21" t="s">
        <v>189</v>
      </c>
      <c r="BE339" s="221">
        <f>IF(N339="základní",J339,0)</f>
        <v>0</v>
      </c>
      <c r="BF339" s="221">
        <f>IF(N339="snížená",J339,0)</f>
        <v>0</v>
      </c>
      <c r="BG339" s="221">
        <f>IF(N339="zákl. přenesená",J339,0)</f>
        <v>0</v>
      </c>
      <c r="BH339" s="221">
        <f>IF(N339="sníž. přenesená",J339,0)</f>
        <v>0</v>
      </c>
      <c r="BI339" s="221">
        <f>IF(N339="nulová",J339,0)</f>
        <v>0</v>
      </c>
      <c r="BJ339" s="21" t="s">
        <v>82</v>
      </c>
      <c r="BK339" s="221">
        <f>ROUND(I339*H339,2)</f>
        <v>0</v>
      </c>
      <c r="BL339" s="21" t="s">
        <v>282</v>
      </c>
      <c r="BM339" s="220" t="s">
        <v>2226</v>
      </c>
    </row>
    <row r="340" s="2" customFormat="1" ht="37.8" customHeight="1">
      <c r="A340" s="42"/>
      <c r="B340" s="43"/>
      <c r="C340" s="261" t="s">
        <v>683</v>
      </c>
      <c r="D340" s="261" t="s">
        <v>254</v>
      </c>
      <c r="E340" s="262" t="s">
        <v>2942</v>
      </c>
      <c r="F340" s="263" t="s">
        <v>2943</v>
      </c>
      <c r="G340" s="264" t="s">
        <v>250</v>
      </c>
      <c r="H340" s="265">
        <v>1</v>
      </c>
      <c r="I340" s="266"/>
      <c r="J340" s="267">
        <f>ROUND(I340*H340,2)</f>
        <v>0</v>
      </c>
      <c r="K340" s="263" t="s">
        <v>19</v>
      </c>
      <c r="L340" s="268"/>
      <c r="M340" s="269" t="s">
        <v>19</v>
      </c>
      <c r="N340" s="270" t="s">
        <v>45</v>
      </c>
      <c r="O340" s="88"/>
      <c r="P340" s="218">
        <f>O340*H340</f>
        <v>0</v>
      </c>
      <c r="Q340" s="218">
        <v>0.0207</v>
      </c>
      <c r="R340" s="218">
        <f>Q340*H340</f>
        <v>0.0207</v>
      </c>
      <c r="S340" s="218">
        <v>0</v>
      </c>
      <c r="T340" s="219">
        <f>S340*H340</f>
        <v>0</v>
      </c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R340" s="220" t="s">
        <v>371</v>
      </c>
      <c r="AT340" s="220" t="s">
        <v>254</v>
      </c>
      <c r="AU340" s="220" t="s">
        <v>196</v>
      </c>
      <c r="AY340" s="21" t="s">
        <v>189</v>
      </c>
      <c r="BE340" s="221">
        <f>IF(N340="základní",J340,0)</f>
        <v>0</v>
      </c>
      <c r="BF340" s="221">
        <f>IF(N340="snížená",J340,0)</f>
        <v>0</v>
      </c>
      <c r="BG340" s="221">
        <f>IF(N340="zákl. přenesená",J340,0)</f>
        <v>0</v>
      </c>
      <c r="BH340" s="221">
        <f>IF(N340="sníž. přenesená",J340,0)</f>
        <v>0</v>
      </c>
      <c r="BI340" s="221">
        <f>IF(N340="nulová",J340,0)</f>
        <v>0</v>
      </c>
      <c r="BJ340" s="21" t="s">
        <v>82</v>
      </c>
      <c r="BK340" s="221">
        <f>ROUND(I340*H340,2)</f>
        <v>0</v>
      </c>
      <c r="BL340" s="21" t="s">
        <v>282</v>
      </c>
      <c r="BM340" s="220" t="s">
        <v>2944</v>
      </c>
    </row>
    <row r="341" s="2" customFormat="1" ht="37.8" customHeight="1">
      <c r="A341" s="42"/>
      <c r="B341" s="43"/>
      <c r="C341" s="261" t="s">
        <v>689</v>
      </c>
      <c r="D341" s="261" t="s">
        <v>254</v>
      </c>
      <c r="E341" s="262" t="s">
        <v>2945</v>
      </c>
      <c r="F341" s="263" t="s">
        <v>2946</v>
      </c>
      <c r="G341" s="264" t="s">
        <v>250</v>
      </c>
      <c r="H341" s="265">
        <v>1</v>
      </c>
      <c r="I341" s="266"/>
      <c r="J341" s="267">
        <f>ROUND(I341*H341,2)</f>
        <v>0</v>
      </c>
      <c r="K341" s="263" t="s">
        <v>19</v>
      </c>
      <c r="L341" s="268"/>
      <c r="M341" s="269" t="s">
        <v>19</v>
      </c>
      <c r="N341" s="270" t="s">
        <v>45</v>
      </c>
      <c r="O341" s="88"/>
      <c r="P341" s="218">
        <f>O341*H341</f>
        <v>0</v>
      </c>
      <c r="Q341" s="218">
        <v>0.0207</v>
      </c>
      <c r="R341" s="218">
        <f>Q341*H341</f>
        <v>0.0207</v>
      </c>
      <c r="S341" s="218">
        <v>0</v>
      </c>
      <c r="T341" s="219">
        <f>S341*H341</f>
        <v>0</v>
      </c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R341" s="220" t="s">
        <v>371</v>
      </c>
      <c r="AT341" s="220" t="s">
        <v>254</v>
      </c>
      <c r="AU341" s="220" t="s">
        <v>196</v>
      </c>
      <c r="AY341" s="21" t="s">
        <v>189</v>
      </c>
      <c r="BE341" s="221">
        <f>IF(N341="základní",J341,0)</f>
        <v>0</v>
      </c>
      <c r="BF341" s="221">
        <f>IF(N341="snížená",J341,0)</f>
        <v>0</v>
      </c>
      <c r="BG341" s="221">
        <f>IF(N341="zákl. přenesená",J341,0)</f>
        <v>0</v>
      </c>
      <c r="BH341" s="221">
        <f>IF(N341="sníž. přenesená",J341,0)</f>
        <v>0</v>
      </c>
      <c r="BI341" s="221">
        <f>IF(N341="nulová",J341,0)</f>
        <v>0</v>
      </c>
      <c r="BJ341" s="21" t="s">
        <v>82</v>
      </c>
      <c r="BK341" s="221">
        <f>ROUND(I341*H341,2)</f>
        <v>0</v>
      </c>
      <c r="BL341" s="21" t="s">
        <v>282</v>
      </c>
      <c r="BM341" s="220" t="s">
        <v>2947</v>
      </c>
    </row>
    <row r="342" s="2" customFormat="1" ht="37.8" customHeight="1">
      <c r="A342" s="42"/>
      <c r="B342" s="43"/>
      <c r="C342" s="261" t="s">
        <v>694</v>
      </c>
      <c r="D342" s="261" t="s">
        <v>254</v>
      </c>
      <c r="E342" s="262" t="s">
        <v>2948</v>
      </c>
      <c r="F342" s="263" t="s">
        <v>2949</v>
      </c>
      <c r="G342" s="264" t="s">
        <v>250</v>
      </c>
      <c r="H342" s="265">
        <v>10</v>
      </c>
      <c r="I342" s="266"/>
      <c r="J342" s="267">
        <f>ROUND(I342*H342,2)</f>
        <v>0</v>
      </c>
      <c r="K342" s="263" t="s">
        <v>19</v>
      </c>
      <c r="L342" s="268"/>
      <c r="M342" s="269" t="s">
        <v>19</v>
      </c>
      <c r="N342" s="270" t="s">
        <v>45</v>
      </c>
      <c r="O342" s="88"/>
      <c r="P342" s="218">
        <f>O342*H342</f>
        <v>0</v>
      </c>
      <c r="Q342" s="218">
        <v>0.0207</v>
      </c>
      <c r="R342" s="218">
        <f>Q342*H342</f>
        <v>0.20699999999999999</v>
      </c>
      <c r="S342" s="218">
        <v>0</v>
      </c>
      <c r="T342" s="219">
        <f>S342*H342</f>
        <v>0</v>
      </c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R342" s="220" t="s">
        <v>371</v>
      </c>
      <c r="AT342" s="220" t="s">
        <v>254</v>
      </c>
      <c r="AU342" s="220" t="s">
        <v>196</v>
      </c>
      <c r="AY342" s="21" t="s">
        <v>189</v>
      </c>
      <c r="BE342" s="221">
        <f>IF(N342="základní",J342,0)</f>
        <v>0</v>
      </c>
      <c r="BF342" s="221">
        <f>IF(N342="snížená",J342,0)</f>
        <v>0</v>
      </c>
      <c r="BG342" s="221">
        <f>IF(N342="zákl. přenesená",J342,0)</f>
        <v>0</v>
      </c>
      <c r="BH342" s="221">
        <f>IF(N342="sníž. přenesená",J342,0)</f>
        <v>0</v>
      </c>
      <c r="BI342" s="221">
        <f>IF(N342="nulová",J342,0)</f>
        <v>0</v>
      </c>
      <c r="BJ342" s="21" t="s">
        <v>82</v>
      </c>
      <c r="BK342" s="221">
        <f>ROUND(I342*H342,2)</f>
        <v>0</v>
      </c>
      <c r="BL342" s="21" t="s">
        <v>282</v>
      </c>
      <c r="BM342" s="220" t="s">
        <v>2950</v>
      </c>
    </row>
    <row r="343" s="2" customFormat="1" ht="24.15" customHeight="1">
      <c r="A343" s="42"/>
      <c r="B343" s="43"/>
      <c r="C343" s="209" t="s">
        <v>699</v>
      </c>
      <c r="D343" s="209" t="s">
        <v>192</v>
      </c>
      <c r="E343" s="210" t="s">
        <v>2951</v>
      </c>
      <c r="F343" s="211" t="s">
        <v>2952</v>
      </c>
      <c r="G343" s="212" t="s">
        <v>115</v>
      </c>
      <c r="H343" s="213">
        <v>11.454000000000001</v>
      </c>
      <c r="I343" s="214"/>
      <c r="J343" s="215">
        <f>ROUND(I343*H343,2)</f>
        <v>0</v>
      </c>
      <c r="K343" s="211" t="s">
        <v>19</v>
      </c>
      <c r="L343" s="48"/>
      <c r="M343" s="216" t="s">
        <v>19</v>
      </c>
      <c r="N343" s="217" t="s">
        <v>45</v>
      </c>
      <c r="O343" s="88"/>
      <c r="P343" s="218">
        <f>O343*H343</f>
        <v>0</v>
      </c>
      <c r="Q343" s="218">
        <v>0.0046800000000000001</v>
      </c>
      <c r="R343" s="218">
        <f>Q343*H343</f>
        <v>0.053604720000000002</v>
      </c>
      <c r="S343" s="218">
        <v>0</v>
      </c>
      <c r="T343" s="219">
        <f>S343*H343</f>
        <v>0</v>
      </c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R343" s="220" t="s">
        <v>282</v>
      </c>
      <c r="AT343" s="220" t="s">
        <v>192</v>
      </c>
      <c r="AU343" s="220" t="s">
        <v>196</v>
      </c>
      <c r="AY343" s="21" t="s">
        <v>189</v>
      </c>
      <c r="BE343" s="221">
        <f>IF(N343="základní",J343,0)</f>
        <v>0</v>
      </c>
      <c r="BF343" s="221">
        <f>IF(N343="snížená",J343,0)</f>
        <v>0</v>
      </c>
      <c r="BG343" s="221">
        <f>IF(N343="zákl. přenesená",J343,0)</f>
        <v>0</v>
      </c>
      <c r="BH343" s="221">
        <f>IF(N343="sníž. přenesená",J343,0)</f>
        <v>0</v>
      </c>
      <c r="BI343" s="221">
        <f>IF(N343="nulová",J343,0)</f>
        <v>0</v>
      </c>
      <c r="BJ343" s="21" t="s">
        <v>82</v>
      </c>
      <c r="BK343" s="221">
        <f>ROUND(I343*H343,2)</f>
        <v>0</v>
      </c>
      <c r="BL343" s="21" t="s">
        <v>282</v>
      </c>
      <c r="BM343" s="220" t="s">
        <v>2274</v>
      </c>
    </row>
    <row r="344" s="2" customFormat="1" ht="24.15" customHeight="1">
      <c r="A344" s="42"/>
      <c r="B344" s="43"/>
      <c r="C344" s="261" t="s">
        <v>704</v>
      </c>
      <c r="D344" s="261" t="s">
        <v>254</v>
      </c>
      <c r="E344" s="262" t="s">
        <v>2953</v>
      </c>
      <c r="F344" s="263" t="s">
        <v>2954</v>
      </c>
      <c r="G344" s="264" t="s">
        <v>115</v>
      </c>
      <c r="H344" s="265">
        <v>11.454000000000001</v>
      </c>
      <c r="I344" s="266"/>
      <c r="J344" s="267">
        <f>ROUND(I344*H344,2)</f>
        <v>0</v>
      </c>
      <c r="K344" s="263" t="s">
        <v>19</v>
      </c>
      <c r="L344" s="268"/>
      <c r="M344" s="269" t="s">
        <v>19</v>
      </c>
      <c r="N344" s="270" t="s">
        <v>45</v>
      </c>
      <c r="O344" s="88"/>
      <c r="P344" s="218">
        <f>O344*H344</f>
        <v>0</v>
      </c>
      <c r="Q344" s="218">
        <v>0.0011000000000000001</v>
      </c>
      <c r="R344" s="218">
        <f>Q344*H344</f>
        <v>0.012599400000000002</v>
      </c>
      <c r="S344" s="218">
        <v>0</v>
      </c>
      <c r="T344" s="219">
        <f>S344*H344</f>
        <v>0</v>
      </c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R344" s="220" t="s">
        <v>371</v>
      </c>
      <c r="AT344" s="220" t="s">
        <v>254</v>
      </c>
      <c r="AU344" s="220" t="s">
        <v>196</v>
      </c>
      <c r="AY344" s="21" t="s">
        <v>189</v>
      </c>
      <c r="BE344" s="221">
        <f>IF(N344="základní",J344,0)</f>
        <v>0</v>
      </c>
      <c r="BF344" s="221">
        <f>IF(N344="snížená",J344,0)</f>
        <v>0</v>
      </c>
      <c r="BG344" s="221">
        <f>IF(N344="zákl. přenesená",J344,0)</f>
        <v>0</v>
      </c>
      <c r="BH344" s="221">
        <f>IF(N344="sníž. přenesená",J344,0)</f>
        <v>0</v>
      </c>
      <c r="BI344" s="221">
        <f>IF(N344="nulová",J344,0)</f>
        <v>0</v>
      </c>
      <c r="BJ344" s="21" t="s">
        <v>82</v>
      </c>
      <c r="BK344" s="221">
        <f>ROUND(I344*H344,2)</f>
        <v>0</v>
      </c>
      <c r="BL344" s="21" t="s">
        <v>282</v>
      </c>
      <c r="BM344" s="220" t="s">
        <v>2955</v>
      </c>
    </row>
    <row r="345" s="2" customFormat="1" ht="37.8" customHeight="1">
      <c r="A345" s="42"/>
      <c r="B345" s="43"/>
      <c r="C345" s="209" t="s">
        <v>709</v>
      </c>
      <c r="D345" s="209" t="s">
        <v>192</v>
      </c>
      <c r="E345" s="210" t="s">
        <v>2956</v>
      </c>
      <c r="F345" s="211" t="s">
        <v>2957</v>
      </c>
      <c r="G345" s="212" t="s">
        <v>250</v>
      </c>
      <c r="H345" s="213">
        <v>3</v>
      </c>
      <c r="I345" s="214"/>
      <c r="J345" s="215">
        <f>ROUND(I345*H345,2)</f>
        <v>0</v>
      </c>
      <c r="K345" s="211" t="s">
        <v>19</v>
      </c>
      <c r="L345" s="48"/>
      <c r="M345" s="216" t="s">
        <v>19</v>
      </c>
      <c r="N345" s="217" t="s">
        <v>45</v>
      </c>
      <c r="O345" s="88"/>
      <c r="P345" s="218">
        <f>O345*H345</f>
        <v>0</v>
      </c>
      <c r="Q345" s="218">
        <v>0</v>
      </c>
      <c r="R345" s="218">
        <f>Q345*H345</f>
        <v>0</v>
      </c>
      <c r="S345" s="218">
        <v>0</v>
      </c>
      <c r="T345" s="219">
        <f>S345*H345</f>
        <v>0</v>
      </c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R345" s="220" t="s">
        <v>282</v>
      </c>
      <c r="AT345" s="220" t="s">
        <v>192</v>
      </c>
      <c r="AU345" s="220" t="s">
        <v>196</v>
      </c>
      <c r="AY345" s="21" t="s">
        <v>189</v>
      </c>
      <c r="BE345" s="221">
        <f>IF(N345="základní",J345,0)</f>
        <v>0</v>
      </c>
      <c r="BF345" s="221">
        <f>IF(N345="snížená",J345,0)</f>
        <v>0</v>
      </c>
      <c r="BG345" s="221">
        <f>IF(N345="zákl. přenesená",J345,0)</f>
        <v>0</v>
      </c>
      <c r="BH345" s="221">
        <f>IF(N345="sníž. přenesená",J345,0)</f>
        <v>0</v>
      </c>
      <c r="BI345" s="221">
        <f>IF(N345="nulová",J345,0)</f>
        <v>0</v>
      </c>
      <c r="BJ345" s="21" t="s">
        <v>82</v>
      </c>
      <c r="BK345" s="221">
        <f>ROUND(I345*H345,2)</f>
        <v>0</v>
      </c>
      <c r="BL345" s="21" t="s">
        <v>282</v>
      </c>
      <c r="BM345" s="220" t="s">
        <v>2292</v>
      </c>
    </row>
    <row r="346" s="2" customFormat="1" ht="24.15" customHeight="1">
      <c r="A346" s="42"/>
      <c r="B346" s="43"/>
      <c r="C346" s="261" t="s">
        <v>716</v>
      </c>
      <c r="D346" s="261" t="s">
        <v>254</v>
      </c>
      <c r="E346" s="262" t="s">
        <v>2958</v>
      </c>
      <c r="F346" s="263" t="s">
        <v>2959</v>
      </c>
      <c r="G346" s="264" t="s">
        <v>250</v>
      </c>
      <c r="H346" s="265">
        <v>3</v>
      </c>
      <c r="I346" s="266"/>
      <c r="J346" s="267">
        <f>ROUND(I346*H346,2)</f>
        <v>0</v>
      </c>
      <c r="K346" s="263" t="s">
        <v>19</v>
      </c>
      <c r="L346" s="268"/>
      <c r="M346" s="269" t="s">
        <v>19</v>
      </c>
      <c r="N346" s="270" t="s">
        <v>45</v>
      </c>
      <c r="O346" s="88"/>
      <c r="P346" s="218">
        <f>O346*H346</f>
        <v>0</v>
      </c>
      <c r="Q346" s="218">
        <v>0.0050000000000000001</v>
      </c>
      <c r="R346" s="218">
        <f>Q346*H346</f>
        <v>0.014999999999999999</v>
      </c>
      <c r="S346" s="218">
        <v>0</v>
      </c>
      <c r="T346" s="219">
        <f>S346*H346</f>
        <v>0</v>
      </c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R346" s="220" t="s">
        <v>371</v>
      </c>
      <c r="AT346" s="220" t="s">
        <v>254</v>
      </c>
      <c r="AU346" s="220" t="s">
        <v>196</v>
      </c>
      <c r="AY346" s="21" t="s">
        <v>189</v>
      </c>
      <c r="BE346" s="221">
        <f>IF(N346="základní",J346,0)</f>
        <v>0</v>
      </c>
      <c r="BF346" s="221">
        <f>IF(N346="snížená",J346,0)</f>
        <v>0</v>
      </c>
      <c r="BG346" s="221">
        <f>IF(N346="zákl. přenesená",J346,0)</f>
        <v>0</v>
      </c>
      <c r="BH346" s="221">
        <f>IF(N346="sníž. přenesená",J346,0)</f>
        <v>0</v>
      </c>
      <c r="BI346" s="221">
        <f>IF(N346="nulová",J346,0)</f>
        <v>0</v>
      </c>
      <c r="BJ346" s="21" t="s">
        <v>82</v>
      </c>
      <c r="BK346" s="221">
        <f>ROUND(I346*H346,2)</f>
        <v>0</v>
      </c>
      <c r="BL346" s="21" t="s">
        <v>282</v>
      </c>
      <c r="BM346" s="220" t="s">
        <v>2960</v>
      </c>
    </row>
    <row r="347" s="2" customFormat="1" ht="24.15" customHeight="1">
      <c r="A347" s="42"/>
      <c r="B347" s="43"/>
      <c r="C347" s="209" t="s">
        <v>721</v>
      </c>
      <c r="D347" s="209" t="s">
        <v>192</v>
      </c>
      <c r="E347" s="210" t="s">
        <v>2961</v>
      </c>
      <c r="F347" s="211" t="s">
        <v>2962</v>
      </c>
      <c r="G347" s="212" t="s">
        <v>115</v>
      </c>
      <c r="H347" s="213">
        <v>3.6099999999999999</v>
      </c>
      <c r="I347" s="214"/>
      <c r="J347" s="215">
        <f>ROUND(I347*H347,2)</f>
        <v>0</v>
      </c>
      <c r="K347" s="211" t="s">
        <v>19</v>
      </c>
      <c r="L347" s="48"/>
      <c r="M347" s="216" t="s">
        <v>19</v>
      </c>
      <c r="N347" s="217" t="s">
        <v>45</v>
      </c>
      <c r="O347" s="88"/>
      <c r="P347" s="218">
        <f>O347*H347</f>
        <v>0</v>
      </c>
      <c r="Q347" s="218">
        <v>0</v>
      </c>
      <c r="R347" s="218">
        <f>Q347*H347</f>
        <v>0</v>
      </c>
      <c r="S347" s="218">
        <v>0</v>
      </c>
      <c r="T347" s="219">
        <f>S347*H347</f>
        <v>0</v>
      </c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R347" s="220" t="s">
        <v>282</v>
      </c>
      <c r="AT347" s="220" t="s">
        <v>192</v>
      </c>
      <c r="AU347" s="220" t="s">
        <v>196</v>
      </c>
      <c r="AY347" s="21" t="s">
        <v>189</v>
      </c>
      <c r="BE347" s="221">
        <f>IF(N347="základní",J347,0)</f>
        <v>0</v>
      </c>
      <c r="BF347" s="221">
        <f>IF(N347="snížená",J347,0)</f>
        <v>0</v>
      </c>
      <c r="BG347" s="221">
        <f>IF(N347="zákl. přenesená",J347,0)</f>
        <v>0</v>
      </c>
      <c r="BH347" s="221">
        <f>IF(N347="sníž. přenesená",J347,0)</f>
        <v>0</v>
      </c>
      <c r="BI347" s="221">
        <f>IF(N347="nulová",J347,0)</f>
        <v>0</v>
      </c>
      <c r="BJ347" s="21" t="s">
        <v>82</v>
      </c>
      <c r="BK347" s="221">
        <f>ROUND(I347*H347,2)</f>
        <v>0</v>
      </c>
      <c r="BL347" s="21" t="s">
        <v>282</v>
      </c>
      <c r="BM347" s="220" t="s">
        <v>2322</v>
      </c>
    </row>
    <row r="348" s="2" customFormat="1" ht="24.15" customHeight="1">
      <c r="A348" s="42"/>
      <c r="B348" s="43"/>
      <c r="C348" s="261" t="s">
        <v>726</v>
      </c>
      <c r="D348" s="261" t="s">
        <v>254</v>
      </c>
      <c r="E348" s="262" t="s">
        <v>2963</v>
      </c>
      <c r="F348" s="263" t="s">
        <v>2964</v>
      </c>
      <c r="G348" s="264" t="s">
        <v>115</v>
      </c>
      <c r="H348" s="265">
        <v>3.6099999999999999</v>
      </c>
      <c r="I348" s="266"/>
      <c r="J348" s="267">
        <f>ROUND(I348*H348,2)</f>
        <v>0</v>
      </c>
      <c r="K348" s="263" t="s">
        <v>19</v>
      </c>
      <c r="L348" s="268"/>
      <c r="M348" s="269" t="s">
        <v>19</v>
      </c>
      <c r="N348" s="270" t="s">
        <v>45</v>
      </c>
      <c r="O348" s="88"/>
      <c r="P348" s="218">
        <f>O348*H348</f>
        <v>0</v>
      </c>
      <c r="Q348" s="218">
        <v>0.00155</v>
      </c>
      <c r="R348" s="218">
        <f>Q348*H348</f>
        <v>0.0055954999999999998</v>
      </c>
      <c r="S348" s="218">
        <v>0</v>
      </c>
      <c r="T348" s="219">
        <f>S348*H348</f>
        <v>0</v>
      </c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R348" s="220" t="s">
        <v>371</v>
      </c>
      <c r="AT348" s="220" t="s">
        <v>254</v>
      </c>
      <c r="AU348" s="220" t="s">
        <v>196</v>
      </c>
      <c r="AY348" s="21" t="s">
        <v>189</v>
      </c>
      <c r="BE348" s="221">
        <f>IF(N348="základní",J348,0)</f>
        <v>0</v>
      </c>
      <c r="BF348" s="221">
        <f>IF(N348="snížená",J348,0)</f>
        <v>0</v>
      </c>
      <c r="BG348" s="221">
        <f>IF(N348="zákl. přenesená",J348,0)</f>
        <v>0</v>
      </c>
      <c r="BH348" s="221">
        <f>IF(N348="sníž. přenesená",J348,0)</f>
        <v>0</v>
      </c>
      <c r="BI348" s="221">
        <f>IF(N348="nulová",J348,0)</f>
        <v>0</v>
      </c>
      <c r="BJ348" s="21" t="s">
        <v>82</v>
      </c>
      <c r="BK348" s="221">
        <f>ROUND(I348*H348,2)</f>
        <v>0</v>
      </c>
      <c r="BL348" s="21" t="s">
        <v>282</v>
      </c>
      <c r="BM348" s="220" t="s">
        <v>2965</v>
      </c>
    </row>
    <row r="349" s="2" customFormat="1" ht="24.15" customHeight="1">
      <c r="A349" s="42"/>
      <c r="B349" s="43"/>
      <c r="C349" s="209" t="s">
        <v>732</v>
      </c>
      <c r="D349" s="209" t="s">
        <v>192</v>
      </c>
      <c r="E349" s="210" t="s">
        <v>2966</v>
      </c>
      <c r="F349" s="211" t="s">
        <v>2967</v>
      </c>
      <c r="G349" s="212" t="s">
        <v>222</v>
      </c>
      <c r="H349" s="213">
        <v>0.33600000000000002</v>
      </c>
      <c r="I349" s="214"/>
      <c r="J349" s="215">
        <f>ROUND(I349*H349,2)</f>
        <v>0</v>
      </c>
      <c r="K349" s="211" t="s">
        <v>19</v>
      </c>
      <c r="L349" s="48"/>
      <c r="M349" s="216" t="s">
        <v>19</v>
      </c>
      <c r="N349" s="217" t="s">
        <v>45</v>
      </c>
      <c r="O349" s="88"/>
      <c r="P349" s="218">
        <f>O349*H349</f>
        <v>0</v>
      </c>
      <c r="Q349" s="218">
        <v>0</v>
      </c>
      <c r="R349" s="218">
        <f>Q349*H349</f>
        <v>0</v>
      </c>
      <c r="S349" s="218">
        <v>0</v>
      </c>
      <c r="T349" s="219">
        <f>S349*H349</f>
        <v>0</v>
      </c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R349" s="220" t="s">
        <v>282</v>
      </c>
      <c r="AT349" s="220" t="s">
        <v>192</v>
      </c>
      <c r="AU349" s="220" t="s">
        <v>196</v>
      </c>
      <c r="AY349" s="21" t="s">
        <v>189</v>
      </c>
      <c r="BE349" s="221">
        <f>IF(N349="základní",J349,0)</f>
        <v>0</v>
      </c>
      <c r="BF349" s="221">
        <f>IF(N349="snížená",J349,0)</f>
        <v>0</v>
      </c>
      <c r="BG349" s="221">
        <f>IF(N349="zákl. přenesená",J349,0)</f>
        <v>0</v>
      </c>
      <c r="BH349" s="221">
        <f>IF(N349="sníž. přenesená",J349,0)</f>
        <v>0</v>
      </c>
      <c r="BI349" s="221">
        <f>IF(N349="nulová",J349,0)</f>
        <v>0</v>
      </c>
      <c r="BJ349" s="21" t="s">
        <v>82</v>
      </c>
      <c r="BK349" s="221">
        <f>ROUND(I349*H349,2)</f>
        <v>0</v>
      </c>
      <c r="BL349" s="21" t="s">
        <v>282</v>
      </c>
      <c r="BM349" s="220" t="s">
        <v>2343</v>
      </c>
    </row>
    <row r="350" s="12" customFormat="1" ht="20.88" customHeight="1">
      <c r="A350" s="12"/>
      <c r="B350" s="193"/>
      <c r="C350" s="194"/>
      <c r="D350" s="195" t="s">
        <v>73</v>
      </c>
      <c r="E350" s="207" t="s">
        <v>2968</v>
      </c>
      <c r="F350" s="207" t="s">
        <v>2969</v>
      </c>
      <c r="G350" s="194"/>
      <c r="H350" s="194"/>
      <c r="I350" s="197"/>
      <c r="J350" s="208">
        <f>BK350</f>
        <v>0</v>
      </c>
      <c r="K350" s="194"/>
      <c r="L350" s="199"/>
      <c r="M350" s="200"/>
      <c r="N350" s="201"/>
      <c r="O350" s="201"/>
      <c r="P350" s="202">
        <f>P351</f>
        <v>0</v>
      </c>
      <c r="Q350" s="201"/>
      <c r="R350" s="202">
        <f>R351</f>
        <v>11.2349195</v>
      </c>
      <c r="S350" s="201"/>
      <c r="T350" s="203">
        <f>T351</f>
        <v>10.270791000000001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04" t="s">
        <v>82</v>
      </c>
      <c r="AT350" s="205" t="s">
        <v>73</v>
      </c>
      <c r="AU350" s="205" t="s">
        <v>84</v>
      </c>
      <c r="AY350" s="204" t="s">
        <v>189</v>
      </c>
      <c r="BK350" s="206">
        <f>BK351</f>
        <v>0</v>
      </c>
    </row>
    <row r="351" s="17" customFormat="1" ht="20.88" customHeight="1">
      <c r="A351" s="17"/>
      <c r="B351" s="291"/>
      <c r="C351" s="292"/>
      <c r="D351" s="293" t="s">
        <v>73</v>
      </c>
      <c r="E351" s="293" t="s">
        <v>2970</v>
      </c>
      <c r="F351" s="293" t="s">
        <v>2971</v>
      </c>
      <c r="G351" s="292"/>
      <c r="H351" s="292"/>
      <c r="I351" s="294"/>
      <c r="J351" s="295">
        <f>BK351</f>
        <v>0</v>
      </c>
      <c r="K351" s="292"/>
      <c r="L351" s="296"/>
      <c r="M351" s="297"/>
      <c r="N351" s="298"/>
      <c r="O351" s="298"/>
      <c r="P351" s="299">
        <f>SUM(P352:P365)</f>
        <v>0</v>
      </c>
      <c r="Q351" s="298"/>
      <c r="R351" s="299">
        <f>SUM(R352:R365)</f>
        <v>11.2349195</v>
      </c>
      <c r="S351" s="298"/>
      <c r="T351" s="300">
        <f>SUM(T352:T365)</f>
        <v>10.270791000000001</v>
      </c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R351" s="301" t="s">
        <v>82</v>
      </c>
      <c r="AT351" s="302" t="s">
        <v>73</v>
      </c>
      <c r="AU351" s="302" t="s">
        <v>190</v>
      </c>
      <c r="AY351" s="301" t="s">
        <v>189</v>
      </c>
      <c r="BK351" s="303">
        <f>SUM(BK352:BK365)</f>
        <v>0</v>
      </c>
    </row>
    <row r="352" s="2" customFormat="1" ht="44.25" customHeight="1">
      <c r="A352" s="42"/>
      <c r="B352" s="43"/>
      <c r="C352" s="209" t="s">
        <v>738</v>
      </c>
      <c r="D352" s="209" t="s">
        <v>192</v>
      </c>
      <c r="E352" s="210" t="s">
        <v>2972</v>
      </c>
      <c r="F352" s="211" t="s">
        <v>2973</v>
      </c>
      <c r="G352" s="212" t="s">
        <v>93</v>
      </c>
      <c r="H352" s="213">
        <v>86.436999999999998</v>
      </c>
      <c r="I352" s="214"/>
      <c r="J352" s="215">
        <f>ROUND(I352*H352,2)</f>
        <v>0</v>
      </c>
      <c r="K352" s="211" t="s">
        <v>19</v>
      </c>
      <c r="L352" s="48"/>
      <c r="M352" s="216" t="s">
        <v>19</v>
      </c>
      <c r="N352" s="217" t="s">
        <v>45</v>
      </c>
      <c r="O352" s="88"/>
      <c r="P352" s="218">
        <f>O352*H352</f>
        <v>0</v>
      </c>
      <c r="Q352" s="218">
        <v>0</v>
      </c>
      <c r="R352" s="218">
        <f>Q352*H352</f>
        <v>0</v>
      </c>
      <c r="S352" s="218">
        <v>0.10100000000000001</v>
      </c>
      <c r="T352" s="219">
        <f>S352*H352</f>
        <v>8.7301370000000009</v>
      </c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R352" s="220" t="s">
        <v>282</v>
      </c>
      <c r="AT352" s="220" t="s">
        <v>192</v>
      </c>
      <c r="AU352" s="220" t="s">
        <v>196</v>
      </c>
      <c r="AY352" s="21" t="s">
        <v>189</v>
      </c>
      <c r="BE352" s="221">
        <f>IF(N352="základní",J352,0)</f>
        <v>0</v>
      </c>
      <c r="BF352" s="221">
        <f>IF(N352="snížená",J352,0)</f>
        <v>0</v>
      </c>
      <c r="BG352" s="221">
        <f>IF(N352="zákl. přenesená",J352,0)</f>
        <v>0</v>
      </c>
      <c r="BH352" s="221">
        <f>IF(N352="sníž. přenesená",J352,0)</f>
        <v>0</v>
      </c>
      <c r="BI352" s="221">
        <f>IF(N352="nulová",J352,0)</f>
        <v>0</v>
      </c>
      <c r="BJ352" s="21" t="s">
        <v>82</v>
      </c>
      <c r="BK352" s="221">
        <f>ROUND(I352*H352,2)</f>
        <v>0</v>
      </c>
      <c r="BL352" s="21" t="s">
        <v>282</v>
      </c>
      <c r="BM352" s="220" t="s">
        <v>2355</v>
      </c>
    </row>
    <row r="353" s="2" customFormat="1" ht="49.05" customHeight="1">
      <c r="A353" s="42"/>
      <c r="B353" s="43"/>
      <c r="C353" s="209" t="s">
        <v>744</v>
      </c>
      <c r="D353" s="209" t="s">
        <v>192</v>
      </c>
      <c r="E353" s="210" t="s">
        <v>2974</v>
      </c>
      <c r="F353" s="211" t="s">
        <v>2975</v>
      </c>
      <c r="G353" s="212" t="s">
        <v>93</v>
      </c>
      <c r="H353" s="213">
        <v>15.254</v>
      </c>
      <c r="I353" s="214"/>
      <c r="J353" s="215">
        <f>ROUND(I353*H353,2)</f>
        <v>0</v>
      </c>
      <c r="K353" s="211" t="s">
        <v>19</v>
      </c>
      <c r="L353" s="48"/>
      <c r="M353" s="216" t="s">
        <v>19</v>
      </c>
      <c r="N353" s="217" t="s">
        <v>45</v>
      </c>
      <c r="O353" s="88"/>
      <c r="P353" s="218">
        <f>O353*H353</f>
        <v>0</v>
      </c>
      <c r="Q353" s="218">
        <v>0</v>
      </c>
      <c r="R353" s="218">
        <f>Q353*H353</f>
        <v>0</v>
      </c>
      <c r="S353" s="218">
        <v>0.10100000000000001</v>
      </c>
      <c r="T353" s="219">
        <f>S353*H353</f>
        <v>1.540654</v>
      </c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R353" s="220" t="s">
        <v>282</v>
      </c>
      <c r="AT353" s="220" t="s">
        <v>192</v>
      </c>
      <c r="AU353" s="220" t="s">
        <v>196</v>
      </c>
      <c r="AY353" s="21" t="s">
        <v>189</v>
      </c>
      <c r="BE353" s="221">
        <f>IF(N353="základní",J353,0)</f>
        <v>0</v>
      </c>
      <c r="BF353" s="221">
        <f>IF(N353="snížená",J353,0)</f>
        <v>0</v>
      </c>
      <c r="BG353" s="221">
        <f>IF(N353="zákl. přenesená",J353,0)</f>
        <v>0</v>
      </c>
      <c r="BH353" s="221">
        <f>IF(N353="sníž. přenesená",J353,0)</f>
        <v>0</v>
      </c>
      <c r="BI353" s="221">
        <f>IF(N353="nulová",J353,0)</f>
        <v>0</v>
      </c>
      <c r="BJ353" s="21" t="s">
        <v>82</v>
      </c>
      <c r="BK353" s="221">
        <f>ROUND(I353*H353,2)</f>
        <v>0</v>
      </c>
      <c r="BL353" s="21" t="s">
        <v>282</v>
      </c>
      <c r="BM353" s="220" t="s">
        <v>2368</v>
      </c>
    </row>
    <row r="354" s="15" customFormat="1">
      <c r="A354" s="15"/>
      <c r="B354" s="251"/>
      <c r="C354" s="252"/>
      <c r="D354" s="229" t="s">
        <v>200</v>
      </c>
      <c r="E354" s="253" t="s">
        <v>19</v>
      </c>
      <c r="F354" s="254" t="s">
        <v>2976</v>
      </c>
      <c r="G354" s="252"/>
      <c r="H354" s="253" t="s">
        <v>19</v>
      </c>
      <c r="I354" s="255"/>
      <c r="J354" s="252"/>
      <c r="K354" s="252"/>
      <c r="L354" s="256"/>
      <c r="M354" s="257"/>
      <c r="N354" s="258"/>
      <c r="O354" s="258"/>
      <c r="P354" s="258"/>
      <c r="Q354" s="258"/>
      <c r="R354" s="258"/>
      <c r="S354" s="258"/>
      <c r="T354" s="259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0" t="s">
        <v>200</v>
      </c>
      <c r="AU354" s="260" t="s">
        <v>196</v>
      </c>
      <c r="AV354" s="15" t="s">
        <v>82</v>
      </c>
      <c r="AW354" s="15" t="s">
        <v>35</v>
      </c>
      <c r="AX354" s="15" t="s">
        <v>74</v>
      </c>
      <c r="AY354" s="260" t="s">
        <v>189</v>
      </c>
    </row>
    <row r="355" s="15" customFormat="1">
      <c r="A355" s="15"/>
      <c r="B355" s="251"/>
      <c r="C355" s="252"/>
      <c r="D355" s="229" t="s">
        <v>200</v>
      </c>
      <c r="E355" s="253" t="s">
        <v>19</v>
      </c>
      <c r="F355" s="254" t="s">
        <v>2977</v>
      </c>
      <c r="G355" s="252"/>
      <c r="H355" s="253" t="s">
        <v>19</v>
      </c>
      <c r="I355" s="255"/>
      <c r="J355" s="252"/>
      <c r="K355" s="252"/>
      <c r="L355" s="256"/>
      <c r="M355" s="257"/>
      <c r="N355" s="258"/>
      <c r="O355" s="258"/>
      <c r="P355" s="258"/>
      <c r="Q355" s="258"/>
      <c r="R355" s="258"/>
      <c r="S355" s="258"/>
      <c r="T355" s="259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0" t="s">
        <v>200</v>
      </c>
      <c r="AU355" s="260" t="s">
        <v>196</v>
      </c>
      <c r="AV355" s="15" t="s">
        <v>82</v>
      </c>
      <c r="AW355" s="15" t="s">
        <v>35</v>
      </c>
      <c r="AX355" s="15" t="s">
        <v>74</v>
      </c>
      <c r="AY355" s="260" t="s">
        <v>189</v>
      </c>
    </row>
    <row r="356" s="13" customFormat="1">
      <c r="A356" s="13"/>
      <c r="B356" s="227"/>
      <c r="C356" s="228"/>
      <c r="D356" s="229" t="s">
        <v>200</v>
      </c>
      <c r="E356" s="230" t="s">
        <v>19</v>
      </c>
      <c r="F356" s="231" t="s">
        <v>2978</v>
      </c>
      <c r="G356" s="228"/>
      <c r="H356" s="232">
        <v>15.254</v>
      </c>
      <c r="I356" s="233"/>
      <c r="J356" s="228"/>
      <c r="K356" s="228"/>
      <c r="L356" s="234"/>
      <c r="M356" s="235"/>
      <c r="N356" s="236"/>
      <c r="O356" s="236"/>
      <c r="P356" s="236"/>
      <c r="Q356" s="236"/>
      <c r="R356" s="236"/>
      <c r="S356" s="236"/>
      <c r="T356" s="237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8" t="s">
        <v>200</v>
      </c>
      <c r="AU356" s="238" t="s">
        <v>196</v>
      </c>
      <c r="AV356" s="13" t="s">
        <v>84</v>
      </c>
      <c r="AW356" s="13" t="s">
        <v>35</v>
      </c>
      <c r="AX356" s="13" t="s">
        <v>74</v>
      </c>
      <c r="AY356" s="238" t="s">
        <v>189</v>
      </c>
    </row>
    <row r="357" s="14" customFormat="1">
      <c r="A357" s="14"/>
      <c r="B357" s="239"/>
      <c r="C357" s="240"/>
      <c r="D357" s="229" t="s">
        <v>200</v>
      </c>
      <c r="E357" s="241" t="s">
        <v>19</v>
      </c>
      <c r="F357" s="242" t="s">
        <v>203</v>
      </c>
      <c r="G357" s="240"/>
      <c r="H357" s="243">
        <v>15.254</v>
      </c>
      <c r="I357" s="244"/>
      <c r="J357" s="240"/>
      <c r="K357" s="240"/>
      <c r="L357" s="245"/>
      <c r="M357" s="246"/>
      <c r="N357" s="247"/>
      <c r="O357" s="247"/>
      <c r="P357" s="247"/>
      <c r="Q357" s="247"/>
      <c r="R357" s="247"/>
      <c r="S357" s="247"/>
      <c r="T357" s="248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9" t="s">
        <v>200</v>
      </c>
      <c r="AU357" s="249" t="s">
        <v>196</v>
      </c>
      <c r="AV357" s="14" t="s">
        <v>196</v>
      </c>
      <c r="AW357" s="14" t="s">
        <v>35</v>
      </c>
      <c r="AX357" s="14" t="s">
        <v>82</v>
      </c>
      <c r="AY357" s="249" t="s">
        <v>189</v>
      </c>
    </row>
    <row r="358" s="2" customFormat="1" ht="33" customHeight="1">
      <c r="A358" s="42"/>
      <c r="B358" s="43"/>
      <c r="C358" s="209" t="s">
        <v>750</v>
      </c>
      <c r="D358" s="209" t="s">
        <v>192</v>
      </c>
      <c r="E358" s="210" t="s">
        <v>2979</v>
      </c>
      <c r="F358" s="211" t="s">
        <v>2980</v>
      </c>
      <c r="G358" s="212" t="s">
        <v>93</v>
      </c>
      <c r="H358" s="213">
        <v>86.436000000000007</v>
      </c>
      <c r="I358" s="214"/>
      <c r="J358" s="215">
        <f>ROUND(I358*H358,2)</f>
        <v>0</v>
      </c>
      <c r="K358" s="211" t="s">
        <v>19</v>
      </c>
      <c r="L358" s="48"/>
      <c r="M358" s="216" t="s">
        <v>19</v>
      </c>
      <c r="N358" s="217" t="s">
        <v>45</v>
      </c>
      <c r="O358" s="88"/>
      <c r="P358" s="218">
        <f>O358*H358</f>
        <v>0</v>
      </c>
      <c r="Q358" s="218">
        <v>0</v>
      </c>
      <c r="R358" s="218">
        <f>Q358*H358</f>
        <v>0</v>
      </c>
      <c r="S358" s="218">
        <v>0</v>
      </c>
      <c r="T358" s="219">
        <f>S358*H358</f>
        <v>0</v>
      </c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R358" s="220" t="s">
        <v>282</v>
      </c>
      <c r="AT358" s="220" t="s">
        <v>192</v>
      </c>
      <c r="AU358" s="220" t="s">
        <v>196</v>
      </c>
      <c r="AY358" s="21" t="s">
        <v>189</v>
      </c>
      <c r="BE358" s="221">
        <f>IF(N358="základní",J358,0)</f>
        <v>0</v>
      </c>
      <c r="BF358" s="221">
        <f>IF(N358="snížená",J358,0)</f>
        <v>0</v>
      </c>
      <c r="BG358" s="221">
        <f>IF(N358="zákl. přenesená",J358,0)</f>
        <v>0</v>
      </c>
      <c r="BH358" s="221">
        <f>IF(N358="sníž. přenesená",J358,0)</f>
        <v>0</v>
      </c>
      <c r="BI358" s="221">
        <f>IF(N358="nulová",J358,0)</f>
        <v>0</v>
      </c>
      <c r="BJ358" s="21" t="s">
        <v>82</v>
      </c>
      <c r="BK358" s="221">
        <f>ROUND(I358*H358,2)</f>
        <v>0</v>
      </c>
      <c r="BL358" s="21" t="s">
        <v>282</v>
      </c>
      <c r="BM358" s="220" t="s">
        <v>2378</v>
      </c>
    </row>
    <row r="359" s="15" customFormat="1">
      <c r="A359" s="15"/>
      <c r="B359" s="251"/>
      <c r="C359" s="252"/>
      <c r="D359" s="229" t="s">
        <v>200</v>
      </c>
      <c r="E359" s="253" t="s">
        <v>19</v>
      </c>
      <c r="F359" s="254" t="s">
        <v>2981</v>
      </c>
      <c r="G359" s="252"/>
      <c r="H359" s="253" t="s">
        <v>19</v>
      </c>
      <c r="I359" s="255"/>
      <c r="J359" s="252"/>
      <c r="K359" s="252"/>
      <c r="L359" s="256"/>
      <c r="M359" s="257"/>
      <c r="N359" s="258"/>
      <c r="O359" s="258"/>
      <c r="P359" s="258"/>
      <c r="Q359" s="258"/>
      <c r="R359" s="258"/>
      <c r="S359" s="258"/>
      <c r="T359" s="259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0" t="s">
        <v>200</v>
      </c>
      <c r="AU359" s="260" t="s">
        <v>196</v>
      </c>
      <c r="AV359" s="15" t="s">
        <v>82</v>
      </c>
      <c r="AW359" s="15" t="s">
        <v>35</v>
      </c>
      <c r="AX359" s="15" t="s">
        <v>74</v>
      </c>
      <c r="AY359" s="260" t="s">
        <v>189</v>
      </c>
    </row>
    <row r="360" s="13" customFormat="1">
      <c r="A360" s="13"/>
      <c r="B360" s="227"/>
      <c r="C360" s="228"/>
      <c r="D360" s="229" t="s">
        <v>200</v>
      </c>
      <c r="E360" s="230" t="s">
        <v>19</v>
      </c>
      <c r="F360" s="231" t="s">
        <v>2982</v>
      </c>
      <c r="G360" s="228"/>
      <c r="H360" s="232">
        <v>86.436000000000007</v>
      </c>
      <c r="I360" s="233"/>
      <c r="J360" s="228"/>
      <c r="K360" s="228"/>
      <c r="L360" s="234"/>
      <c r="M360" s="235"/>
      <c r="N360" s="236"/>
      <c r="O360" s="236"/>
      <c r="P360" s="236"/>
      <c r="Q360" s="236"/>
      <c r="R360" s="236"/>
      <c r="S360" s="236"/>
      <c r="T360" s="23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8" t="s">
        <v>200</v>
      </c>
      <c r="AU360" s="238" t="s">
        <v>196</v>
      </c>
      <c r="AV360" s="13" t="s">
        <v>84</v>
      </c>
      <c r="AW360" s="13" t="s">
        <v>35</v>
      </c>
      <c r="AX360" s="13" t="s">
        <v>74</v>
      </c>
      <c r="AY360" s="238" t="s">
        <v>189</v>
      </c>
    </row>
    <row r="361" s="14" customFormat="1">
      <c r="A361" s="14"/>
      <c r="B361" s="239"/>
      <c r="C361" s="240"/>
      <c r="D361" s="229" t="s">
        <v>200</v>
      </c>
      <c r="E361" s="241" t="s">
        <v>19</v>
      </c>
      <c r="F361" s="242" t="s">
        <v>203</v>
      </c>
      <c r="G361" s="240"/>
      <c r="H361" s="243">
        <v>86.436000000000007</v>
      </c>
      <c r="I361" s="244"/>
      <c r="J361" s="240"/>
      <c r="K361" s="240"/>
      <c r="L361" s="245"/>
      <c r="M361" s="246"/>
      <c r="N361" s="247"/>
      <c r="O361" s="247"/>
      <c r="P361" s="247"/>
      <c r="Q361" s="247"/>
      <c r="R361" s="247"/>
      <c r="S361" s="247"/>
      <c r="T361" s="248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9" t="s">
        <v>200</v>
      </c>
      <c r="AU361" s="249" t="s">
        <v>196</v>
      </c>
      <c r="AV361" s="14" t="s">
        <v>196</v>
      </c>
      <c r="AW361" s="14" t="s">
        <v>35</v>
      </c>
      <c r="AX361" s="14" t="s">
        <v>82</v>
      </c>
      <c r="AY361" s="249" t="s">
        <v>189</v>
      </c>
    </row>
    <row r="362" s="2" customFormat="1" ht="33" customHeight="1">
      <c r="A362" s="42"/>
      <c r="B362" s="43"/>
      <c r="C362" s="209" t="s">
        <v>755</v>
      </c>
      <c r="D362" s="209" t="s">
        <v>192</v>
      </c>
      <c r="E362" s="210" t="s">
        <v>2983</v>
      </c>
      <c r="F362" s="211" t="s">
        <v>2984</v>
      </c>
      <c r="G362" s="212" t="s">
        <v>93</v>
      </c>
      <c r="H362" s="213">
        <v>86.436000000000007</v>
      </c>
      <c r="I362" s="214"/>
      <c r="J362" s="215">
        <f>ROUND(I362*H362,2)</f>
        <v>0</v>
      </c>
      <c r="K362" s="211" t="s">
        <v>19</v>
      </c>
      <c r="L362" s="48"/>
      <c r="M362" s="216" t="s">
        <v>19</v>
      </c>
      <c r="N362" s="217" t="s">
        <v>45</v>
      </c>
      <c r="O362" s="88"/>
      <c r="P362" s="218">
        <f>O362*H362</f>
        <v>0</v>
      </c>
      <c r="Q362" s="218">
        <v>0</v>
      </c>
      <c r="R362" s="218">
        <f>Q362*H362</f>
        <v>0</v>
      </c>
      <c r="S362" s="218">
        <v>0</v>
      </c>
      <c r="T362" s="219">
        <f>S362*H362</f>
        <v>0</v>
      </c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R362" s="220" t="s">
        <v>282</v>
      </c>
      <c r="AT362" s="220" t="s">
        <v>192</v>
      </c>
      <c r="AU362" s="220" t="s">
        <v>196</v>
      </c>
      <c r="AY362" s="21" t="s">
        <v>189</v>
      </c>
      <c r="BE362" s="221">
        <f>IF(N362="základní",J362,0)</f>
        <v>0</v>
      </c>
      <c r="BF362" s="221">
        <f>IF(N362="snížená",J362,0)</f>
        <v>0</v>
      </c>
      <c r="BG362" s="221">
        <f>IF(N362="zákl. přenesená",J362,0)</f>
        <v>0</v>
      </c>
      <c r="BH362" s="221">
        <f>IF(N362="sníž. přenesená",J362,0)</f>
        <v>0</v>
      </c>
      <c r="BI362" s="221">
        <f>IF(N362="nulová",J362,0)</f>
        <v>0</v>
      </c>
      <c r="BJ362" s="21" t="s">
        <v>82</v>
      </c>
      <c r="BK362" s="221">
        <f>ROUND(I362*H362,2)</f>
        <v>0</v>
      </c>
      <c r="BL362" s="21" t="s">
        <v>282</v>
      </c>
      <c r="BM362" s="220" t="s">
        <v>1573</v>
      </c>
    </row>
    <row r="363" s="2" customFormat="1" ht="33" customHeight="1">
      <c r="A363" s="42"/>
      <c r="B363" s="43"/>
      <c r="C363" s="209" t="s">
        <v>761</v>
      </c>
      <c r="D363" s="209" t="s">
        <v>192</v>
      </c>
      <c r="E363" s="210" t="s">
        <v>2985</v>
      </c>
      <c r="F363" s="211" t="s">
        <v>2986</v>
      </c>
      <c r="G363" s="212" t="s">
        <v>93</v>
      </c>
      <c r="H363" s="213">
        <v>106.13500000000001</v>
      </c>
      <c r="I363" s="214"/>
      <c r="J363" s="215">
        <f>ROUND(I363*H363,2)</f>
        <v>0</v>
      </c>
      <c r="K363" s="211" t="s">
        <v>19</v>
      </c>
      <c r="L363" s="48"/>
      <c r="M363" s="216" t="s">
        <v>19</v>
      </c>
      <c r="N363" s="217" t="s">
        <v>45</v>
      </c>
      <c r="O363" s="88"/>
      <c r="P363" s="218">
        <f>O363*H363</f>
        <v>0</v>
      </c>
      <c r="Q363" s="218">
        <v>0.035700000000000003</v>
      </c>
      <c r="R363" s="218">
        <f>Q363*H363</f>
        <v>3.7890195000000007</v>
      </c>
      <c r="S363" s="218">
        <v>0</v>
      </c>
      <c r="T363" s="219">
        <f>S363*H363</f>
        <v>0</v>
      </c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R363" s="220" t="s">
        <v>282</v>
      </c>
      <c r="AT363" s="220" t="s">
        <v>192</v>
      </c>
      <c r="AU363" s="220" t="s">
        <v>196</v>
      </c>
      <c r="AY363" s="21" t="s">
        <v>189</v>
      </c>
      <c r="BE363" s="221">
        <f>IF(N363="základní",J363,0)</f>
        <v>0</v>
      </c>
      <c r="BF363" s="221">
        <f>IF(N363="snížená",J363,0)</f>
        <v>0</v>
      </c>
      <c r="BG363" s="221">
        <f>IF(N363="zákl. přenesená",J363,0)</f>
        <v>0</v>
      </c>
      <c r="BH363" s="221">
        <f>IF(N363="sníž. přenesená",J363,0)</f>
        <v>0</v>
      </c>
      <c r="BI363" s="221">
        <f>IF(N363="nulová",J363,0)</f>
        <v>0</v>
      </c>
      <c r="BJ363" s="21" t="s">
        <v>82</v>
      </c>
      <c r="BK363" s="221">
        <f>ROUND(I363*H363,2)</f>
        <v>0</v>
      </c>
      <c r="BL363" s="21" t="s">
        <v>282</v>
      </c>
      <c r="BM363" s="220" t="s">
        <v>2410</v>
      </c>
    </row>
    <row r="364" s="2" customFormat="1" ht="49.05" customHeight="1">
      <c r="A364" s="42"/>
      <c r="B364" s="43"/>
      <c r="C364" s="261" t="s">
        <v>767</v>
      </c>
      <c r="D364" s="261" t="s">
        <v>254</v>
      </c>
      <c r="E364" s="262" t="s">
        <v>2987</v>
      </c>
      <c r="F364" s="263" t="s">
        <v>2988</v>
      </c>
      <c r="G364" s="264" t="s">
        <v>93</v>
      </c>
      <c r="H364" s="265">
        <v>21.274000000000001</v>
      </c>
      <c r="I364" s="266"/>
      <c r="J364" s="267">
        <f>ROUND(I364*H364,2)</f>
        <v>0</v>
      </c>
      <c r="K364" s="263" t="s">
        <v>19</v>
      </c>
      <c r="L364" s="268"/>
      <c r="M364" s="269" t="s">
        <v>19</v>
      </c>
      <c r="N364" s="270" t="s">
        <v>45</v>
      </c>
      <c r="O364" s="88"/>
      <c r="P364" s="218">
        <f>O364*H364</f>
        <v>0</v>
      </c>
      <c r="Q364" s="218">
        <v>0.34999999999999998</v>
      </c>
      <c r="R364" s="218">
        <f>Q364*H364</f>
        <v>7.4459</v>
      </c>
      <c r="S364" s="218">
        <v>0</v>
      </c>
      <c r="T364" s="219">
        <f>S364*H364</f>
        <v>0</v>
      </c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R364" s="220" t="s">
        <v>371</v>
      </c>
      <c r="AT364" s="220" t="s">
        <v>254</v>
      </c>
      <c r="AU364" s="220" t="s">
        <v>196</v>
      </c>
      <c r="AY364" s="21" t="s">
        <v>189</v>
      </c>
      <c r="BE364" s="221">
        <f>IF(N364="základní",J364,0)</f>
        <v>0</v>
      </c>
      <c r="BF364" s="221">
        <f>IF(N364="snížená",J364,0)</f>
        <v>0</v>
      </c>
      <c r="BG364" s="221">
        <f>IF(N364="zákl. přenesená",J364,0)</f>
        <v>0</v>
      </c>
      <c r="BH364" s="221">
        <f>IF(N364="sníž. přenesená",J364,0)</f>
        <v>0</v>
      </c>
      <c r="BI364" s="221">
        <f>IF(N364="nulová",J364,0)</f>
        <v>0</v>
      </c>
      <c r="BJ364" s="21" t="s">
        <v>82</v>
      </c>
      <c r="BK364" s="221">
        <f>ROUND(I364*H364,2)</f>
        <v>0</v>
      </c>
      <c r="BL364" s="21" t="s">
        <v>282</v>
      </c>
      <c r="BM364" s="220" t="s">
        <v>2989</v>
      </c>
    </row>
    <row r="365" s="2" customFormat="1" ht="24.15" customHeight="1">
      <c r="A365" s="42"/>
      <c r="B365" s="43"/>
      <c r="C365" s="209" t="s">
        <v>774</v>
      </c>
      <c r="D365" s="209" t="s">
        <v>192</v>
      </c>
      <c r="E365" s="210" t="s">
        <v>2990</v>
      </c>
      <c r="F365" s="211" t="s">
        <v>2991</v>
      </c>
      <c r="G365" s="212" t="s">
        <v>222</v>
      </c>
      <c r="H365" s="213">
        <v>11.234999999999999</v>
      </c>
      <c r="I365" s="214"/>
      <c r="J365" s="215">
        <f>ROUND(I365*H365,2)</f>
        <v>0</v>
      </c>
      <c r="K365" s="211" t="s">
        <v>19</v>
      </c>
      <c r="L365" s="48"/>
      <c r="M365" s="216" t="s">
        <v>19</v>
      </c>
      <c r="N365" s="217" t="s">
        <v>45</v>
      </c>
      <c r="O365" s="88"/>
      <c r="P365" s="218">
        <f>O365*H365</f>
        <v>0</v>
      </c>
      <c r="Q365" s="218">
        <v>0</v>
      </c>
      <c r="R365" s="218">
        <f>Q365*H365</f>
        <v>0</v>
      </c>
      <c r="S365" s="218">
        <v>0</v>
      </c>
      <c r="T365" s="219">
        <f>S365*H365</f>
        <v>0</v>
      </c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R365" s="220" t="s">
        <v>282</v>
      </c>
      <c r="AT365" s="220" t="s">
        <v>192</v>
      </c>
      <c r="AU365" s="220" t="s">
        <v>196</v>
      </c>
      <c r="AY365" s="21" t="s">
        <v>189</v>
      </c>
      <c r="BE365" s="221">
        <f>IF(N365="základní",J365,0)</f>
        <v>0</v>
      </c>
      <c r="BF365" s="221">
        <f>IF(N365="snížená",J365,0)</f>
        <v>0</v>
      </c>
      <c r="BG365" s="221">
        <f>IF(N365="zákl. přenesená",J365,0)</f>
        <v>0</v>
      </c>
      <c r="BH365" s="221">
        <f>IF(N365="sníž. přenesená",J365,0)</f>
        <v>0</v>
      </c>
      <c r="BI365" s="221">
        <f>IF(N365="nulová",J365,0)</f>
        <v>0</v>
      </c>
      <c r="BJ365" s="21" t="s">
        <v>82</v>
      </c>
      <c r="BK365" s="221">
        <f>ROUND(I365*H365,2)</f>
        <v>0</v>
      </c>
      <c r="BL365" s="21" t="s">
        <v>282</v>
      </c>
      <c r="BM365" s="220" t="s">
        <v>2432</v>
      </c>
    </row>
    <row r="366" s="12" customFormat="1" ht="20.88" customHeight="1">
      <c r="A366" s="12"/>
      <c r="B366" s="193"/>
      <c r="C366" s="194"/>
      <c r="D366" s="195" t="s">
        <v>73</v>
      </c>
      <c r="E366" s="207" t="s">
        <v>2992</v>
      </c>
      <c r="F366" s="207" t="s">
        <v>2993</v>
      </c>
      <c r="G366" s="194"/>
      <c r="H366" s="194"/>
      <c r="I366" s="197"/>
      <c r="J366" s="208">
        <f>BK366</f>
        <v>0</v>
      </c>
      <c r="K366" s="194"/>
      <c r="L366" s="199"/>
      <c r="M366" s="200"/>
      <c r="N366" s="201"/>
      <c r="O366" s="201"/>
      <c r="P366" s="202">
        <f>P367+P373</f>
        <v>0</v>
      </c>
      <c r="Q366" s="201"/>
      <c r="R366" s="202">
        <f>R367+R373</f>
        <v>1.5457750599999998</v>
      </c>
      <c r="S366" s="201"/>
      <c r="T366" s="203">
        <f>T367+T373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04" t="s">
        <v>82</v>
      </c>
      <c r="AT366" s="205" t="s">
        <v>73</v>
      </c>
      <c r="AU366" s="205" t="s">
        <v>84</v>
      </c>
      <c r="AY366" s="204" t="s">
        <v>189</v>
      </c>
      <c r="BK366" s="206">
        <f>BK367+BK373</f>
        <v>0</v>
      </c>
    </row>
    <row r="367" s="17" customFormat="1" ht="20.88" customHeight="1">
      <c r="A367" s="17"/>
      <c r="B367" s="291"/>
      <c r="C367" s="292"/>
      <c r="D367" s="293" t="s">
        <v>73</v>
      </c>
      <c r="E367" s="293" t="s">
        <v>2994</v>
      </c>
      <c r="F367" s="293" t="s">
        <v>2995</v>
      </c>
      <c r="G367" s="292"/>
      <c r="H367" s="292"/>
      <c r="I367" s="294"/>
      <c r="J367" s="295">
        <f>BK367</f>
        <v>0</v>
      </c>
      <c r="K367" s="292"/>
      <c r="L367" s="296"/>
      <c r="M367" s="297"/>
      <c r="N367" s="298"/>
      <c r="O367" s="298"/>
      <c r="P367" s="299">
        <f>SUM(P368:P372)</f>
        <v>0</v>
      </c>
      <c r="Q367" s="298"/>
      <c r="R367" s="299">
        <f>SUM(R368:R372)</f>
        <v>0.092025599999999985</v>
      </c>
      <c r="S367" s="298"/>
      <c r="T367" s="300">
        <f>SUM(T368:T372)</f>
        <v>0</v>
      </c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R367" s="301" t="s">
        <v>82</v>
      </c>
      <c r="AT367" s="302" t="s">
        <v>73</v>
      </c>
      <c r="AU367" s="302" t="s">
        <v>190</v>
      </c>
      <c r="AY367" s="301" t="s">
        <v>189</v>
      </c>
      <c r="BK367" s="303">
        <f>SUM(BK368:BK372)</f>
        <v>0</v>
      </c>
    </row>
    <row r="368" s="2" customFormat="1" ht="33" customHeight="1">
      <c r="A368" s="42"/>
      <c r="B368" s="43"/>
      <c r="C368" s="209" t="s">
        <v>783</v>
      </c>
      <c r="D368" s="209" t="s">
        <v>192</v>
      </c>
      <c r="E368" s="210" t="s">
        <v>2996</v>
      </c>
      <c r="F368" s="211" t="s">
        <v>2997</v>
      </c>
      <c r="G368" s="212" t="s">
        <v>93</v>
      </c>
      <c r="H368" s="213">
        <v>95.700000000000003</v>
      </c>
      <c r="I368" s="214"/>
      <c r="J368" s="215">
        <f>ROUND(I368*H368,2)</f>
        <v>0</v>
      </c>
      <c r="K368" s="211" t="s">
        <v>19</v>
      </c>
      <c r="L368" s="48"/>
      <c r="M368" s="216" t="s">
        <v>19</v>
      </c>
      <c r="N368" s="217" t="s">
        <v>45</v>
      </c>
      <c r="O368" s="88"/>
      <c r="P368" s="218">
        <f>O368*H368</f>
        <v>0</v>
      </c>
      <c r="Q368" s="218">
        <v>8.0000000000000007E-05</v>
      </c>
      <c r="R368" s="218">
        <f>Q368*H368</f>
        <v>0.0076560000000000005</v>
      </c>
      <c r="S368" s="218">
        <v>0</v>
      </c>
      <c r="T368" s="219">
        <f>S368*H368</f>
        <v>0</v>
      </c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R368" s="220" t="s">
        <v>282</v>
      </c>
      <c r="AT368" s="220" t="s">
        <v>192</v>
      </c>
      <c r="AU368" s="220" t="s">
        <v>196</v>
      </c>
      <c r="AY368" s="21" t="s">
        <v>189</v>
      </c>
      <c r="BE368" s="221">
        <f>IF(N368="základní",J368,0)</f>
        <v>0</v>
      </c>
      <c r="BF368" s="221">
        <f>IF(N368="snížená",J368,0)</f>
        <v>0</v>
      </c>
      <c r="BG368" s="221">
        <f>IF(N368="zákl. přenesená",J368,0)</f>
        <v>0</v>
      </c>
      <c r="BH368" s="221">
        <f>IF(N368="sníž. přenesená",J368,0)</f>
        <v>0</v>
      </c>
      <c r="BI368" s="221">
        <f>IF(N368="nulová",J368,0)</f>
        <v>0</v>
      </c>
      <c r="BJ368" s="21" t="s">
        <v>82</v>
      </c>
      <c r="BK368" s="221">
        <f>ROUND(I368*H368,2)</f>
        <v>0</v>
      </c>
      <c r="BL368" s="21" t="s">
        <v>282</v>
      </c>
      <c r="BM368" s="220" t="s">
        <v>2452</v>
      </c>
    </row>
    <row r="369" s="2" customFormat="1" ht="33" customHeight="1">
      <c r="A369" s="42"/>
      <c r="B369" s="43"/>
      <c r="C369" s="209" t="s">
        <v>788</v>
      </c>
      <c r="D369" s="209" t="s">
        <v>192</v>
      </c>
      <c r="E369" s="210" t="s">
        <v>2998</v>
      </c>
      <c r="F369" s="211" t="s">
        <v>2999</v>
      </c>
      <c r="G369" s="212" t="s">
        <v>93</v>
      </c>
      <c r="H369" s="213">
        <v>256.18000000000001</v>
      </c>
      <c r="I369" s="214"/>
      <c r="J369" s="215">
        <f>ROUND(I369*H369,2)</f>
        <v>0</v>
      </c>
      <c r="K369" s="211" t="s">
        <v>19</v>
      </c>
      <c r="L369" s="48"/>
      <c r="M369" s="216" t="s">
        <v>19</v>
      </c>
      <c r="N369" s="217" t="s">
        <v>45</v>
      </c>
      <c r="O369" s="88"/>
      <c r="P369" s="218">
        <f>O369*H369</f>
        <v>0</v>
      </c>
      <c r="Q369" s="218">
        <v>0.00013999999999999999</v>
      </c>
      <c r="R369" s="218">
        <f>Q369*H369</f>
        <v>0.0358652</v>
      </c>
      <c r="S369" s="218">
        <v>0</v>
      </c>
      <c r="T369" s="219">
        <f>S369*H369</f>
        <v>0</v>
      </c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R369" s="220" t="s">
        <v>282</v>
      </c>
      <c r="AT369" s="220" t="s">
        <v>192</v>
      </c>
      <c r="AU369" s="220" t="s">
        <v>196</v>
      </c>
      <c r="AY369" s="21" t="s">
        <v>189</v>
      </c>
      <c r="BE369" s="221">
        <f>IF(N369="základní",J369,0)</f>
        <v>0</v>
      </c>
      <c r="BF369" s="221">
        <f>IF(N369="snížená",J369,0)</f>
        <v>0</v>
      </c>
      <c r="BG369" s="221">
        <f>IF(N369="zákl. přenesená",J369,0)</f>
        <v>0</v>
      </c>
      <c r="BH369" s="221">
        <f>IF(N369="sníž. přenesená",J369,0)</f>
        <v>0</v>
      </c>
      <c r="BI369" s="221">
        <f>IF(N369="nulová",J369,0)</f>
        <v>0</v>
      </c>
      <c r="BJ369" s="21" t="s">
        <v>82</v>
      </c>
      <c r="BK369" s="221">
        <f>ROUND(I369*H369,2)</f>
        <v>0</v>
      </c>
      <c r="BL369" s="21" t="s">
        <v>282</v>
      </c>
      <c r="BM369" s="220" t="s">
        <v>2461</v>
      </c>
    </row>
    <row r="370" s="2" customFormat="1" ht="33" customHeight="1">
      <c r="A370" s="42"/>
      <c r="B370" s="43"/>
      <c r="C370" s="209" t="s">
        <v>793</v>
      </c>
      <c r="D370" s="209" t="s">
        <v>192</v>
      </c>
      <c r="E370" s="210" t="s">
        <v>3000</v>
      </c>
      <c r="F370" s="211" t="s">
        <v>3001</v>
      </c>
      <c r="G370" s="212" t="s">
        <v>93</v>
      </c>
      <c r="H370" s="213">
        <v>56.299999999999997</v>
      </c>
      <c r="I370" s="214"/>
      <c r="J370" s="215">
        <f>ROUND(I370*H370,2)</f>
        <v>0</v>
      </c>
      <c r="K370" s="211" t="s">
        <v>19</v>
      </c>
      <c r="L370" s="48"/>
      <c r="M370" s="216" t="s">
        <v>19</v>
      </c>
      <c r="N370" s="217" t="s">
        <v>45</v>
      </c>
      <c r="O370" s="88"/>
      <c r="P370" s="218">
        <f>O370*H370</f>
        <v>0</v>
      </c>
      <c r="Q370" s="218">
        <v>0.00013999999999999999</v>
      </c>
      <c r="R370" s="218">
        <f>Q370*H370</f>
        <v>0.0078819999999999984</v>
      </c>
      <c r="S370" s="218">
        <v>0</v>
      </c>
      <c r="T370" s="219">
        <f>S370*H370</f>
        <v>0</v>
      </c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R370" s="220" t="s">
        <v>282</v>
      </c>
      <c r="AT370" s="220" t="s">
        <v>192</v>
      </c>
      <c r="AU370" s="220" t="s">
        <v>196</v>
      </c>
      <c r="AY370" s="21" t="s">
        <v>189</v>
      </c>
      <c r="BE370" s="221">
        <f>IF(N370="základní",J370,0)</f>
        <v>0</v>
      </c>
      <c r="BF370" s="221">
        <f>IF(N370="snížená",J370,0)</f>
        <v>0</v>
      </c>
      <c r="BG370" s="221">
        <f>IF(N370="zákl. přenesená",J370,0)</f>
        <v>0</v>
      </c>
      <c r="BH370" s="221">
        <f>IF(N370="sníž. přenesená",J370,0)</f>
        <v>0</v>
      </c>
      <c r="BI370" s="221">
        <f>IF(N370="nulová",J370,0)</f>
        <v>0</v>
      </c>
      <c r="BJ370" s="21" t="s">
        <v>82</v>
      </c>
      <c r="BK370" s="221">
        <f>ROUND(I370*H370,2)</f>
        <v>0</v>
      </c>
      <c r="BL370" s="21" t="s">
        <v>282</v>
      </c>
      <c r="BM370" s="220" t="s">
        <v>2469</v>
      </c>
    </row>
    <row r="371" s="2" customFormat="1" ht="24.15" customHeight="1">
      <c r="A371" s="42"/>
      <c r="B371" s="43"/>
      <c r="C371" s="209" t="s">
        <v>798</v>
      </c>
      <c r="D371" s="209" t="s">
        <v>192</v>
      </c>
      <c r="E371" s="210" t="s">
        <v>3002</v>
      </c>
      <c r="F371" s="211" t="s">
        <v>3003</v>
      </c>
      <c r="G371" s="212" t="s">
        <v>93</v>
      </c>
      <c r="H371" s="213">
        <v>256.18000000000001</v>
      </c>
      <c r="I371" s="214"/>
      <c r="J371" s="215">
        <f>ROUND(I371*H371,2)</f>
        <v>0</v>
      </c>
      <c r="K371" s="211" t="s">
        <v>19</v>
      </c>
      <c r="L371" s="48"/>
      <c r="M371" s="216" t="s">
        <v>19</v>
      </c>
      <c r="N371" s="217" t="s">
        <v>45</v>
      </c>
      <c r="O371" s="88"/>
      <c r="P371" s="218">
        <f>O371*H371</f>
        <v>0</v>
      </c>
      <c r="Q371" s="218">
        <v>0.00012999999999999999</v>
      </c>
      <c r="R371" s="218">
        <f>Q371*H371</f>
        <v>0.033303399999999997</v>
      </c>
      <c r="S371" s="218">
        <v>0</v>
      </c>
      <c r="T371" s="219">
        <f>S371*H371</f>
        <v>0</v>
      </c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R371" s="220" t="s">
        <v>282</v>
      </c>
      <c r="AT371" s="220" t="s">
        <v>192</v>
      </c>
      <c r="AU371" s="220" t="s">
        <v>196</v>
      </c>
      <c r="AY371" s="21" t="s">
        <v>189</v>
      </c>
      <c r="BE371" s="221">
        <f>IF(N371="základní",J371,0)</f>
        <v>0</v>
      </c>
      <c r="BF371" s="221">
        <f>IF(N371="snížená",J371,0)</f>
        <v>0</v>
      </c>
      <c r="BG371" s="221">
        <f>IF(N371="zákl. přenesená",J371,0)</f>
        <v>0</v>
      </c>
      <c r="BH371" s="221">
        <f>IF(N371="sníž. přenesená",J371,0)</f>
        <v>0</v>
      </c>
      <c r="BI371" s="221">
        <f>IF(N371="nulová",J371,0)</f>
        <v>0</v>
      </c>
      <c r="BJ371" s="21" t="s">
        <v>82</v>
      </c>
      <c r="BK371" s="221">
        <f>ROUND(I371*H371,2)</f>
        <v>0</v>
      </c>
      <c r="BL371" s="21" t="s">
        <v>282</v>
      </c>
      <c r="BM371" s="220" t="s">
        <v>2475</v>
      </c>
    </row>
    <row r="372" s="2" customFormat="1" ht="24.15" customHeight="1">
      <c r="A372" s="42"/>
      <c r="B372" s="43"/>
      <c r="C372" s="209" t="s">
        <v>807</v>
      </c>
      <c r="D372" s="209" t="s">
        <v>192</v>
      </c>
      <c r="E372" s="210" t="s">
        <v>3004</v>
      </c>
      <c r="F372" s="211" t="s">
        <v>3005</v>
      </c>
      <c r="G372" s="212" t="s">
        <v>93</v>
      </c>
      <c r="H372" s="213">
        <v>56.299999999999997</v>
      </c>
      <c r="I372" s="214"/>
      <c r="J372" s="215">
        <f>ROUND(I372*H372,2)</f>
        <v>0</v>
      </c>
      <c r="K372" s="211" t="s">
        <v>19</v>
      </c>
      <c r="L372" s="48"/>
      <c r="M372" s="216" t="s">
        <v>19</v>
      </c>
      <c r="N372" s="217" t="s">
        <v>45</v>
      </c>
      <c r="O372" s="88"/>
      <c r="P372" s="218">
        <f>O372*H372</f>
        <v>0</v>
      </c>
      <c r="Q372" s="218">
        <v>0.00012999999999999999</v>
      </c>
      <c r="R372" s="218">
        <f>Q372*H372</f>
        <v>0.0073189999999999991</v>
      </c>
      <c r="S372" s="218">
        <v>0</v>
      </c>
      <c r="T372" s="219">
        <f>S372*H372</f>
        <v>0</v>
      </c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R372" s="220" t="s">
        <v>282</v>
      </c>
      <c r="AT372" s="220" t="s">
        <v>192</v>
      </c>
      <c r="AU372" s="220" t="s">
        <v>196</v>
      </c>
      <c r="AY372" s="21" t="s">
        <v>189</v>
      </c>
      <c r="BE372" s="221">
        <f>IF(N372="základní",J372,0)</f>
        <v>0</v>
      </c>
      <c r="BF372" s="221">
        <f>IF(N372="snížená",J372,0)</f>
        <v>0</v>
      </c>
      <c r="BG372" s="221">
        <f>IF(N372="zákl. přenesená",J372,0)</f>
        <v>0</v>
      </c>
      <c r="BH372" s="221">
        <f>IF(N372="sníž. přenesená",J372,0)</f>
        <v>0</v>
      </c>
      <c r="BI372" s="221">
        <f>IF(N372="nulová",J372,0)</f>
        <v>0</v>
      </c>
      <c r="BJ372" s="21" t="s">
        <v>82</v>
      </c>
      <c r="BK372" s="221">
        <f>ROUND(I372*H372,2)</f>
        <v>0</v>
      </c>
      <c r="BL372" s="21" t="s">
        <v>282</v>
      </c>
      <c r="BM372" s="220" t="s">
        <v>2481</v>
      </c>
    </row>
    <row r="373" s="17" customFormat="1" ht="20.88" customHeight="1">
      <c r="A373" s="17"/>
      <c r="B373" s="291"/>
      <c r="C373" s="292"/>
      <c r="D373" s="293" t="s">
        <v>73</v>
      </c>
      <c r="E373" s="293" t="s">
        <v>3006</v>
      </c>
      <c r="F373" s="293" t="s">
        <v>3007</v>
      </c>
      <c r="G373" s="292"/>
      <c r="H373" s="292"/>
      <c r="I373" s="294"/>
      <c r="J373" s="295">
        <f>BK373</f>
        <v>0</v>
      </c>
      <c r="K373" s="292"/>
      <c r="L373" s="296"/>
      <c r="M373" s="297"/>
      <c r="N373" s="298"/>
      <c r="O373" s="298"/>
      <c r="P373" s="299">
        <f>SUM(P374:P378)</f>
        <v>0</v>
      </c>
      <c r="Q373" s="298"/>
      <c r="R373" s="299">
        <f>SUM(R374:R378)</f>
        <v>1.4537494599999998</v>
      </c>
      <c r="S373" s="298"/>
      <c r="T373" s="300">
        <f>SUM(T374:T378)</f>
        <v>0</v>
      </c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R373" s="301" t="s">
        <v>82</v>
      </c>
      <c r="AT373" s="302" t="s">
        <v>73</v>
      </c>
      <c r="AU373" s="302" t="s">
        <v>190</v>
      </c>
      <c r="AY373" s="301" t="s">
        <v>189</v>
      </c>
      <c r="BK373" s="303">
        <f>SUM(BK374:BK378)</f>
        <v>0</v>
      </c>
    </row>
    <row r="374" s="2" customFormat="1" ht="37.8" customHeight="1">
      <c r="A374" s="42"/>
      <c r="B374" s="43"/>
      <c r="C374" s="209" t="s">
        <v>814</v>
      </c>
      <c r="D374" s="209" t="s">
        <v>192</v>
      </c>
      <c r="E374" s="210" t="s">
        <v>3008</v>
      </c>
      <c r="F374" s="211" t="s">
        <v>3009</v>
      </c>
      <c r="G374" s="212" t="s">
        <v>93</v>
      </c>
      <c r="H374" s="213">
        <v>1256.664</v>
      </c>
      <c r="I374" s="214"/>
      <c r="J374" s="215">
        <f>ROUND(I374*H374,2)</f>
        <v>0</v>
      </c>
      <c r="K374" s="211" t="s">
        <v>19</v>
      </c>
      <c r="L374" s="48"/>
      <c r="M374" s="216" t="s">
        <v>19</v>
      </c>
      <c r="N374" s="217" t="s">
        <v>45</v>
      </c>
      <c r="O374" s="88"/>
      <c r="P374" s="218">
        <f>O374*H374</f>
        <v>0</v>
      </c>
      <c r="Q374" s="218">
        <v>0.00081999999999999998</v>
      </c>
      <c r="R374" s="218">
        <f>Q374*H374</f>
        <v>1.03046448</v>
      </c>
      <c r="S374" s="218">
        <v>0</v>
      </c>
      <c r="T374" s="219">
        <f>S374*H374</f>
        <v>0</v>
      </c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R374" s="220" t="s">
        <v>282</v>
      </c>
      <c r="AT374" s="220" t="s">
        <v>192</v>
      </c>
      <c r="AU374" s="220" t="s">
        <v>196</v>
      </c>
      <c r="AY374" s="21" t="s">
        <v>189</v>
      </c>
      <c r="BE374" s="221">
        <f>IF(N374="základní",J374,0)</f>
        <v>0</v>
      </c>
      <c r="BF374" s="221">
        <f>IF(N374="snížená",J374,0)</f>
        <v>0</v>
      </c>
      <c r="BG374" s="221">
        <f>IF(N374="zákl. přenesená",J374,0)</f>
        <v>0</v>
      </c>
      <c r="BH374" s="221">
        <f>IF(N374="sníž. přenesená",J374,0)</f>
        <v>0</v>
      </c>
      <c r="BI374" s="221">
        <f>IF(N374="nulová",J374,0)</f>
        <v>0</v>
      </c>
      <c r="BJ374" s="21" t="s">
        <v>82</v>
      </c>
      <c r="BK374" s="221">
        <f>ROUND(I374*H374,2)</f>
        <v>0</v>
      </c>
      <c r="BL374" s="21" t="s">
        <v>282</v>
      </c>
      <c r="BM374" s="220" t="s">
        <v>2490</v>
      </c>
    </row>
    <row r="375" s="2" customFormat="1" ht="37.8" customHeight="1">
      <c r="A375" s="42"/>
      <c r="B375" s="43"/>
      <c r="C375" s="209" t="s">
        <v>819</v>
      </c>
      <c r="D375" s="209" t="s">
        <v>192</v>
      </c>
      <c r="E375" s="210" t="s">
        <v>3010</v>
      </c>
      <c r="F375" s="211" t="s">
        <v>3011</v>
      </c>
      <c r="G375" s="212" t="s">
        <v>93</v>
      </c>
      <c r="H375" s="213">
        <v>337.32499999999999</v>
      </c>
      <c r="I375" s="214"/>
      <c r="J375" s="215">
        <f>ROUND(I375*H375,2)</f>
        <v>0</v>
      </c>
      <c r="K375" s="211" t="s">
        <v>19</v>
      </c>
      <c r="L375" s="48"/>
      <c r="M375" s="216" t="s">
        <v>19</v>
      </c>
      <c r="N375" s="217" t="s">
        <v>45</v>
      </c>
      <c r="O375" s="88"/>
      <c r="P375" s="218">
        <f>O375*H375</f>
        <v>0</v>
      </c>
      <c r="Q375" s="218">
        <v>0.00081999999999999998</v>
      </c>
      <c r="R375" s="218">
        <f>Q375*H375</f>
        <v>0.27660649999999998</v>
      </c>
      <c r="S375" s="218">
        <v>0</v>
      </c>
      <c r="T375" s="219">
        <f>S375*H375</f>
        <v>0</v>
      </c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R375" s="220" t="s">
        <v>282</v>
      </c>
      <c r="AT375" s="220" t="s">
        <v>192</v>
      </c>
      <c r="AU375" s="220" t="s">
        <v>196</v>
      </c>
      <c r="AY375" s="21" t="s">
        <v>189</v>
      </c>
      <c r="BE375" s="221">
        <f>IF(N375="základní",J375,0)</f>
        <v>0</v>
      </c>
      <c r="BF375" s="221">
        <f>IF(N375="snížená",J375,0)</f>
        <v>0</v>
      </c>
      <c r="BG375" s="221">
        <f>IF(N375="zákl. přenesená",J375,0)</f>
        <v>0</v>
      </c>
      <c r="BH375" s="221">
        <f>IF(N375="sníž. přenesená",J375,0)</f>
        <v>0</v>
      </c>
      <c r="BI375" s="221">
        <f>IF(N375="nulová",J375,0)</f>
        <v>0</v>
      </c>
      <c r="BJ375" s="21" t="s">
        <v>82</v>
      </c>
      <c r="BK375" s="221">
        <f>ROUND(I375*H375,2)</f>
        <v>0</v>
      </c>
      <c r="BL375" s="21" t="s">
        <v>282</v>
      </c>
      <c r="BM375" s="220" t="s">
        <v>2502</v>
      </c>
    </row>
    <row r="376" s="2" customFormat="1" ht="37.8" customHeight="1">
      <c r="A376" s="42"/>
      <c r="B376" s="43"/>
      <c r="C376" s="209" t="s">
        <v>825</v>
      </c>
      <c r="D376" s="209" t="s">
        <v>192</v>
      </c>
      <c r="E376" s="210" t="s">
        <v>3012</v>
      </c>
      <c r="F376" s="211" t="s">
        <v>3013</v>
      </c>
      <c r="G376" s="212" t="s">
        <v>93</v>
      </c>
      <c r="H376" s="213">
        <v>106.13500000000001</v>
      </c>
      <c r="I376" s="214"/>
      <c r="J376" s="215">
        <f>ROUND(I376*H376,2)</f>
        <v>0</v>
      </c>
      <c r="K376" s="211" t="s">
        <v>19</v>
      </c>
      <c r="L376" s="48"/>
      <c r="M376" s="216" t="s">
        <v>19</v>
      </c>
      <c r="N376" s="217" t="s">
        <v>45</v>
      </c>
      <c r="O376" s="88"/>
      <c r="P376" s="218">
        <f>O376*H376</f>
        <v>0</v>
      </c>
      <c r="Q376" s="218">
        <v>0.00081999999999999998</v>
      </c>
      <c r="R376" s="218">
        <f>Q376*H376</f>
        <v>0.087030700000000002</v>
      </c>
      <c r="S376" s="218">
        <v>0</v>
      </c>
      <c r="T376" s="219">
        <f>S376*H376</f>
        <v>0</v>
      </c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R376" s="220" t="s">
        <v>282</v>
      </c>
      <c r="AT376" s="220" t="s">
        <v>192</v>
      </c>
      <c r="AU376" s="220" t="s">
        <v>196</v>
      </c>
      <c r="AY376" s="21" t="s">
        <v>189</v>
      </c>
      <c r="BE376" s="221">
        <f>IF(N376="základní",J376,0)</f>
        <v>0</v>
      </c>
      <c r="BF376" s="221">
        <f>IF(N376="snížená",J376,0)</f>
        <v>0</v>
      </c>
      <c r="BG376" s="221">
        <f>IF(N376="zákl. přenesená",J376,0)</f>
        <v>0</v>
      </c>
      <c r="BH376" s="221">
        <f>IF(N376="sníž. přenesená",J376,0)</f>
        <v>0</v>
      </c>
      <c r="BI376" s="221">
        <f>IF(N376="nulová",J376,0)</f>
        <v>0</v>
      </c>
      <c r="BJ376" s="21" t="s">
        <v>82</v>
      </c>
      <c r="BK376" s="221">
        <f>ROUND(I376*H376,2)</f>
        <v>0</v>
      </c>
      <c r="BL376" s="21" t="s">
        <v>282</v>
      </c>
      <c r="BM376" s="220" t="s">
        <v>2517</v>
      </c>
    </row>
    <row r="377" s="2" customFormat="1" ht="37.8" customHeight="1">
      <c r="A377" s="42"/>
      <c r="B377" s="43"/>
      <c r="C377" s="209" t="s">
        <v>830</v>
      </c>
      <c r="D377" s="209" t="s">
        <v>192</v>
      </c>
      <c r="E377" s="210" t="s">
        <v>3014</v>
      </c>
      <c r="F377" s="211" t="s">
        <v>3015</v>
      </c>
      <c r="G377" s="212" t="s">
        <v>93</v>
      </c>
      <c r="H377" s="213">
        <v>31.260000000000002</v>
      </c>
      <c r="I377" s="214"/>
      <c r="J377" s="215">
        <f>ROUND(I377*H377,2)</f>
        <v>0</v>
      </c>
      <c r="K377" s="211" t="s">
        <v>19</v>
      </c>
      <c r="L377" s="48"/>
      <c r="M377" s="216" t="s">
        <v>19</v>
      </c>
      <c r="N377" s="217" t="s">
        <v>45</v>
      </c>
      <c r="O377" s="88"/>
      <c r="P377" s="218">
        <f>O377*H377</f>
        <v>0</v>
      </c>
      <c r="Q377" s="218">
        <v>0.00029</v>
      </c>
      <c r="R377" s="218">
        <f>Q377*H377</f>
        <v>0.0090654000000000012</v>
      </c>
      <c r="S377" s="218">
        <v>0</v>
      </c>
      <c r="T377" s="219">
        <f>S377*H377</f>
        <v>0</v>
      </c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R377" s="220" t="s">
        <v>282</v>
      </c>
      <c r="AT377" s="220" t="s">
        <v>192</v>
      </c>
      <c r="AU377" s="220" t="s">
        <v>196</v>
      </c>
      <c r="AY377" s="21" t="s">
        <v>189</v>
      </c>
      <c r="BE377" s="221">
        <f>IF(N377="základní",J377,0)</f>
        <v>0</v>
      </c>
      <c r="BF377" s="221">
        <f>IF(N377="snížená",J377,0)</f>
        <v>0</v>
      </c>
      <c r="BG377" s="221">
        <f>IF(N377="zákl. přenesená",J377,0)</f>
        <v>0</v>
      </c>
      <c r="BH377" s="221">
        <f>IF(N377="sníž. přenesená",J377,0)</f>
        <v>0</v>
      </c>
      <c r="BI377" s="221">
        <f>IF(N377="nulová",J377,0)</f>
        <v>0</v>
      </c>
      <c r="BJ377" s="21" t="s">
        <v>82</v>
      </c>
      <c r="BK377" s="221">
        <f>ROUND(I377*H377,2)</f>
        <v>0</v>
      </c>
      <c r="BL377" s="21" t="s">
        <v>282</v>
      </c>
      <c r="BM377" s="220" t="s">
        <v>2539</v>
      </c>
    </row>
    <row r="378" s="2" customFormat="1" ht="33" customHeight="1">
      <c r="A378" s="42"/>
      <c r="B378" s="43"/>
      <c r="C378" s="209" t="s">
        <v>833</v>
      </c>
      <c r="D378" s="209" t="s">
        <v>192</v>
      </c>
      <c r="E378" s="210" t="s">
        <v>3016</v>
      </c>
      <c r="F378" s="211" t="s">
        <v>3017</v>
      </c>
      <c r="G378" s="212" t="s">
        <v>93</v>
      </c>
      <c r="H378" s="213">
        <v>174.422</v>
      </c>
      <c r="I378" s="214"/>
      <c r="J378" s="215">
        <f>ROUND(I378*H378,2)</f>
        <v>0</v>
      </c>
      <c r="K378" s="211" t="s">
        <v>19</v>
      </c>
      <c r="L378" s="48"/>
      <c r="M378" s="216" t="s">
        <v>19</v>
      </c>
      <c r="N378" s="217" t="s">
        <v>45</v>
      </c>
      <c r="O378" s="88"/>
      <c r="P378" s="218">
        <f>O378*H378</f>
        <v>0</v>
      </c>
      <c r="Q378" s="218">
        <v>0.00029</v>
      </c>
      <c r="R378" s="218">
        <f>Q378*H378</f>
        <v>0.050582379999999996</v>
      </c>
      <c r="S378" s="218">
        <v>0</v>
      </c>
      <c r="T378" s="219">
        <f>S378*H378</f>
        <v>0</v>
      </c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R378" s="220" t="s">
        <v>282</v>
      </c>
      <c r="AT378" s="220" t="s">
        <v>192</v>
      </c>
      <c r="AU378" s="220" t="s">
        <v>196</v>
      </c>
      <c r="AY378" s="21" t="s">
        <v>189</v>
      </c>
      <c r="BE378" s="221">
        <f>IF(N378="základní",J378,0)</f>
        <v>0</v>
      </c>
      <c r="BF378" s="221">
        <f>IF(N378="snížená",J378,0)</f>
        <v>0</v>
      </c>
      <c r="BG378" s="221">
        <f>IF(N378="zákl. přenesená",J378,0)</f>
        <v>0</v>
      </c>
      <c r="BH378" s="221">
        <f>IF(N378="sníž. přenesená",J378,0)</f>
        <v>0</v>
      </c>
      <c r="BI378" s="221">
        <f>IF(N378="nulová",J378,0)</f>
        <v>0</v>
      </c>
      <c r="BJ378" s="21" t="s">
        <v>82</v>
      </c>
      <c r="BK378" s="221">
        <f>ROUND(I378*H378,2)</f>
        <v>0</v>
      </c>
      <c r="BL378" s="21" t="s">
        <v>282</v>
      </c>
      <c r="BM378" s="220" t="s">
        <v>2548</v>
      </c>
    </row>
    <row r="379" s="12" customFormat="1" ht="20.88" customHeight="1">
      <c r="A379" s="12"/>
      <c r="B379" s="193"/>
      <c r="C379" s="194"/>
      <c r="D379" s="195" t="s">
        <v>73</v>
      </c>
      <c r="E379" s="207" t="s">
        <v>3018</v>
      </c>
      <c r="F379" s="207" t="s">
        <v>3019</v>
      </c>
      <c r="G379" s="194"/>
      <c r="H379" s="194"/>
      <c r="I379" s="197"/>
      <c r="J379" s="208">
        <f>BK379</f>
        <v>0</v>
      </c>
      <c r="K379" s="194"/>
      <c r="L379" s="199"/>
      <c r="M379" s="200"/>
      <c r="N379" s="201"/>
      <c r="O379" s="201"/>
      <c r="P379" s="202">
        <f>P380</f>
        <v>0</v>
      </c>
      <c r="Q379" s="201"/>
      <c r="R379" s="202">
        <f>R380</f>
        <v>0.00024000000000000001</v>
      </c>
      <c r="S379" s="201"/>
      <c r="T379" s="203">
        <f>T380</f>
        <v>0.71553999999999995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04" t="s">
        <v>82</v>
      </c>
      <c r="AT379" s="205" t="s">
        <v>73</v>
      </c>
      <c r="AU379" s="205" t="s">
        <v>84</v>
      </c>
      <c r="AY379" s="204" t="s">
        <v>189</v>
      </c>
      <c r="BK379" s="206">
        <f>BK380</f>
        <v>0</v>
      </c>
    </row>
    <row r="380" s="17" customFormat="1" ht="20.88" customHeight="1">
      <c r="A380" s="17"/>
      <c r="B380" s="291"/>
      <c r="C380" s="292"/>
      <c r="D380" s="293" t="s">
        <v>73</v>
      </c>
      <c r="E380" s="293" t="s">
        <v>3020</v>
      </c>
      <c r="F380" s="293" t="s">
        <v>3021</v>
      </c>
      <c r="G380" s="292"/>
      <c r="H380" s="292"/>
      <c r="I380" s="294"/>
      <c r="J380" s="295">
        <f>BK380</f>
        <v>0</v>
      </c>
      <c r="K380" s="292"/>
      <c r="L380" s="296"/>
      <c r="M380" s="297"/>
      <c r="N380" s="298"/>
      <c r="O380" s="298"/>
      <c r="P380" s="299">
        <f>SUM(P381:P386)</f>
        <v>0</v>
      </c>
      <c r="Q380" s="298"/>
      <c r="R380" s="299">
        <f>SUM(R381:R386)</f>
        <v>0.00024000000000000001</v>
      </c>
      <c r="S380" s="298"/>
      <c r="T380" s="300">
        <f>SUM(T381:T386)</f>
        <v>0.71553999999999995</v>
      </c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R380" s="301" t="s">
        <v>82</v>
      </c>
      <c r="AT380" s="302" t="s">
        <v>73</v>
      </c>
      <c r="AU380" s="302" t="s">
        <v>190</v>
      </c>
      <c r="AY380" s="301" t="s">
        <v>189</v>
      </c>
      <c r="BK380" s="303">
        <f>SUM(BK381:BK386)</f>
        <v>0</v>
      </c>
    </row>
    <row r="381" s="2" customFormat="1" ht="33" customHeight="1">
      <c r="A381" s="42"/>
      <c r="B381" s="43"/>
      <c r="C381" s="209" t="s">
        <v>840</v>
      </c>
      <c r="D381" s="209" t="s">
        <v>192</v>
      </c>
      <c r="E381" s="210" t="s">
        <v>3022</v>
      </c>
      <c r="F381" s="211" t="s">
        <v>3023</v>
      </c>
      <c r="G381" s="212" t="s">
        <v>250</v>
      </c>
      <c r="H381" s="213">
        <v>2</v>
      </c>
      <c r="I381" s="214"/>
      <c r="J381" s="215">
        <f>ROUND(I381*H381,2)</f>
        <v>0</v>
      </c>
      <c r="K381" s="211" t="s">
        <v>19</v>
      </c>
      <c r="L381" s="48"/>
      <c r="M381" s="216" t="s">
        <v>19</v>
      </c>
      <c r="N381" s="217" t="s">
        <v>45</v>
      </c>
      <c r="O381" s="88"/>
      <c r="P381" s="218">
        <f>O381*H381</f>
        <v>0</v>
      </c>
      <c r="Q381" s="218">
        <v>0</v>
      </c>
      <c r="R381" s="218">
        <f>Q381*H381</f>
        <v>0</v>
      </c>
      <c r="S381" s="218">
        <v>0.001</v>
      </c>
      <c r="T381" s="219">
        <f>S381*H381</f>
        <v>0.002</v>
      </c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R381" s="220" t="s">
        <v>282</v>
      </c>
      <c r="AT381" s="220" t="s">
        <v>192</v>
      </c>
      <c r="AU381" s="220" t="s">
        <v>196</v>
      </c>
      <c r="AY381" s="21" t="s">
        <v>189</v>
      </c>
      <c r="BE381" s="221">
        <f>IF(N381="základní",J381,0)</f>
        <v>0</v>
      </c>
      <c r="BF381" s="221">
        <f>IF(N381="snížená",J381,0)</f>
        <v>0</v>
      </c>
      <c r="BG381" s="221">
        <f>IF(N381="zákl. přenesená",J381,0)</f>
        <v>0</v>
      </c>
      <c r="BH381" s="221">
        <f>IF(N381="sníž. přenesená",J381,0)</f>
        <v>0</v>
      </c>
      <c r="BI381" s="221">
        <f>IF(N381="nulová",J381,0)</f>
        <v>0</v>
      </c>
      <c r="BJ381" s="21" t="s">
        <v>82</v>
      </c>
      <c r="BK381" s="221">
        <f>ROUND(I381*H381,2)</f>
        <v>0</v>
      </c>
      <c r="BL381" s="21" t="s">
        <v>282</v>
      </c>
      <c r="BM381" s="220" t="s">
        <v>2554</v>
      </c>
    </row>
    <row r="382" s="2" customFormat="1" ht="37.8" customHeight="1">
      <c r="A382" s="42"/>
      <c r="B382" s="43"/>
      <c r="C382" s="209" t="s">
        <v>845</v>
      </c>
      <c r="D382" s="209" t="s">
        <v>192</v>
      </c>
      <c r="E382" s="210" t="s">
        <v>3024</v>
      </c>
      <c r="F382" s="211" t="s">
        <v>3025</v>
      </c>
      <c r="G382" s="212" t="s">
        <v>250</v>
      </c>
      <c r="H382" s="213">
        <v>1</v>
      </c>
      <c r="I382" s="214"/>
      <c r="J382" s="215">
        <f>ROUND(I382*H382,2)</f>
        <v>0</v>
      </c>
      <c r="K382" s="211" t="s">
        <v>19</v>
      </c>
      <c r="L382" s="48"/>
      <c r="M382" s="216" t="s">
        <v>19</v>
      </c>
      <c r="N382" s="217" t="s">
        <v>45</v>
      </c>
      <c r="O382" s="88"/>
      <c r="P382" s="218">
        <f>O382*H382</f>
        <v>0</v>
      </c>
      <c r="Q382" s="218">
        <v>0.00024000000000000001</v>
      </c>
      <c r="R382" s="218">
        <f>Q382*H382</f>
        <v>0.00024000000000000001</v>
      </c>
      <c r="S382" s="218">
        <v>0.0025400000000000002</v>
      </c>
      <c r="T382" s="219">
        <f>S382*H382</f>
        <v>0.0025400000000000002</v>
      </c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R382" s="220" t="s">
        <v>282</v>
      </c>
      <c r="AT382" s="220" t="s">
        <v>192</v>
      </c>
      <c r="AU382" s="220" t="s">
        <v>196</v>
      </c>
      <c r="AY382" s="21" t="s">
        <v>189</v>
      </c>
      <c r="BE382" s="221">
        <f>IF(N382="základní",J382,0)</f>
        <v>0</v>
      </c>
      <c r="BF382" s="221">
        <f>IF(N382="snížená",J382,0)</f>
        <v>0</v>
      </c>
      <c r="BG382" s="221">
        <f>IF(N382="zákl. přenesená",J382,0)</f>
        <v>0</v>
      </c>
      <c r="BH382" s="221">
        <f>IF(N382="sníž. přenesená",J382,0)</f>
        <v>0</v>
      </c>
      <c r="BI382" s="221">
        <f>IF(N382="nulová",J382,0)</f>
        <v>0</v>
      </c>
      <c r="BJ382" s="21" t="s">
        <v>82</v>
      </c>
      <c r="BK382" s="221">
        <f>ROUND(I382*H382,2)</f>
        <v>0</v>
      </c>
      <c r="BL382" s="21" t="s">
        <v>282</v>
      </c>
      <c r="BM382" s="220" t="s">
        <v>2566</v>
      </c>
    </row>
    <row r="383" s="2" customFormat="1" ht="37.8" customHeight="1">
      <c r="A383" s="42"/>
      <c r="B383" s="43"/>
      <c r="C383" s="209" t="s">
        <v>850</v>
      </c>
      <c r="D383" s="209" t="s">
        <v>192</v>
      </c>
      <c r="E383" s="210" t="s">
        <v>3026</v>
      </c>
      <c r="F383" s="211" t="s">
        <v>3027</v>
      </c>
      <c r="G383" s="212" t="s">
        <v>250</v>
      </c>
      <c r="H383" s="213">
        <v>1</v>
      </c>
      <c r="I383" s="214"/>
      <c r="J383" s="215">
        <f>ROUND(I383*H383,2)</f>
        <v>0</v>
      </c>
      <c r="K383" s="211" t="s">
        <v>19</v>
      </c>
      <c r="L383" s="48"/>
      <c r="M383" s="216" t="s">
        <v>19</v>
      </c>
      <c r="N383" s="217" t="s">
        <v>45</v>
      </c>
      <c r="O383" s="88"/>
      <c r="P383" s="218">
        <f>O383*H383</f>
        <v>0</v>
      </c>
      <c r="Q383" s="218">
        <v>0</v>
      </c>
      <c r="R383" s="218">
        <f>Q383*H383</f>
        <v>0</v>
      </c>
      <c r="S383" s="218">
        <v>0.65000000000000002</v>
      </c>
      <c r="T383" s="219">
        <f>S383*H383</f>
        <v>0.65000000000000002</v>
      </c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R383" s="220" t="s">
        <v>282</v>
      </c>
      <c r="AT383" s="220" t="s">
        <v>192</v>
      </c>
      <c r="AU383" s="220" t="s">
        <v>196</v>
      </c>
      <c r="AY383" s="21" t="s">
        <v>189</v>
      </c>
      <c r="BE383" s="221">
        <f>IF(N383="základní",J383,0)</f>
        <v>0</v>
      </c>
      <c r="BF383" s="221">
        <f>IF(N383="snížená",J383,0)</f>
        <v>0</v>
      </c>
      <c r="BG383" s="221">
        <f>IF(N383="zákl. přenesená",J383,0)</f>
        <v>0</v>
      </c>
      <c r="BH383" s="221">
        <f>IF(N383="sníž. přenesená",J383,0)</f>
        <v>0</v>
      </c>
      <c r="BI383" s="221">
        <f>IF(N383="nulová",J383,0)</f>
        <v>0</v>
      </c>
      <c r="BJ383" s="21" t="s">
        <v>82</v>
      </c>
      <c r="BK383" s="221">
        <f>ROUND(I383*H383,2)</f>
        <v>0</v>
      </c>
      <c r="BL383" s="21" t="s">
        <v>282</v>
      </c>
      <c r="BM383" s="220" t="s">
        <v>2574</v>
      </c>
    </row>
    <row r="384" s="2" customFormat="1" ht="33" customHeight="1">
      <c r="A384" s="42"/>
      <c r="B384" s="43"/>
      <c r="C384" s="209" t="s">
        <v>857</v>
      </c>
      <c r="D384" s="209" t="s">
        <v>192</v>
      </c>
      <c r="E384" s="210" t="s">
        <v>3028</v>
      </c>
      <c r="F384" s="211" t="s">
        <v>3029</v>
      </c>
      <c r="G384" s="212" t="s">
        <v>250</v>
      </c>
      <c r="H384" s="213">
        <v>1</v>
      </c>
      <c r="I384" s="214"/>
      <c r="J384" s="215">
        <f>ROUND(I384*H384,2)</f>
        <v>0</v>
      </c>
      <c r="K384" s="211" t="s">
        <v>19</v>
      </c>
      <c r="L384" s="48"/>
      <c r="M384" s="216" t="s">
        <v>19</v>
      </c>
      <c r="N384" s="217" t="s">
        <v>45</v>
      </c>
      <c r="O384" s="88"/>
      <c r="P384" s="218">
        <f>O384*H384</f>
        <v>0</v>
      </c>
      <c r="Q384" s="218">
        <v>0</v>
      </c>
      <c r="R384" s="218">
        <f>Q384*H384</f>
        <v>0</v>
      </c>
      <c r="S384" s="218">
        <v>0.0015</v>
      </c>
      <c r="T384" s="219">
        <f>S384*H384</f>
        <v>0.0015</v>
      </c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R384" s="220" t="s">
        <v>282</v>
      </c>
      <c r="AT384" s="220" t="s">
        <v>192</v>
      </c>
      <c r="AU384" s="220" t="s">
        <v>196</v>
      </c>
      <c r="AY384" s="21" t="s">
        <v>189</v>
      </c>
      <c r="BE384" s="221">
        <f>IF(N384="základní",J384,0)</f>
        <v>0</v>
      </c>
      <c r="BF384" s="221">
        <f>IF(N384="snížená",J384,0)</f>
        <v>0</v>
      </c>
      <c r="BG384" s="221">
        <f>IF(N384="zákl. přenesená",J384,0)</f>
        <v>0</v>
      </c>
      <c r="BH384" s="221">
        <f>IF(N384="sníž. přenesená",J384,0)</f>
        <v>0</v>
      </c>
      <c r="BI384" s="221">
        <f>IF(N384="nulová",J384,0)</f>
        <v>0</v>
      </c>
      <c r="BJ384" s="21" t="s">
        <v>82</v>
      </c>
      <c r="BK384" s="221">
        <f>ROUND(I384*H384,2)</f>
        <v>0</v>
      </c>
      <c r="BL384" s="21" t="s">
        <v>282</v>
      </c>
      <c r="BM384" s="220" t="s">
        <v>2583</v>
      </c>
    </row>
    <row r="385" s="2" customFormat="1" ht="37.8" customHeight="1">
      <c r="A385" s="42"/>
      <c r="B385" s="43"/>
      <c r="C385" s="209" t="s">
        <v>863</v>
      </c>
      <c r="D385" s="209" t="s">
        <v>192</v>
      </c>
      <c r="E385" s="210" t="s">
        <v>3030</v>
      </c>
      <c r="F385" s="211" t="s">
        <v>3031</v>
      </c>
      <c r="G385" s="212" t="s">
        <v>250</v>
      </c>
      <c r="H385" s="213">
        <v>2</v>
      </c>
      <c r="I385" s="214"/>
      <c r="J385" s="215">
        <f>ROUND(I385*H385,2)</f>
        <v>0</v>
      </c>
      <c r="K385" s="211" t="s">
        <v>19</v>
      </c>
      <c r="L385" s="48"/>
      <c r="M385" s="216" t="s">
        <v>19</v>
      </c>
      <c r="N385" s="217" t="s">
        <v>45</v>
      </c>
      <c r="O385" s="88"/>
      <c r="P385" s="218">
        <f>O385*H385</f>
        <v>0</v>
      </c>
      <c r="Q385" s="218">
        <v>0</v>
      </c>
      <c r="R385" s="218">
        <f>Q385*H385</f>
        <v>0</v>
      </c>
      <c r="S385" s="218">
        <v>0.001</v>
      </c>
      <c r="T385" s="219">
        <f>S385*H385</f>
        <v>0.002</v>
      </c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R385" s="220" t="s">
        <v>282</v>
      </c>
      <c r="AT385" s="220" t="s">
        <v>192</v>
      </c>
      <c r="AU385" s="220" t="s">
        <v>196</v>
      </c>
      <c r="AY385" s="21" t="s">
        <v>189</v>
      </c>
      <c r="BE385" s="221">
        <f>IF(N385="základní",J385,0)</f>
        <v>0</v>
      </c>
      <c r="BF385" s="221">
        <f>IF(N385="snížená",J385,0)</f>
        <v>0</v>
      </c>
      <c r="BG385" s="221">
        <f>IF(N385="zákl. přenesená",J385,0)</f>
        <v>0</v>
      </c>
      <c r="BH385" s="221">
        <f>IF(N385="sníž. přenesená",J385,0)</f>
        <v>0</v>
      </c>
      <c r="BI385" s="221">
        <f>IF(N385="nulová",J385,0)</f>
        <v>0</v>
      </c>
      <c r="BJ385" s="21" t="s">
        <v>82</v>
      </c>
      <c r="BK385" s="221">
        <f>ROUND(I385*H385,2)</f>
        <v>0</v>
      </c>
      <c r="BL385" s="21" t="s">
        <v>282</v>
      </c>
      <c r="BM385" s="220" t="s">
        <v>2592</v>
      </c>
    </row>
    <row r="386" s="2" customFormat="1" ht="37.8" customHeight="1">
      <c r="A386" s="42"/>
      <c r="B386" s="43"/>
      <c r="C386" s="209" t="s">
        <v>870</v>
      </c>
      <c r="D386" s="209" t="s">
        <v>192</v>
      </c>
      <c r="E386" s="210" t="s">
        <v>3032</v>
      </c>
      <c r="F386" s="211" t="s">
        <v>3033</v>
      </c>
      <c r="G386" s="212" t="s">
        <v>115</v>
      </c>
      <c r="H386" s="213">
        <v>11.5</v>
      </c>
      <c r="I386" s="214"/>
      <c r="J386" s="215">
        <f>ROUND(I386*H386,2)</f>
        <v>0</v>
      </c>
      <c r="K386" s="211" t="s">
        <v>19</v>
      </c>
      <c r="L386" s="48"/>
      <c r="M386" s="216" t="s">
        <v>19</v>
      </c>
      <c r="N386" s="217" t="s">
        <v>45</v>
      </c>
      <c r="O386" s="88"/>
      <c r="P386" s="218">
        <f>O386*H386</f>
        <v>0</v>
      </c>
      <c r="Q386" s="218">
        <v>0</v>
      </c>
      <c r="R386" s="218">
        <f>Q386*H386</f>
        <v>0</v>
      </c>
      <c r="S386" s="218">
        <v>0.0050000000000000001</v>
      </c>
      <c r="T386" s="219">
        <f>S386*H386</f>
        <v>0.057500000000000002</v>
      </c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R386" s="220" t="s">
        <v>282</v>
      </c>
      <c r="AT386" s="220" t="s">
        <v>192</v>
      </c>
      <c r="AU386" s="220" t="s">
        <v>196</v>
      </c>
      <c r="AY386" s="21" t="s">
        <v>189</v>
      </c>
      <c r="BE386" s="221">
        <f>IF(N386="základní",J386,0)</f>
        <v>0</v>
      </c>
      <c r="BF386" s="221">
        <f>IF(N386="snížená",J386,0)</f>
        <v>0</v>
      </c>
      <c r="BG386" s="221">
        <f>IF(N386="zákl. přenesená",J386,0)</f>
        <v>0</v>
      </c>
      <c r="BH386" s="221">
        <f>IF(N386="sníž. přenesená",J386,0)</f>
        <v>0</v>
      </c>
      <c r="BI386" s="221">
        <f>IF(N386="nulová",J386,0)</f>
        <v>0</v>
      </c>
      <c r="BJ386" s="21" t="s">
        <v>82</v>
      </c>
      <c r="BK386" s="221">
        <f>ROUND(I386*H386,2)</f>
        <v>0</v>
      </c>
      <c r="BL386" s="21" t="s">
        <v>282</v>
      </c>
      <c r="BM386" s="220" t="s">
        <v>2603</v>
      </c>
    </row>
    <row r="387" s="12" customFormat="1" ht="20.88" customHeight="1">
      <c r="A387" s="12"/>
      <c r="B387" s="193"/>
      <c r="C387" s="194"/>
      <c r="D387" s="195" t="s">
        <v>73</v>
      </c>
      <c r="E387" s="207" t="s">
        <v>3034</v>
      </c>
      <c r="F387" s="207" t="s">
        <v>3035</v>
      </c>
      <c r="G387" s="194"/>
      <c r="H387" s="194"/>
      <c r="I387" s="197"/>
      <c r="J387" s="208">
        <f>BK387</f>
        <v>0</v>
      </c>
      <c r="K387" s="194"/>
      <c r="L387" s="199"/>
      <c r="M387" s="200"/>
      <c r="N387" s="201"/>
      <c r="O387" s="201"/>
      <c r="P387" s="202">
        <f>P388</f>
        <v>0</v>
      </c>
      <c r="Q387" s="201"/>
      <c r="R387" s="202">
        <f>R388</f>
        <v>0</v>
      </c>
      <c r="S387" s="201"/>
      <c r="T387" s="203">
        <f>T388</f>
        <v>0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204" t="s">
        <v>82</v>
      </c>
      <c r="AT387" s="205" t="s">
        <v>73</v>
      </c>
      <c r="AU387" s="205" t="s">
        <v>84</v>
      </c>
      <c r="AY387" s="204" t="s">
        <v>189</v>
      </c>
      <c r="BK387" s="206">
        <f>BK388</f>
        <v>0</v>
      </c>
    </row>
    <row r="388" s="17" customFormat="1" ht="20.88" customHeight="1">
      <c r="A388" s="17"/>
      <c r="B388" s="291"/>
      <c r="C388" s="292"/>
      <c r="D388" s="293" t="s">
        <v>73</v>
      </c>
      <c r="E388" s="293" t="s">
        <v>3036</v>
      </c>
      <c r="F388" s="293" t="s">
        <v>3037</v>
      </c>
      <c r="G388" s="292"/>
      <c r="H388" s="292"/>
      <c r="I388" s="294"/>
      <c r="J388" s="295">
        <f>BK388</f>
        <v>0</v>
      </c>
      <c r="K388" s="292"/>
      <c r="L388" s="296"/>
      <c r="M388" s="297"/>
      <c r="N388" s="298"/>
      <c r="O388" s="298"/>
      <c r="P388" s="299">
        <f>SUM(P389:P390)</f>
        <v>0</v>
      </c>
      <c r="Q388" s="298"/>
      <c r="R388" s="299">
        <f>SUM(R389:R390)</f>
        <v>0</v>
      </c>
      <c r="S388" s="298"/>
      <c r="T388" s="300">
        <f>SUM(T389:T390)</f>
        <v>0</v>
      </c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R388" s="301" t="s">
        <v>82</v>
      </c>
      <c r="AT388" s="302" t="s">
        <v>73</v>
      </c>
      <c r="AU388" s="302" t="s">
        <v>190</v>
      </c>
      <c r="AY388" s="301" t="s">
        <v>189</v>
      </c>
      <c r="BK388" s="303">
        <f>SUM(BK389:BK390)</f>
        <v>0</v>
      </c>
    </row>
    <row r="389" s="2" customFormat="1" ht="44.25" customHeight="1">
      <c r="A389" s="42"/>
      <c r="B389" s="43"/>
      <c r="C389" s="209" t="s">
        <v>875</v>
      </c>
      <c r="D389" s="209" t="s">
        <v>192</v>
      </c>
      <c r="E389" s="210" t="s">
        <v>3038</v>
      </c>
      <c r="F389" s="211" t="s">
        <v>3039</v>
      </c>
      <c r="G389" s="212" t="s">
        <v>115</v>
      </c>
      <c r="H389" s="213">
        <v>40</v>
      </c>
      <c r="I389" s="214"/>
      <c r="J389" s="215">
        <f>ROUND(I389*H389,2)</f>
        <v>0</v>
      </c>
      <c r="K389" s="211" t="s">
        <v>19</v>
      </c>
      <c r="L389" s="48"/>
      <c r="M389" s="216" t="s">
        <v>19</v>
      </c>
      <c r="N389" s="217" t="s">
        <v>45</v>
      </c>
      <c r="O389" s="88"/>
      <c r="P389" s="218">
        <f>O389*H389</f>
        <v>0</v>
      </c>
      <c r="Q389" s="218">
        <v>0</v>
      </c>
      <c r="R389" s="218">
        <f>Q389*H389</f>
        <v>0</v>
      </c>
      <c r="S389" s="218">
        <v>0</v>
      </c>
      <c r="T389" s="219">
        <f>S389*H389</f>
        <v>0</v>
      </c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R389" s="220" t="s">
        <v>562</v>
      </c>
      <c r="AT389" s="220" t="s">
        <v>192</v>
      </c>
      <c r="AU389" s="220" t="s">
        <v>196</v>
      </c>
      <c r="AY389" s="21" t="s">
        <v>189</v>
      </c>
      <c r="BE389" s="221">
        <f>IF(N389="základní",J389,0)</f>
        <v>0</v>
      </c>
      <c r="BF389" s="221">
        <f>IF(N389="snížená",J389,0)</f>
        <v>0</v>
      </c>
      <c r="BG389" s="221">
        <f>IF(N389="zákl. přenesená",J389,0)</f>
        <v>0</v>
      </c>
      <c r="BH389" s="221">
        <f>IF(N389="sníž. přenesená",J389,0)</f>
        <v>0</v>
      </c>
      <c r="BI389" s="221">
        <f>IF(N389="nulová",J389,0)</f>
        <v>0</v>
      </c>
      <c r="BJ389" s="21" t="s">
        <v>82</v>
      </c>
      <c r="BK389" s="221">
        <f>ROUND(I389*H389,2)</f>
        <v>0</v>
      </c>
      <c r="BL389" s="21" t="s">
        <v>562</v>
      </c>
      <c r="BM389" s="220" t="s">
        <v>2611</v>
      </c>
    </row>
    <row r="390" s="2" customFormat="1" ht="24.15" customHeight="1">
      <c r="A390" s="42"/>
      <c r="B390" s="43"/>
      <c r="C390" s="209" t="s">
        <v>883</v>
      </c>
      <c r="D390" s="209" t="s">
        <v>192</v>
      </c>
      <c r="E390" s="210" t="s">
        <v>3040</v>
      </c>
      <c r="F390" s="211" t="s">
        <v>3041</v>
      </c>
      <c r="G390" s="212" t="s">
        <v>1099</v>
      </c>
      <c r="H390" s="213">
        <v>1</v>
      </c>
      <c r="I390" s="214"/>
      <c r="J390" s="215">
        <f>ROUND(I390*H390,2)</f>
        <v>0</v>
      </c>
      <c r="K390" s="211" t="s">
        <v>19</v>
      </c>
      <c r="L390" s="48"/>
      <c r="M390" s="216" t="s">
        <v>19</v>
      </c>
      <c r="N390" s="217" t="s">
        <v>45</v>
      </c>
      <c r="O390" s="88"/>
      <c r="P390" s="218">
        <f>O390*H390</f>
        <v>0</v>
      </c>
      <c r="Q390" s="218">
        <v>0</v>
      </c>
      <c r="R390" s="218">
        <f>Q390*H390</f>
        <v>0</v>
      </c>
      <c r="S390" s="218">
        <v>0</v>
      </c>
      <c r="T390" s="219">
        <f>S390*H390</f>
        <v>0</v>
      </c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R390" s="220" t="s">
        <v>562</v>
      </c>
      <c r="AT390" s="220" t="s">
        <v>192</v>
      </c>
      <c r="AU390" s="220" t="s">
        <v>196</v>
      </c>
      <c r="AY390" s="21" t="s">
        <v>189</v>
      </c>
      <c r="BE390" s="221">
        <f>IF(N390="základní",J390,0)</f>
        <v>0</v>
      </c>
      <c r="BF390" s="221">
        <f>IF(N390="snížená",J390,0)</f>
        <v>0</v>
      </c>
      <c r="BG390" s="221">
        <f>IF(N390="zákl. přenesená",J390,0)</f>
        <v>0</v>
      </c>
      <c r="BH390" s="221">
        <f>IF(N390="sníž. přenesená",J390,0)</f>
        <v>0</v>
      </c>
      <c r="BI390" s="221">
        <f>IF(N390="nulová",J390,0)</f>
        <v>0</v>
      </c>
      <c r="BJ390" s="21" t="s">
        <v>82</v>
      </c>
      <c r="BK390" s="221">
        <f>ROUND(I390*H390,2)</f>
        <v>0</v>
      </c>
      <c r="BL390" s="21" t="s">
        <v>562</v>
      </c>
      <c r="BM390" s="220" t="s">
        <v>2617</v>
      </c>
    </row>
    <row r="391" s="12" customFormat="1" ht="22.8" customHeight="1">
      <c r="A391" s="12"/>
      <c r="B391" s="193"/>
      <c r="C391" s="194"/>
      <c r="D391" s="195" t="s">
        <v>73</v>
      </c>
      <c r="E391" s="207" t="s">
        <v>3042</v>
      </c>
      <c r="F391" s="207" t="s">
        <v>3043</v>
      </c>
      <c r="G391" s="194"/>
      <c r="H391" s="194"/>
      <c r="I391" s="197"/>
      <c r="J391" s="208">
        <f>BK391</f>
        <v>0</v>
      </c>
      <c r="K391" s="194"/>
      <c r="L391" s="199"/>
      <c r="M391" s="200"/>
      <c r="N391" s="201"/>
      <c r="O391" s="201"/>
      <c r="P391" s="202">
        <f>P392+P403+P412+P425+P433</f>
        <v>0</v>
      </c>
      <c r="Q391" s="201"/>
      <c r="R391" s="202">
        <f>R392+R403+R412+R425+R433</f>
        <v>5.4957973000000004</v>
      </c>
      <c r="S391" s="201"/>
      <c r="T391" s="203">
        <f>T392+T403+T412+T425+T433</f>
        <v>9.2056139999999989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04" t="s">
        <v>82</v>
      </c>
      <c r="AT391" s="205" t="s">
        <v>73</v>
      </c>
      <c r="AU391" s="205" t="s">
        <v>82</v>
      </c>
      <c r="AY391" s="204" t="s">
        <v>189</v>
      </c>
      <c r="BK391" s="206">
        <f>BK392+BK403+BK412+BK425+BK433</f>
        <v>0</v>
      </c>
    </row>
    <row r="392" s="12" customFormat="1" ht="20.88" customHeight="1">
      <c r="A392" s="12"/>
      <c r="B392" s="193"/>
      <c r="C392" s="194"/>
      <c r="D392" s="195" t="s">
        <v>73</v>
      </c>
      <c r="E392" s="207" t="s">
        <v>2786</v>
      </c>
      <c r="F392" s="207" t="s">
        <v>2787</v>
      </c>
      <c r="G392" s="194"/>
      <c r="H392" s="194"/>
      <c r="I392" s="197"/>
      <c r="J392" s="208">
        <f>BK392</f>
        <v>0</v>
      </c>
      <c r="K392" s="194"/>
      <c r="L392" s="199"/>
      <c r="M392" s="200"/>
      <c r="N392" s="201"/>
      <c r="O392" s="201"/>
      <c r="P392" s="202">
        <f>P393</f>
        <v>0</v>
      </c>
      <c r="Q392" s="201"/>
      <c r="R392" s="202">
        <f>R393</f>
        <v>5.3565075000000002</v>
      </c>
      <c r="S392" s="201"/>
      <c r="T392" s="203">
        <f>T393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04" t="s">
        <v>82</v>
      </c>
      <c r="AT392" s="205" t="s">
        <v>73</v>
      </c>
      <c r="AU392" s="205" t="s">
        <v>84</v>
      </c>
      <c r="AY392" s="204" t="s">
        <v>189</v>
      </c>
      <c r="BK392" s="206">
        <f>BK393</f>
        <v>0</v>
      </c>
    </row>
    <row r="393" s="17" customFormat="1" ht="20.88" customHeight="1">
      <c r="A393" s="17"/>
      <c r="B393" s="291"/>
      <c r="C393" s="292"/>
      <c r="D393" s="293" t="s">
        <v>73</v>
      </c>
      <c r="E393" s="293" t="s">
        <v>2788</v>
      </c>
      <c r="F393" s="293" t="s">
        <v>2789</v>
      </c>
      <c r="G393" s="292"/>
      <c r="H393" s="292"/>
      <c r="I393" s="294"/>
      <c r="J393" s="295">
        <f>BK393</f>
        <v>0</v>
      </c>
      <c r="K393" s="292"/>
      <c r="L393" s="296"/>
      <c r="M393" s="297"/>
      <c r="N393" s="298"/>
      <c r="O393" s="298"/>
      <c r="P393" s="299">
        <f>SUM(P394:P402)</f>
        <v>0</v>
      </c>
      <c r="Q393" s="298"/>
      <c r="R393" s="299">
        <f>SUM(R394:R402)</f>
        <v>5.3565075000000002</v>
      </c>
      <c r="S393" s="298"/>
      <c r="T393" s="300">
        <f>SUM(T394:T402)</f>
        <v>0</v>
      </c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R393" s="301" t="s">
        <v>82</v>
      </c>
      <c r="AT393" s="302" t="s">
        <v>73</v>
      </c>
      <c r="AU393" s="302" t="s">
        <v>190</v>
      </c>
      <c r="AY393" s="301" t="s">
        <v>189</v>
      </c>
      <c r="BK393" s="303">
        <f>SUM(BK394:BK402)</f>
        <v>0</v>
      </c>
    </row>
    <row r="394" s="2" customFormat="1" ht="24.15" customHeight="1">
      <c r="A394" s="42"/>
      <c r="B394" s="43"/>
      <c r="C394" s="209" t="s">
        <v>894</v>
      </c>
      <c r="D394" s="209" t="s">
        <v>192</v>
      </c>
      <c r="E394" s="210" t="s">
        <v>3044</v>
      </c>
      <c r="F394" s="211" t="s">
        <v>3045</v>
      </c>
      <c r="G394" s="212" t="s">
        <v>107</v>
      </c>
      <c r="H394" s="213">
        <v>1.8</v>
      </c>
      <c r="I394" s="214"/>
      <c r="J394" s="215">
        <f>ROUND(I394*H394,2)</f>
        <v>0</v>
      </c>
      <c r="K394" s="211" t="s">
        <v>19</v>
      </c>
      <c r="L394" s="48"/>
      <c r="M394" s="216" t="s">
        <v>19</v>
      </c>
      <c r="N394" s="217" t="s">
        <v>45</v>
      </c>
      <c r="O394" s="88"/>
      <c r="P394" s="218">
        <f>O394*H394</f>
        <v>0</v>
      </c>
      <c r="Q394" s="218">
        <v>1.8775</v>
      </c>
      <c r="R394" s="218">
        <f>Q394*H394</f>
        <v>3.3795000000000002</v>
      </c>
      <c r="S394" s="218">
        <v>0</v>
      </c>
      <c r="T394" s="219">
        <f>S394*H394</f>
        <v>0</v>
      </c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R394" s="220" t="s">
        <v>196</v>
      </c>
      <c r="AT394" s="220" t="s">
        <v>192</v>
      </c>
      <c r="AU394" s="220" t="s">
        <v>196</v>
      </c>
      <c r="AY394" s="21" t="s">
        <v>189</v>
      </c>
      <c r="BE394" s="221">
        <f>IF(N394="základní",J394,0)</f>
        <v>0</v>
      </c>
      <c r="BF394" s="221">
        <f>IF(N394="snížená",J394,0)</f>
        <v>0</v>
      </c>
      <c r="BG394" s="221">
        <f>IF(N394="zákl. přenesená",J394,0)</f>
        <v>0</v>
      </c>
      <c r="BH394" s="221">
        <f>IF(N394="sníž. přenesená",J394,0)</f>
        <v>0</v>
      </c>
      <c r="BI394" s="221">
        <f>IF(N394="nulová",J394,0)</f>
        <v>0</v>
      </c>
      <c r="BJ394" s="21" t="s">
        <v>82</v>
      </c>
      <c r="BK394" s="221">
        <f>ROUND(I394*H394,2)</f>
        <v>0</v>
      </c>
      <c r="BL394" s="21" t="s">
        <v>196</v>
      </c>
      <c r="BM394" s="220" t="s">
        <v>2621</v>
      </c>
    </row>
    <row r="395" s="15" customFormat="1">
      <c r="A395" s="15"/>
      <c r="B395" s="251"/>
      <c r="C395" s="252"/>
      <c r="D395" s="229" t="s">
        <v>200</v>
      </c>
      <c r="E395" s="253" t="s">
        <v>19</v>
      </c>
      <c r="F395" s="254" t="s">
        <v>3046</v>
      </c>
      <c r="G395" s="252"/>
      <c r="H395" s="253" t="s">
        <v>19</v>
      </c>
      <c r="I395" s="255"/>
      <c r="J395" s="252"/>
      <c r="K395" s="252"/>
      <c r="L395" s="256"/>
      <c r="M395" s="257"/>
      <c r="N395" s="258"/>
      <c r="O395" s="258"/>
      <c r="P395" s="258"/>
      <c r="Q395" s="258"/>
      <c r="R395" s="258"/>
      <c r="S395" s="258"/>
      <c r="T395" s="259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60" t="s">
        <v>200</v>
      </c>
      <c r="AU395" s="260" t="s">
        <v>196</v>
      </c>
      <c r="AV395" s="15" t="s">
        <v>82</v>
      </c>
      <c r="AW395" s="15" t="s">
        <v>35</v>
      </c>
      <c r="AX395" s="15" t="s">
        <v>74</v>
      </c>
      <c r="AY395" s="260" t="s">
        <v>189</v>
      </c>
    </row>
    <row r="396" s="13" customFormat="1">
      <c r="A396" s="13"/>
      <c r="B396" s="227"/>
      <c r="C396" s="228"/>
      <c r="D396" s="229" t="s">
        <v>200</v>
      </c>
      <c r="E396" s="230" t="s">
        <v>19</v>
      </c>
      <c r="F396" s="231" t="s">
        <v>3047</v>
      </c>
      <c r="G396" s="228"/>
      <c r="H396" s="232">
        <v>1.8</v>
      </c>
      <c r="I396" s="233"/>
      <c r="J396" s="228"/>
      <c r="K396" s="228"/>
      <c r="L396" s="234"/>
      <c r="M396" s="235"/>
      <c r="N396" s="236"/>
      <c r="O396" s="236"/>
      <c r="P396" s="236"/>
      <c r="Q396" s="236"/>
      <c r="R396" s="236"/>
      <c r="S396" s="236"/>
      <c r="T396" s="237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8" t="s">
        <v>200</v>
      </c>
      <c r="AU396" s="238" t="s">
        <v>196</v>
      </c>
      <c r="AV396" s="13" t="s">
        <v>84</v>
      </c>
      <c r="AW396" s="13" t="s">
        <v>35</v>
      </c>
      <c r="AX396" s="13" t="s">
        <v>74</v>
      </c>
      <c r="AY396" s="238" t="s">
        <v>189</v>
      </c>
    </row>
    <row r="397" s="14" customFormat="1">
      <c r="A397" s="14"/>
      <c r="B397" s="239"/>
      <c r="C397" s="240"/>
      <c r="D397" s="229" t="s">
        <v>200</v>
      </c>
      <c r="E397" s="241" t="s">
        <v>19</v>
      </c>
      <c r="F397" s="242" t="s">
        <v>203</v>
      </c>
      <c r="G397" s="240"/>
      <c r="H397" s="243">
        <v>1.8</v>
      </c>
      <c r="I397" s="244"/>
      <c r="J397" s="240"/>
      <c r="K397" s="240"/>
      <c r="L397" s="245"/>
      <c r="M397" s="246"/>
      <c r="N397" s="247"/>
      <c r="O397" s="247"/>
      <c r="P397" s="247"/>
      <c r="Q397" s="247"/>
      <c r="R397" s="247"/>
      <c r="S397" s="247"/>
      <c r="T397" s="248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9" t="s">
        <v>200</v>
      </c>
      <c r="AU397" s="249" t="s">
        <v>196</v>
      </c>
      <c r="AV397" s="14" t="s">
        <v>196</v>
      </c>
      <c r="AW397" s="14" t="s">
        <v>35</v>
      </c>
      <c r="AX397" s="14" t="s">
        <v>82</v>
      </c>
      <c r="AY397" s="249" t="s">
        <v>189</v>
      </c>
    </row>
    <row r="398" s="2" customFormat="1" ht="24.15" customHeight="1">
      <c r="A398" s="42"/>
      <c r="B398" s="43"/>
      <c r="C398" s="209" t="s">
        <v>901</v>
      </c>
      <c r="D398" s="209" t="s">
        <v>192</v>
      </c>
      <c r="E398" s="210" t="s">
        <v>3048</v>
      </c>
      <c r="F398" s="211" t="s">
        <v>3049</v>
      </c>
      <c r="G398" s="212" t="s">
        <v>107</v>
      </c>
      <c r="H398" s="213">
        <v>1.0529999999999999</v>
      </c>
      <c r="I398" s="214"/>
      <c r="J398" s="215">
        <f>ROUND(I398*H398,2)</f>
        <v>0</v>
      </c>
      <c r="K398" s="211" t="s">
        <v>19</v>
      </c>
      <c r="L398" s="48"/>
      <c r="M398" s="216" t="s">
        <v>19</v>
      </c>
      <c r="N398" s="217" t="s">
        <v>45</v>
      </c>
      <c r="O398" s="88"/>
      <c r="P398" s="218">
        <f>O398*H398</f>
        <v>0</v>
      </c>
      <c r="Q398" s="218">
        <v>1.8775</v>
      </c>
      <c r="R398" s="218">
        <f>Q398*H398</f>
        <v>1.9770074999999998</v>
      </c>
      <c r="S398" s="218">
        <v>0</v>
      </c>
      <c r="T398" s="219">
        <f>S398*H398</f>
        <v>0</v>
      </c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R398" s="220" t="s">
        <v>196</v>
      </c>
      <c r="AT398" s="220" t="s">
        <v>192</v>
      </c>
      <c r="AU398" s="220" t="s">
        <v>196</v>
      </c>
      <c r="AY398" s="21" t="s">
        <v>189</v>
      </c>
      <c r="BE398" s="221">
        <f>IF(N398="základní",J398,0)</f>
        <v>0</v>
      </c>
      <c r="BF398" s="221">
        <f>IF(N398="snížená",J398,0)</f>
        <v>0</v>
      </c>
      <c r="BG398" s="221">
        <f>IF(N398="zákl. přenesená",J398,0)</f>
        <v>0</v>
      </c>
      <c r="BH398" s="221">
        <f>IF(N398="sníž. přenesená",J398,0)</f>
        <v>0</v>
      </c>
      <c r="BI398" s="221">
        <f>IF(N398="nulová",J398,0)</f>
        <v>0</v>
      </c>
      <c r="BJ398" s="21" t="s">
        <v>82</v>
      </c>
      <c r="BK398" s="221">
        <f>ROUND(I398*H398,2)</f>
        <v>0</v>
      </c>
      <c r="BL398" s="21" t="s">
        <v>196</v>
      </c>
      <c r="BM398" s="220" t="s">
        <v>2625</v>
      </c>
    </row>
    <row r="399" s="15" customFormat="1">
      <c r="A399" s="15"/>
      <c r="B399" s="251"/>
      <c r="C399" s="252"/>
      <c r="D399" s="229" t="s">
        <v>200</v>
      </c>
      <c r="E399" s="253" t="s">
        <v>19</v>
      </c>
      <c r="F399" s="254" t="s">
        <v>3050</v>
      </c>
      <c r="G399" s="252"/>
      <c r="H399" s="253" t="s">
        <v>19</v>
      </c>
      <c r="I399" s="255"/>
      <c r="J399" s="252"/>
      <c r="K399" s="252"/>
      <c r="L399" s="256"/>
      <c r="M399" s="257"/>
      <c r="N399" s="258"/>
      <c r="O399" s="258"/>
      <c r="P399" s="258"/>
      <c r="Q399" s="258"/>
      <c r="R399" s="258"/>
      <c r="S399" s="258"/>
      <c r="T399" s="259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0" t="s">
        <v>200</v>
      </c>
      <c r="AU399" s="260" t="s">
        <v>196</v>
      </c>
      <c r="AV399" s="15" t="s">
        <v>82</v>
      </c>
      <c r="AW399" s="15" t="s">
        <v>35</v>
      </c>
      <c r="AX399" s="15" t="s">
        <v>74</v>
      </c>
      <c r="AY399" s="260" t="s">
        <v>189</v>
      </c>
    </row>
    <row r="400" s="13" customFormat="1">
      <c r="A400" s="13"/>
      <c r="B400" s="227"/>
      <c r="C400" s="228"/>
      <c r="D400" s="229" t="s">
        <v>200</v>
      </c>
      <c r="E400" s="230" t="s">
        <v>19</v>
      </c>
      <c r="F400" s="231" t="s">
        <v>3051</v>
      </c>
      <c r="G400" s="228"/>
      <c r="H400" s="232">
        <v>0.72899999999999998</v>
      </c>
      <c r="I400" s="233"/>
      <c r="J400" s="228"/>
      <c r="K400" s="228"/>
      <c r="L400" s="234"/>
      <c r="M400" s="235"/>
      <c r="N400" s="236"/>
      <c r="O400" s="236"/>
      <c r="P400" s="236"/>
      <c r="Q400" s="236"/>
      <c r="R400" s="236"/>
      <c r="S400" s="236"/>
      <c r="T400" s="237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8" t="s">
        <v>200</v>
      </c>
      <c r="AU400" s="238" t="s">
        <v>196</v>
      </c>
      <c r="AV400" s="13" t="s">
        <v>84</v>
      </c>
      <c r="AW400" s="13" t="s">
        <v>35</v>
      </c>
      <c r="AX400" s="13" t="s">
        <v>74</v>
      </c>
      <c r="AY400" s="238" t="s">
        <v>189</v>
      </c>
    </row>
    <row r="401" s="13" customFormat="1">
      <c r="A401" s="13"/>
      <c r="B401" s="227"/>
      <c r="C401" s="228"/>
      <c r="D401" s="229" t="s">
        <v>200</v>
      </c>
      <c r="E401" s="230" t="s">
        <v>19</v>
      </c>
      <c r="F401" s="231" t="s">
        <v>3052</v>
      </c>
      <c r="G401" s="228"/>
      <c r="H401" s="232">
        <v>0.32400000000000001</v>
      </c>
      <c r="I401" s="233"/>
      <c r="J401" s="228"/>
      <c r="K401" s="228"/>
      <c r="L401" s="234"/>
      <c r="M401" s="235"/>
      <c r="N401" s="236"/>
      <c r="O401" s="236"/>
      <c r="P401" s="236"/>
      <c r="Q401" s="236"/>
      <c r="R401" s="236"/>
      <c r="S401" s="236"/>
      <c r="T401" s="237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8" t="s">
        <v>200</v>
      </c>
      <c r="AU401" s="238" t="s">
        <v>196</v>
      </c>
      <c r="AV401" s="13" t="s">
        <v>84</v>
      </c>
      <c r="AW401" s="13" t="s">
        <v>35</v>
      </c>
      <c r="AX401" s="13" t="s">
        <v>74</v>
      </c>
      <c r="AY401" s="238" t="s">
        <v>189</v>
      </c>
    </row>
    <row r="402" s="14" customFormat="1">
      <c r="A402" s="14"/>
      <c r="B402" s="239"/>
      <c r="C402" s="240"/>
      <c r="D402" s="229" t="s">
        <v>200</v>
      </c>
      <c r="E402" s="241" t="s">
        <v>19</v>
      </c>
      <c r="F402" s="242" t="s">
        <v>203</v>
      </c>
      <c r="G402" s="240"/>
      <c r="H402" s="243">
        <v>1.0529999999999999</v>
      </c>
      <c r="I402" s="244"/>
      <c r="J402" s="240"/>
      <c r="K402" s="240"/>
      <c r="L402" s="245"/>
      <c r="M402" s="246"/>
      <c r="N402" s="247"/>
      <c r="O402" s="247"/>
      <c r="P402" s="247"/>
      <c r="Q402" s="247"/>
      <c r="R402" s="247"/>
      <c r="S402" s="247"/>
      <c r="T402" s="248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9" t="s">
        <v>200</v>
      </c>
      <c r="AU402" s="249" t="s">
        <v>196</v>
      </c>
      <c r="AV402" s="14" t="s">
        <v>196</v>
      </c>
      <c r="AW402" s="14" t="s">
        <v>35</v>
      </c>
      <c r="AX402" s="14" t="s">
        <v>82</v>
      </c>
      <c r="AY402" s="249" t="s">
        <v>189</v>
      </c>
    </row>
    <row r="403" s="12" customFormat="1" ht="20.88" customHeight="1">
      <c r="A403" s="12"/>
      <c r="B403" s="193"/>
      <c r="C403" s="194"/>
      <c r="D403" s="195" t="s">
        <v>73</v>
      </c>
      <c r="E403" s="207" t="s">
        <v>2795</v>
      </c>
      <c r="F403" s="207" t="s">
        <v>2796</v>
      </c>
      <c r="G403" s="194"/>
      <c r="H403" s="194"/>
      <c r="I403" s="197"/>
      <c r="J403" s="208">
        <f>BK403</f>
        <v>0</v>
      </c>
      <c r="K403" s="194"/>
      <c r="L403" s="199"/>
      <c r="M403" s="200"/>
      <c r="N403" s="201"/>
      <c r="O403" s="201"/>
      <c r="P403" s="202">
        <f>P404</f>
        <v>0</v>
      </c>
      <c r="Q403" s="201"/>
      <c r="R403" s="202">
        <f>R404</f>
        <v>0.13928979999999999</v>
      </c>
      <c r="S403" s="201"/>
      <c r="T403" s="203">
        <f>T404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04" t="s">
        <v>82</v>
      </c>
      <c r="AT403" s="205" t="s">
        <v>73</v>
      </c>
      <c r="AU403" s="205" t="s">
        <v>84</v>
      </c>
      <c r="AY403" s="204" t="s">
        <v>189</v>
      </c>
      <c r="BK403" s="206">
        <f>BK404</f>
        <v>0</v>
      </c>
    </row>
    <row r="404" s="17" customFormat="1" ht="20.88" customHeight="1">
      <c r="A404" s="17"/>
      <c r="B404" s="291"/>
      <c r="C404" s="292"/>
      <c r="D404" s="293" t="s">
        <v>73</v>
      </c>
      <c r="E404" s="293" t="s">
        <v>2797</v>
      </c>
      <c r="F404" s="293" t="s">
        <v>2798</v>
      </c>
      <c r="G404" s="292"/>
      <c r="H404" s="292"/>
      <c r="I404" s="294"/>
      <c r="J404" s="295">
        <f>BK404</f>
        <v>0</v>
      </c>
      <c r="K404" s="292"/>
      <c r="L404" s="296"/>
      <c r="M404" s="297"/>
      <c r="N404" s="298"/>
      <c r="O404" s="298"/>
      <c r="P404" s="299">
        <f>SUM(P405:P411)</f>
        <v>0</v>
      </c>
      <c r="Q404" s="298"/>
      <c r="R404" s="299">
        <f>SUM(R405:R411)</f>
        <v>0.13928979999999999</v>
      </c>
      <c r="S404" s="298"/>
      <c r="T404" s="300">
        <f>SUM(T405:T411)</f>
        <v>0</v>
      </c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R404" s="301" t="s">
        <v>82</v>
      </c>
      <c r="AT404" s="302" t="s">
        <v>73</v>
      </c>
      <c r="AU404" s="302" t="s">
        <v>190</v>
      </c>
      <c r="AY404" s="301" t="s">
        <v>189</v>
      </c>
      <c r="BK404" s="303">
        <f>SUM(BK405:BK411)</f>
        <v>0</v>
      </c>
    </row>
    <row r="405" s="2" customFormat="1" ht="37.8" customHeight="1">
      <c r="A405" s="42"/>
      <c r="B405" s="43"/>
      <c r="C405" s="209" t="s">
        <v>907</v>
      </c>
      <c r="D405" s="209" t="s">
        <v>192</v>
      </c>
      <c r="E405" s="210" t="s">
        <v>3053</v>
      </c>
      <c r="F405" s="211" t="s">
        <v>3054</v>
      </c>
      <c r="G405" s="212" t="s">
        <v>93</v>
      </c>
      <c r="H405" s="213">
        <v>3.1699999999999999</v>
      </c>
      <c r="I405" s="214"/>
      <c r="J405" s="215">
        <f>ROUND(I405*H405,2)</f>
        <v>0</v>
      </c>
      <c r="K405" s="211" t="s">
        <v>19</v>
      </c>
      <c r="L405" s="48"/>
      <c r="M405" s="216" t="s">
        <v>19</v>
      </c>
      <c r="N405" s="217" t="s">
        <v>45</v>
      </c>
      <c r="O405" s="88"/>
      <c r="P405" s="218">
        <f>O405*H405</f>
        <v>0</v>
      </c>
      <c r="Q405" s="218">
        <v>0.04394</v>
      </c>
      <c r="R405" s="218">
        <f>Q405*H405</f>
        <v>0.13928979999999999</v>
      </c>
      <c r="S405" s="218">
        <v>0</v>
      </c>
      <c r="T405" s="219">
        <f>S405*H405</f>
        <v>0</v>
      </c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R405" s="220" t="s">
        <v>196</v>
      </c>
      <c r="AT405" s="220" t="s">
        <v>192</v>
      </c>
      <c r="AU405" s="220" t="s">
        <v>196</v>
      </c>
      <c r="AY405" s="21" t="s">
        <v>189</v>
      </c>
      <c r="BE405" s="221">
        <f>IF(N405="základní",J405,0)</f>
        <v>0</v>
      </c>
      <c r="BF405" s="221">
        <f>IF(N405="snížená",J405,0)</f>
        <v>0</v>
      </c>
      <c r="BG405" s="221">
        <f>IF(N405="zákl. přenesená",J405,0)</f>
        <v>0</v>
      </c>
      <c r="BH405" s="221">
        <f>IF(N405="sníž. přenesená",J405,0)</f>
        <v>0</v>
      </c>
      <c r="BI405" s="221">
        <f>IF(N405="nulová",J405,0)</f>
        <v>0</v>
      </c>
      <c r="BJ405" s="21" t="s">
        <v>82</v>
      </c>
      <c r="BK405" s="221">
        <f>ROUND(I405*H405,2)</f>
        <v>0</v>
      </c>
      <c r="BL405" s="21" t="s">
        <v>196</v>
      </c>
      <c r="BM405" s="220" t="s">
        <v>2629</v>
      </c>
    </row>
    <row r="406" s="15" customFormat="1">
      <c r="A406" s="15"/>
      <c r="B406" s="251"/>
      <c r="C406" s="252"/>
      <c r="D406" s="229" t="s">
        <v>200</v>
      </c>
      <c r="E406" s="253" t="s">
        <v>19</v>
      </c>
      <c r="F406" s="254" t="s">
        <v>3046</v>
      </c>
      <c r="G406" s="252"/>
      <c r="H406" s="253" t="s">
        <v>19</v>
      </c>
      <c r="I406" s="255"/>
      <c r="J406" s="252"/>
      <c r="K406" s="252"/>
      <c r="L406" s="256"/>
      <c r="M406" s="257"/>
      <c r="N406" s="258"/>
      <c r="O406" s="258"/>
      <c r="P406" s="258"/>
      <c r="Q406" s="258"/>
      <c r="R406" s="258"/>
      <c r="S406" s="258"/>
      <c r="T406" s="259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60" t="s">
        <v>200</v>
      </c>
      <c r="AU406" s="260" t="s">
        <v>196</v>
      </c>
      <c r="AV406" s="15" t="s">
        <v>82</v>
      </c>
      <c r="AW406" s="15" t="s">
        <v>35</v>
      </c>
      <c r="AX406" s="15" t="s">
        <v>74</v>
      </c>
      <c r="AY406" s="260" t="s">
        <v>189</v>
      </c>
    </row>
    <row r="407" s="13" customFormat="1">
      <c r="A407" s="13"/>
      <c r="B407" s="227"/>
      <c r="C407" s="228"/>
      <c r="D407" s="229" t="s">
        <v>200</v>
      </c>
      <c r="E407" s="230" t="s">
        <v>19</v>
      </c>
      <c r="F407" s="231" t="s">
        <v>3055</v>
      </c>
      <c r="G407" s="228"/>
      <c r="H407" s="232">
        <v>2</v>
      </c>
      <c r="I407" s="233"/>
      <c r="J407" s="228"/>
      <c r="K407" s="228"/>
      <c r="L407" s="234"/>
      <c r="M407" s="235"/>
      <c r="N407" s="236"/>
      <c r="O407" s="236"/>
      <c r="P407" s="236"/>
      <c r="Q407" s="236"/>
      <c r="R407" s="236"/>
      <c r="S407" s="236"/>
      <c r="T407" s="237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8" t="s">
        <v>200</v>
      </c>
      <c r="AU407" s="238" t="s">
        <v>196</v>
      </c>
      <c r="AV407" s="13" t="s">
        <v>84</v>
      </c>
      <c r="AW407" s="13" t="s">
        <v>35</v>
      </c>
      <c r="AX407" s="13" t="s">
        <v>74</v>
      </c>
      <c r="AY407" s="238" t="s">
        <v>189</v>
      </c>
    </row>
    <row r="408" s="15" customFormat="1">
      <c r="A408" s="15"/>
      <c r="B408" s="251"/>
      <c r="C408" s="252"/>
      <c r="D408" s="229" t="s">
        <v>200</v>
      </c>
      <c r="E408" s="253" t="s">
        <v>19</v>
      </c>
      <c r="F408" s="254" t="s">
        <v>3050</v>
      </c>
      <c r="G408" s="252"/>
      <c r="H408" s="253" t="s">
        <v>19</v>
      </c>
      <c r="I408" s="255"/>
      <c r="J408" s="252"/>
      <c r="K408" s="252"/>
      <c r="L408" s="256"/>
      <c r="M408" s="257"/>
      <c r="N408" s="258"/>
      <c r="O408" s="258"/>
      <c r="P408" s="258"/>
      <c r="Q408" s="258"/>
      <c r="R408" s="258"/>
      <c r="S408" s="258"/>
      <c r="T408" s="259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60" t="s">
        <v>200</v>
      </c>
      <c r="AU408" s="260" t="s">
        <v>196</v>
      </c>
      <c r="AV408" s="15" t="s">
        <v>82</v>
      </c>
      <c r="AW408" s="15" t="s">
        <v>35</v>
      </c>
      <c r="AX408" s="15" t="s">
        <v>74</v>
      </c>
      <c r="AY408" s="260" t="s">
        <v>189</v>
      </c>
    </row>
    <row r="409" s="13" customFormat="1">
      <c r="A409" s="13"/>
      <c r="B409" s="227"/>
      <c r="C409" s="228"/>
      <c r="D409" s="229" t="s">
        <v>200</v>
      </c>
      <c r="E409" s="230" t="s">
        <v>19</v>
      </c>
      <c r="F409" s="231" t="s">
        <v>3056</v>
      </c>
      <c r="G409" s="228"/>
      <c r="H409" s="232">
        <v>0.81000000000000005</v>
      </c>
      <c r="I409" s="233"/>
      <c r="J409" s="228"/>
      <c r="K409" s="228"/>
      <c r="L409" s="234"/>
      <c r="M409" s="235"/>
      <c r="N409" s="236"/>
      <c r="O409" s="236"/>
      <c r="P409" s="236"/>
      <c r="Q409" s="236"/>
      <c r="R409" s="236"/>
      <c r="S409" s="236"/>
      <c r="T409" s="237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8" t="s">
        <v>200</v>
      </c>
      <c r="AU409" s="238" t="s">
        <v>196</v>
      </c>
      <c r="AV409" s="13" t="s">
        <v>84</v>
      </c>
      <c r="AW409" s="13" t="s">
        <v>35</v>
      </c>
      <c r="AX409" s="13" t="s">
        <v>74</v>
      </c>
      <c r="AY409" s="238" t="s">
        <v>189</v>
      </c>
    </row>
    <row r="410" s="13" customFormat="1">
      <c r="A410" s="13"/>
      <c r="B410" s="227"/>
      <c r="C410" s="228"/>
      <c r="D410" s="229" t="s">
        <v>200</v>
      </c>
      <c r="E410" s="230" t="s">
        <v>19</v>
      </c>
      <c r="F410" s="231" t="s">
        <v>3057</v>
      </c>
      <c r="G410" s="228"/>
      <c r="H410" s="232">
        <v>0.35999999999999999</v>
      </c>
      <c r="I410" s="233"/>
      <c r="J410" s="228"/>
      <c r="K410" s="228"/>
      <c r="L410" s="234"/>
      <c r="M410" s="235"/>
      <c r="N410" s="236"/>
      <c r="O410" s="236"/>
      <c r="P410" s="236"/>
      <c r="Q410" s="236"/>
      <c r="R410" s="236"/>
      <c r="S410" s="236"/>
      <c r="T410" s="237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8" t="s">
        <v>200</v>
      </c>
      <c r="AU410" s="238" t="s">
        <v>196</v>
      </c>
      <c r="AV410" s="13" t="s">
        <v>84</v>
      </c>
      <c r="AW410" s="13" t="s">
        <v>35</v>
      </c>
      <c r="AX410" s="13" t="s">
        <v>74</v>
      </c>
      <c r="AY410" s="238" t="s">
        <v>189</v>
      </c>
    </row>
    <row r="411" s="14" customFormat="1">
      <c r="A411" s="14"/>
      <c r="B411" s="239"/>
      <c r="C411" s="240"/>
      <c r="D411" s="229" t="s">
        <v>200</v>
      </c>
      <c r="E411" s="241" t="s">
        <v>19</v>
      </c>
      <c r="F411" s="242" t="s">
        <v>203</v>
      </c>
      <c r="G411" s="240"/>
      <c r="H411" s="243">
        <v>3.1699999999999999</v>
      </c>
      <c r="I411" s="244"/>
      <c r="J411" s="240"/>
      <c r="K411" s="240"/>
      <c r="L411" s="245"/>
      <c r="M411" s="246"/>
      <c r="N411" s="247"/>
      <c r="O411" s="247"/>
      <c r="P411" s="247"/>
      <c r="Q411" s="247"/>
      <c r="R411" s="247"/>
      <c r="S411" s="247"/>
      <c r="T411" s="248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9" t="s">
        <v>200</v>
      </c>
      <c r="AU411" s="249" t="s">
        <v>196</v>
      </c>
      <c r="AV411" s="14" t="s">
        <v>196</v>
      </c>
      <c r="AW411" s="14" t="s">
        <v>35</v>
      </c>
      <c r="AX411" s="14" t="s">
        <v>82</v>
      </c>
      <c r="AY411" s="249" t="s">
        <v>189</v>
      </c>
    </row>
    <row r="412" s="12" customFormat="1" ht="20.88" customHeight="1">
      <c r="A412" s="12"/>
      <c r="B412" s="193"/>
      <c r="C412" s="194"/>
      <c r="D412" s="195" t="s">
        <v>73</v>
      </c>
      <c r="E412" s="207" t="s">
        <v>2828</v>
      </c>
      <c r="F412" s="207" t="s">
        <v>2829</v>
      </c>
      <c r="G412" s="194"/>
      <c r="H412" s="194"/>
      <c r="I412" s="197"/>
      <c r="J412" s="208">
        <f>BK412</f>
        <v>0</v>
      </c>
      <c r="K412" s="194"/>
      <c r="L412" s="199"/>
      <c r="M412" s="200"/>
      <c r="N412" s="201"/>
      <c r="O412" s="201"/>
      <c r="P412" s="202">
        <f>P413</f>
        <v>0</v>
      </c>
      <c r="Q412" s="201"/>
      <c r="R412" s="202">
        <f>R413</f>
        <v>0</v>
      </c>
      <c r="S412" s="201"/>
      <c r="T412" s="203">
        <f>T413</f>
        <v>9.2056139999999989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204" t="s">
        <v>82</v>
      </c>
      <c r="AT412" s="205" t="s">
        <v>73</v>
      </c>
      <c r="AU412" s="205" t="s">
        <v>84</v>
      </c>
      <c r="AY412" s="204" t="s">
        <v>189</v>
      </c>
      <c r="BK412" s="206">
        <f>BK413</f>
        <v>0</v>
      </c>
    </row>
    <row r="413" s="17" customFormat="1" ht="20.88" customHeight="1">
      <c r="A413" s="17"/>
      <c r="B413" s="291"/>
      <c r="C413" s="292"/>
      <c r="D413" s="293" t="s">
        <v>73</v>
      </c>
      <c r="E413" s="293" t="s">
        <v>2861</v>
      </c>
      <c r="F413" s="293" t="s">
        <v>2862</v>
      </c>
      <c r="G413" s="292"/>
      <c r="H413" s="292"/>
      <c r="I413" s="294"/>
      <c r="J413" s="295">
        <f>BK413</f>
        <v>0</v>
      </c>
      <c r="K413" s="292"/>
      <c r="L413" s="296"/>
      <c r="M413" s="297"/>
      <c r="N413" s="298"/>
      <c r="O413" s="298"/>
      <c r="P413" s="299">
        <f>SUM(P414:P424)</f>
        <v>0</v>
      </c>
      <c r="Q413" s="298"/>
      <c r="R413" s="299">
        <f>SUM(R414:R424)</f>
        <v>0</v>
      </c>
      <c r="S413" s="298"/>
      <c r="T413" s="300">
        <f>SUM(T414:T424)</f>
        <v>9.2056139999999989</v>
      </c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R413" s="301" t="s">
        <v>82</v>
      </c>
      <c r="AT413" s="302" t="s">
        <v>73</v>
      </c>
      <c r="AU413" s="302" t="s">
        <v>190</v>
      </c>
      <c r="AY413" s="301" t="s">
        <v>189</v>
      </c>
      <c r="BK413" s="303">
        <f>SUM(BK414:BK424)</f>
        <v>0</v>
      </c>
    </row>
    <row r="414" s="2" customFormat="1" ht="21.75" customHeight="1">
      <c r="A414" s="42"/>
      <c r="B414" s="43"/>
      <c r="C414" s="209" t="s">
        <v>912</v>
      </c>
      <c r="D414" s="209" t="s">
        <v>192</v>
      </c>
      <c r="E414" s="210" t="s">
        <v>3058</v>
      </c>
      <c r="F414" s="211" t="s">
        <v>3059</v>
      </c>
      <c r="G414" s="212" t="s">
        <v>93</v>
      </c>
      <c r="H414" s="213">
        <v>20.771000000000001</v>
      </c>
      <c r="I414" s="214"/>
      <c r="J414" s="215">
        <f>ROUND(I414*H414,2)</f>
        <v>0</v>
      </c>
      <c r="K414" s="211" t="s">
        <v>19</v>
      </c>
      <c r="L414" s="48"/>
      <c r="M414" s="216" t="s">
        <v>19</v>
      </c>
      <c r="N414" s="217" t="s">
        <v>45</v>
      </c>
      <c r="O414" s="88"/>
      <c r="P414" s="218">
        <f>O414*H414</f>
        <v>0</v>
      </c>
      <c r="Q414" s="218">
        <v>0</v>
      </c>
      <c r="R414" s="218">
        <f>Q414*H414</f>
        <v>0</v>
      </c>
      <c r="S414" s="218">
        <v>0.067000000000000004</v>
      </c>
      <c r="T414" s="219">
        <f>S414*H414</f>
        <v>1.3916570000000001</v>
      </c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R414" s="220" t="s">
        <v>196</v>
      </c>
      <c r="AT414" s="220" t="s">
        <v>192</v>
      </c>
      <c r="AU414" s="220" t="s">
        <v>196</v>
      </c>
      <c r="AY414" s="21" t="s">
        <v>189</v>
      </c>
      <c r="BE414" s="221">
        <f>IF(N414="základní",J414,0)</f>
        <v>0</v>
      </c>
      <c r="BF414" s="221">
        <f>IF(N414="snížená",J414,0)</f>
        <v>0</v>
      </c>
      <c r="BG414" s="221">
        <f>IF(N414="zákl. přenesená",J414,0)</f>
        <v>0</v>
      </c>
      <c r="BH414" s="221">
        <f>IF(N414="sníž. přenesená",J414,0)</f>
        <v>0</v>
      </c>
      <c r="BI414" s="221">
        <f>IF(N414="nulová",J414,0)</f>
        <v>0</v>
      </c>
      <c r="BJ414" s="21" t="s">
        <v>82</v>
      </c>
      <c r="BK414" s="221">
        <f>ROUND(I414*H414,2)</f>
        <v>0</v>
      </c>
      <c r="BL414" s="21" t="s">
        <v>196</v>
      </c>
      <c r="BM414" s="220" t="s">
        <v>3060</v>
      </c>
    </row>
    <row r="415" s="2" customFormat="1" ht="21.75" customHeight="1">
      <c r="A415" s="42"/>
      <c r="B415" s="43"/>
      <c r="C415" s="209" t="s">
        <v>917</v>
      </c>
      <c r="D415" s="209" t="s">
        <v>192</v>
      </c>
      <c r="E415" s="210" t="s">
        <v>3061</v>
      </c>
      <c r="F415" s="211" t="s">
        <v>3062</v>
      </c>
      <c r="G415" s="212" t="s">
        <v>93</v>
      </c>
      <c r="H415" s="213">
        <v>1.8</v>
      </c>
      <c r="I415" s="214"/>
      <c r="J415" s="215">
        <f>ROUND(I415*H415,2)</f>
        <v>0</v>
      </c>
      <c r="K415" s="211" t="s">
        <v>19</v>
      </c>
      <c r="L415" s="48"/>
      <c r="M415" s="216" t="s">
        <v>19</v>
      </c>
      <c r="N415" s="217" t="s">
        <v>45</v>
      </c>
      <c r="O415" s="88"/>
      <c r="P415" s="218">
        <f>O415*H415</f>
        <v>0</v>
      </c>
      <c r="Q415" s="218">
        <v>0</v>
      </c>
      <c r="R415" s="218">
        <f>Q415*H415</f>
        <v>0</v>
      </c>
      <c r="S415" s="218">
        <v>0.075999999999999998</v>
      </c>
      <c r="T415" s="219">
        <f>S415*H415</f>
        <v>0.13680000000000001</v>
      </c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R415" s="220" t="s">
        <v>196</v>
      </c>
      <c r="AT415" s="220" t="s">
        <v>192</v>
      </c>
      <c r="AU415" s="220" t="s">
        <v>196</v>
      </c>
      <c r="AY415" s="21" t="s">
        <v>189</v>
      </c>
      <c r="BE415" s="221">
        <f>IF(N415="základní",J415,0)</f>
        <v>0</v>
      </c>
      <c r="BF415" s="221">
        <f>IF(N415="snížená",J415,0)</f>
        <v>0</v>
      </c>
      <c r="BG415" s="221">
        <f>IF(N415="zákl. přenesená",J415,0)</f>
        <v>0</v>
      </c>
      <c r="BH415" s="221">
        <f>IF(N415="sníž. přenesená",J415,0)</f>
        <v>0</v>
      </c>
      <c r="BI415" s="221">
        <f>IF(N415="nulová",J415,0)</f>
        <v>0</v>
      </c>
      <c r="BJ415" s="21" t="s">
        <v>82</v>
      </c>
      <c r="BK415" s="221">
        <f>ROUND(I415*H415,2)</f>
        <v>0</v>
      </c>
      <c r="BL415" s="21" t="s">
        <v>196</v>
      </c>
      <c r="BM415" s="220" t="s">
        <v>3063</v>
      </c>
    </row>
    <row r="416" s="2" customFormat="1" ht="21.75" customHeight="1">
      <c r="A416" s="42"/>
      <c r="B416" s="43"/>
      <c r="C416" s="209" t="s">
        <v>924</v>
      </c>
      <c r="D416" s="209" t="s">
        <v>192</v>
      </c>
      <c r="E416" s="210" t="s">
        <v>3064</v>
      </c>
      <c r="F416" s="211" t="s">
        <v>3065</v>
      </c>
      <c r="G416" s="212" t="s">
        <v>93</v>
      </c>
      <c r="H416" s="213">
        <v>18.225999999999999</v>
      </c>
      <c r="I416" s="214"/>
      <c r="J416" s="215">
        <f>ROUND(I416*H416,2)</f>
        <v>0</v>
      </c>
      <c r="K416" s="211" t="s">
        <v>19</v>
      </c>
      <c r="L416" s="48"/>
      <c r="M416" s="216" t="s">
        <v>19</v>
      </c>
      <c r="N416" s="217" t="s">
        <v>45</v>
      </c>
      <c r="O416" s="88"/>
      <c r="P416" s="218">
        <f>O416*H416</f>
        <v>0</v>
      </c>
      <c r="Q416" s="218">
        <v>0</v>
      </c>
      <c r="R416" s="218">
        <f>Q416*H416</f>
        <v>0</v>
      </c>
      <c r="S416" s="218">
        <v>0.063</v>
      </c>
      <c r="T416" s="219">
        <f>S416*H416</f>
        <v>1.1482379999999999</v>
      </c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R416" s="220" t="s">
        <v>196</v>
      </c>
      <c r="AT416" s="220" t="s">
        <v>192</v>
      </c>
      <c r="AU416" s="220" t="s">
        <v>196</v>
      </c>
      <c r="AY416" s="21" t="s">
        <v>189</v>
      </c>
      <c r="BE416" s="221">
        <f>IF(N416="základní",J416,0)</f>
        <v>0</v>
      </c>
      <c r="BF416" s="221">
        <f>IF(N416="snížená",J416,0)</f>
        <v>0</v>
      </c>
      <c r="BG416" s="221">
        <f>IF(N416="zákl. přenesená",J416,0)</f>
        <v>0</v>
      </c>
      <c r="BH416" s="221">
        <f>IF(N416="sníž. přenesená",J416,0)</f>
        <v>0</v>
      </c>
      <c r="BI416" s="221">
        <f>IF(N416="nulová",J416,0)</f>
        <v>0</v>
      </c>
      <c r="BJ416" s="21" t="s">
        <v>82</v>
      </c>
      <c r="BK416" s="221">
        <f>ROUND(I416*H416,2)</f>
        <v>0</v>
      </c>
      <c r="BL416" s="21" t="s">
        <v>196</v>
      </c>
      <c r="BM416" s="220" t="s">
        <v>3066</v>
      </c>
    </row>
    <row r="417" s="2" customFormat="1" ht="44.25" customHeight="1">
      <c r="A417" s="42"/>
      <c r="B417" s="43"/>
      <c r="C417" s="209" t="s">
        <v>929</v>
      </c>
      <c r="D417" s="209" t="s">
        <v>192</v>
      </c>
      <c r="E417" s="210" t="s">
        <v>3067</v>
      </c>
      <c r="F417" s="211" t="s">
        <v>3068</v>
      </c>
      <c r="G417" s="212" t="s">
        <v>93</v>
      </c>
      <c r="H417" s="213">
        <v>1.575</v>
      </c>
      <c r="I417" s="214"/>
      <c r="J417" s="215">
        <f>ROUND(I417*H417,2)</f>
        <v>0</v>
      </c>
      <c r="K417" s="211" t="s">
        <v>19</v>
      </c>
      <c r="L417" s="48"/>
      <c r="M417" s="216" t="s">
        <v>19</v>
      </c>
      <c r="N417" s="217" t="s">
        <v>45</v>
      </c>
      <c r="O417" s="88"/>
      <c r="P417" s="218">
        <f>O417*H417</f>
        <v>0</v>
      </c>
      <c r="Q417" s="218">
        <v>0</v>
      </c>
      <c r="R417" s="218">
        <f>Q417*H417</f>
        <v>0</v>
      </c>
      <c r="S417" s="218">
        <v>0.041000000000000002</v>
      </c>
      <c r="T417" s="219">
        <f>S417*H417</f>
        <v>0.064575000000000007</v>
      </c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R417" s="220" t="s">
        <v>196</v>
      </c>
      <c r="AT417" s="220" t="s">
        <v>192</v>
      </c>
      <c r="AU417" s="220" t="s">
        <v>196</v>
      </c>
      <c r="AY417" s="21" t="s">
        <v>189</v>
      </c>
      <c r="BE417" s="221">
        <f>IF(N417="základní",J417,0)</f>
        <v>0</v>
      </c>
      <c r="BF417" s="221">
        <f>IF(N417="snížená",J417,0)</f>
        <v>0</v>
      </c>
      <c r="BG417" s="221">
        <f>IF(N417="zákl. přenesená",J417,0)</f>
        <v>0</v>
      </c>
      <c r="BH417" s="221">
        <f>IF(N417="sníž. přenesená",J417,0)</f>
        <v>0</v>
      </c>
      <c r="BI417" s="221">
        <f>IF(N417="nulová",J417,0)</f>
        <v>0</v>
      </c>
      <c r="BJ417" s="21" t="s">
        <v>82</v>
      </c>
      <c r="BK417" s="221">
        <f>ROUND(I417*H417,2)</f>
        <v>0</v>
      </c>
      <c r="BL417" s="21" t="s">
        <v>196</v>
      </c>
      <c r="BM417" s="220" t="s">
        <v>3069</v>
      </c>
    </row>
    <row r="418" s="2" customFormat="1" ht="44.25" customHeight="1">
      <c r="A418" s="42"/>
      <c r="B418" s="43"/>
      <c r="C418" s="209" t="s">
        <v>934</v>
      </c>
      <c r="D418" s="209" t="s">
        <v>192</v>
      </c>
      <c r="E418" s="210" t="s">
        <v>3070</v>
      </c>
      <c r="F418" s="211" t="s">
        <v>3071</v>
      </c>
      <c r="G418" s="212" t="s">
        <v>93</v>
      </c>
      <c r="H418" s="213">
        <v>1.425</v>
      </c>
      <c r="I418" s="214"/>
      <c r="J418" s="215">
        <f>ROUND(I418*H418,2)</f>
        <v>0</v>
      </c>
      <c r="K418" s="211" t="s">
        <v>19</v>
      </c>
      <c r="L418" s="48"/>
      <c r="M418" s="216" t="s">
        <v>19</v>
      </c>
      <c r="N418" s="217" t="s">
        <v>45</v>
      </c>
      <c r="O418" s="88"/>
      <c r="P418" s="218">
        <f>O418*H418</f>
        <v>0</v>
      </c>
      <c r="Q418" s="218">
        <v>0</v>
      </c>
      <c r="R418" s="218">
        <f>Q418*H418</f>
        <v>0</v>
      </c>
      <c r="S418" s="218">
        <v>0.031</v>
      </c>
      <c r="T418" s="219">
        <f>S418*H418</f>
        <v>0.044174999999999999</v>
      </c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R418" s="220" t="s">
        <v>196</v>
      </c>
      <c r="AT418" s="220" t="s">
        <v>192</v>
      </c>
      <c r="AU418" s="220" t="s">
        <v>196</v>
      </c>
      <c r="AY418" s="21" t="s">
        <v>189</v>
      </c>
      <c r="BE418" s="221">
        <f>IF(N418="základní",J418,0)</f>
        <v>0</v>
      </c>
      <c r="BF418" s="221">
        <f>IF(N418="snížená",J418,0)</f>
        <v>0</v>
      </c>
      <c r="BG418" s="221">
        <f>IF(N418="zákl. přenesená",J418,0)</f>
        <v>0</v>
      </c>
      <c r="BH418" s="221">
        <f>IF(N418="sníž. přenesená",J418,0)</f>
        <v>0</v>
      </c>
      <c r="BI418" s="221">
        <f>IF(N418="nulová",J418,0)</f>
        <v>0</v>
      </c>
      <c r="BJ418" s="21" t="s">
        <v>82</v>
      </c>
      <c r="BK418" s="221">
        <f>ROUND(I418*H418,2)</f>
        <v>0</v>
      </c>
      <c r="BL418" s="21" t="s">
        <v>196</v>
      </c>
      <c r="BM418" s="220" t="s">
        <v>3072</v>
      </c>
    </row>
    <row r="419" s="2" customFormat="1" ht="44.25" customHeight="1">
      <c r="A419" s="42"/>
      <c r="B419" s="43"/>
      <c r="C419" s="209" t="s">
        <v>939</v>
      </c>
      <c r="D419" s="209" t="s">
        <v>192</v>
      </c>
      <c r="E419" s="210" t="s">
        <v>3073</v>
      </c>
      <c r="F419" s="211" t="s">
        <v>3074</v>
      </c>
      <c r="G419" s="212" t="s">
        <v>93</v>
      </c>
      <c r="H419" s="213">
        <v>152.24700000000001</v>
      </c>
      <c r="I419" s="214"/>
      <c r="J419" s="215">
        <f>ROUND(I419*H419,2)</f>
        <v>0</v>
      </c>
      <c r="K419" s="211" t="s">
        <v>19</v>
      </c>
      <c r="L419" s="48"/>
      <c r="M419" s="216" t="s">
        <v>19</v>
      </c>
      <c r="N419" s="217" t="s">
        <v>45</v>
      </c>
      <c r="O419" s="88"/>
      <c r="P419" s="218">
        <f>O419*H419</f>
        <v>0</v>
      </c>
      <c r="Q419" s="218">
        <v>0</v>
      </c>
      <c r="R419" s="218">
        <f>Q419*H419</f>
        <v>0</v>
      </c>
      <c r="S419" s="218">
        <v>0.027</v>
      </c>
      <c r="T419" s="219">
        <f>S419*H419</f>
        <v>4.1106690000000006</v>
      </c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R419" s="220" t="s">
        <v>196</v>
      </c>
      <c r="AT419" s="220" t="s">
        <v>192</v>
      </c>
      <c r="AU419" s="220" t="s">
        <v>196</v>
      </c>
      <c r="AY419" s="21" t="s">
        <v>189</v>
      </c>
      <c r="BE419" s="221">
        <f>IF(N419="základní",J419,0)</f>
        <v>0</v>
      </c>
      <c r="BF419" s="221">
        <f>IF(N419="snížená",J419,0)</f>
        <v>0</v>
      </c>
      <c r="BG419" s="221">
        <f>IF(N419="zákl. přenesená",J419,0)</f>
        <v>0</v>
      </c>
      <c r="BH419" s="221">
        <f>IF(N419="sníž. přenesená",J419,0)</f>
        <v>0</v>
      </c>
      <c r="BI419" s="221">
        <f>IF(N419="nulová",J419,0)</f>
        <v>0</v>
      </c>
      <c r="BJ419" s="21" t="s">
        <v>82</v>
      </c>
      <c r="BK419" s="221">
        <f>ROUND(I419*H419,2)</f>
        <v>0</v>
      </c>
      <c r="BL419" s="21" t="s">
        <v>196</v>
      </c>
      <c r="BM419" s="220" t="s">
        <v>3075</v>
      </c>
    </row>
    <row r="420" s="2" customFormat="1" ht="24.15" customHeight="1">
      <c r="A420" s="42"/>
      <c r="B420" s="43"/>
      <c r="C420" s="209" t="s">
        <v>945</v>
      </c>
      <c r="D420" s="209" t="s">
        <v>192</v>
      </c>
      <c r="E420" s="210" t="s">
        <v>3076</v>
      </c>
      <c r="F420" s="211" t="s">
        <v>3077</v>
      </c>
      <c r="G420" s="212" t="s">
        <v>107</v>
      </c>
      <c r="H420" s="213">
        <v>0.98599999999999999</v>
      </c>
      <c r="I420" s="214"/>
      <c r="J420" s="215">
        <f>ROUND(I420*H420,2)</f>
        <v>0</v>
      </c>
      <c r="K420" s="211" t="s">
        <v>19</v>
      </c>
      <c r="L420" s="48"/>
      <c r="M420" s="216" t="s">
        <v>19</v>
      </c>
      <c r="N420" s="217" t="s">
        <v>45</v>
      </c>
      <c r="O420" s="88"/>
      <c r="P420" s="218">
        <f>O420*H420</f>
        <v>0</v>
      </c>
      <c r="Q420" s="218">
        <v>0</v>
      </c>
      <c r="R420" s="218">
        <f>Q420*H420</f>
        <v>0</v>
      </c>
      <c r="S420" s="218">
        <v>2</v>
      </c>
      <c r="T420" s="219">
        <f>S420*H420</f>
        <v>1.972</v>
      </c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R420" s="220" t="s">
        <v>196</v>
      </c>
      <c r="AT420" s="220" t="s">
        <v>192</v>
      </c>
      <c r="AU420" s="220" t="s">
        <v>196</v>
      </c>
      <c r="AY420" s="21" t="s">
        <v>189</v>
      </c>
      <c r="BE420" s="221">
        <f>IF(N420="základní",J420,0)</f>
        <v>0</v>
      </c>
      <c r="BF420" s="221">
        <f>IF(N420="snížená",J420,0)</f>
        <v>0</v>
      </c>
      <c r="BG420" s="221">
        <f>IF(N420="zákl. přenesená",J420,0)</f>
        <v>0</v>
      </c>
      <c r="BH420" s="221">
        <f>IF(N420="sníž. přenesená",J420,0)</f>
        <v>0</v>
      </c>
      <c r="BI420" s="221">
        <f>IF(N420="nulová",J420,0)</f>
        <v>0</v>
      </c>
      <c r="BJ420" s="21" t="s">
        <v>82</v>
      </c>
      <c r="BK420" s="221">
        <f>ROUND(I420*H420,2)</f>
        <v>0</v>
      </c>
      <c r="BL420" s="21" t="s">
        <v>196</v>
      </c>
      <c r="BM420" s="220" t="s">
        <v>3078</v>
      </c>
    </row>
    <row r="421" s="2" customFormat="1" ht="24.15" customHeight="1">
      <c r="A421" s="42"/>
      <c r="B421" s="43"/>
      <c r="C421" s="209" t="s">
        <v>950</v>
      </c>
      <c r="D421" s="209" t="s">
        <v>192</v>
      </c>
      <c r="E421" s="210" t="s">
        <v>3079</v>
      </c>
      <c r="F421" s="211" t="s">
        <v>3080</v>
      </c>
      <c r="G421" s="212" t="s">
        <v>93</v>
      </c>
      <c r="H421" s="213">
        <v>4.5</v>
      </c>
      <c r="I421" s="214"/>
      <c r="J421" s="215">
        <f>ROUND(I421*H421,2)</f>
        <v>0</v>
      </c>
      <c r="K421" s="211" t="s">
        <v>19</v>
      </c>
      <c r="L421" s="48"/>
      <c r="M421" s="216" t="s">
        <v>19</v>
      </c>
      <c r="N421" s="217" t="s">
        <v>45</v>
      </c>
      <c r="O421" s="88"/>
      <c r="P421" s="218">
        <f>O421*H421</f>
        <v>0</v>
      </c>
      <c r="Q421" s="218">
        <v>0</v>
      </c>
      <c r="R421" s="218">
        <f>Q421*H421</f>
        <v>0</v>
      </c>
      <c r="S421" s="218">
        <v>0.074999999999999997</v>
      </c>
      <c r="T421" s="219">
        <f>S421*H421</f>
        <v>0.33749999999999997</v>
      </c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R421" s="220" t="s">
        <v>196</v>
      </c>
      <c r="AT421" s="220" t="s">
        <v>192</v>
      </c>
      <c r="AU421" s="220" t="s">
        <v>196</v>
      </c>
      <c r="AY421" s="21" t="s">
        <v>189</v>
      </c>
      <c r="BE421" s="221">
        <f>IF(N421="základní",J421,0)</f>
        <v>0</v>
      </c>
      <c r="BF421" s="221">
        <f>IF(N421="snížená",J421,0)</f>
        <v>0</v>
      </c>
      <c r="BG421" s="221">
        <f>IF(N421="zákl. přenesená",J421,0)</f>
        <v>0</v>
      </c>
      <c r="BH421" s="221">
        <f>IF(N421="sníž. přenesená",J421,0)</f>
        <v>0</v>
      </c>
      <c r="BI421" s="221">
        <f>IF(N421="nulová",J421,0)</f>
        <v>0</v>
      </c>
      <c r="BJ421" s="21" t="s">
        <v>82</v>
      </c>
      <c r="BK421" s="221">
        <f>ROUND(I421*H421,2)</f>
        <v>0</v>
      </c>
      <c r="BL421" s="21" t="s">
        <v>196</v>
      </c>
      <c r="BM421" s="220" t="s">
        <v>3081</v>
      </c>
    </row>
    <row r="422" s="15" customFormat="1">
      <c r="A422" s="15"/>
      <c r="B422" s="251"/>
      <c r="C422" s="252"/>
      <c r="D422" s="229" t="s">
        <v>200</v>
      </c>
      <c r="E422" s="253" t="s">
        <v>19</v>
      </c>
      <c r="F422" s="254" t="s">
        <v>3082</v>
      </c>
      <c r="G422" s="252"/>
      <c r="H422" s="253" t="s">
        <v>19</v>
      </c>
      <c r="I422" s="255"/>
      <c r="J422" s="252"/>
      <c r="K422" s="252"/>
      <c r="L422" s="256"/>
      <c r="M422" s="257"/>
      <c r="N422" s="258"/>
      <c r="O422" s="258"/>
      <c r="P422" s="258"/>
      <c r="Q422" s="258"/>
      <c r="R422" s="258"/>
      <c r="S422" s="258"/>
      <c r="T422" s="259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60" t="s">
        <v>200</v>
      </c>
      <c r="AU422" s="260" t="s">
        <v>196</v>
      </c>
      <c r="AV422" s="15" t="s">
        <v>82</v>
      </c>
      <c r="AW422" s="15" t="s">
        <v>35</v>
      </c>
      <c r="AX422" s="15" t="s">
        <v>74</v>
      </c>
      <c r="AY422" s="260" t="s">
        <v>189</v>
      </c>
    </row>
    <row r="423" s="13" customFormat="1">
      <c r="A423" s="13"/>
      <c r="B423" s="227"/>
      <c r="C423" s="228"/>
      <c r="D423" s="229" t="s">
        <v>200</v>
      </c>
      <c r="E423" s="230" t="s">
        <v>19</v>
      </c>
      <c r="F423" s="231" t="s">
        <v>3083</v>
      </c>
      <c r="G423" s="228"/>
      <c r="H423" s="232">
        <v>4.5</v>
      </c>
      <c r="I423" s="233"/>
      <c r="J423" s="228"/>
      <c r="K423" s="228"/>
      <c r="L423" s="234"/>
      <c r="M423" s="235"/>
      <c r="N423" s="236"/>
      <c r="O423" s="236"/>
      <c r="P423" s="236"/>
      <c r="Q423" s="236"/>
      <c r="R423" s="236"/>
      <c r="S423" s="236"/>
      <c r="T423" s="237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8" t="s">
        <v>200</v>
      </c>
      <c r="AU423" s="238" t="s">
        <v>196</v>
      </c>
      <c r="AV423" s="13" t="s">
        <v>84</v>
      </c>
      <c r="AW423" s="13" t="s">
        <v>35</v>
      </c>
      <c r="AX423" s="13" t="s">
        <v>74</v>
      </c>
      <c r="AY423" s="238" t="s">
        <v>189</v>
      </c>
    </row>
    <row r="424" s="14" customFormat="1">
      <c r="A424" s="14"/>
      <c r="B424" s="239"/>
      <c r="C424" s="240"/>
      <c r="D424" s="229" t="s">
        <v>200</v>
      </c>
      <c r="E424" s="241" t="s">
        <v>19</v>
      </c>
      <c r="F424" s="242" t="s">
        <v>203</v>
      </c>
      <c r="G424" s="240"/>
      <c r="H424" s="243">
        <v>4.5</v>
      </c>
      <c r="I424" s="244"/>
      <c r="J424" s="240"/>
      <c r="K424" s="240"/>
      <c r="L424" s="245"/>
      <c r="M424" s="246"/>
      <c r="N424" s="247"/>
      <c r="O424" s="247"/>
      <c r="P424" s="247"/>
      <c r="Q424" s="247"/>
      <c r="R424" s="247"/>
      <c r="S424" s="247"/>
      <c r="T424" s="248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9" t="s">
        <v>200</v>
      </c>
      <c r="AU424" s="249" t="s">
        <v>196</v>
      </c>
      <c r="AV424" s="14" t="s">
        <v>196</v>
      </c>
      <c r="AW424" s="14" t="s">
        <v>35</v>
      </c>
      <c r="AX424" s="14" t="s">
        <v>82</v>
      </c>
      <c r="AY424" s="249" t="s">
        <v>189</v>
      </c>
    </row>
    <row r="425" s="12" customFormat="1" ht="20.88" customHeight="1">
      <c r="A425" s="12"/>
      <c r="B425" s="193"/>
      <c r="C425" s="194"/>
      <c r="D425" s="195" t="s">
        <v>73</v>
      </c>
      <c r="E425" s="207" t="s">
        <v>2887</v>
      </c>
      <c r="F425" s="207" t="s">
        <v>2888</v>
      </c>
      <c r="G425" s="194"/>
      <c r="H425" s="194"/>
      <c r="I425" s="197"/>
      <c r="J425" s="208">
        <f>BK425</f>
        <v>0</v>
      </c>
      <c r="K425" s="194"/>
      <c r="L425" s="199"/>
      <c r="M425" s="200"/>
      <c r="N425" s="201"/>
      <c r="O425" s="201"/>
      <c r="P425" s="202">
        <f>P426+P431</f>
        <v>0</v>
      </c>
      <c r="Q425" s="201"/>
      <c r="R425" s="202">
        <f>R426+R431</f>
        <v>0</v>
      </c>
      <c r="S425" s="201"/>
      <c r="T425" s="203">
        <f>T426+T431</f>
        <v>0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204" t="s">
        <v>82</v>
      </c>
      <c r="AT425" s="205" t="s">
        <v>73</v>
      </c>
      <c r="AU425" s="205" t="s">
        <v>84</v>
      </c>
      <c r="AY425" s="204" t="s">
        <v>189</v>
      </c>
      <c r="BK425" s="206">
        <f>BK426+BK431</f>
        <v>0</v>
      </c>
    </row>
    <row r="426" s="17" customFormat="1" ht="20.88" customHeight="1">
      <c r="A426" s="17"/>
      <c r="B426" s="291"/>
      <c r="C426" s="292"/>
      <c r="D426" s="293" t="s">
        <v>73</v>
      </c>
      <c r="E426" s="293" t="s">
        <v>2889</v>
      </c>
      <c r="F426" s="293" t="s">
        <v>2890</v>
      </c>
      <c r="G426" s="292"/>
      <c r="H426" s="292"/>
      <c r="I426" s="294"/>
      <c r="J426" s="295">
        <f>BK426</f>
        <v>0</v>
      </c>
      <c r="K426" s="292"/>
      <c r="L426" s="296"/>
      <c r="M426" s="297"/>
      <c r="N426" s="298"/>
      <c r="O426" s="298"/>
      <c r="P426" s="299">
        <f>SUM(P427:P430)</f>
        <v>0</v>
      </c>
      <c r="Q426" s="298"/>
      <c r="R426" s="299">
        <f>SUM(R427:R430)</f>
        <v>0</v>
      </c>
      <c r="S426" s="298"/>
      <c r="T426" s="300">
        <f>SUM(T427:T430)</f>
        <v>0</v>
      </c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R426" s="301" t="s">
        <v>82</v>
      </c>
      <c r="AT426" s="302" t="s">
        <v>73</v>
      </c>
      <c r="AU426" s="302" t="s">
        <v>190</v>
      </c>
      <c r="AY426" s="301" t="s">
        <v>189</v>
      </c>
      <c r="BK426" s="303">
        <f>SUM(BK427:BK430)</f>
        <v>0</v>
      </c>
    </row>
    <row r="427" s="2" customFormat="1" ht="33" customHeight="1">
      <c r="A427" s="42"/>
      <c r="B427" s="43"/>
      <c r="C427" s="209" t="s">
        <v>956</v>
      </c>
      <c r="D427" s="209" t="s">
        <v>192</v>
      </c>
      <c r="E427" s="210" t="s">
        <v>2891</v>
      </c>
      <c r="F427" s="211" t="s">
        <v>2892</v>
      </c>
      <c r="G427" s="212" t="s">
        <v>222</v>
      </c>
      <c r="H427" s="213">
        <v>9.2050000000000001</v>
      </c>
      <c r="I427" s="214"/>
      <c r="J427" s="215">
        <f>ROUND(I427*H427,2)</f>
        <v>0</v>
      </c>
      <c r="K427" s="211" t="s">
        <v>19</v>
      </c>
      <c r="L427" s="48"/>
      <c r="M427" s="216" t="s">
        <v>19</v>
      </c>
      <c r="N427" s="217" t="s">
        <v>45</v>
      </c>
      <c r="O427" s="88"/>
      <c r="P427" s="218">
        <f>O427*H427</f>
        <v>0</v>
      </c>
      <c r="Q427" s="218">
        <v>0</v>
      </c>
      <c r="R427" s="218">
        <f>Q427*H427</f>
        <v>0</v>
      </c>
      <c r="S427" s="218">
        <v>0</v>
      </c>
      <c r="T427" s="219">
        <f>S427*H427</f>
        <v>0</v>
      </c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R427" s="220" t="s">
        <v>196</v>
      </c>
      <c r="AT427" s="220" t="s">
        <v>192</v>
      </c>
      <c r="AU427" s="220" t="s">
        <v>196</v>
      </c>
      <c r="AY427" s="21" t="s">
        <v>189</v>
      </c>
      <c r="BE427" s="221">
        <f>IF(N427="základní",J427,0)</f>
        <v>0</v>
      </c>
      <c r="BF427" s="221">
        <f>IF(N427="snížená",J427,0)</f>
        <v>0</v>
      </c>
      <c r="BG427" s="221">
        <f>IF(N427="zákl. přenesená",J427,0)</f>
        <v>0</v>
      </c>
      <c r="BH427" s="221">
        <f>IF(N427="sníž. přenesená",J427,0)</f>
        <v>0</v>
      </c>
      <c r="BI427" s="221">
        <f>IF(N427="nulová",J427,0)</f>
        <v>0</v>
      </c>
      <c r="BJ427" s="21" t="s">
        <v>82</v>
      </c>
      <c r="BK427" s="221">
        <f>ROUND(I427*H427,2)</f>
        <v>0</v>
      </c>
      <c r="BL427" s="21" t="s">
        <v>196</v>
      </c>
      <c r="BM427" s="220" t="s">
        <v>3084</v>
      </c>
    </row>
    <row r="428" s="2" customFormat="1" ht="24.15" customHeight="1">
      <c r="A428" s="42"/>
      <c r="B428" s="43"/>
      <c r="C428" s="209" t="s">
        <v>962</v>
      </c>
      <c r="D428" s="209" t="s">
        <v>192</v>
      </c>
      <c r="E428" s="210" t="s">
        <v>722</v>
      </c>
      <c r="F428" s="211" t="s">
        <v>2893</v>
      </c>
      <c r="G428" s="212" t="s">
        <v>222</v>
      </c>
      <c r="H428" s="213">
        <v>9.2050000000000001</v>
      </c>
      <c r="I428" s="214"/>
      <c r="J428" s="215">
        <f>ROUND(I428*H428,2)</f>
        <v>0</v>
      </c>
      <c r="K428" s="211" t="s">
        <v>19</v>
      </c>
      <c r="L428" s="48"/>
      <c r="M428" s="216" t="s">
        <v>19</v>
      </c>
      <c r="N428" s="217" t="s">
        <v>45</v>
      </c>
      <c r="O428" s="88"/>
      <c r="P428" s="218">
        <f>O428*H428</f>
        <v>0</v>
      </c>
      <c r="Q428" s="218">
        <v>0</v>
      </c>
      <c r="R428" s="218">
        <f>Q428*H428</f>
        <v>0</v>
      </c>
      <c r="S428" s="218">
        <v>0</v>
      </c>
      <c r="T428" s="219">
        <f>S428*H428</f>
        <v>0</v>
      </c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R428" s="220" t="s">
        <v>196</v>
      </c>
      <c r="AT428" s="220" t="s">
        <v>192</v>
      </c>
      <c r="AU428" s="220" t="s">
        <v>196</v>
      </c>
      <c r="AY428" s="21" t="s">
        <v>189</v>
      </c>
      <c r="BE428" s="221">
        <f>IF(N428="základní",J428,0)</f>
        <v>0</v>
      </c>
      <c r="BF428" s="221">
        <f>IF(N428="snížená",J428,0)</f>
        <v>0</v>
      </c>
      <c r="BG428" s="221">
        <f>IF(N428="zákl. přenesená",J428,0)</f>
        <v>0</v>
      </c>
      <c r="BH428" s="221">
        <f>IF(N428="sníž. přenesená",J428,0)</f>
        <v>0</v>
      </c>
      <c r="BI428" s="221">
        <f>IF(N428="nulová",J428,0)</f>
        <v>0</v>
      </c>
      <c r="BJ428" s="21" t="s">
        <v>82</v>
      </c>
      <c r="BK428" s="221">
        <f>ROUND(I428*H428,2)</f>
        <v>0</v>
      </c>
      <c r="BL428" s="21" t="s">
        <v>196</v>
      </c>
      <c r="BM428" s="220" t="s">
        <v>3085</v>
      </c>
    </row>
    <row r="429" s="2" customFormat="1" ht="33" customHeight="1">
      <c r="A429" s="42"/>
      <c r="B429" s="43"/>
      <c r="C429" s="209" t="s">
        <v>968</v>
      </c>
      <c r="D429" s="209" t="s">
        <v>192</v>
      </c>
      <c r="E429" s="210" t="s">
        <v>727</v>
      </c>
      <c r="F429" s="211" t="s">
        <v>2894</v>
      </c>
      <c r="G429" s="212" t="s">
        <v>222</v>
      </c>
      <c r="H429" s="213">
        <v>220.91999999999999</v>
      </c>
      <c r="I429" s="214"/>
      <c r="J429" s="215">
        <f>ROUND(I429*H429,2)</f>
        <v>0</v>
      </c>
      <c r="K429" s="211" t="s">
        <v>19</v>
      </c>
      <c r="L429" s="48"/>
      <c r="M429" s="216" t="s">
        <v>19</v>
      </c>
      <c r="N429" s="217" t="s">
        <v>45</v>
      </c>
      <c r="O429" s="88"/>
      <c r="P429" s="218">
        <f>O429*H429</f>
        <v>0</v>
      </c>
      <c r="Q429" s="218">
        <v>0</v>
      </c>
      <c r="R429" s="218">
        <f>Q429*H429</f>
        <v>0</v>
      </c>
      <c r="S429" s="218">
        <v>0</v>
      </c>
      <c r="T429" s="219">
        <f>S429*H429</f>
        <v>0</v>
      </c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R429" s="220" t="s">
        <v>196</v>
      </c>
      <c r="AT429" s="220" t="s">
        <v>192</v>
      </c>
      <c r="AU429" s="220" t="s">
        <v>196</v>
      </c>
      <c r="AY429" s="21" t="s">
        <v>189</v>
      </c>
      <c r="BE429" s="221">
        <f>IF(N429="základní",J429,0)</f>
        <v>0</v>
      </c>
      <c r="BF429" s="221">
        <f>IF(N429="snížená",J429,0)</f>
        <v>0</v>
      </c>
      <c r="BG429" s="221">
        <f>IF(N429="zákl. přenesená",J429,0)</f>
        <v>0</v>
      </c>
      <c r="BH429" s="221">
        <f>IF(N429="sníž. přenesená",J429,0)</f>
        <v>0</v>
      </c>
      <c r="BI429" s="221">
        <f>IF(N429="nulová",J429,0)</f>
        <v>0</v>
      </c>
      <c r="BJ429" s="21" t="s">
        <v>82</v>
      </c>
      <c r="BK429" s="221">
        <f>ROUND(I429*H429,2)</f>
        <v>0</v>
      </c>
      <c r="BL429" s="21" t="s">
        <v>196</v>
      </c>
      <c r="BM429" s="220" t="s">
        <v>3086</v>
      </c>
    </row>
    <row r="430" s="2" customFormat="1" ht="33" customHeight="1">
      <c r="A430" s="42"/>
      <c r="B430" s="43"/>
      <c r="C430" s="209" t="s">
        <v>972</v>
      </c>
      <c r="D430" s="209" t="s">
        <v>192</v>
      </c>
      <c r="E430" s="210" t="s">
        <v>756</v>
      </c>
      <c r="F430" s="211" t="s">
        <v>2895</v>
      </c>
      <c r="G430" s="212" t="s">
        <v>222</v>
      </c>
      <c r="H430" s="213">
        <v>9.2050000000000001</v>
      </c>
      <c r="I430" s="214"/>
      <c r="J430" s="215">
        <f>ROUND(I430*H430,2)</f>
        <v>0</v>
      </c>
      <c r="K430" s="211" t="s">
        <v>19</v>
      </c>
      <c r="L430" s="48"/>
      <c r="M430" s="216" t="s">
        <v>19</v>
      </c>
      <c r="N430" s="217" t="s">
        <v>45</v>
      </c>
      <c r="O430" s="88"/>
      <c r="P430" s="218">
        <f>O430*H430</f>
        <v>0</v>
      </c>
      <c r="Q430" s="218">
        <v>0</v>
      </c>
      <c r="R430" s="218">
        <f>Q430*H430</f>
        <v>0</v>
      </c>
      <c r="S430" s="218">
        <v>0</v>
      </c>
      <c r="T430" s="219">
        <f>S430*H430</f>
        <v>0</v>
      </c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R430" s="220" t="s">
        <v>196</v>
      </c>
      <c r="AT430" s="220" t="s">
        <v>192</v>
      </c>
      <c r="AU430" s="220" t="s">
        <v>196</v>
      </c>
      <c r="AY430" s="21" t="s">
        <v>189</v>
      </c>
      <c r="BE430" s="221">
        <f>IF(N430="základní",J430,0)</f>
        <v>0</v>
      </c>
      <c r="BF430" s="221">
        <f>IF(N430="snížená",J430,0)</f>
        <v>0</v>
      </c>
      <c r="BG430" s="221">
        <f>IF(N430="zákl. přenesená",J430,0)</f>
        <v>0</v>
      </c>
      <c r="BH430" s="221">
        <f>IF(N430="sníž. přenesená",J430,0)</f>
        <v>0</v>
      </c>
      <c r="BI430" s="221">
        <f>IF(N430="nulová",J430,0)</f>
        <v>0</v>
      </c>
      <c r="BJ430" s="21" t="s">
        <v>82</v>
      </c>
      <c r="BK430" s="221">
        <f>ROUND(I430*H430,2)</f>
        <v>0</v>
      </c>
      <c r="BL430" s="21" t="s">
        <v>196</v>
      </c>
      <c r="BM430" s="220" t="s">
        <v>3087</v>
      </c>
    </row>
    <row r="431" s="17" customFormat="1" ht="20.88" customHeight="1">
      <c r="A431" s="17"/>
      <c r="B431" s="291"/>
      <c r="C431" s="292"/>
      <c r="D431" s="293" t="s">
        <v>73</v>
      </c>
      <c r="E431" s="293" t="s">
        <v>2896</v>
      </c>
      <c r="F431" s="293" t="s">
        <v>2897</v>
      </c>
      <c r="G431" s="292"/>
      <c r="H431" s="292"/>
      <c r="I431" s="294"/>
      <c r="J431" s="295">
        <f>BK431</f>
        <v>0</v>
      </c>
      <c r="K431" s="292"/>
      <c r="L431" s="296"/>
      <c r="M431" s="297"/>
      <c r="N431" s="298"/>
      <c r="O431" s="298"/>
      <c r="P431" s="299">
        <f>P432</f>
        <v>0</v>
      </c>
      <c r="Q431" s="298"/>
      <c r="R431" s="299">
        <f>R432</f>
        <v>0</v>
      </c>
      <c r="S431" s="298"/>
      <c r="T431" s="300">
        <f>T432</f>
        <v>0</v>
      </c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R431" s="301" t="s">
        <v>82</v>
      </c>
      <c r="AT431" s="302" t="s">
        <v>73</v>
      </c>
      <c r="AU431" s="302" t="s">
        <v>190</v>
      </c>
      <c r="AY431" s="301" t="s">
        <v>189</v>
      </c>
      <c r="BK431" s="303">
        <f>BK432</f>
        <v>0</v>
      </c>
    </row>
    <row r="432" s="2" customFormat="1" ht="24.15" customHeight="1">
      <c r="A432" s="42"/>
      <c r="B432" s="43"/>
      <c r="C432" s="209" t="s">
        <v>976</v>
      </c>
      <c r="D432" s="209" t="s">
        <v>192</v>
      </c>
      <c r="E432" s="210" t="s">
        <v>2898</v>
      </c>
      <c r="F432" s="211" t="s">
        <v>2899</v>
      </c>
      <c r="G432" s="212" t="s">
        <v>222</v>
      </c>
      <c r="H432" s="213">
        <v>5.4960000000000004</v>
      </c>
      <c r="I432" s="214"/>
      <c r="J432" s="215">
        <f>ROUND(I432*H432,2)</f>
        <v>0</v>
      </c>
      <c r="K432" s="211" t="s">
        <v>19</v>
      </c>
      <c r="L432" s="48"/>
      <c r="M432" s="216" t="s">
        <v>19</v>
      </c>
      <c r="N432" s="217" t="s">
        <v>45</v>
      </c>
      <c r="O432" s="88"/>
      <c r="P432" s="218">
        <f>O432*H432</f>
        <v>0</v>
      </c>
      <c r="Q432" s="218">
        <v>0</v>
      </c>
      <c r="R432" s="218">
        <f>Q432*H432</f>
        <v>0</v>
      </c>
      <c r="S432" s="218">
        <v>0</v>
      </c>
      <c r="T432" s="219">
        <f>S432*H432</f>
        <v>0</v>
      </c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R432" s="220" t="s">
        <v>196</v>
      </c>
      <c r="AT432" s="220" t="s">
        <v>192</v>
      </c>
      <c r="AU432" s="220" t="s">
        <v>196</v>
      </c>
      <c r="AY432" s="21" t="s">
        <v>189</v>
      </c>
      <c r="BE432" s="221">
        <f>IF(N432="základní",J432,0)</f>
        <v>0</v>
      </c>
      <c r="BF432" s="221">
        <f>IF(N432="snížená",J432,0)</f>
        <v>0</v>
      </c>
      <c r="BG432" s="221">
        <f>IF(N432="zákl. přenesená",J432,0)</f>
        <v>0</v>
      </c>
      <c r="BH432" s="221">
        <f>IF(N432="sníž. přenesená",J432,0)</f>
        <v>0</v>
      </c>
      <c r="BI432" s="221">
        <f>IF(N432="nulová",J432,0)</f>
        <v>0</v>
      </c>
      <c r="BJ432" s="21" t="s">
        <v>82</v>
      </c>
      <c r="BK432" s="221">
        <f>ROUND(I432*H432,2)</f>
        <v>0</v>
      </c>
      <c r="BL432" s="21" t="s">
        <v>196</v>
      </c>
      <c r="BM432" s="220" t="s">
        <v>3088</v>
      </c>
    </row>
    <row r="433" s="12" customFormat="1" ht="20.88" customHeight="1">
      <c r="A433" s="12"/>
      <c r="B433" s="193"/>
      <c r="C433" s="194"/>
      <c r="D433" s="195" t="s">
        <v>73</v>
      </c>
      <c r="E433" s="207" t="s">
        <v>2928</v>
      </c>
      <c r="F433" s="207" t="s">
        <v>2929</v>
      </c>
      <c r="G433" s="194"/>
      <c r="H433" s="194"/>
      <c r="I433" s="197"/>
      <c r="J433" s="208">
        <f>BK433</f>
        <v>0</v>
      </c>
      <c r="K433" s="194"/>
      <c r="L433" s="199"/>
      <c r="M433" s="200"/>
      <c r="N433" s="201"/>
      <c r="O433" s="201"/>
      <c r="P433" s="202">
        <f>P434+P437+P444+P449</f>
        <v>0</v>
      </c>
      <c r="Q433" s="201"/>
      <c r="R433" s="202">
        <f>R434+R437+R444+R449</f>
        <v>0</v>
      </c>
      <c r="S433" s="201"/>
      <c r="T433" s="203">
        <f>T434+T437+T444+T449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04" t="s">
        <v>82</v>
      </c>
      <c r="AT433" s="205" t="s">
        <v>73</v>
      </c>
      <c r="AU433" s="205" t="s">
        <v>84</v>
      </c>
      <c r="AY433" s="204" t="s">
        <v>189</v>
      </c>
      <c r="BK433" s="206">
        <f>BK434+BK437+BK444+BK449</f>
        <v>0</v>
      </c>
    </row>
    <row r="434" s="17" customFormat="1" ht="20.88" customHeight="1">
      <c r="A434" s="17"/>
      <c r="B434" s="291"/>
      <c r="C434" s="292"/>
      <c r="D434" s="293" t="s">
        <v>73</v>
      </c>
      <c r="E434" s="293" t="s">
        <v>3089</v>
      </c>
      <c r="F434" s="293" t="s">
        <v>3090</v>
      </c>
      <c r="G434" s="292"/>
      <c r="H434" s="292"/>
      <c r="I434" s="294"/>
      <c r="J434" s="295">
        <f>BK434</f>
        <v>0</v>
      </c>
      <c r="K434" s="292"/>
      <c r="L434" s="296"/>
      <c r="M434" s="297"/>
      <c r="N434" s="298"/>
      <c r="O434" s="298"/>
      <c r="P434" s="299">
        <f>SUM(P435:P436)</f>
        <v>0</v>
      </c>
      <c r="Q434" s="298"/>
      <c r="R434" s="299">
        <f>SUM(R435:R436)</f>
        <v>0</v>
      </c>
      <c r="S434" s="298"/>
      <c r="T434" s="300">
        <f>SUM(T435:T436)</f>
        <v>0</v>
      </c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R434" s="301" t="s">
        <v>82</v>
      </c>
      <c r="AT434" s="302" t="s">
        <v>73</v>
      </c>
      <c r="AU434" s="302" t="s">
        <v>190</v>
      </c>
      <c r="AY434" s="301" t="s">
        <v>189</v>
      </c>
      <c r="BK434" s="303">
        <f>SUM(BK435:BK436)</f>
        <v>0</v>
      </c>
    </row>
    <row r="435" s="2" customFormat="1" ht="90" customHeight="1">
      <c r="A435" s="42"/>
      <c r="B435" s="43"/>
      <c r="C435" s="209" t="s">
        <v>980</v>
      </c>
      <c r="D435" s="209" t="s">
        <v>192</v>
      </c>
      <c r="E435" s="210" t="s">
        <v>3091</v>
      </c>
      <c r="F435" s="211" t="s">
        <v>3092</v>
      </c>
      <c r="G435" s="212" t="s">
        <v>19</v>
      </c>
      <c r="H435" s="213">
        <v>0</v>
      </c>
      <c r="I435" s="214"/>
      <c r="J435" s="215">
        <f>ROUND(I435*H435,2)</f>
        <v>0</v>
      </c>
      <c r="K435" s="211" t="s">
        <v>19</v>
      </c>
      <c r="L435" s="48"/>
      <c r="M435" s="216" t="s">
        <v>19</v>
      </c>
      <c r="N435" s="217" t="s">
        <v>45</v>
      </c>
      <c r="O435" s="88"/>
      <c r="P435" s="218">
        <f>O435*H435</f>
        <v>0</v>
      </c>
      <c r="Q435" s="218">
        <v>0</v>
      </c>
      <c r="R435" s="218">
        <f>Q435*H435</f>
        <v>0</v>
      </c>
      <c r="S435" s="218">
        <v>0</v>
      </c>
      <c r="T435" s="219">
        <f>S435*H435</f>
        <v>0</v>
      </c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R435" s="220" t="s">
        <v>282</v>
      </c>
      <c r="AT435" s="220" t="s">
        <v>192</v>
      </c>
      <c r="AU435" s="220" t="s">
        <v>196</v>
      </c>
      <c r="AY435" s="21" t="s">
        <v>189</v>
      </c>
      <c r="BE435" s="221">
        <f>IF(N435="základní",J435,0)</f>
        <v>0</v>
      </c>
      <c r="BF435" s="221">
        <f>IF(N435="snížená",J435,0)</f>
        <v>0</v>
      </c>
      <c r="BG435" s="221">
        <f>IF(N435="zákl. přenesená",J435,0)</f>
        <v>0</v>
      </c>
      <c r="BH435" s="221">
        <f>IF(N435="sníž. přenesená",J435,0)</f>
        <v>0</v>
      </c>
      <c r="BI435" s="221">
        <f>IF(N435="nulová",J435,0)</f>
        <v>0</v>
      </c>
      <c r="BJ435" s="21" t="s">
        <v>82</v>
      </c>
      <c r="BK435" s="221">
        <f>ROUND(I435*H435,2)</f>
        <v>0</v>
      </c>
      <c r="BL435" s="21" t="s">
        <v>282</v>
      </c>
      <c r="BM435" s="220" t="s">
        <v>3093</v>
      </c>
    </row>
    <row r="436" s="2" customFormat="1" ht="24.15" customHeight="1">
      <c r="A436" s="42"/>
      <c r="B436" s="43"/>
      <c r="C436" s="209" t="s">
        <v>984</v>
      </c>
      <c r="D436" s="209" t="s">
        <v>192</v>
      </c>
      <c r="E436" s="210" t="s">
        <v>3094</v>
      </c>
      <c r="F436" s="211" t="s">
        <v>3095</v>
      </c>
      <c r="G436" s="212" t="s">
        <v>250</v>
      </c>
      <c r="H436" s="213">
        <v>3</v>
      </c>
      <c r="I436" s="214"/>
      <c r="J436" s="215">
        <f>ROUND(I436*H436,2)</f>
        <v>0</v>
      </c>
      <c r="K436" s="211" t="s">
        <v>19</v>
      </c>
      <c r="L436" s="48"/>
      <c r="M436" s="216" t="s">
        <v>19</v>
      </c>
      <c r="N436" s="217" t="s">
        <v>45</v>
      </c>
      <c r="O436" s="88"/>
      <c r="P436" s="218">
        <f>O436*H436</f>
        <v>0</v>
      </c>
      <c r="Q436" s="218">
        <v>0</v>
      </c>
      <c r="R436" s="218">
        <f>Q436*H436</f>
        <v>0</v>
      </c>
      <c r="S436" s="218">
        <v>0</v>
      </c>
      <c r="T436" s="219">
        <f>S436*H436</f>
        <v>0</v>
      </c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R436" s="220" t="s">
        <v>282</v>
      </c>
      <c r="AT436" s="220" t="s">
        <v>192</v>
      </c>
      <c r="AU436" s="220" t="s">
        <v>196</v>
      </c>
      <c r="AY436" s="21" t="s">
        <v>189</v>
      </c>
      <c r="BE436" s="221">
        <f>IF(N436="základní",J436,0)</f>
        <v>0</v>
      </c>
      <c r="BF436" s="221">
        <f>IF(N436="snížená",J436,0)</f>
        <v>0</v>
      </c>
      <c r="BG436" s="221">
        <f>IF(N436="zákl. přenesená",J436,0)</f>
        <v>0</v>
      </c>
      <c r="BH436" s="221">
        <f>IF(N436="sníž. přenesená",J436,0)</f>
        <v>0</v>
      </c>
      <c r="BI436" s="221">
        <f>IF(N436="nulová",J436,0)</f>
        <v>0</v>
      </c>
      <c r="BJ436" s="21" t="s">
        <v>82</v>
      </c>
      <c r="BK436" s="221">
        <f>ROUND(I436*H436,2)</f>
        <v>0</v>
      </c>
      <c r="BL436" s="21" t="s">
        <v>282</v>
      </c>
      <c r="BM436" s="220" t="s">
        <v>3096</v>
      </c>
    </row>
    <row r="437" s="17" customFormat="1" ht="20.88" customHeight="1">
      <c r="A437" s="17"/>
      <c r="B437" s="291"/>
      <c r="C437" s="292"/>
      <c r="D437" s="293" t="s">
        <v>73</v>
      </c>
      <c r="E437" s="293" t="s">
        <v>3097</v>
      </c>
      <c r="F437" s="293" t="s">
        <v>3098</v>
      </c>
      <c r="G437" s="292"/>
      <c r="H437" s="292"/>
      <c r="I437" s="294"/>
      <c r="J437" s="295">
        <f>BK437</f>
        <v>0</v>
      </c>
      <c r="K437" s="292"/>
      <c r="L437" s="296"/>
      <c r="M437" s="297"/>
      <c r="N437" s="298"/>
      <c r="O437" s="298"/>
      <c r="P437" s="299">
        <f>SUM(P438:P443)</f>
        <v>0</v>
      </c>
      <c r="Q437" s="298"/>
      <c r="R437" s="299">
        <f>SUM(R438:R443)</f>
        <v>0</v>
      </c>
      <c r="S437" s="298"/>
      <c r="T437" s="300">
        <f>SUM(T438:T443)</f>
        <v>0</v>
      </c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R437" s="301" t="s">
        <v>82</v>
      </c>
      <c r="AT437" s="302" t="s">
        <v>73</v>
      </c>
      <c r="AU437" s="302" t="s">
        <v>190</v>
      </c>
      <c r="AY437" s="301" t="s">
        <v>189</v>
      </c>
      <c r="BK437" s="303">
        <f>SUM(BK438:BK443)</f>
        <v>0</v>
      </c>
    </row>
    <row r="438" s="2" customFormat="1" ht="90" customHeight="1">
      <c r="A438" s="42"/>
      <c r="B438" s="43"/>
      <c r="C438" s="209" t="s">
        <v>989</v>
      </c>
      <c r="D438" s="209" t="s">
        <v>192</v>
      </c>
      <c r="E438" s="210" t="s">
        <v>3091</v>
      </c>
      <c r="F438" s="211" t="s">
        <v>3092</v>
      </c>
      <c r="G438" s="212" t="s">
        <v>19</v>
      </c>
      <c r="H438" s="213">
        <v>0</v>
      </c>
      <c r="I438" s="214"/>
      <c r="J438" s="215">
        <f>ROUND(I438*H438,2)</f>
        <v>0</v>
      </c>
      <c r="K438" s="211" t="s">
        <v>19</v>
      </c>
      <c r="L438" s="48"/>
      <c r="M438" s="216" t="s">
        <v>19</v>
      </c>
      <c r="N438" s="217" t="s">
        <v>45</v>
      </c>
      <c r="O438" s="88"/>
      <c r="P438" s="218">
        <f>O438*H438</f>
        <v>0</v>
      </c>
      <c r="Q438" s="218">
        <v>0</v>
      </c>
      <c r="R438" s="218">
        <f>Q438*H438</f>
        <v>0</v>
      </c>
      <c r="S438" s="218">
        <v>0</v>
      </c>
      <c r="T438" s="219">
        <f>S438*H438</f>
        <v>0</v>
      </c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R438" s="220" t="s">
        <v>282</v>
      </c>
      <c r="AT438" s="220" t="s">
        <v>192</v>
      </c>
      <c r="AU438" s="220" t="s">
        <v>196</v>
      </c>
      <c r="AY438" s="21" t="s">
        <v>189</v>
      </c>
      <c r="BE438" s="221">
        <f>IF(N438="základní",J438,0)</f>
        <v>0</v>
      </c>
      <c r="BF438" s="221">
        <f>IF(N438="snížená",J438,0)</f>
        <v>0</v>
      </c>
      <c r="BG438" s="221">
        <f>IF(N438="zákl. přenesená",J438,0)</f>
        <v>0</v>
      </c>
      <c r="BH438" s="221">
        <f>IF(N438="sníž. přenesená",J438,0)</f>
        <v>0</v>
      </c>
      <c r="BI438" s="221">
        <f>IF(N438="nulová",J438,0)</f>
        <v>0</v>
      </c>
      <c r="BJ438" s="21" t="s">
        <v>82</v>
      </c>
      <c r="BK438" s="221">
        <f>ROUND(I438*H438,2)</f>
        <v>0</v>
      </c>
      <c r="BL438" s="21" t="s">
        <v>282</v>
      </c>
      <c r="BM438" s="220" t="s">
        <v>3099</v>
      </c>
    </row>
    <row r="439" s="2" customFormat="1" ht="37.8" customHeight="1">
      <c r="A439" s="42"/>
      <c r="B439" s="43"/>
      <c r="C439" s="209" t="s">
        <v>994</v>
      </c>
      <c r="D439" s="209" t="s">
        <v>192</v>
      </c>
      <c r="E439" s="210" t="s">
        <v>3100</v>
      </c>
      <c r="F439" s="211" t="s">
        <v>3101</v>
      </c>
      <c r="G439" s="212" t="s">
        <v>250</v>
      </c>
      <c r="H439" s="213">
        <v>3</v>
      </c>
      <c r="I439" s="214"/>
      <c r="J439" s="215">
        <f>ROUND(I439*H439,2)</f>
        <v>0</v>
      </c>
      <c r="K439" s="211" t="s">
        <v>19</v>
      </c>
      <c r="L439" s="48"/>
      <c r="M439" s="216" t="s">
        <v>19</v>
      </c>
      <c r="N439" s="217" t="s">
        <v>45</v>
      </c>
      <c r="O439" s="88"/>
      <c r="P439" s="218">
        <f>O439*H439</f>
        <v>0</v>
      </c>
      <c r="Q439" s="218">
        <v>0</v>
      </c>
      <c r="R439" s="218">
        <f>Q439*H439</f>
        <v>0</v>
      </c>
      <c r="S439" s="218">
        <v>0</v>
      </c>
      <c r="T439" s="219">
        <f>S439*H439</f>
        <v>0</v>
      </c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R439" s="220" t="s">
        <v>282</v>
      </c>
      <c r="AT439" s="220" t="s">
        <v>192</v>
      </c>
      <c r="AU439" s="220" t="s">
        <v>196</v>
      </c>
      <c r="AY439" s="21" t="s">
        <v>189</v>
      </c>
      <c r="BE439" s="221">
        <f>IF(N439="základní",J439,0)</f>
        <v>0</v>
      </c>
      <c r="BF439" s="221">
        <f>IF(N439="snížená",J439,0)</f>
        <v>0</v>
      </c>
      <c r="BG439" s="221">
        <f>IF(N439="zákl. přenesená",J439,0)</f>
        <v>0</v>
      </c>
      <c r="BH439" s="221">
        <f>IF(N439="sníž. přenesená",J439,0)</f>
        <v>0</v>
      </c>
      <c r="BI439" s="221">
        <f>IF(N439="nulová",J439,0)</f>
        <v>0</v>
      </c>
      <c r="BJ439" s="21" t="s">
        <v>82</v>
      </c>
      <c r="BK439" s="221">
        <f>ROUND(I439*H439,2)</f>
        <v>0</v>
      </c>
      <c r="BL439" s="21" t="s">
        <v>282</v>
      </c>
      <c r="BM439" s="220" t="s">
        <v>3102</v>
      </c>
    </row>
    <row r="440" s="2" customFormat="1" ht="24.15" customHeight="1">
      <c r="A440" s="42"/>
      <c r="B440" s="43"/>
      <c r="C440" s="209" t="s">
        <v>1001</v>
      </c>
      <c r="D440" s="209" t="s">
        <v>192</v>
      </c>
      <c r="E440" s="210" t="s">
        <v>3103</v>
      </c>
      <c r="F440" s="211" t="s">
        <v>3104</v>
      </c>
      <c r="G440" s="212" t="s">
        <v>250</v>
      </c>
      <c r="H440" s="213">
        <v>1</v>
      </c>
      <c r="I440" s="214"/>
      <c r="J440" s="215">
        <f>ROUND(I440*H440,2)</f>
        <v>0</v>
      </c>
      <c r="K440" s="211" t="s">
        <v>19</v>
      </c>
      <c r="L440" s="48"/>
      <c r="M440" s="216" t="s">
        <v>19</v>
      </c>
      <c r="N440" s="217" t="s">
        <v>45</v>
      </c>
      <c r="O440" s="88"/>
      <c r="P440" s="218">
        <f>O440*H440</f>
        <v>0</v>
      </c>
      <c r="Q440" s="218">
        <v>0</v>
      </c>
      <c r="R440" s="218">
        <f>Q440*H440</f>
        <v>0</v>
      </c>
      <c r="S440" s="218">
        <v>0</v>
      </c>
      <c r="T440" s="219">
        <f>S440*H440</f>
        <v>0</v>
      </c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R440" s="220" t="s">
        <v>282</v>
      </c>
      <c r="AT440" s="220" t="s">
        <v>192</v>
      </c>
      <c r="AU440" s="220" t="s">
        <v>196</v>
      </c>
      <c r="AY440" s="21" t="s">
        <v>189</v>
      </c>
      <c r="BE440" s="221">
        <f>IF(N440="základní",J440,0)</f>
        <v>0</v>
      </c>
      <c r="BF440" s="221">
        <f>IF(N440="snížená",J440,0)</f>
        <v>0</v>
      </c>
      <c r="BG440" s="221">
        <f>IF(N440="zákl. přenesená",J440,0)</f>
        <v>0</v>
      </c>
      <c r="BH440" s="221">
        <f>IF(N440="sníž. přenesená",J440,0)</f>
        <v>0</v>
      </c>
      <c r="BI440" s="221">
        <f>IF(N440="nulová",J440,0)</f>
        <v>0</v>
      </c>
      <c r="BJ440" s="21" t="s">
        <v>82</v>
      </c>
      <c r="BK440" s="221">
        <f>ROUND(I440*H440,2)</f>
        <v>0</v>
      </c>
      <c r="BL440" s="21" t="s">
        <v>282</v>
      </c>
      <c r="BM440" s="220" t="s">
        <v>3105</v>
      </c>
    </row>
    <row r="441" s="2" customFormat="1" ht="24.15" customHeight="1">
      <c r="A441" s="42"/>
      <c r="B441" s="43"/>
      <c r="C441" s="209" t="s">
        <v>1007</v>
      </c>
      <c r="D441" s="209" t="s">
        <v>192</v>
      </c>
      <c r="E441" s="210" t="s">
        <v>3106</v>
      </c>
      <c r="F441" s="211" t="s">
        <v>3107</v>
      </c>
      <c r="G441" s="212" t="s">
        <v>250</v>
      </c>
      <c r="H441" s="213">
        <v>1</v>
      </c>
      <c r="I441" s="214"/>
      <c r="J441" s="215">
        <f>ROUND(I441*H441,2)</f>
        <v>0</v>
      </c>
      <c r="K441" s="211" t="s">
        <v>19</v>
      </c>
      <c r="L441" s="48"/>
      <c r="M441" s="216" t="s">
        <v>19</v>
      </c>
      <c r="N441" s="217" t="s">
        <v>45</v>
      </c>
      <c r="O441" s="88"/>
      <c r="P441" s="218">
        <f>O441*H441</f>
        <v>0</v>
      </c>
      <c r="Q441" s="218">
        <v>0</v>
      </c>
      <c r="R441" s="218">
        <f>Q441*H441</f>
        <v>0</v>
      </c>
      <c r="S441" s="218">
        <v>0</v>
      </c>
      <c r="T441" s="219">
        <f>S441*H441</f>
        <v>0</v>
      </c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R441" s="220" t="s">
        <v>282</v>
      </c>
      <c r="AT441" s="220" t="s">
        <v>192</v>
      </c>
      <c r="AU441" s="220" t="s">
        <v>196</v>
      </c>
      <c r="AY441" s="21" t="s">
        <v>189</v>
      </c>
      <c r="BE441" s="221">
        <f>IF(N441="základní",J441,0)</f>
        <v>0</v>
      </c>
      <c r="BF441" s="221">
        <f>IF(N441="snížená",J441,0)</f>
        <v>0</v>
      </c>
      <c r="BG441" s="221">
        <f>IF(N441="zákl. přenesená",J441,0)</f>
        <v>0</v>
      </c>
      <c r="BH441" s="221">
        <f>IF(N441="sníž. přenesená",J441,0)</f>
        <v>0</v>
      </c>
      <c r="BI441" s="221">
        <f>IF(N441="nulová",J441,0)</f>
        <v>0</v>
      </c>
      <c r="BJ441" s="21" t="s">
        <v>82</v>
      </c>
      <c r="BK441" s="221">
        <f>ROUND(I441*H441,2)</f>
        <v>0</v>
      </c>
      <c r="BL441" s="21" t="s">
        <v>282</v>
      </c>
      <c r="BM441" s="220" t="s">
        <v>3108</v>
      </c>
    </row>
    <row r="442" s="2" customFormat="1" ht="24.15" customHeight="1">
      <c r="A442" s="42"/>
      <c r="B442" s="43"/>
      <c r="C442" s="209" t="s">
        <v>1012</v>
      </c>
      <c r="D442" s="209" t="s">
        <v>192</v>
      </c>
      <c r="E442" s="210" t="s">
        <v>3109</v>
      </c>
      <c r="F442" s="211" t="s">
        <v>3110</v>
      </c>
      <c r="G442" s="212" t="s">
        <v>250</v>
      </c>
      <c r="H442" s="213">
        <v>1</v>
      </c>
      <c r="I442" s="214"/>
      <c r="J442" s="215">
        <f>ROUND(I442*H442,2)</f>
        <v>0</v>
      </c>
      <c r="K442" s="211" t="s">
        <v>19</v>
      </c>
      <c r="L442" s="48"/>
      <c r="M442" s="216" t="s">
        <v>19</v>
      </c>
      <c r="N442" s="217" t="s">
        <v>45</v>
      </c>
      <c r="O442" s="88"/>
      <c r="P442" s="218">
        <f>O442*H442</f>
        <v>0</v>
      </c>
      <c r="Q442" s="218">
        <v>0</v>
      </c>
      <c r="R442" s="218">
        <f>Q442*H442</f>
        <v>0</v>
      </c>
      <c r="S442" s="218">
        <v>0</v>
      </c>
      <c r="T442" s="219">
        <f>S442*H442</f>
        <v>0</v>
      </c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R442" s="220" t="s">
        <v>282</v>
      </c>
      <c r="AT442" s="220" t="s">
        <v>192</v>
      </c>
      <c r="AU442" s="220" t="s">
        <v>196</v>
      </c>
      <c r="AY442" s="21" t="s">
        <v>189</v>
      </c>
      <c r="BE442" s="221">
        <f>IF(N442="základní",J442,0)</f>
        <v>0</v>
      </c>
      <c r="BF442" s="221">
        <f>IF(N442="snížená",J442,0)</f>
        <v>0</v>
      </c>
      <c r="BG442" s="221">
        <f>IF(N442="zákl. přenesená",J442,0)</f>
        <v>0</v>
      </c>
      <c r="BH442" s="221">
        <f>IF(N442="sníž. přenesená",J442,0)</f>
        <v>0</v>
      </c>
      <c r="BI442" s="221">
        <f>IF(N442="nulová",J442,0)</f>
        <v>0</v>
      </c>
      <c r="BJ442" s="21" t="s">
        <v>82</v>
      </c>
      <c r="BK442" s="221">
        <f>ROUND(I442*H442,2)</f>
        <v>0</v>
      </c>
      <c r="BL442" s="21" t="s">
        <v>282</v>
      </c>
      <c r="BM442" s="220" t="s">
        <v>3111</v>
      </c>
    </row>
    <row r="443" s="2" customFormat="1" ht="24.15" customHeight="1">
      <c r="A443" s="42"/>
      <c r="B443" s="43"/>
      <c r="C443" s="209" t="s">
        <v>1017</v>
      </c>
      <c r="D443" s="209" t="s">
        <v>192</v>
      </c>
      <c r="E443" s="210" t="s">
        <v>3112</v>
      </c>
      <c r="F443" s="211" t="s">
        <v>3113</v>
      </c>
      <c r="G443" s="212" t="s">
        <v>250</v>
      </c>
      <c r="H443" s="213">
        <v>1</v>
      </c>
      <c r="I443" s="214"/>
      <c r="J443" s="215">
        <f>ROUND(I443*H443,2)</f>
        <v>0</v>
      </c>
      <c r="K443" s="211" t="s">
        <v>19</v>
      </c>
      <c r="L443" s="48"/>
      <c r="M443" s="216" t="s">
        <v>19</v>
      </c>
      <c r="N443" s="217" t="s">
        <v>45</v>
      </c>
      <c r="O443" s="88"/>
      <c r="P443" s="218">
        <f>O443*H443</f>
        <v>0</v>
      </c>
      <c r="Q443" s="218">
        <v>0</v>
      </c>
      <c r="R443" s="218">
        <f>Q443*H443</f>
        <v>0</v>
      </c>
      <c r="S443" s="218">
        <v>0</v>
      </c>
      <c r="T443" s="219">
        <f>S443*H443</f>
        <v>0</v>
      </c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R443" s="220" t="s">
        <v>282</v>
      </c>
      <c r="AT443" s="220" t="s">
        <v>192</v>
      </c>
      <c r="AU443" s="220" t="s">
        <v>196</v>
      </c>
      <c r="AY443" s="21" t="s">
        <v>189</v>
      </c>
      <c r="BE443" s="221">
        <f>IF(N443="základní",J443,0)</f>
        <v>0</v>
      </c>
      <c r="BF443" s="221">
        <f>IF(N443="snížená",J443,0)</f>
        <v>0</v>
      </c>
      <c r="BG443" s="221">
        <f>IF(N443="zákl. přenesená",J443,0)</f>
        <v>0</v>
      </c>
      <c r="BH443" s="221">
        <f>IF(N443="sníž. přenesená",J443,0)</f>
        <v>0</v>
      </c>
      <c r="BI443" s="221">
        <f>IF(N443="nulová",J443,0)</f>
        <v>0</v>
      </c>
      <c r="BJ443" s="21" t="s">
        <v>82</v>
      </c>
      <c r="BK443" s="221">
        <f>ROUND(I443*H443,2)</f>
        <v>0</v>
      </c>
      <c r="BL443" s="21" t="s">
        <v>282</v>
      </c>
      <c r="BM443" s="220" t="s">
        <v>3114</v>
      </c>
    </row>
    <row r="444" s="17" customFormat="1" ht="20.88" customHeight="1">
      <c r="A444" s="17"/>
      <c r="B444" s="291"/>
      <c r="C444" s="292"/>
      <c r="D444" s="293" t="s">
        <v>73</v>
      </c>
      <c r="E444" s="293" t="s">
        <v>3115</v>
      </c>
      <c r="F444" s="293" t="s">
        <v>3116</v>
      </c>
      <c r="G444" s="292"/>
      <c r="H444" s="292"/>
      <c r="I444" s="294"/>
      <c r="J444" s="295">
        <f>BK444</f>
        <v>0</v>
      </c>
      <c r="K444" s="292"/>
      <c r="L444" s="296"/>
      <c r="M444" s="297"/>
      <c r="N444" s="298"/>
      <c r="O444" s="298"/>
      <c r="P444" s="299">
        <f>SUM(P445:P448)</f>
        <v>0</v>
      </c>
      <c r="Q444" s="298"/>
      <c r="R444" s="299">
        <f>SUM(R445:R448)</f>
        <v>0</v>
      </c>
      <c r="S444" s="298"/>
      <c r="T444" s="300">
        <f>SUM(T445:T448)</f>
        <v>0</v>
      </c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R444" s="301" t="s">
        <v>82</v>
      </c>
      <c r="AT444" s="302" t="s">
        <v>73</v>
      </c>
      <c r="AU444" s="302" t="s">
        <v>190</v>
      </c>
      <c r="AY444" s="301" t="s">
        <v>189</v>
      </c>
      <c r="BK444" s="303">
        <f>SUM(BK445:BK448)</f>
        <v>0</v>
      </c>
    </row>
    <row r="445" s="2" customFormat="1" ht="90" customHeight="1">
      <c r="A445" s="42"/>
      <c r="B445" s="43"/>
      <c r="C445" s="209" t="s">
        <v>1024</v>
      </c>
      <c r="D445" s="209" t="s">
        <v>192</v>
      </c>
      <c r="E445" s="210" t="s">
        <v>3091</v>
      </c>
      <c r="F445" s="211" t="s">
        <v>3092</v>
      </c>
      <c r="G445" s="212" t="s">
        <v>19</v>
      </c>
      <c r="H445" s="213">
        <v>0</v>
      </c>
      <c r="I445" s="214"/>
      <c r="J445" s="215">
        <f>ROUND(I445*H445,2)</f>
        <v>0</v>
      </c>
      <c r="K445" s="211" t="s">
        <v>19</v>
      </c>
      <c r="L445" s="48"/>
      <c r="M445" s="216" t="s">
        <v>19</v>
      </c>
      <c r="N445" s="217" t="s">
        <v>45</v>
      </c>
      <c r="O445" s="88"/>
      <c r="P445" s="218">
        <f>O445*H445</f>
        <v>0</v>
      </c>
      <c r="Q445" s="218">
        <v>0</v>
      </c>
      <c r="R445" s="218">
        <f>Q445*H445</f>
        <v>0</v>
      </c>
      <c r="S445" s="218">
        <v>0</v>
      </c>
      <c r="T445" s="219">
        <f>S445*H445</f>
        <v>0</v>
      </c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R445" s="220" t="s">
        <v>282</v>
      </c>
      <c r="AT445" s="220" t="s">
        <v>192</v>
      </c>
      <c r="AU445" s="220" t="s">
        <v>196</v>
      </c>
      <c r="AY445" s="21" t="s">
        <v>189</v>
      </c>
      <c r="BE445" s="221">
        <f>IF(N445="základní",J445,0)</f>
        <v>0</v>
      </c>
      <c r="BF445" s="221">
        <f>IF(N445="snížená",J445,0)</f>
        <v>0</v>
      </c>
      <c r="BG445" s="221">
        <f>IF(N445="zákl. přenesená",J445,0)</f>
        <v>0</v>
      </c>
      <c r="BH445" s="221">
        <f>IF(N445="sníž. přenesená",J445,0)</f>
        <v>0</v>
      </c>
      <c r="BI445" s="221">
        <f>IF(N445="nulová",J445,0)</f>
        <v>0</v>
      </c>
      <c r="BJ445" s="21" t="s">
        <v>82</v>
      </c>
      <c r="BK445" s="221">
        <f>ROUND(I445*H445,2)</f>
        <v>0</v>
      </c>
      <c r="BL445" s="21" t="s">
        <v>282</v>
      </c>
      <c r="BM445" s="220" t="s">
        <v>3117</v>
      </c>
    </row>
    <row r="446" s="2" customFormat="1" ht="24.15" customHeight="1">
      <c r="A446" s="42"/>
      <c r="B446" s="43"/>
      <c r="C446" s="209" t="s">
        <v>1030</v>
      </c>
      <c r="D446" s="209" t="s">
        <v>192</v>
      </c>
      <c r="E446" s="210" t="s">
        <v>3118</v>
      </c>
      <c r="F446" s="211" t="s">
        <v>3119</v>
      </c>
      <c r="G446" s="212" t="s">
        <v>250</v>
      </c>
      <c r="H446" s="213">
        <v>6</v>
      </c>
      <c r="I446" s="214"/>
      <c r="J446" s="215">
        <f>ROUND(I446*H446,2)</f>
        <v>0</v>
      </c>
      <c r="K446" s="211" t="s">
        <v>19</v>
      </c>
      <c r="L446" s="48"/>
      <c r="M446" s="216" t="s">
        <v>19</v>
      </c>
      <c r="N446" s="217" t="s">
        <v>45</v>
      </c>
      <c r="O446" s="88"/>
      <c r="P446" s="218">
        <f>O446*H446</f>
        <v>0</v>
      </c>
      <c r="Q446" s="218">
        <v>0</v>
      </c>
      <c r="R446" s="218">
        <f>Q446*H446</f>
        <v>0</v>
      </c>
      <c r="S446" s="218">
        <v>0</v>
      </c>
      <c r="T446" s="219">
        <f>S446*H446</f>
        <v>0</v>
      </c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R446" s="220" t="s">
        <v>282</v>
      </c>
      <c r="AT446" s="220" t="s">
        <v>192</v>
      </c>
      <c r="AU446" s="220" t="s">
        <v>196</v>
      </c>
      <c r="AY446" s="21" t="s">
        <v>189</v>
      </c>
      <c r="BE446" s="221">
        <f>IF(N446="základní",J446,0)</f>
        <v>0</v>
      </c>
      <c r="BF446" s="221">
        <f>IF(N446="snížená",J446,0)</f>
        <v>0</v>
      </c>
      <c r="BG446" s="221">
        <f>IF(N446="zákl. přenesená",J446,0)</f>
        <v>0</v>
      </c>
      <c r="BH446" s="221">
        <f>IF(N446="sníž. přenesená",J446,0)</f>
        <v>0</v>
      </c>
      <c r="BI446" s="221">
        <f>IF(N446="nulová",J446,0)</f>
        <v>0</v>
      </c>
      <c r="BJ446" s="21" t="s">
        <v>82</v>
      </c>
      <c r="BK446" s="221">
        <f>ROUND(I446*H446,2)</f>
        <v>0</v>
      </c>
      <c r="BL446" s="21" t="s">
        <v>282</v>
      </c>
      <c r="BM446" s="220" t="s">
        <v>3120</v>
      </c>
    </row>
    <row r="447" s="2" customFormat="1" ht="24.15" customHeight="1">
      <c r="A447" s="42"/>
      <c r="B447" s="43"/>
      <c r="C447" s="209" t="s">
        <v>1037</v>
      </c>
      <c r="D447" s="209" t="s">
        <v>192</v>
      </c>
      <c r="E447" s="210" t="s">
        <v>3121</v>
      </c>
      <c r="F447" s="211" t="s">
        <v>3122</v>
      </c>
      <c r="G447" s="212" t="s">
        <v>250</v>
      </c>
      <c r="H447" s="213">
        <v>1</v>
      </c>
      <c r="I447" s="214"/>
      <c r="J447" s="215">
        <f>ROUND(I447*H447,2)</f>
        <v>0</v>
      </c>
      <c r="K447" s="211" t="s">
        <v>19</v>
      </c>
      <c r="L447" s="48"/>
      <c r="M447" s="216" t="s">
        <v>19</v>
      </c>
      <c r="N447" s="217" t="s">
        <v>45</v>
      </c>
      <c r="O447" s="88"/>
      <c r="P447" s="218">
        <f>O447*H447</f>
        <v>0</v>
      </c>
      <c r="Q447" s="218">
        <v>0</v>
      </c>
      <c r="R447" s="218">
        <f>Q447*H447</f>
        <v>0</v>
      </c>
      <c r="S447" s="218">
        <v>0</v>
      </c>
      <c r="T447" s="219">
        <f>S447*H447</f>
        <v>0</v>
      </c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R447" s="220" t="s">
        <v>282</v>
      </c>
      <c r="AT447" s="220" t="s">
        <v>192</v>
      </c>
      <c r="AU447" s="220" t="s">
        <v>196</v>
      </c>
      <c r="AY447" s="21" t="s">
        <v>189</v>
      </c>
      <c r="BE447" s="221">
        <f>IF(N447="základní",J447,0)</f>
        <v>0</v>
      </c>
      <c r="BF447" s="221">
        <f>IF(N447="snížená",J447,0)</f>
        <v>0</v>
      </c>
      <c r="BG447" s="221">
        <f>IF(N447="zákl. přenesená",J447,0)</f>
        <v>0</v>
      </c>
      <c r="BH447" s="221">
        <f>IF(N447="sníž. přenesená",J447,0)</f>
        <v>0</v>
      </c>
      <c r="BI447" s="221">
        <f>IF(N447="nulová",J447,0)</f>
        <v>0</v>
      </c>
      <c r="BJ447" s="21" t="s">
        <v>82</v>
      </c>
      <c r="BK447" s="221">
        <f>ROUND(I447*H447,2)</f>
        <v>0</v>
      </c>
      <c r="BL447" s="21" t="s">
        <v>282</v>
      </c>
      <c r="BM447" s="220" t="s">
        <v>3123</v>
      </c>
    </row>
    <row r="448" s="2" customFormat="1" ht="24.15" customHeight="1">
      <c r="A448" s="42"/>
      <c r="B448" s="43"/>
      <c r="C448" s="209" t="s">
        <v>1044</v>
      </c>
      <c r="D448" s="209" t="s">
        <v>192</v>
      </c>
      <c r="E448" s="210" t="s">
        <v>3124</v>
      </c>
      <c r="F448" s="211" t="s">
        <v>3122</v>
      </c>
      <c r="G448" s="212" t="s">
        <v>250</v>
      </c>
      <c r="H448" s="213">
        <v>3</v>
      </c>
      <c r="I448" s="214"/>
      <c r="J448" s="215">
        <f>ROUND(I448*H448,2)</f>
        <v>0</v>
      </c>
      <c r="K448" s="211" t="s">
        <v>19</v>
      </c>
      <c r="L448" s="48"/>
      <c r="M448" s="216" t="s">
        <v>19</v>
      </c>
      <c r="N448" s="217" t="s">
        <v>45</v>
      </c>
      <c r="O448" s="88"/>
      <c r="P448" s="218">
        <f>O448*H448</f>
        <v>0</v>
      </c>
      <c r="Q448" s="218">
        <v>0</v>
      </c>
      <c r="R448" s="218">
        <f>Q448*H448</f>
        <v>0</v>
      </c>
      <c r="S448" s="218">
        <v>0</v>
      </c>
      <c r="T448" s="219">
        <f>S448*H448</f>
        <v>0</v>
      </c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R448" s="220" t="s">
        <v>282</v>
      </c>
      <c r="AT448" s="220" t="s">
        <v>192</v>
      </c>
      <c r="AU448" s="220" t="s">
        <v>196</v>
      </c>
      <c r="AY448" s="21" t="s">
        <v>189</v>
      </c>
      <c r="BE448" s="221">
        <f>IF(N448="základní",J448,0)</f>
        <v>0</v>
      </c>
      <c r="BF448" s="221">
        <f>IF(N448="snížená",J448,0)</f>
        <v>0</v>
      </c>
      <c r="BG448" s="221">
        <f>IF(N448="zákl. přenesená",J448,0)</f>
        <v>0</v>
      </c>
      <c r="BH448" s="221">
        <f>IF(N448="sníž. přenesená",J448,0)</f>
        <v>0</v>
      </c>
      <c r="BI448" s="221">
        <f>IF(N448="nulová",J448,0)</f>
        <v>0</v>
      </c>
      <c r="BJ448" s="21" t="s">
        <v>82</v>
      </c>
      <c r="BK448" s="221">
        <f>ROUND(I448*H448,2)</f>
        <v>0</v>
      </c>
      <c r="BL448" s="21" t="s">
        <v>282</v>
      </c>
      <c r="BM448" s="220" t="s">
        <v>3125</v>
      </c>
    </row>
    <row r="449" s="17" customFormat="1" ht="20.88" customHeight="1">
      <c r="A449" s="17"/>
      <c r="B449" s="291"/>
      <c r="C449" s="292"/>
      <c r="D449" s="293" t="s">
        <v>73</v>
      </c>
      <c r="E449" s="293" t="s">
        <v>3126</v>
      </c>
      <c r="F449" s="293" t="s">
        <v>3127</v>
      </c>
      <c r="G449" s="292"/>
      <c r="H449" s="292"/>
      <c r="I449" s="294"/>
      <c r="J449" s="295">
        <f>BK449</f>
        <v>0</v>
      </c>
      <c r="K449" s="292"/>
      <c r="L449" s="296"/>
      <c r="M449" s="297"/>
      <c r="N449" s="298"/>
      <c r="O449" s="298"/>
      <c r="P449" s="299">
        <f>SUM(P450:P459)</f>
        <v>0</v>
      </c>
      <c r="Q449" s="298"/>
      <c r="R449" s="299">
        <f>SUM(R450:R459)</f>
        <v>0</v>
      </c>
      <c r="S449" s="298"/>
      <c r="T449" s="300">
        <f>SUM(T450:T459)</f>
        <v>0</v>
      </c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R449" s="301" t="s">
        <v>82</v>
      </c>
      <c r="AT449" s="302" t="s">
        <v>73</v>
      </c>
      <c r="AU449" s="302" t="s">
        <v>190</v>
      </c>
      <c r="AY449" s="301" t="s">
        <v>189</v>
      </c>
      <c r="BK449" s="303">
        <f>SUM(BK450:BK459)</f>
        <v>0</v>
      </c>
    </row>
    <row r="450" s="2" customFormat="1" ht="90" customHeight="1">
      <c r="A450" s="42"/>
      <c r="B450" s="43"/>
      <c r="C450" s="209" t="s">
        <v>1049</v>
      </c>
      <c r="D450" s="209" t="s">
        <v>192</v>
      </c>
      <c r="E450" s="210" t="s">
        <v>3091</v>
      </c>
      <c r="F450" s="211" t="s">
        <v>3092</v>
      </c>
      <c r="G450" s="212" t="s">
        <v>19</v>
      </c>
      <c r="H450" s="213">
        <v>0</v>
      </c>
      <c r="I450" s="214"/>
      <c r="J450" s="215">
        <f>ROUND(I450*H450,2)</f>
        <v>0</v>
      </c>
      <c r="K450" s="211" t="s">
        <v>19</v>
      </c>
      <c r="L450" s="48"/>
      <c r="M450" s="216" t="s">
        <v>19</v>
      </c>
      <c r="N450" s="217" t="s">
        <v>45</v>
      </c>
      <c r="O450" s="88"/>
      <c r="P450" s="218">
        <f>O450*H450</f>
        <v>0</v>
      </c>
      <c r="Q450" s="218">
        <v>0</v>
      </c>
      <c r="R450" s="218">
        <f>Q450*H450</f>
        <v>0</v>
      </c>
      <c r="S450" s="218">
        <v>0</v>
      </c>
      <c r="T450" s="219">
        <f>S450*H450</f>
        <v>0</v>
      </c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R450" s="220" t="s">
        <v>282</v>
      </c>
      <c r="AT450" s="220" t="s">
        <v>192</v>
      </c>
      <c r="AU450" s="220" t="s">
        <v>196</v>
      </c>
      <c r="AY450" s="21" t="s">
        <v>189</v>
      </c>
      <c r="BE450" s="221">
        <f>IF(N450="základní",J450,0)</f>
        <v>0</v>
      </c>
      <c r="BF450" s="221">
        <f>IF(N450="snížená",J450,0)</f>
        <v>0</v>
      </c>
      <c r="BG450" s="221">
        <f>IF(N450="zákl. přenesená",J450,0)</f>
        <v>0</v>
      </c>
      <c r="BH450" s="221">
        <f>IF(N450="sníž. přenesená",J450,0)</f>
        <v>0</v>
      </c>
      <c r="BI450" s="221">
        <f>IF(N450="nulová",J450,0)</f>
        <v>0</v>
      </c>
      <c r="BJ450" s="21" t="s">
        <v>82</v>
      </c>
      <c r="BK450" s="221">
        <f>ROUND(I450*H450,2)</f>
        <v>0</v>
      </c>
      <c r="BL450" s="21" t="s">
        <v>282</v>
      </c>
      <c r="BM450" s="220" t="s">
        <v>3128</v>
      </c>
    </row>
    <row r="451" s="2" customFormat="1" ht="24.15" customHeight="1">
      <c r="A451" s="42"/>
      <c r="B451" s="43"/>
      <c r="C451" s="209" t="s">
        <v>1056</v>
      </c>
      <c r="D451" s="209" t="s">
        <v>192</v>
      </c>
      <c r="E451" s="210" t="s">
        <v>3129</v>
      </c>
      <c r="F451" s="211" t="s">
        <v>3130</v>
      </c>
      <c r="G451" s="212" t="s">
        <v>250</v>
      </c>
      <c r="H451" s="213">
        <v>16</v>
      </c>
      <c r="I451" s="214"/>
      <c r="J451" s="215">
        <f>ROUND(I451*H451,2)</f>
        <v>0</v>
      </c>
      <c r="K451" s="211" t="s">
        <v>19</v>
      </c>
      <c r="L451" s="48"/>
      <c r="M451" s="216" t="s">
        <v>19</v>
      </c>
      <c r="N451" s="217" t="s">
        <v>45</v>
      </c>
      <c r="O451" s="88"/>
      <c r="P451" s="218">
        <f>O451*H451</f>
        <v>0</v>
      </c>
      <c r="Q451" s="218">
        <v>0</v>
      </c>
      <c r="R451" s="218">
        <f>Q451*H451</f>
        <v>0</v>
      </c>
      <c r="S451" s="218">
        <v>0</v>
      </c>
      <c r="T451" s="219">
        <f>S451*H451</f>
        <v>0</v>
      </c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R451" s="220" t="s">
        <v>282</v>
      </c>
      <c r="AT451" s="220" t="s">
        <v>192</v>
      </c>
      <c r="AU451" s="220" t="s">
        <v>196</v>
      </c>
      <c r="AY451" s="21" t="s">
        <v>189</v>
      </c>
      <c r="BE451" s="221">
        <f>IF(N451="základní",J451,0)</f>
        <v>0</v>
      </c>
      <c r="BF451" s="221">
        <f>IF(N451="snížená",J451,0)</f>
        <v>0</v>
      </c>
      <c r="BG451" s="221">
        <f>IF(N451="zákl. přenesená",J451,0)</f>
        <v>0</v>
      </c>
      <c r="BH451" s="221">
        <f>IF(N451="sníž. přenesená",J451,0)</f>
        <v>0</v>
      </c>
      <c r="BI451" s="221">
        <f>IF(N451="nulová",J451,0)</f>
        <v>0</v>
      </c>
      <c r="BJ451" s="21" t="s">
        <v>82</v>
      </c>
      <c r="BK451" s="221">
        <f>ROUND(I451*H451,2)</f>
        <v>0</v>
      </c>
      <c r="BL451" s="21" t="s">
        <v>282</v>
      </c>
      <c r="BM451" s="220" t="s">
        <v>3131</v>
      </c>
    </row>
    <row r="452" s="2" customFormat="1" ht="24.15" customHeight="1">
      <c r="A452" s="42"/>
      <c r="B452" s="43"/>
      <c r="C452" s="209" t="s">
        <v>1061</v>
      </c>
      <c r="D452" s="209" t="s">
        <v>192</v>
      </c>
      <c r="E452" s="210" t="s">
        <v>3132</v>
      </c>
      <c r="F452" s="211" t="s">
        <v>3133</v>
      </c>
      <c r="G452" s="212" t="s">
        <v>250</v>
      </c>
      <c r="H452" s="213">
        <v>1</v>
      </c>
      <c r="I452" s="214"/>
      <c r="J452" s="215">
        <f>ROUND(I452*H452,2)</f>
        <v>0</v>
      </c>
      <c r="K452" s="211" t="s">
        <v>19</v>
      </c>
      <c r="L452" s="48"/>
      <c r="M452" s="216" t="s">
        <v>19</v>
      </c>
      <c r="N452" s="217" t="s">
        <v>45</v>
      </c>
      <c r="O452" s="88"/>
      <c r="P452" s="218">
        <f>O452*H452</f>
        <v>0</v>
      </c>
      <c r="Q452" s="218">
        <v>0</v>
      </c>
      <c r="R452" s="218">
        <f>Q452*H452</f>
        <v>0</v>
      </c>
      <c r="S452" s="218">
        <v>0</v>
      </c>
      <c r="T452" s="219">
        <f>S452*H452</f>
        <v>0</v>
      </c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R452" s="220" t="s">
        <v>282</v>
      </c>
      <c r="AT452" s="220" t="s">
        <v>192</v>
      </c>
      <c r="AU452" s="220" t="s">
        <v>196</v>
      </c>
      <c r="AY452" s="21" t="s">
        <v>189</v>
      </c>
      <c r="BE452" s="221">
        <f>IF(N452="základní",J452,0)</f>
        <v>0</v>
      </c>
      <c r="BF452" s="221">
        <f>IF(N452="snížená",J452,0)</f>
        <v>0</v>
      </c>
      <c r="BG452" s="221">
        <f>IF(N452="zákl. přenesená",J452,0)</f>
        <v>0</v>
      </c>
      <c r="BH452" s="221">
        <f>IF(N452="sníž. přenesená",J452,0)</f>
        <v>0</v>
      </c>
      <c r="BI452" s="221">
        <f>IF(N452="nulová",J452,0)</f>
        <v>0</v>
      </c>
      <c r="BJ452" s="21" t="s">
        <v>82</v>
      </c>
      <c r="BK452" s="221">
        <f>ROUND(I452*H452,2)</f>
        <v>0</v>
      </c>
      <c r="BL452" s="21" t="s">
        <v>282</v>
      </c>
      <c r="BM452" s="220" t="s">
        <v>3134</v>
      </c>
    </row>
    <row r="453" s="2" customFormat="1" ht="24.15" customHeight="1">
      <c r="A453" s="42"/>
      <c r="B453" s="43"/>
      <c r="C453" s="209" t="s">
        <v>1066</v>
      </c>
      <c r="D453" s="209" t="s">
        <v>192</v>
      </c>
      <c r="E453" s="210" t="s">
        <v>3135</v>
      </c>
      <c r="F453" s="211" t="s">
        <v>3136</v>
      </c>
      <c r="G453" s="212" t="s">
        <v>250</v>
      </c>
      <c r="H453" s="213">
        <v>3</v>
      </c>
      <c r="I453" s="214"/>
      <c r="J453" s="215">
        <f>ROUND(I453*H453,2)</f>
        <v>0</v>
      </c>
      <c r="K453" s="211" t="s">
        <v>19</v>
      </c>
      <c r="L453" s="48"/>
      <c r="M453" s="216" t="s">
        <v>19</v>
      </c>
      <c r="N453" s="217" t="s">
        <v>45</v>
      </c>
      <c r="O453" s="88"/>
      <c r="P453" s="218">
        <f>O453*H453</f>
        <v>0</v>
      </c>
      <c r="Q453" s="218">
        <v>0</v>
      </c>
      <c r="R453" s="218">
        <f>Q453*H453</f>
        <v>0</v>
      </c>
      <c r="S453" s="218">
        <v>0</v>
      </c>
      <c r="T453" s="219">
        <f>S453*H453</f>
        <v>0</v>
      </c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R453" s="220" t="s">
        <v>282</v>
      </c>
      <c r="AT453" s="220" t="s">
        <v>192</v>
      </c>
      <c r="AU453" s="220" t="s">
        <v>196</v>
      </c>
      <c r="AY453" s="21" t="s">
        <v>189</v>
      </c>
      <c r="BE453" s="221">
        <f>IF(N453="základní",J453,0)</f>
        <v>0</v>
      </c>
      <c r="BF453" s="221">
        <f>IF(N453="snížená",J453,0)</f>
        <v>0</v>
      </c>
      <c r="BG453" s="221">
        <f>IF(N453="zákl. přenesená",J453,0)</f>
        <v>0</v>
      </c>
      <c r="BH453" s="221">
        <f>IF(N453="sníž. přenesená",J453,0)</f>
        <v>0</v>
      </c>
      <c r="BI453" s="221">
        <f>IF(N453="nulová",J453,0)</f>
        <v>0</v>
      </c>
      <c r="BJ453" s="21" t="s">
        <v>82</v>
      </c>
      <c r="BK453" s="221">
        <f>ROUND(I453*H453,2)</f>
        <v>0</v>
      </c>
      <c r="BL453" s="21" t="s">
        <v>282</v>
      </c>
      <c r="BM453" s="220" t="s">
        <v>3137</v>
      </c>
    </row>
    <row r="454" s="2" customFormat="1" ht="37.8" customHeight="1">
      <c r="A454" s="42"/>
      <c r="B454" s="43"/>
      <c r="C454" s="209" t="s">
        <v>1073</v>
      </c>
      <c r="D454" s="209" t="s">
        <v>192</v>
      </c>
      <c r="E454" s="210" t="s">
        <v>3138</v>
      </c>
      <c r="F454" s="211" t="s">
        <v>3139</v>
      </c>
      <c r="G454" s="212" t="s">
        <v>250</v>
      </c>
      <c r="H454" s="213">
        <v>2</v>
      </c>
      <c r="I454" s="214"/>
      <c r="J454" s="215">
        <f>ROUND(I454*H454,2)</f>
        <v>0</v>
      </c>
      <c r="K454" s="211" t="s">
        <v>19</v>
      </c>
      <c r="L454" s="48"/>
      <c r="M454" s="216" t="s">
        <v>19</v>
      </c>
      <c r="N454" s="217" t="s">
        <v>45</v>
      </c>
      <c r="O454" s="88"/>
      <c r="P454" s="218">
        <f>O454*H454</f>
        <v>0</v>
      </c>
      <c r="Q454" s="218">
        <v>0</v>
      </c>
      <c r="R454" s="218">
        <f>Q454*H454</f>
        <v>0</v>
      </c>
      <c r="S454" s="218">
        <v>0</v>
      </c>
      <c r="T454" s="219">
        <f>S454*H454</f>
        <v>0</v>
      </c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R454" s="220" t="s">
        <v>282</v>
      </c>
      <c r="AT454" s="220" t="s">
        <v>192</v>
      </c>
      <c r="AU454" s="220" t="s">
        <v>196</v>
      </c>
      <c r="AY454" s="21" t="s">
        <v>189</v>
      </c>
      <c r="BE454" s="221">
        <f>IF(N454="základní",J454,0)</f>
        <v>0</v>
      </c>
      <c r="BF454" s="221">
        <f>IF(N454="snížená",J454,0)</f>
        <v>0</v>
      </c>
      <c r="BG454" s="221">
        <f>IF(N454="zákl. přenesená",J454,0)</f>
        <v>0</v>
      </c>
      <c r="BH454" s="221">
        <f>IF(N454="sníž. přenesená",J454,0)</f>
        <v>0</v>
      </c>
      <c r="BI454" s="221">
        <f>IF(N454="nulová",J454,0)</f>
        <v>0</v>
      </c>
      <c r="BJ454" s="21" t="s">
        <v>82</v>
      </c>
      <c r="BK454" s="221">
        <f>ROUND(I454*H454,2)</f>
        <v>0</v>
      </c>
      <c r="BL454" s="21" t="s">
        <v>282</v>
      </c>
      <c r="BM454" s="220" t="s">
        <v>3140</v>
      </c>
    </row>
    <row r="455" s="2" customFormat="1" ht="24.15" customHeight="1">
      <c r="A455" s="42"/>
      <c r="B455" s="43"/>
      <c r="C455" s="209" t="s">
        <v>1096</v>
      </c>
      <c r="D455" s="209" t="s">
        <v>192</v>
      </c>
      <c r="E455" s="210" t="s">
        <v>3141</v>
      </c>
      <c r="F455" s="211" t="s">
        <v>3142</v>
      </c>
      <c r="G455" s="212" t="s">
        <v>250</v>
      </c>
      <c r="H455" s="213">
        <v>24</v>
      </c>
      <c r="I455" s="214"/>
      <c r="J455" s="215">
        <f>ROUND(I455*H455,2)</f>
        <v>0</v>
      </c>
      <c r="K455" s="211" t="s">
        <v>19</v>
      </c>
      <c r="L455" s="48"/>
      <c r="M455" s="216" t="s">
        <v>19</v>
      </c>
      <c r="N455" s="217" t="s">
        <v>45</v>
      </c>
      <c r="O455" s="88"/>
      <c r="P455" s="218">
        <f>O455*H455</f>
        <v>0</v>
      </c>
      <c r="Q455" s="218">
        <v>0</v>
      </c>
      <c r="R455" s="218">
        <f>Q455*H455</f>
        <v>0</v>
      </c>
      <c r="S455" s="218">
        <v>0</v>
      </c>
      <c r="T455" s="219">
        <f>S455*H455</f>
        <v>0</v>
      </c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R455" s="220" t="s">
        <v>282</v>
      </c>
      <c r="AT455" s="220" t="s">
        <v>192</v>
      </c>
      <c r="AU455" s="220" t="s">
        <v>196</v>
      </c>
      <c r="AY455" s="21" t="s">
        <v>189</v>
      </c>
      <c r="BE455" s="221">
        <f>IF(N455="základní",J455,0)</f>
        <v>0</v>
      </c>
      <c r="BF455" s="221">
        <f>IF(N455="snížená",J455,0)</f>
        <v>0</v>
      </c>
      <c r="BG455" s="221">
        <f>IF(N455="zákl. přenesená",J455,0)</f>
        <v>0</v>
      </c>
      <c r="BH455" s="221">
        <f>IF(N455="sníž. přenesená",J455,0)</f>
        <v>0</v>
      </c>
      <c r="BI455" s="221">
        <f>IF(N455="nulová",J455,0)</f>
        <v>0</v>
      </c>
      <c r="BJ455" s="21" t="s">
        <v>82</v>
      </c>
      <c r="BK455" s="221">
        <f>ROUND(I455*H455,2)</f>
        <v>0</v>
      </c>
      <c r="BL455" s="21" t="s">
        <v>282</v>
      </c>
      <c r="BM455" s="220" t="s">
        <v>3143</v>
      </c>
    </row>
    <row r="456" s="2" customFormat="1" ht="24.15" customHeight="1">
      <c r="A456" s="42"/>
      <c r="B456" s="43"/>
      <c r="C456" s="209" t="s">
        <v>1105</v>
      </c>
      <c r="D456" s="209" t="s">
        <v>192</v>
      </c>
      <c r="E456" s="210" t="s">
        <v>3144</v>
      </c>
      <c r="F456" s="211" t="s">
        <v>3145</v>
      </c>
      <c r="G456" s="212" t="s">
        <v>250</v>
      </c>
      <c r="H456" s="213">
        <v>10</v>
      </c>
      <c r="I456" s="214"/>
      <c r="J456" s="215">
        <f>ROUND(I456*H456,2)</f>
        <v>0</v>
      </c>
      <c r="K456" s="211" t="s">
        <v>19</v>
      </c>
      <c r="L456" s="48"/>
      <c r="M456" s="216" t="s">
        <v>19</v>
      </c>
      <c r="N456" s="217" t="s">
        <v>45</v>
      </c>
      <c r="O456" s="88"/>
      <c r="P456" s="218">
        <f>O456*H456</f>
        <v>0</v>
      </c>
      <c r="Q456" s="218">
        <v>0</v>
      </c>
      <c r="R456" s="218">
        <f>Q456*H456</f>
        <v>0</v>
      </c>
      <c r="S456" s="218">
        <v>0</v>
      </c>
      <c r="T456" s="219">
        <f>S456*H456</f>
        <v>0</v>
      </c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R456" s="220" t="s">
        <v>282</v>
      </c>
      <c r="AT456" s="220" t="s">
        <v>192</v>
      </c>
      <c r="AU456" s="220" t="s">
        <v>196</v>
      </c>
      <c r="AY456" s="21" t="s">
        <v>189</v>
      </c>
      <c r="BE456" s="221">
        <f>IF(N456="základní",J456,0)</f>
        <v>0</v>
      </c>
      <c r="BF456" s="221">
        <f>IF(N456="snížená",J456,0)</f>
        <v>0</v>
      </c>
      <c r="BG456" s="221">
        <f>IF(N456="zákl. přenesená",J456,0)</f>
        <v>0</v>
      </c>
      <c r="BH456" s="221">
        <f>IF(N456="sníž. přenesená",J456,0)</f>
        <v>0</v>
      </c>
      <c r="BI456" s="221">
        <f>IF(N456="nulová",J456,0)</f>
        <v>0</v>
      </c>
      <c r="BJ456" s="21" t="s">
        <v>82</v>
      </c>
      <c r="BK456" s="221">
        <f>ROUND(I456*H456,2)</f>
        <v>0</v>
      </c>
      <c r="BL456" s="21" t="s">
        <v>282</v>
      </c>
      <c r="BM456" s="220" t="s">
        <v>3146</v>
      </c>
    </row>
    <row r="457" s="2" customFormat="1" ht="24.15" customHeight="1">
      <c r="A457" s="42"/>
      <c r="B457" s="43"/>
      <c r="C457" s="209" t="s">
        <v>1109</v>
      </c>
      <c r="D457" s="209" t="s">
        <v>192</v>
      </c>
      <c r="E457" s="210" t="s">
        <v>3147</v>
      </c>
      <c r="F457" s="211" t="s">
        <v>3148</v>
      </c>
      <c r="G457" s="212" t="s">
        <v>250</v>
      </c>
      <c r="H457" s="213">
        <v>2</v>
      </c>
      <c r="I457" s="214"/>
      <c r="J457" s="215">
        <f>ROUND(I457*H457,2)</f>
        <v>0</v>
      </c>
      <c r="K457" s="211" t="s">
        <v>19</v>
      </c>
      <c r="L457" s="48"/>
      <c r="M457" s="216" t="s">
        <v>19</v>
      </c>
      <c r="N457" s="217" t="s">
        <v>45</v>
      </c>
      <c r="O457" s="88"/>
      <c r="P457" s="218">
        <f>O457*H457</f>
        <v>0</v>
      </c>
      <c r="Q457" s="218">
        <v>0</v>
      </c>
      <c r="R457" s="218">
        <f>Q457*H457</f>
        <v>0</v>
      </c>
      <c r="S457" s="218">
        <v>0</v>
      </c>
      <c r="T457" s="219">
        <f>S457*H457</f>
        <v>0</v>
      </c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R457" s="220" t="s">
        <v>282</v>
      </c>
      <c r="AT457" s="220" t="s">
        <v>192</v>
      </c>
      <c r="AU457" s="220" t="s">
        <v>196</v>
      </c>
      <c r="AY457" s="21" t="s">
        <v>189</v>
      </c>
      <c r="BE457" s="221">
        <f>IF(N457="základní",J457,0)</f>
        <v>0</v>
      </c>
      <c r="BF457" s="221">
        <f>IF(N457="snížená",J457,0)</f>
        <v>0</v>
      </c>
      <c r="BG457" s="221">
        <f>IF(N457="zákl. přenesená",J457,0)</f>
        <v>0</v>
      </c>
      <c r="BH457" s="221">
        <f>IF(N457="sníž. přenesená",J457,0)</f>
        <v>0</v>
      </c>
      <c r="BI457" s="221">
        <f>IF(N457="nulová",J457,0)</f>
        <v>0</v>
      </c>
      <c r="BJ457" s="21" t="s">
        <v>82</v>
      </c>
      <c r="BK457" s="221">
        <f>ROUND(I457*H457,2)</f>
        <v>0</v>
      </c>
      <c r="BL457" s="21" t="s">
        <v>282</v>
      </c>
      <c r="BM457" s="220" t="s">
        <v>3149</v>
      </c>
    </row>
    <row r="458" s="2" customFormat="1" ht="24.15" customHeight="1">
      <c r="A458" s="42"/>
      <c r="B458" s="43"/>
      <c r="C458" s="209" t="s">
        <v>1115</v>
      </c>
      <c r="D458" s="209" t="s">
        <v>192</v>
      </c>
      <c r="E458" s="210" t="s">
        <v>3150</v>
      </c>
      <c r="F458" s="211" t="s">
        <v>3151</v>
      </c>
      <c r="G458" s="212" t="s">
        <v>250</v>
      </c>
      <c r="H458" s="213">
        <v>2</v>
      </c>
      <c r="I458" s="214"/>
      <c r="J458" s="215">
        <f>ROUND(I458*H458,2)</f>
        <v>0</v>
      </c>
      <c r="K458" s="211" t="s">
        <v>19</v>
      </c>
      <c r="L458" s="48"/>
      <c r="M458" s="216" t="s">
        <v>19</v>
      </c>
      <c r="N458" s="217" t="s">
        <v>45</v>
      </c>
      <c r="O458" s="88"/>
      <c r="P458" s="218">
        <f>O458*H458</f>
        <v>0</v>
      </c>
      <c r="Q458" s="218">
        <v>0</v>
      </c>
      <c r="R458" s="218">
        <f>Q458*H458</f>
        <v>0</v>
      </c>
      <c r="S458" s="218">
        <v>0</v>
      </c>
      <c r="T458" s="219">
        <f>S458*H458</f>
        <v>0</v>
      </c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R458" s="220" t="s">
        <v>282</v>
      </c>
      <c r="AT458" s="220" t="s">
        <v>192</v>
      </c>
      <c r="AU458" s="220" t="s">
        <v>196</v>
      </c>
      <c r="AY458" s="21" t="s">
        <v>189</v>
      </c>
      <c r="BE458" s="221">
        <f>IF(N458="základní",J458,0)</f>
        <v>0</v>
      </c>
      <c r="BF458" s="221">
        <f>IF(N458="snížená",J458,0)</f>
        <v>0</v>
      </c>
      <c r="BG458" s="221">
        <f>IF(N458="zákl. přenesená",J458,0)</f>
        <v>0</v>
      </c>
      <c r="BH458" s="221">
        <f>IF(N458="sníž. přenesená",J458,0)</f>
        <v>0</v>
      </c>
      <c r="BI458" s="221">
        <f>IF(N458="nulová",J458,0)</f>
        <v>0</v>
      </c>
      <c r="BJ458" s="21" t="s">
        <v>82</v>
      </c>
      <c r="BK458" s="221">
        <f>ROUND(I458*H458,2)</f>
        <v>0</v>
      </c>
      <c r="BL458" s="21" t="s">
        <v>282</v>
      </c>
      <c r="BM458" s="220" t="s">
        <v>3152</v>
      </c>
    </row>
    <row r="459" s="2" customFormat="1" ht="33" customHeight="1">
      <c r="A459" s="42"/>
      <c r="B459" s="43"/>
      <c r="C459" s="209" t="s">
        <v>1123</v>
      </c>
      <c r="D459" s="209" t="s">
        <v>192</v>
      </c>
      <c r="E459" s="210" t="s">
        <v>3153</v>
      </c>
      <c r="F459" s="211" t="s">
        <v>3154</v>
      </c>
      <c r="G459" s="212" t="s">
        <v>250</v>
      </c>
      <c r="H459" s="213">
        <v>2</v>
      </c>
      <c r="I459" s="214"/>
      <c r="J459" s="215">
        <f>ROUND(I459*H459,2)</f>
        <v>0</v>
      </c>
      <c r="K459" s="211" t="s">
        <v>19</v>
      </c>
      <c r="L459" s="48"/>
      <c r="M459" s="216" t="s">
        <v>19</v>
      </c>
      <c r="N459" s="217" t="s">
        <v>45</v>
      </c>
      <c r="O459" s="88"/>
      <c r="P459" s="218">
        <f>O459*H459</f>
        <v>0</v>
      </c>
      <c r="Q459" s="218">
        <v>0</v>
      </c>
      <c r="R459" s="218">
        <f>Q459*H459</f>
        <v>0</v>
      </c>
      <c r="S459" s="218">
        <v>0</v>
      </c>
      <c r="T459" s="219">
        <f>S459*H459</f>
        <v>0</v>
      </c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R459" s="220" t="s">
        <v>282</v>
      </c>
      <c r="AT459" s="220" t="s">
        <v>192</v>
      </c>
      <c r="AU459" s="220" t="s">
        <v>196</v>
      </c>
      <c r="AY459" s="21" t="s">
        <v>189</v>
      </c>
      <c r="BE459" s="221">
        <f>IF(N459="základní",J459,0)</f>
        <v>0</v>
      </c>
      <c r="BF459" s="221">
        <f>IF(N459="snížená",J459,0)</f>
        <v>0</v>
      </c>
      <c r="BG459" s="221">
        <f>IF(N459="zákl. přenesená",J459,0)</f>
        <v>0</v>
      </c>
      <c r="BH459" s="221">
        <f>IF(N459="sníž. přenesená",J459,0)</f>
        <v>0</v>
      </c>
      <c r="BI459" s="221">
        <f>IF(N459="nulová",J459,0)</f>
        <v>0</v>
      </c>
      <c r="BJ459" s="21" t="s">
        <v>82</v>
      </c>
      <c r="BK459" s="221">
        <f>ROUND(I459*H459,2)</f>
        <v>0</v>
      </c>
      <c r="BL459" s="21" t="s">
        <v>282</v>
      </c>
      <c r="BM459" s="220" t="s">
        <v>3155</v>
      </c>
    </row>
    <row r="460" s="12" customFormat="1" ht="22.8" customHeight="1">
      <c r="A460" s="12"/>
      <c r="B460" s="193"/>
      <c r="C460" s="194"/>
      <c r="D460" s="195" t="s">
        <v>73</v>
      </c>
      <c r="E460" s="207" t="s">
        <v>3156</v>
      </c>
      <c r="F460" s="207" t="s">
        <v>3157</v>
      </c>
      <c r="G460" s="194"/>
      <c r="H460" s="194"/>
      <c r="I460" s="197"/>
      <c r="J460" s="208">
        <f>BK460</f>
        <v>0</v>
      </c>
      <c r="K460" s="194"/>
      <c r="L460" s="199"/>
      <c r="M460" s="200"/>
      <c r="N460" s="201"/>
      <c r="O460" s="201"/>
      <c r="P460" s="202">
        <f>P461+P582+P600+P667+P674</f>
        <v>0</v>
      </c>
      <c r="Q460" s="201"/>
      <c r="R460" s="202">
        <f>R461+R582+R600+R667+R674</f>
        <v>210.10023814000002</v>
      </c>
      <c r="S460" s="201"/>
      <c r="T460" s="203">
        <f>T461+T582+T600+T667+T674</f>
        <v>29.00632534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204" t="s">
        <v>82</v>
      </c>
      <c r="AT460" s="205" t="s">
        <v>73</v>
      </c>
      <c r="AU460" s="205" t="s">
        <v>82</v>
      </c>
      <c r="AY460" s="204" t="s">
        <v>189</v>
      </c>
      <c r="BK460" s="206">
        <f>BK461+BK582+BK600+BK667+BK674</f>
        <v>0</v>
      </c>
    </row>
    <row r="461" s="12" customFormat="1" ht="20.88" customHeight="1">
      <c r="A461" s="12"/>
      <c r="B461" s="193"/>
      <c r="C461" s="194"/>
      <c r="D461" s="195" t="s">
        <v>73</v>
      </c>
      <c r="E461" s="207" t="s">
        <v>3158</v>
      </c>
      <c r="F461" s="207" t="s">
        <v>3159</v>
      </c>
      <c r="G461" s="194"/>
      <c r="H461" s="194"/>
      <c r="I461" s="197"/>
      <c r="J461" s="208">
        <f>BK461</f>
        <v>0</v>
      </c>
      <c r="K461" s="194"/>
      <c r="L461" s="199"/>
      <c r="M461" s="200"/>
      <c r="N461" s="201"/>
      <c r="O461" s="201"/>
      <c r="P461" s="202">
        <f>P462+P529+P562+P569</f>
        <v>0</v>
      </c>
      <c r="Q461" s="201"/>
      <c r="R461" s="202">
        <f>R462+R529+R562+R569</f>
        <v>129.96872864</v>
      </c>
      <c r="S461" s="201"/>
      <c r="T461" s="203">
        <f>T462+T529+T562+T569</f>
        <v>0.0072153400000000006</v>
      </c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R461" s="204" t="s">
        <v>82</v>
      </c>
      <c r="AT461" s="205" t="s">
        <v>73</v>
      </c>
      <c r="AU461" s="205" t="s">
        <v>84</v>
      </c>
      <c r="AY461" s="204" t="s">
        <v>189</v>
      </c>
      <c r="BK461" s="206">
        <f>BK462+BK529+BK562+BK569</f>
        <v>0</v>
      </c>
    </row>
    <row r="462" s="17" customFormat="1" ht="20.88" customHeight="1">
      <c r="A462" s="17"/>
      <c r="B462" s="291"/>
      <c r="C462" s="292"/>
      <c r="D462" s="293" t="s">
        <v>73</v>
      </c>
      <c r="E462" s="293" t="s">
        <v>3160</v>
      </c>
      <c r="F462" s="293" t="s">
        <v>3161</v>
      </c>
      <c r="G462" s="292"/>
      <c r="H462" s="292"/>
      <c r="I462" s="294"/>
      <c r="J462" s="295">
        <f>BK462</f>
        <v>0</v>
      </c>
      <c r="K462" s="292"/>
      <c r="L462" s="296"/>
      <c r="M462" s="297"/>
      <c r="N462" s="298"/>
      <c r="O462" s="298"/>
      <c r="P462" s="299">
        <f>SUM(P463:P528)</f>
        <v>0</v>
      </c>
      <c r="Q462" s="298"/>
      <c r="R462" s="299">
        <f>SUM(R463:R528)</f>
        <v>14.930339000000002</v>
      </c>
      <c r="S462" s="298"/>
      <c r="T462" s="300">
        <f>SUM(T463:T528)</f>
        <v>0</v>
      </c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R462" s="301" t="s">
        <v>82</v>
      </c>
      <c r="AT462" s="302" t="s">
        <v>73</v>
      </c>
      <c r="AU462" s="302" t="s">
        <v>190</v>
      </c>
      <c r="AY462" s="301" t="s">
        <v>189</v>
      </c>
      <c r="BK462" s="303">
        <f>SUM(BK463:BK528)</f>
        <v>0</v>
      </c>
    </row>
    <row r="463" s="2" customFormat="1" ht="37.8" customHeight="1">
      <c r="A463" s="42"/>
      <c r="B463" s="43"/>
      <c r="C463" s="209" t="s">
        <v>1130</v>
      </c>
      <c r="D463" s="209" t="s">
        <v>192</v>
      </c>
      <c r="E463" s="210" t="s">
        <v>3162</v>
      </c>
      <c r="F463" s="211" t="s">
        <v>3163</v>
      </c>
      <c r="G463" s="212" t="s">
        <v>93</v>
      </c>
      <c r="H463" s="213">
        <v>176.846</v>
      </c>
      <c r="I463" s="214"/>
      <c r="J463" s="215">
        <f>ROUND(I463*H463,2)</f>
        <v>0</v>
      </c>
      <c r="K463" s="211" t="s">
        <v>19</v>
      </c>
      <c r="L463" s="48"/>
      <c r="M463" s="216" t="s">
        <v>19</v>
      </c>
      <c r="N463" s="217" t="s">
        <v>45</v>
      </c>
      <c r="O463" s="88"/>
      <c r="P463" s="218">
        <f>O463*H463</f>
        <v>0</v>
      </c>
      <c r="Q463" s="218">
        <v>0.00020000000000000001</v>
      </c>
      <c r="R463" s="218">
        <f>Q463*H463</f>
        <v>0.035369200000000003</v>
      </c>
      <c r="S463" s="218">
        <v>0</v>
      </c>
      <c r="T463" s="219">
        <f>S463*H463</f>
        <v>0</v>
      </c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R463" s="220" t="s">
        <v>196</v>
      </c>
      <c r="AT463" s="220" t="s">
        <v>192</v>
      </c>
      <c r="AU463" s="220" t="s">
        <v>196</v>
      </c>
      <c r="AY463" s="21" t="s">
        <v>189</v>
      </c>
      <c r="BE463" s="221">
        <f>IF(N463="základní",J463,0)</f>
        <v>0</v>
      </c>
      <c r="BF463" s="221">
        <f>IF(N463="snížená",J463,0)</f>
        <v>0</v>
      </c>
      <c r="BG463" s="221">
        <f>IF(N463="zákl. přenesená",J463,0)</f>
        <v>0</v>
      </c>
      <c r="BH463" s="221">
        <f>IF(N463="sníž. přenesená",J463,0)</f>
        <v>0</v>
      </c>
      <c r="BI463" s="221">
        <f>IF(N463="nulová",J463,0)</f>
        <v>0</v>
      </c>
      <c r="BJ463" s="21" t="s">
        <v>82</v>
      </c>
      <c r="BK463" s="221">
        <f>ROUND(I463*H463,2)</f>
        <v>0</v>
      </c>
      <c r="BL463" s="21" t="s">
        <v>196</v>
      </c>
      <c r="BM463" s="220" t="s">
        <v>3164</v>
      </c>
    </row>
    <row r="464" s="15" customFormat="1">
      <c r="A464" s="15"/>
      <c r="B464" s="251"/>
      <c r="C464" s="252"/>
      <c r="D464" s="229" t="s">
        <v>200</v>
      </c>
      <c r="E464" s="253" t="s">
        <v>19</v>
      </c>
      <c r="F464" s="254" t="s">
        <v>3165</v>
      </c>
      <c r="G464" s="252"/>
      <c r="H464" s="253" t="s">
        <v>19</v>
      </c>
      <c r="I464" s="255"/>
      <c r="J464" s="252"/>
      <c r="K464" s="252"/>
      <c r="L464" s="256"/>
      <c r="M464" s="257"/>
      <c r="N464" s="258"/>
      <c r="O464" s="258"/>
      <c r="P464" s="258"/>
      <c r="Q464" s="258"/>
      <c r="R464" s="258"/>
      <c r="S464" s="258"/>
      <c r="T464" s="259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0" t="s">
        <v>200</v>
      </c>
      <c r="AU464" s="260" t="s">
        <v>196</v>
      </c>
      <c r="AV464" s="15" t="s">
        <v>82</v>
      </c>
      <c r="AW464" s="15" t="s">
        <v>35</v>
      </c>
      <c r="AX464" s="15" t="s">
        <v>74</v>
      </c>
      <c r="AY464" s="260" t="s">
        <v>189</v>
      </c>
    </row>
    <row r="465" s="13" customFormat="1">
      <c r="A465" s="13"/>
      <c r="B465" s="227"/>
      <c r="C465" s="228"/>
      <c r="D465" s="229" t="s">
        <v>200</v>
      </c>
      <c r="E465" s="230" t="s">
        <v>19</v>
      </c>
      <c r="F465" s="231" t="s">
        <v>3166</v>
      </c>
      <c r="G465" s="228"/>
      <c r="H465" s="232">
        <v>8.5429999999999993</v>
      </c>
      <c r="I465" s="233"/>
      <c r="J465" s="228"/>
      <c r="K465" s="228"/>
      <c r="L465" s="234"/>
      <c r="M465" s="235"/>
      <c r="N465" s="236"/>
      <c r="O465" s="236"/>
      <c r="P465" s="236"/>
      <c r="Q465" s="236"/>
      <c r="R465" s="236"/>
      <c r="S465" s="236"/>
      <c r="T465" s="237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8" t="s">
        <v>200</v>
      </c>
      <c r="AU465" s="238" t="s">
        <v>196</v>
      </c>
      <c r="AV465" s="13" t="s">
        <v>84</v>
      </c>
      <c r="AW465" s="13" t="s">
        <v>35</v>
      </c>
      <c r="AX465" s="13" t="s">
        <v>74</v>
      </c>
      <c r="AY465" s="238" t="s">
        <v>189</v>
      </c>
    </row>
    <row r="466" s="13" customFormat="1">
      <c r="A466" s="13"/>
      <c r="B466" s="227"/>
      <c r="C466" s="228"/>
      <c r="D466" s="229" t="s">
        <v>200</v>
      </c>
      <c r="E466" s="230" t="s">
        <v>19</v>
      </c>
      <c r="F466" s="231" t="s">
        <v>3167</v>
      </c>
      <c r="G466" s="228"/>
      <c r="H466" s="232">
        <v>0.35499999999999998</v>
      </c>
      <c r="I466" s="233"/>
      <c r="J466" s="228"/>
      <c r="K466" s="228"/>
      <c r="L466" s="234"/>
      <c r="M466" s="235"/>
      <c r="N466" s="236"/>
      <c r="O466" s="236"/>
      <c r="P466" s="236"/>
      <c r="Q466" s="236"/>
      <c r="R466" s="236"/>
      <c r="S466" s="236"/>
      <c r="T466" s="237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8" t="s">
        <v>200</v>
      </c>
      <c r="AU466" s="238" t="s">
        <v>196</v>
      </c>
      <c r="AV466" s="13" t="s">
        <v>84</v>
      </c>
      <c r="AW466" s="13" t="s">
        <v>35</v>
      </c>
      <c r="AX466" s="13" t="s">
        <v>74</v>
      </c>
      <c r="AY466" s="238" t="s">
        <v>189</v>
      </c>
    </row>
    <row r="467" s="13" customFormat="1">
      <c r="A467" s="13"/>
      <c r="B467" s="227"/>
      <c r="C467" s="228"/>
      <c r="D467" s="229" t="s">
        <v>200</v>
      </c>
      <c r="E467" s="230" t="s">
        <v>19</v>
      </c>
      <c r="F467" s="231" t="s">
        <v>3168</v>
      </c>
      <c r="G467" s="228"/>
      <c r="H467" s="232">
        <v>10.913</v>
      </c>
      <c r="I467" s="233"/>
      <c r="J467" s="228"/>
      <c r="K467" s="228"/>
      <c r="L467" s="234"/>
      <c r="M467" s="235"/>
      <c r="N467" s="236"/>
      <c r="O467" s="236"/>
      <c r="P467" s="236"/>
      <c r="Q467" s="236"/>
      <c r="R467" s="236"/>
      <c r="S467" s="236"/>
      <c r="T467" s="237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8" t="s">
        <v>200</v>
      </c>
      <c r="AU467" s="238" t="s">
        <v>196</v>
      </c>
      <c r="AV467" s="13" t="s">
        <v>84</v>
      </c>
      <c r="AW467" s="13" t="s">
        <v>35</v>
      </c>
      <c r="AX467" s="13" t="s">
        <v>74</v>
      </c>
      <c r="AY467" s="238" t="s">
        <v>189</v>
      </c>
    </row>
    <row r="468" s="13" customFormat="1">
      <c r="A468" s="13"/>
      <c r="B468" s="227"/>
      <c r="C468" s="228"/>
      <c r="D468" s="229" t="s">
        <v>200</v>
      </c>
      <c r="E468" s="230" t="s">
        <v>19</v>
      </c>
      <c r="F468" s="231" t="s">
        <v>3169</v>
      </c>
      <c r="G468" s="228"/>
      <c r="H468" s="232">
        <v>3.3370000000000002</v>
      </c>
      <c r="I468" s="233"/>
      <c r="J468" s="228"/>
      <c r="K468" s="228"/>
      <c r="L468" s="234"/>
      <c r="M468" s="235"/>
      <c r="N468" s="236"/>
      <c r="O468" s="236"/>
      <c r="P468" s="236"/>
      <c r="Q468" s="236"/>
      <c r="R468" s="236"/>
      <c r="S468" s="236"/>
      <c r="T468" s="237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8" t="s">
        <v>200</v>
      </c>
      <c r="AU468" s="238" t="s">
        <v>196</v>
      </c>
      <c r="AV468" s="13" t="s">
        <v>84</v>
      </c>
      <c r="AW468" s="13" t="s">
        <v>35</v>
      </c>
      <c r="AX468" s="13" t="s">
        <v>74</v>
      </c>
      <c r="AY468" s="238" t="s">
        <v>189</v>
      </c>
    </row>
    <row r="469" s="13" customFormat="1">
      <c r="A469" s="13"/>
      <c r="B469" s="227"/>
      <c r="C469" s="228"/>
      <c r="D469" s="229" t="s">
        <v>200</v>
      </c>
      <c r="E469" s="230" t="s">
        <v>19</v>
      </c>
      <c r="F469" s="231" t="s">
        <v>3170</v>
      </c>
      <c r="G469" s="228"/>
      <c r="H469" s="232">
        <v>7.4279999999999999</v>
      </c>
      <c r="I469" s="233"/>
      <c r="J469" s="228"/>
      <c r="K469" s="228"/>
      <c r="L469" s="234"/>
      <c r="M469" s="235"/>
      <c r="N469" s="236"/>
      <c r="O469" s="236"/>
      <c r="P469" s="236"/>
      <c r="Q469" s="236"/>
      <c r="R469" s="236"/>
      <c r="S469" s="236"/>
      <c r="T469" s="237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8" t="s">
        <v>200</v>
      </c>
      <c r="AU469" s="238" t="s">
        <v>196</v>
      </c>
      <c r="AV469" s="13" t="s">
        <v>84</v>
      </c>
      <c r="AW469" s="13" t="s">
        <v>35</v>
      </c>
      <c r="AX469" s="13" t="s">
        <v>74</v>
      </c>
      <c r="AY469" s="238" t="s">
        <v>189</v>
      </c>
    </row>
    <row r="470" s="13" customFormat="1">
      <c r="A470" s="13"/>
      <c r="B470" s="227"/>
      <c r="C470" s="228"/>
      <c r="D470" s="229" t="s">
        <v>200</v>
      </c>
      <c r="E470" s="230" t="s">
        <v>19</v>
      </c>
      <c r="F470" s="231" t="s">
        <v>3171</v>
      </c>
      <c r="G470" s="228"/>
      <c r="H470" s="232">
        <v>0.28799999999999998</v>
      </c>
      <c r="I470" s="233"/>
      <c r="J470" s="228"/>
      <c r="K470" s="228"/>
      <c r="L470" s="234"/>
      <c r="M470" s="235"/>
      <c r="N470" s="236"/>
      <c r="O470" s="236"/>
      <c r="P470" s="236"/>
      <c r="Q470" s="236"/>
      <c r="R470" s="236"/>
      <c r="S470" s="236"/>
      <c r="T470" s="237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8" t="s">
        <v>200</v>
      </c>
      <c r="AU470" s="238" t="s">
        <v>196</v>
      </c>
      <c r="AV470" s="13" t="s">
        <v>84</v>
      </c>
      <c r="AW470" s="13" t="s">
        <v>35</v>
      </c>
      <c r="AX470" s="13" t="s">
        <v>74</v>
      </c>
      <c r="AY470" s="238" t="s">
        <v>189</v>
      </c>
    </row>
    <row r="471" s="13" customFormat="1">
      <c r="A471" s="13"/>
      <c r="B471" s="227"/>
      <c r="C471" s="228"/>
      <c r="D471" s="229" t="s">
        <v>200</v>
      </c>
      <c r="E471" s="230" t="s">
        <v>19</v>
      </c>
      <c r="F471" s="231" t="s">
        <v>3172</v>
      </c>
      <c r="G471" s="228"/>
      <c r="H471" s="232">
        <v>9.0549999999999997</v>
      </c>
      <c r="I471" s="233"/>
      <c r="J471" s="228"/>
      <c r="K471" s="228"/>
      <c r="L471" s="234"/>
      <c r="M471" s="235"/>
      <c r="N471" s="236"/>
      <c r="O471" s="236"/>
      <c r="P471" s="236"/>
      <c r="Q471" s="236"/>
      <c r="R471" s="236"/>
      <c r="S471" s="236"/>
      <c r="T471" s="237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8" t="s">
        <v>200</v>
      </c>
      <c r="AU471" s="238" t="s">
        <v>196</v>
      </c>
      <c r="AV471" s="13" t="s">
        <v>84</v>
      </c>
      <c r="AW471" s="13" t="s">
        <v>35</v>
      </c>
      <c r="AX471" s="13" t="s">
        <v>74</v>
      </c>
      <c r="AY471" s="238" t="s">
        <v>189</v>
      </c>
    </row>
    <row r="472" s="13" customFormat="1">
      <c r="A472" s="13"/>
      <c r="B472" s="227"/>
      <c r="C472" s="228"/>
      <c r="D472" s="229" t="s">
        <v>200</v>
      </c>
      <c r="E472" s="230" t="s">
        <v>19</v>
      </c>
      <c r="F472" s="231" t="s">
        <v>3173</v>
      </c>
      <c r="G472" s="228"/>
      <c r="H472" s="232">
        <v>3.5099999999999998</v>
      </c>
      <c r="I472" s="233"/>
      <c r="J472" s="228"/>
      <c r="K472" s="228"/>
      <c r="L472" s="234"/>
      <c r="M472" s="235"/>
      <c r="N472" s="236"/>
      <c r="O472" s="236"/>
      <c r="P472" s="236"/>
      <c r="Q472" s="236"/>
      <c r="R472" s="236"/>
      <c r="S472" s="236"/>
      <c r="T472" s="237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8" t="s">
        <v>200</v>
      </c>
      <c r="AU472" s="238" t="s">
        <v>196</v>
      </c>
      <c r="AV472" s="13" t="s">
        <v>84</v>
      </c>
      <c r="AW472" s="13" t="s">
        <v>35</v>
      </c>
      <c r="AX472" s="13" t="s">
        <v>74</v>
      </c>
      <c r="AY472" s="238" t="s">
        <v>189</v>
      </c>
    </row>
    <row r="473" s="13" customFormat="1">
      <c r="A473" s="13"/>
      <c r="B473" s="227"/>
      <c r="C473" s="228"/>
      <c r="D473" s="229" t="s">
        <v>200</v>
      </c>
      <c r="E473" s="230" t="s">
        <v>19</v>
      </c>
      <c r="F473" s="231" t="s">
        <v>3174</v>
      </c>
      <c r="G473" s="228"/>
      <c r="H473" s="232">
        <v>8.5039999999999996</v>
      </c>
      <c r="I473" s="233"/>
      <c r="J473" s="228"/>
      <c r="K473" s="228"/>
      <c r="L473" s="234"/>
      <c r="M473" s="235"/>
      <c r="N473" s="236"/>
      <c r="O473" s="236"/>
      <c r="P473" s="236"/>
      <c r="Q473" s="236"/>
      <c r="R473" s="236"/>
      <c r="S473" s="236"/>
      <c r="T473" s="237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8" t="s">
        <v>200</v>
      </c>
      <c r="AU473" s="238" t="s">
        <v>196</v>
      </c>
      <c r="AV473" s="13" t="s">
        <v>84</v>
      </c>
      <c r="AW473" s="13" t="s">
        <v>35</v>
      </c>
      <c r="AX473" s="13" t="s">
        <v>74</v>
      </c>
      <c r="AY473" s="238" t="s">
        <v>189</v>
      </c>
    </row>
    <row r="474" s="13" customFormat="1">
      <c r="A474" s="13"/>
      <c r="B474" s="227"/>
      <c r="C474" s="228"/>
      <c r="D474" s="229" t="s">
        <v>200</v>
      </c>
      <c r="E474" s="230" t="s">
        <v>19</v>
      </c>
      <c r="F474" s="231" t="s">
        <v>3175</v>
      </c>
      <c r="G474" s="228"/>
      <c r="H474" s="232">
        <v>6.9969999999999999</v>
      </c>
      <c r="I474" s="233"/>
      <c r="J474" s="228"/>
      <c r="K474" s="228"/>
      <c r="L474" s="234"/>
      <c r="M474" s="235"/>
      <c r="N474" s="236"/>
      <c r="O474" s="236"/>
      <c r="P474" s="236"/>
      <c r="Q474" s="236"/>
      <c r="R474" s="236"/>
      <c r="S474" s="236"/>
      <c r="T474" s="237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8" t="s">
        <v>200</v>
      </c>
      <c r="AU474" s="238" t="s">
        <v>196</v>
      </c>
      <c r="AV474" s="13" t="s">
        <v>84</v>
      </c>
      <c r="AW474" s="13" t="s">
        <v>35</v>
      </c>
      <c r="AX474" s="13" t="s">
        <v>74</v>
      </c>
      <c r="AY474" s="238" t="s">
        <v>189</v>
      </c>
    </row>
    <row r="475" s="13" customFormat="1">
      <c r="A475" s="13"/>
      <c r="B475" s="227"/>
      <c r="C475" s="228"/>
      <c r="D475" s="229" t="s">
        <v>200</v>
      </c>
      <c r="E475" s="230" t="s">
        <v>19</v>
      </c>
      <c r="F475" s="231" t="s">
        <v>3176</v>
      </c>
      <c r="G475" s="228"/>
      <c r="H475" s="232">
        <v>12.378</v>
      </c>
      <c r="I475" s="233"/>
      <c r="J475" s="228"/>
      <c r="K475" s="228"/>
      <c r="L475" s="234"/>
      <c r="M475" s="235"/>
      <c r="N475" s="236"/>
      <c r="O475" s="236"/>
      <c r="P475" s="236"/>
      <c r="Q475" s="236"/>
      <c r="R475" s="236"/>
      <c r="S475" s="236"/>
      <c r="T475" s="237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8" t="s">
        <v>200</v>
      </c>
      <c r="AU475" s="238" t="s">
        <v>196</v>
      </c>
      <c r="AV475" s="13" t="s">
        <v>84</v>
      </c>
      <c r="AW475" s="13" t="s">
        <v>35</v>
      </c>
      <c r="AX475" s="13" t="s">
        <v>74</v>
      </c>
      <c r="AY475" s="238" t="s">
        <v>189</v>
      </c>
    </row>
    <row r="476" s="13" customFormat="1">
      <c r="A476" s="13"/>
      <c r="B476" s="227"/>
      <c r="C476" s="228"/>
      <c r="D476" s="229" t="s">
        <v>200</v>
      </c>
      <c r="E476" s="230" t="s">
        <v>19</v>
      </c>
      <c r="F476" s="231" t="s">
        <v>3177</v>
      </c>
      <c r="G476" s="228"/>
      <c r="H476" s="232">
        <v>10.114000000000001</v>
      </c>
      <c r="I476" s="233"/>
      <c r="J476" s="228"/>
      <c r="K476" s="228"/>
      <c r="L476" s="234"/>
      <c r="M476" s="235"/>
      <c r="N476" s="236"/>
      <c r="O476" s="236"/>
      <c r="P476" s="236"/>
      <c r="Q476" s="236"/>
      <c r="R476" s="236"/>
      <c r="S476" s="236"/>
      <c r="T476" s="237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8" t="s">
        <v>200</v>
      </c>
      <c r="AU476" s="238" t="s">
        <v>196</v>
      </c>
      <c r="AV476" s="13" t="s">
        <v>84</v>
      </c>
      <c r="AW476" s="13" t="s">
        <v>35</v>
      </c>
      <c r="AX476" s="13" t="s">
        <v>74</v>
      </c>
      <c r="AY476" s="238" t="s">
        <v>189</v>
      </c>
    </row>
    <row r="477" s="13" customFormat="1">
      <c r="A477" s="13"/>
      <c r="B477" s="227"/>
      <c r="C477" s="228"/>
      <c r="D477" s="229" t="s">
        <v>200</v>
      </c>
      <c r="E477" s="230" t="s">
        <v>19</v>
      </c>
      <c r="F477" s="231" t="s">
        <v>3178</v>
      </c>
      <c r="G477" s="228"/>
      <c r="H477" s="232">
        <v>15.369999999999999</v>
      </c>
      <c r="I477" s="233"/>
      <c r="J477" s="228"/>
      <c r="K477" s="228"/>
      <c r="L477" s="234"/>
      <c r="M477" s="235"/>
      <c r="N477" s="236"/>
      <c r="O477" s="236"/>
      <c r="P477" s="236"/>
      <c r="Q477" s="236"/>
      <c r="R477" s="236"/>
      <c r="S477" s="236"/>
      <c r="T477" s="237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8" t="s">
        <v>200</v>
      </c>
      <c r="AU477" s="238" t="s">
        <v>196</v>
      </c>
      <c r="AV477" s="13" t="s">
        <v>84</v>
      </c>
      <c r="AW477" s="13" t="s">
        <v>35</v>
      </c>
      <c r="AX477" s="13" t="s">
        <v>74</v>
      </c>
      <c r="AY477" s="238" t="s">
        <v>189</v>
      </c>
    </row>
    <row r="478" s="13" customFormat="1">
      <c r="A478" s="13"/>
      <c r="B478" s="227"/>
      <c r="C478" s="228"/>
      <c r="D478" s="229" t="s">
        <v>200</v>
      </c>
      <c r="E478" s="230" t="s">
        <v>19</v>
      </c>
      <c r="F478" s="231" t="s">
        <v>3179</v>
      </c>
      <c r="G478" s="228"/>
      <c r="H478" s="232">
        <v>10.201000000000001</v>
      </c>
      <c r="I478" s="233"/>
      <c r="J478" s="228"/>
      <c r="K478" s="228"/>
      <c r="L478" s="234"/>
      <c r="M478" s="235"/>
      <c r="N478" s="236"/>
      <c r="O478" s="236"/>
      <c r="P478" s="236"/>
      <c r="Q478" s="236"/>
      <c r="R478" s="236"/>
      <c r="S478" s="236"/>
      <c r="T478" s="237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8" t="s">
        <v>200</v>
      </c>
      <c r="AU478" s="238" t="s">
        <v>196</v>
      </c>
      <c r="AV478" s="13" t="s">
        <v>84</v>
      </c>
      <c r="AW478" s="13" t="s">
        <v>35</v>
      </c>
      <c r="AX478" s="13" t="s">
        <v>74</v>
      </c>
      <c r="AY478" s="238" t="s">
        <v>189</v>
      </c>
    </row>
    <row r="479" s="13" customFormat="1">
      <c r="A479" s="13"/>
      <c r="B479" s="227"/>
      <c r="C479" s="228"/>
      <c r="D479" s="229" t="s">
        <v>200</v>
      </c>
      <c r="E479" s="230" t="s">
        <v>19</v>
      </c>
      <c r="F479" s="231" t="s">
        <v>3180</v>
      </c>
      <c r="G479" s="228"/>
      <c r="H479" s="232">
        <v>5.9800000000000004</v>
      </c>
      <c r="I479" s="233"/>
      <c r="J479" s="228"/>
      <c r="K479" s="228"/>
      <c r="L479" s="234"/>
      <c r="M479" s="235"/>
      <c r="N479" s="236"/>
      <c r="O479" s="236"/>
      <c r="P479" s="236"/>
      <c r="Q479" s="236"/>
      <c r="R479" s="236"/>
      <c r="S479" s="236"/>
      <c r="T479" s="237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8" t="s">
        <v>200</v>
      </c>
      <c r="AU479" s="238" t="s">
        <v>196</v>
      </c>
      <c r="AV479" s="13" t="s">
        <v>84</v>
      </c>
      <c r="AW479" s="13" t="s">
        <v>35</v>
      </c>
      <c r="AX479" s="13" t="s">
        <v>74</v>
      </c>
      <c r="AY479" s="238" t="s">
        <v>189</v>
      </c>
    </row>
    <row r="480" s="13" customFormat="1">
      <c r="A480" s="13"/>
      <c r="B480" s="227"/>
      <c r="C480" s="228"/>
      <c r="D480" s="229" t="s">
        <v>200</v>
      </c>
      <c r="E480" s="230" t="s">
        <v>19</v>
      </c>
      <c r="F480" s="231" t="s">
        <v>3181</v>
      </c>
      <c r="G480" s="228"/>
      <c r="H480" s="232">
        <v>7.5659999999999998</v>
      </c>
      <c r="I480" s="233"/>
      <c r="J480" s="228"/>
      <c r="K480" s="228"/>
      <c r="L480" s="234"/>
      <c r="M480" s="235"/>
      <c r="N480" s="236"/>
      <c r="O480" s="236"/>
      <c r="P480" s="236"/>
      <c r="Q480" s="236"/>
      <c r="R480" s="236"/>
      <c r="S480" s="236"/>
      <c r="T480" s="237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8" t="s">
        <v>200</v>
      </c>
      <c r="AU480" s="238" t="s">
        <v>196</v>
      </c>
      <c r="AV480" s="13" t="s">
        <v>84</v>
      </c>
      <c r="AW480" s="13" t="s">
        <v>35</v>
      </c>
      <c r="AX480" s="13" t="s">
        <v>74</v>
      </c>
      <c r="AY480" s="238" t="s">
        <v>189</v>
      </c>
    </row>
    <row r="481" s="13" customFormat="1">
      <c r="A481" s="13"/>
      <c r="B481" s="227"/>
      <c r="C481" s="228"/>
      <c r="D481" s="229" t="s">
        <v>200</v>
      </c>
      <c r="E481" s="230" t="s">
        <v>19</v>
      </c>
      <c r="F481" s="231" t="s">
        <v>3182</v>
      </c>
      <c r="G481" s="228"/>
      <c r="H481" s="232">
        <v>12.824999999999999</v>
      </c>
      <c r="I481" s="233"/>
      <c r="J481" s="228"/>
      <c r="K481" s="228"/>
      <c r="L481" s="234"/>
      <c r="M481" s="235"/>
      <c r="N481" s="236"/>
      <c r="O481" s="236"/>
      <c r="P481" s="236"/>
      <c r="Q481" s="236"/>
      <c r="R481" s="236"/>
      <c r="S481" s="236"/>
      <c r="T481" s="237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8" t="s">
        <v>200</v>
      </c>
      <c r="AU481" s="238" t="s">
        <v>196</v>
      </c>
      <c r="AV481" s="13" t="s">
        <v>84</v>
      </c>
      <c r="AW481" s="13" t="s">
        <v>35</v>
      </c>
      <c r="AX481" s="13" t="s">
        <v>74</v>
      </c>
      <c r="AY481" s="238" t="s">
        <v>189</v>
      </c>
    </row>
    <row r="482" s="13" customFormat="1">
      <c r="A482" s="13"/>
      <c r="B482" s="227"/>
      <c r="C482" s="228"/>
      <c r="D482" s="229" t="s">
        <v>200</v>
      </c>
      <c r="E482" s="230" t="s">
        <v>19</v>
      </c>
      <c r="F482" s="231" t="s">
        <v>3183</v>
      </c>
      <c r="G482" s="228"/>
      <c r="H482" s="232">
        <v>4.8360000000000003</v>
      </c>
      <c r="I482" s="233"/>
      <c r="J482" s="228"/>
      <c r="K482" s="228"/>
      <c r="L482" s="234"/>
      <c r="M482" s="235"/>
      <c r="N482" s="236"/>
      <c r="O482" s="236"/>
      <c r="P482" s="236"/>
      <c r="Q482" s="236"/>
      <c r="R482" s="236"/>
      <c r="S482" s="236"/>
      <c r="T482" s="237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8" t="s">
        <v>200</v>
      </c>
      <c r="AU482" s="238" t="s">
        <v>196</v>
      </c>
      <c r="AV482" s="13" t="s">
        <v>84</v>
      </c>
      <c r="AW482" s="13" t="s">
        <v>35</v>
      </c>
      <c r="AX482" s="13" t="s">
        <v>74</v>
      </c>
      <c r="AY482" s="238" t="s">
        <v>189</v>
      </c>
    </row>
    <row r="483" s="13" customFormat="1">
      <c r="A483" s="13"/>
      <c r="B483" s="227"/>
      <c r="C483" s="228"/>
      <c r="D483" s="229" t="s">
        <v>200</v>
      </c>
      <c r="E483" s="230" t="s">
        <v>19</v>
      </c>
      <c r="F483" s="231" t="s">
        <v>3184</v>
      </c>
      <c r="G483" s="228"/>
      <c r="H483" s="232">
        <v>26.907</v>
      </c>
      <c r="I483" s="233"/>
      <c r="J483" s="228"/>
      <c r="K483" s="228"/>
      <c r="L483" s="234"/>
      <c r="M483" s="235"/>
      <c r="N483" s="236"/>
      <c r="O483" s="236"/>
      <c r="P483" s="236"/>
      <c r="Q483" s="236"/>
      <c r="R483" s="236"/>
      <c r="S483" s="236"/>
      <c r="T483" s="237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8" t="s">
        <v>200</v>
      </c>
      <c r="AU483" s="238" t="s">
        <v>196</v>
      </c>
      <c r="AV483" s="13" t="s">
        <v>84</v>
      </c>
      <c r="AW483" s="13" t="s">
        <v>35</v>
      </c>
      <c r="AX483" s="13" t="s">
        <v>74</v>
      </c>
      <c r="AY483" s="238" t="s">
        <v>189</v>
      </c>
    </row>
    <row r="484" s="13" customFormat="1">
      <c r="A484" s="13"/>
      <c r="B484" s="227"/>
      <c r="C484" s="228"/>
      <c r="D484" s="229" t="s">
        <v>200</v>
      </c>
      <c r="E484" s="230" t="s">
        <v>19</v>
      </c>
      <c r="F484" s="231" t="s">
        <v>3185</v>
      </c>
      <c r="G484" s="228"/>
      <c r="H484" s="232">
        <v>11.739000000000001</v>
      </c>
      <c r="I484" s="233"/>
      <c r="J484" s="228"/>
      <c r="K484" s="228"/>
      <c r="L484" s="234"/>
      <c r="M484" s="235"/>
      <c r="N484" s="236"/>
      <c r="O484" s="236"/>
      <c r="P484" s="236"/>
      <c r="Q484" s="236"/>
      <c r="R484" s="236"/>
      <c r="S484" s="236"/>
      <c r="T484" s="237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8" t="s">
        <v>200</v>
      </c>
      <c r="AU484" s="238" t="s">
        <v>196</v>
      </c>
      <c r="AV484" s="13" t="s">
        <v>84</v>
      </c>
      <c r="AW484" s="13" t="s">
        <v>35</v>
      </c>
      <c r="AX484" s="13" t="s">
        <v>74</v>
      </c>
      <c r="AY484" s="238" t="s">
        <v>189</v>
      </c>
    </row>
    <row r="485" s="14" customFormat="1">
      <c r="A485" s="14"/>
      <c r="B485" s="239"/>
      <c r="C485" s="240"/>
      <c r="D485" s="229" t="s">
        <v>200</v>
      </c>
      <c r="E485" s="241" t="s">
        <v>19</v>
      </c>
      <c r="F485" s="242" t="s">
        <v>203</v>
      </c>
      <c r="G485" s="240"/>
      <c r="H485" s="243">
        <v>176.846</v>
      </c>
      <c r="I485" s="244"/>
      <c r="J485" s="240"/>
      <c r="K485" s="240"/>
      <c r="L485" s="245"/>
      <c r="M485" s="246"/>
      <c r="N485" s="247"/>
      <c r="O485" s="247"/>
      <c r="P485" s="247"/>
      <c r="Q485" s="247"/>
      <c r="R485" s="247"/>
      <c r="S485" s="247"/>
      <c r="T485" s="248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9" t="s">
        <v>200</v>
      </c>
      <c r="AU485" s="249" t="s">
        <v>196</v>
      </c>
      <c r="AV485" s="14" t="s">
        <v>196</v>
      </c>
      <c r="AW485" s="14" t="s">
        <v>35</v>
      </c>
      <c r="AX485" s="14" t="s">
        <v>82</v>
      </c>
      <c r="AY485" s="249" t="s">
        <v>189</v>
      </c>
    </row>
    <row r="486" s="2" customFormat="1" ht="16.5" customHeight="1">
      <c r="A486" s="42"/>
      <c r="B486" s="43"/>
      <c r="C486" s="209" t="s">
        <v>1136</v>
      </c>
      <c r="D486" s="209" t="s">
        <v>192</v>
      </c>
      <c r="E486" s="210" t="s">
        <v>3186</v>
      </c>
      <c r="F486" s="211" t="s">
        <v>3187</v>
      </c>
      <c r="G486" s="212" t="s">
        <v>93</v>
      </c>
      <c r="H486" s="213">
        <v>176.846</v>
      </c>
      <c r="I486" s="214"/>
      <c r="J486" s="215">
        <f>ROUND(I486*H486,2)</f>
        <v>0</v>
      </c>
      <c r="K486" s="211" t="s">
        <v>19</v>
      </c>
      <c r="L486" s="48"/>
      <c r="M486" s="216" t="s">
        <v>19</v>
      </c>
      <c r="N486" s="217" t="s">
        <v>45</v>
      </c>
      <c r="O486" s="88"/>
      <c r="P486" s="218">
        <f>O486*H486</f>
        <v>0</v>
      </c>
      <c r="Q486" s="218">
        <v>0</v>
      </c>
      <c r="R486" s="218">
        <f>Q486*H486</f>
        <v>0</v>
      </c>
      <c r="S486" s="218">
        <v>0</v>
      </c>
      <c r="T486" s="219">
        <f>S486*H486</f>
        <v>0</v>
      </c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R486" s="220" t="s">
        <v>196</v>
      </c>
      <c r="AT486" s="220" t="s">
        <v>192</v>
      </c>
      <c r="AU486" s="220" t="s">
        <v>196</v>
      </c>
      <c r="AY486" s="21" t="s">
        <v>189</v>
      </c>
      <c r="BE486" s="221">
        <f>IF(N486="základní",J486,0)</f>
        <v>0</v>
      </c>
      <c r="BF486" s="221">
        <f>IF(N486="snížená",J486,0)</f>
        <v>0</v>
      </c>
      <c r="BG486" s="221">
        <f>IF(N486="zákl. přenesená",J486,0)</f>
        <v>0</v>
      </c>
      <c r="BH486" s="221">
        <f>IF(N486="sníž. přenesená",J486,0)</f>
        <v>0</v>
      </c>
      <c r="BI486" s="221">
        <f>IF(N486="nulová",J486,0)</f>
        <v>0</v>
      </c>
      <c r="BJ486" s="21" t="s">
        <v>82</v>
      </c>
      <c r="BK486" s="221">
        <f>ROUND(I486*H486,2)</f>
        <v>0</v>
      </c>
      <c r="BL486" s="21" t="s">
        <v>196</v>
      </c>
      <c r="BM486" s="220" t="s">
        <v>3188</v>
      </c>
    </row>
    <row r="487" s="2" customFormat="1" ht="16.5" customHeight="1">
      <c r="A487" s="42"/>
      <c r="B487" s="43"/>
      <c r="C487" s="261" t="s">
        <v>2193</v>
      </c>
      <c r="D487" s="261" t="s">
        <v>254</v>
      </c>
      <c r="E487" s="262" t="s">
        <v>3189</v>
      </c>
      <c r="F487" s="263" t="s">
        <v>3190</v>
      </c>
      <c r="G487" s="264" t="s">
        <v>126</v>
      </c>
      <c r="H487" s="265">
        <v>1414.768</v>
      </c>
      <c r="I487" s="266"/>
      <c r="J487" s="267">
        <f>ROUND(I487*H487,2)</f>
        <v>0</v>
      </c>
      <c r="K487" s="263" t="s">
        <v>19</v>
      </c>
      <c r="L487" s="268"/>
      <c r="M487" s="269" t="s">
        <v>19</v>
      </c>
      <c r="N487" s="270" t="s">
        <v>45</v>
      </c>
      <c r="O487" s="88"/>
      <c r="P487" s="218">
        <f>O487*H487</f>
        <v>0</v>
      </c>
      <c r="Q487" s="218">
        <v>0.001</v>
      </c>
      <c r="R487" s="218">
        <f>Q487*H487</f>
        <v>1.414768</v>
      </c>
      <c r="S487" s="218">
        <v>0</v>
      </c>
      <c r="T487" s="219">
        <f>S487*H487</f>
        <v>0</v>
      </c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R487" s="220" t="s">
        <v>247</v>
      </c>
      <c r="AT487" s="220" t="s">
        <v>254</v>
      </c>
      <c r="AU487" s="220" t="s">
        <v>196</v>
      </c>
      <c r="AY487" s="21" t="s">
        <v>189</v>
      </c>
      <c r="BE487" s="221">
        <f>IF(N487="základní",J487,0)</f>
        <v>0</v>
      </c>
      <c r="BF487" s="221">
        <f>IF(N487="snížená",J487,0)</f>
        <v>0</v>
      </c>
      <c r="BG487" s="221">
        <f>IF(N487="zákl. přenesená",J487,0)</f>
        <v>0</v>
      </c>
      <c r="BH487" s="221">
        <f>IF(N487="sníž. přenesená",J487,0)</f>
        <v>0</v>
      </c>
      <c r="BI487" s="221">
        <f>IF(N487="nulová",J487,0)</f>
        <v>0</v>
      </c>
      <c r="BJ487" s="21" t="s">
        <v>82</v>
      </c>
      <c r="BK487" s="221">
        <f>ROUND(I487*H487,2)</f>
        <v>0</v>
      </c>
      <c r="BL487" s="21" t="s">
        <v>196</v>
      </c>
      <c r="BM487" s="220" t="s">
        <v>3191</v>
      </c>
    </row>
    <row r="488" s="2" customFormat="1" ht="24.15" customHeight="1">
      <c r="A488" s="42"/>
      <c r="B488" s="43"/>
      <c r="C488" s="209" t="s">
        <v>2198</v>
      </c>
      <c r="D488" s="209" t="s">
        <v>192</v>
      </c>
      <c r="E488" s="210" t="s">
        <v>3192</v>
      </c>
      <c r="F488" s="211" t="s">
        <v>3193</v>
      </c>
      <c r="G488" s="212" t="s">
        <v>93</v>
      </c>
      <c r="H488" s="213">
        <v>176.846</v>
      </c>
      <c r="I488" s="214"/>
      <c r="J488" s="215">
        <f>ROUND(I488*H488,2)</f>
        <v>0</v>
      </c>
      <c r="K488" s="211" t="s">
        <v>19</v>
      </c>
      <c r="L488" s="48"/>
      <c r="M488" s="216" t="s">
        <v>19</v>
      </c>
      <c r="N488" s="217" t="s">
        <v>45</v>
      </c>
      <c r="O488" s="88"/>
      <c r="P488" s="218">
        <f>O488*H488</f>
        <v>0</v>
      </c>
      <c r="Q488" s="218">
        <v>0</v>
      </c>
      <c r="R488" s="218">
        <f>Q488*H488</f>
        <v>0</v>
      </c>
      <c r="S488" s="218">
        <v>0</v>
      </c>
      <c r="T488" s="219">
        <f>S488*H488</f>
        <v>0</v>
      </c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R488" s="220" t="s">
        <v>196</v>
      </c>
      <c r="AT488" s="220" t="s">
        <v>192</v>
      </c>
      <c r="AU488" s="220" t="s">
        <v>196</v>
      </c>
      <c r="AY488" s="21" t="s">
        <v>189</v>
      </c>
      <c r="BE488" s="221">
        <f>IF(N488="základní",J488,0)</f>
        <v>0</v>
      </c>
      <c r="BF488" s="221">
        <f>IF(N488="snížená",J488,0)</f>
        <v>0</v>
      </c>
      <c r="BG488" s="221">
        <f>IF(N488="zákl. přenesená",J488,0)</f>
        <v>0</v>
      </c>
      <c r="BH488" s="221">
        <f>IF(N488="sníž. přenesená",J488,0)</f>
        <v>0</v>
      </c>
      <c r="BI488" s="221">
        <f>IF(N488="nulová",J488,0)</f>
        <v>0</v>
      </c>
      <c r="BJ488" s="21" t="s">
        <v>82</v>
      </c>
      <c r="BK488" s="221">
        <f>ROUND(I488*H488,2)</f>
        <v>0</v>
      </c>
      <c r="BL488" s="21" t="s">
        <v>196</v>
      </c>
      <c r="BM488" s="220" t="s">
        <v>3194</v>
      </c>
    </row>
    <row r="489" s="2" customFormat="1" ht="24.15" customHeight="1">
      <c r="A489" s="42"/>
      <c r="B489" s="43"/>
      <c r="C489" s="261" t="s">
        <v>2202</v>
      </c>
      <c r="D489" s="261" t="s">
        <v>254</v>
      </c>
      <c r="E489" s="262" t="s">
        <v>3195</v>
      </c>
      <c r="F489" s="263" t="s">
        <v>3196</v>
      </c>
      <c r="G489" s="264" t="s">
        <v>126</v>
      </c>
      <c r="H489" s="265">
        <v>11318.144</v>
      </c>
      <c r="I489" s="266"/>
      <c r="J489" s="267">
        <f>ROUND(I489*H489,2)</f>
        <v>0</v>
      </c>
      <c r="K489" s="263" t="s">
        <v>19</v>
      </c>
      <c r="L489" s="268"/>
      <c r="M489" s="269" t="s">
        <v>19</v>
      </c>
      <c r="N489" s="270" t="s">
        <v>45</v>
      </c>
      <c r="O489" s="88"/>
      <c r="P489" s="218">
        <f>O489*H489</f>
        <v>0</v>
      </c>
      <c r="Q489" s="218">
        <v>0.001</v>
      </c>
      <c r="R489" s="218">
        <f>Q489*H489</f>
        <v>11.318144</v>
      </c>
      <c r="S489" s="218">
        <v>0</v>
      </c>
      <c r="T489" s="219">
        <f>S489*H489</f>
        <v>0</v>
      </c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R489" s="220" t="s">
        <v>247</v>
      </c>
      <c r="AT489" s="220" t="s">
        <v>254</v>
      </c>
      <c r="AU489" s="220" t="s">
        <v>196</v>
      </c>
      <c r="AY489" s="21" t="s">
        <v>189</v>
      </c>
      <c r="BE489" s="221">
        <f>IF(N489="základní",J489,0)</f>
        <v>0</v>
      </c>
      <c r="BF489" s="221">
        <f>IF(N489="snížená",J489,0)</f>
        <v>0</v>
      </c>
      <c r="BG489" s="221">
        <f>IF(N489="zákl. přenesená",J489,0)</f>
        <v>0</v>
      </c>
      <c r="BH489" s="221">
        <f>IF(N489="sníž. přenesená",J489,0)</f>
        <v>0</v>
      </c>
      <c r="BI489" s="221">
        <f>IF(N489="nulová",J489,0)</f>
        <v>0</v>
      </c>
      <c r="BJ489" s="21" t="s">
        <v>82</v>
      </c>
      <c r="BK489" s="221">
        <f>ROUND(I489*H489,2)</f>
        <v>0</v>
      </c>
      <c r="BL489" s="21" t="s">
        <v>196</v>
      </c>
      <c r="BM489" s="220" t="s">
        <v>3197</v>
      </c>
    </row>
    <row r="490" s="2" customFormat="1" ht="16.5" customHeight="1">
      <c r="A490" s="42"/>
      <c r="B490" s="43"/>
      <c r="C490" s="209" t="s">
        <v>2206</v>
      </c>
      <c r="D490" s="209" t="s">
        <v>192</v>
      </c>
      <c r="E490" s="210" t="s">
        <v>3198</v>
      </c>
      <c r="F490" s="211" t="s">
        <v>3199</v>
      </c>
      <c r="G490" s="212" t="s">
        <v>93</v>
      </c>
      <c r="H490" s="213">
        <v>176.846</v>
      </c>
      <c r="I490" s="214"/>
      <c r="J490" s="215">
        <f>ROUND(I490*H490,2)</f>
        <v>0</v>
      </c>
      <c r="K490" s="211" t="s">
        <v>19</v>
      </c>
      <c r="L490" s="48"/>
      <c r="M490" s="216" t="s">
        <v>19</v>
      </c>
      <c r="N490" s="217" t="s">
        <v>45</v>
      </c>
      <c r="O490" s="88"/>
      <c r="P490" s="218">
        <f>O490*H490</f>
        <v>0</v>
      </c>
      <c r="Q490" s="218">
        <v>0</v>
      </c>
      <c r="R490" s="218">
        <f>Q490*H490</f>
        <v>0</v>
      </c>
      <c r="S490" s="218">
        <v>0</v>
      </c>
      <c r="T490" s="219">
        <f>S490*H490</f>
        <v>0</v>
      </c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R490" s="220" t="s">
        <v>196</v>
      </c>
      <c r="AT490" s="220" t="s">
        <v>192</v>
      </c>
      <c r="AU490" s="220" t="s">
        <v>196</v>
      </c>
      <c r="AY490" s="21" t="s">
        <v>189</v>
      </c>
      <c r="BE490" s="221">
        <f>IF(N490="základní",J490,0)</f>
        <v>0</v>
      </c>
      <c r="BF490" s="221">
        <f>IF(N490="snížená",J490,0)</f>
        <v>0</v>
      </c>
      <c r="BG490" s="221">
        <f>IF(N490="zákl. přenesená",J490,0)</f>
        <v>0</v>
      </c>
      <c r="BH490" s="221">
        <f>IF(N490="sníž. přenesená",J490,0)</f>
        <v>0</v>
      </c>
      <c r="BI490" s="221">
        <f>IF(N490="nulová",J490,0)</f>
        <v>0</v>
      </c>
      <c r="BJ490" s="21" t="s">
        <v>82</v>
      </c>
      <c r="BK490" s="221">
        <f>ROUND(I490*H490,2)</f>
        <v>0</v>
      </c>
      <c r="BL490" s="21" t="s">
        <v>196</v>
      </c>
      <c r="BM490" s="220" t="s">
        <v>3200</v>
      </c>
    </row>
    <row r="491" s="2" customFormat="1" ht="24.15" customHeight="1">
      <c r="A491" s="42"/>
      <c r="B491" s="43"/>
      <c r="C491" s="261" t="s">
        <v>2212</v>
      </c>
      <c r="D491" s="261" t="s">
        <v>254</v>
      </c>
      <c r="E491" s="262" t="s">
        <v>3201</v>
      </c>
      <c r="F491" s="263" t="s">
        <v>3202</v>
      </c>
      <c r="G491" s="264" t="s">
        <v>126</v>
      </c>
      <c r="H491" s="265">
        <v>353.69200000000001</v>
      </c>
      <c r="I491" s="266"/>
      <c r="J491" s="267">
        <f>ROUND(I491*H491,2)</f>
        <v>0</v>
      </c>
      <c r="K491" s="263" t="s">
        <v>19</v>
      </c>
      <c r="L491" s="268"/>
      <c r="M491" s="269" t="s">
        <v>19</v>
      </c>
      <c r="N491" s="270" t="s">
        <v>45</v>
      </c>
      <c r="O491" s="88"/>
      <c r="P491" s="218">
        <f>O491*H491</f>
        <v>0</v>
      </c>
      <c r="Q491" s="218">
        <v>0.001</v>
      </c>
      <c r="R491" s="218">
        <f>Q491*H491</f>
        <v>0.35369200000000001</v>
      </c>
      <c r="S491" s="218">
        <v>0</v>
      </c>
      <c r="T491" s="219">
        <f>S491*H491</f>
        <v>0</v>
      </c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R491" s="220" t="s">
        <v>247</v>
      </c>
      <c r="AT491" s="220" t="s">
        <v>254</v>
      </c>
      <c r="AU491" s="220" t="s">
        <v>196</v>
      </c>
      <c r="AY491" s="21" t="s">
        <v>189</v>
      </c>
      <c r="BE491" s="221">
        <f>IF(N491="základní",J491,0)</f>
        <v>0</v>
      </c>
      <c r="BF491" s="221">
        <f>IF(N491="snížená",J491,0)</f>
        <v>0</v>
      </c>
      <c r="BG491" s="221">
        <f>IF(N491="zákl. přenesená",J491,0)</f>
        <v>0</v>
      </c>
      <c r="BH491" s="221">
        <f>IF(N491="sníž. přenesená",J491,0)</f>
        <v>0</v>
      </c>
      <c r="BI491" s="221">
        <f>IF(N491="nulová",J491,0)</f>
        <v>0</v>
      </c>
      <c r="BJ491" s="21" t="s">
        <v>82</v>
      </c>
      <c r="BK491" s="221">
        <f>ROUND(I491*H491,2)</f>
        <v>0</v>
      </c>
      <c r="BL491" s="21" t="s">
        <v>196</v>
      </c>
      <c r="BM491" s="220" t="s">
        <v>3203</v>
      </c>
    </row>
    <row r="492" s="2" customFormat="1" ht="16.5" customHeight="1">
      <c r="A492" s="42"/>
      <c r="B492" s="43"/>
      <c r="C492" s="209" t="s">
        <v>2218</v>
      </c>
      <c r="D492" s="209" t="s">
        <v>192</v>
      </c>
      <c r="E492" s="210" t="s">
        <v>3204</v>
      </c>
      <c r="F492" s="211" t="s">
        <v>3205</v>
      </c>
      <c r="G492" s="212" t="s">
        <v>93</v>
      </c>
      <c r="H492" s="213">
        <v>212.16200000000001</v>
      </c>
      <c r="I492" s="214"/>
      <c r="J492" s="215">
        <f>ROUND(I492*H492,2)</f>
        <v>0</v>
      </c>
      <c r="K492" s="211" t="s">
        <v>19</v>
      </c>
      <c r="L492" s="48"/>
      <c r="M492" s="216" t="s">
        <v>19</v>
      </c>
      <c r="N492" s="217" t="s">
        <v>45</v>
      </c>
      <c r="O492" s="88"/>
      <c r="P492" s="218">
        <f>O492*H492</f>
        <v>0</v>
      </c>
      <c r="Q492" s="218">
        <v>0</v>
      </c>
      <c r="R492" s="218">
        <f>Q492*H492</f>
        <v>0</v>
      </c>
      <c r="S492" s="218">
        <v>0</v>
      </c>
      <c r="T492" s="219">
        <f>S492*H492</f>
        <v>0</v>
      </c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R492" s="220" t="s">
        <v>196</v>
      </c>
      <c r="AT492" s="220" t="s">
        <v>192</v>
      </c>
      <c r="AU492" s="220" t="s">
        <v>196</v>
      </c>
      <c r="AY492" s="21" t="s">
        <v>189</v>
      </c>
      <c r="BE492" s="221">
        <f>IF(N492="základní",J492,0)</f>
        <v>0</v>
      </c>
      <c r="BF492" s="221">
        <f>IF(N492="snížená",J492,0)</f>
        <v>0</v>
      </c>
      <c r="BG492" s="221">
        <f>IF(N492="zákl. přenesená",J492,0)</f>
        <v>0</v>
      </c>
      <c r="BH492" s="221">
        <f>IF(N492="sníž. přenesená",J492,0)</f>
        <v>0</v>
      </c>
      <c r="BI492" s="221">
        <f>IF(N492="nulová",J492,0)</f>
        <v>0</v>
      </c>
      <c r="BJ492" s="21" t="s">
        <v>82</v>
      </c>
      <c r="BK492" s="221">
        <f>ROUND(I492*H492,2)</f>
        <v>0</v>
      </c>
      <c r="BL492" s="21" t="s">
        <v>196</v>
      </c>
      <c r="BM492" s="220" t="s">
        <v>3206</v>
      </c>
    </row>
    <row r="493" s="15" customFormat="1">
      <c r="A493" s="15"/>
      <c r="B493" s="251"/>
      <c r="C493" s="252"/>
      <c r="D493" s="229" t="s">
        <v>200</v>
      </c>
      <c r="E493" s="253" t="s">
        <v>19</v>
      </c>
      <c r="F493" s="254" t="s">
        <v>3165</v>
      </c>
      <c r="G493" s="252"/>
      <c r="H493" s="253" t="s">
        <v>19</v>
      </c>
      <c r="I493" s="255"/>
      <c r="J493" s="252"/>
      <c r="K493" s="252"/>
      <c r="L493" s="256"/>
      <c r="M493" s="257"/>
      <c r="N493" s="258"/>
      <c r="O493" s="258"/>
      <c r="P493" s="258"/>
      <c r="Q493" s="258"/>
      <c r="R493" s="258"/>
      <c r="S493" s="258"/>
      <c r="T493" s="259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60" t="s">
        <v>200</v>
      </c>
      <c r="AU493" s="260" t="s">
        <v>196</v>
      </c>
      <c r="AV493" s="15" t="s">
        <v>82</v>
      </c>
      <c r="AW493" s="15" t="s">
        <v>35</v>
      </c>
      <c r="AX493" s="15" t="s">
        <v>74</v>
      </c>
      <c r="AY493" s="260" t="s">
        <v>189</v>
      </c>
    </row>
    <row r="494" s="13" customFormat="1">
      <c r="A494" s="13"/>
      <c r="B494" s="227"/>
      <c r="C494" s="228"/>
      <c r="D494" s="229" t="s">
        <v>200</v>
      </c>
      <c r="E494" s="230" t="s">
        <v>19</v>
      </c>
      <c r="F494" s="231" t="s">
        <v>3207</v>
      </c>
      <c r="G494" s="228"/>
      <c r="H494" s="232">
        <v>11.093</v>
      </c>
      <c r="I494" s="233"/>
      <c r="J494" s="228"/>
      <c r="K494" s="228"/>
      <c r="L494" s="234"/>
      <c r="M494" s="235"/>
      <c r="N494" s="236"/>
      <c r="O494" s="236"/>
      <c r="P494" s="236"/>
      <c r="Q494" s="236"/>
      <c r="R494" s="236"/>
      <c r="S494" s="236"/>
      <c r="T494" s="237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8" t="s">
        <v>200</v>
      </c>
      <c r="AU494" s="238" t="s">
        <v>196</v>
      </c>
      <c r="AV494" s="13" t="s">
        <v>84</v>
      </c>
      <c r="AW494" s="13" t="s">
        <v>35</v>
      </c>
      <c r="AX494" s="13" t="s">
        <v>74</v>
      </c>
      <c r="AY494" s="238" t="s">
        <v>189</v>
      </c>
    </row>
    <row r="495" s="13" customFormat="1">
      <c r="A495" s="13"/>
      <c r="B495" s="227"/>
      <c r="C495" s="228"/>
      <c r="D495" s="229" t="s">
        <v>200</v>
      </c>
      <c r="E495" s="230" t="s">
        <v>19</v>
      </c>
      <c r="F495" s="231" t="s">
        <v>3208</v>
      </c>
      <c r="G495" s="228"/>
      <c r="H495" s="232">
        <v>0.45100000000000001</v>
      </c>
      <c r="I495" s="233"/>
      <c r="J495" s="228"/>
      <c r="K495" s="228"/>
      <c r="L495" s="234"/>
      <c r="M495" s="235"/>
      <c r="N495" s="236"/>
      <c r="O495" s="236"/>
      <c r="P495" s="236"/>
      <c r="Q495" s="236"/>
      <c r="R495" s="236"/>
      <c r="S495" s="236"/>
      <c r="T495" s="237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8" t="s">
        <v>200</v>
      </c>
      <c r="AU495" s="238" t="s">
        <v>196</v>
      </c>
      <c r="AV495" s="13" t="s">
        <v>84</v>
      </c>
      <c r="AW495" s="13" t="s">
        <v>35</v>
      </c>
      <c r="AX495" s="13" t="s">
        <v>74</v>
      </c>
      <c r="AY495" s="238" t="s">
        <v>189</v>
      </c>
    </row>
    <row r="496" s="13" customFormat="1">
      <c r="A496" s="13"/>
      <c r="B496" s="227"/>
      <c r="C496" s="228"/>
      <c r="D496" s="229" t="s">
        <v>200</v>
      </c>
      <c r="E496" s="230" t="s">
        <v>19</v>
      </c>
      <c r="F496" s="231" t="s">
        <v>3209</v>
      </c>
      <c r="G496" s="228"/>
      <c r="H496" s="232">
        <v>13.616</v>
      </c>
      <c r="I496" s="233"/>
      <c r="J496" s="228"/>
      <c r="K496" s="228"/>
      <c r="L496" s="234"/>
      <c r="M496" s="235"/>
      <c r="N496" s="236"/>
      <c r="O496" s="236"/>
      <c r="P496" s="236"/>
      <c r="Q496" s="236"/>
      <c r="R496" s="236"/>
      <c r="S496" s="236"/>
      <c r="T496" s="237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8" t="s">
        <v>200</v>
      </c>
      <c r="AU496" s="238" t="s">
        <v>196</v>
      </c>
      <c r="AV496" s="13" t="s">
        <v>84</v>
      </c>
      <c r="AW496" s="13" t="s">
        <v>35</v>
      </c>
      <c r="AX496" s="13" t="s">
        <v>74</v>
      </c>
      <c r="AY496" s="238" t="s">
        <v>189</v>
      </c>
    </row>
    <row r="497" s="13" customFormat="1">
      <c r="A497" s="13"/>
      <c r="B497" s="227"/>
      <c r="C497" s="228"/>
      <c r="D497" s="229" t="s">
        <v>200</v>
      </c>
      <c r="E497" s="230" t="s">
        <v>19</v>
      </c>
      <c r="F497" s="231" t="s">
        <v>3210</v>
      </c>
      <c r="G497" s="228"/>
      <c r="H497" s="232">
        <v>4.0890000000000004</v>
      </c>
      <c r="I497" s="233"/>
      <c r="J497" s="228"/>
      <c r="K497" s="228"/>
      <c r="L497" s="234"/>
      <c r="M497" s="235"/>
      <c r="N497" s="236"/>
      <c r="O497" s="236"/>
      <c r="P497" s="236"/>
      <c r="Q497" s="236"/>
      <c r="R497" s="236"/>
      <c r="S497" s="236"/>
      <c r="T497" s="237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8" t="s">
        <v>200</v>
      </c>
      <c r="AU497" s="238" t="s">
        <v>196</v>
      </c>
      <c r="AV497" s="13" t="s">
        <v>84</v>
      </c>
      <c r="AW497" s="13" t="s">
        <v>35</v>
      </c>
      <c r="AX497" s="13" t="s">
        <v>74</v>
      </c>
      <c r="AY497" s="238" t="s">
        <v>189</v>
      </c>
    </row>
    <row r="498" s="13" customFormat="1">
      <c r="A498" s="13"/>
      <c r="B498" s="227"/>
      <c r="C498" s="228"/>
      <c r="D498" s="229" t="s">
        <v>200</v>
      </c>
      <c r="E498" s="230" t="s">
        <v>19</v>
      </c>
      <c r="F498" s="231" t="s">
        <v>3211</v>
      </c>
      <c r="G498" s="228"/>
      <c r="H498" s="232">
        <v>9.0340000000000007</v>
      </c>
      <c r="I498" s="233"/>
      <c r="J498" s="228"/>
      <c r="K498" s="228"/>
      <c r="L498" s="234"/>
      <c r="M498" s="235"/>
      <c r="N498" s="236"/>
      <c r="O498" s="236"/>
      <c r="P498" s="236"/>
      <c r="Q498" s="236"/>
      <c r="R498" s="236"/>
      <c r="S498" s="236"/>
      <c r="T498" s="237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8" t="s">
        <v>200</v>
      </c>
      <c r="AU498" s="238" t="s">
        <v>196</v>
      </c>
      <c r="AV498" s="13" t="s">
        <v>84</v>
      </c>
      <c r="AW498" s="13" t="s">
        <v>35</v>
      </c>
      <c r="AX498" s="13" t="s">
        <v>74</v>
      </c>
      <c r="AY498" s="238" t="s">
        <v>189</v>
      </c>
    </row>
    <row r="499" s="13" customFormat="1">
      <c r="A499" s="13"/>
      <c r="B499" s="227"/>
      <c r="C499" s="228"/>
      <c r="D499" s="229" t="s">
        <v>200</v>
      </c>
      <c r="E499" s="230" t="s">
        <v>19</v>
      </c>
      <c r="F499" s="231" t="s">
        <v>3212</v>
      </c>
      <c r="G499" s="228"/>
      <c r="H499" s="232">
        <v>0.38400000000000001</v>
      </c>
      <c r="I499" s="233"/>
      <c r="J499" s="228"/>
      <c r="K499" s="228"/>
      <c r="L499" s="234"/>
      <c r="M499" s="235"/>
      <c r="N499" s="236"/>
      <c r="O499" s="236"/>
      <c r="P499" s="236"/>
      <c r="Q499" s="236"/>
      <c r="R499" s="236"/>
      <c r="S499" s="236"/>
      <c r="T499" s="237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8" t="s">
        <v>200</v>
      </c>
      <c r="AU499" s="238" t="s">
        <v>196</v>
      </c>
      <c r="AV499" s="13" t="s">
        <v>84</v>
      </c>
      <c r="AW499" s="13" t="s">
        <v>35</v>
      </c>
      <c r="AX499" s="13" t="s">
        <v>74</v>
      </c>
      <c r="AY499" s="238" t="s">
        <v>189</v>
      </c>
    </row>
    <row r="500" s="13" customFormat="1">
      <c r="A500" s="13"/>
      <c r="B500" s="227"/>
      <c r="C500" s="228"/>
      <c r="D500" s="229" t="s">
        <v>200</v>
      </c>
      <c r="E500" s="230" t="s">
        <v>19</v>
      </c>
      <c r="F500" s="231" t="s">
        <v>3213</v>
      </c>
      <c r="G500" s="228"/>
      <c r="H500" s="232">
        <v>11.757999999999999</v>
      </c>
      <c r="I500" s="233"/>
      <c r="J500" s="228"/>
      <c r="K500" s="228"/>
      <c r="L500" s="234"/>
      <c r="M500" s="235"/>
      <c r="N500" s="236"/>
      <c r="O500" s="236"/>
      <c r="P500" s="236"/>
      <c r="Q500" s="236"/>
      <c r="R500" s="236"/>
      <c r="S500" s="236"/>
      <c r="T500" s="237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8" t="s">
        <v>200</v>
      </c>
      <c r="AU500" s="238" t="s">
        <v>196</v>
      </c>
      <c r="AV500" s="13" t="s">
        <v>84</v>
      </c>
      <c r="AW500" s="13" t="s">
        <v>35</v>
      </c>
      <c r="AX500" s="13" t="s">
        <v>74</v>
      </c>
      <c r="AY500" s="238" t="s">
        <v>189</v>
      </c>
    </row>
    <row r="501" s="13" customFormat="1">
      <c r="A501" s="13"/>
      <c r="B501" s="227"/>
      <c r="C501" s="228"/>
      <c r="D501" s="229" t="s">
        <v>200</v>
      </c>
      <c r="E501" s="230" t="s">
        <v>19</v>
      </c>
      <c r="F501" s="231" t="s">
        <v>3214</v>
      </c>
      <c r="G501" s="228"/>
      <c r="H501" s="232">
        <v>4.4100000000000001</v>
      </c>
      <c r="I501" s="233"/>
      <c r="J501" s="228"/>
      <c r="K501" s="228"/>
      <c r="L501" s="234"/>
      <c r="M501" s="235"/>
      <c r="N501" s="236"/>
      <c r="O501" s="236"/>
      <c r="P501" s="236"/>
      <c r="Q501" s="236"/>
      <c r="R501" s="236"/>
      <c r="S501" s="236"/>
      <c r="T501" s="237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8" t="s">
        <v>200</v>
      </c>
      <c r="AU501" s="238" t="s">
        <v>196</v>
      </c>
      <c r="AV501" s="13" t="s">
        <v>84</v>
      </c>
      <c r="AW501" s="13" t="s">
        <v>35</v>
      </c>
      <c r="AX501" s="13" t="s">
        <v>74</v>
      </c>
      <c r="AY501" s="238" t="s">
        <v>189</v>
      </c>
    </row>
    <row r="502" s="13" customFormat="1">
      <c r="A502" s="13"/>
      <c r="B502" s="227"/>
      <c r="C502" s="228"/>
      <c r="D502" s="229" t="s">
        <v>200</v>
      </c>
      <c r="E502" s="230" t="s">
        <v>19</v>
      </c>
      <c r="F502" s="231" t="s">
        <v>3215</v>
      </c>
      <c r="G502" s="228"/>
      <c r="H502" s="232">
        <v>10.742000000000001</v>
      </c>
      <c r="I502" s="233"/>
      <c r="J502" s="228"/>
      <c r="K502" s="228"/>
      <c r="L502" s="234"/>
      <c r="M502" s="235"/>
      <c r="N502" s="236"/>
      <c r="O502" s="236"/>
      <c r="P502" s="236"/>
      <c r="Q502" s="236"/>
      <c r="R502" s="236"/>
      <c r="S502" s="236"/>
      <c r="T502" s="237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8" t="s">
        <v>200</v>
      </c>
      <c r="AU502" s="238" t="s">
        <v>196</v>
      </c>
      <c r="AV502" s="13" t="s">
        <v>84</v>
      </c>
      <c r="AW502" s="13" t="s">
        <v>35</v>
      </c>
      <c r="AX502" s="13" t="s">
        <v>74</v>
      </c>
      <c r="AY502" s="238" t="s">
        <v>189</v>
      </c>
    </row>
    <row r="503" s="13" customFormat="1">
      <c r="A503" s="13"/>
      <c r="B503" s="227"/>
      <c r="C503" s="228"/>
      <c r="D503" s="229" t="s">
        <v>200</v>
      </c>
      <c r="E503" s="230" t="s">
        <v>19</v>
      </c>
      <c r="F503" s="231" t="s">
        <v>3216</v>
      </c>
      <c r="G503" s="228"/>
      <c r="H503" s="232">
        <v>9.1500000000000004</v>
      </c>
      <c r="I503" s="233"/>
      <c r="J503" s="228"/>
      <c r="K503" s="228"/>
      <c r="L503" s="234"/>
      <c r="M503" s="235"/>
      <c r="N503" s="236"/>
      <c r="O503" s="236"/>
      <c r="P503" s="236"/>
      <c r="Q503" s="236"/>
      <c r="R503" s="236"/>
      <c r="S503" s="236"/>
      <c r="T503" s="237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8" t="s">
        <v>200</v>
      </c>
      <c r="AU503" s="238" t="s">
        <v>196</v>
      </c>
      <c r="AV503" s="13" t="s">
        <v>84</v>
      </c>
      <c r="AW503" s="13" t="s">
        <v>35</v>
      </c>
      <c r="AX503" s="13" t="s">
        <v>74</v>
      </c>
      <c r="AY503" s="238" t="s">
        <v>189</v>
      </c>
    </row>
    <row r="504" s="13" customFormat="1">
      <c r="A504" s="13"/>
      <c r="B504" s="227"/>
      <c r="C504" s="228"/>
      <c r="D504" s="229" t="s">
        <v>200</v>
      </c>
      <c r="E504" s="230" t="s">
        <v>19</v>
      </c>
      <c r="F504" s="231" t="s">
        <v>3217</v>
      </c>
      <c r="G504" s="228"/>
      <c r="H504" s="232">
        <v>14.708</v>
      </c>
      <c r="I504" s="233"/>
      <c r="J504" s="228"/>
      <c r="K504" s="228"/>
      <c r="L504" s="234"/>
      <c r="M504" s="235"/>
      <c r="N504" s="236"/>
      <c r="O504" s="236"/>
      <c r="P504" s="236"/>
      <c r="Q504" s="236"/>
      <c r="R504" s="236"/>
      <c r="S504" s="236"/>
      <c r="T504" s="237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8" t="s">
        <v>200</v>
      </c>
      <c r="AU504" s="238" t="s">
        <v>196</v>
      </c>
      <c r="AV504" s="13" t="s">
        <v>84</v>
      </c>
      <c r="AW504" s="13" t="s">
        <v>35</v>
      </c>
      <c r="AX504" s="13" t="s">
        <v>74</v>
      </c>
      <c r="AY504" s="238" t="s">
        <v>189</v>
      </c>
    </row>
    <row r="505" s="13" customFormat="1">
      <c r="A505" s="13"/>
      <c r="B505" s="227"/>
      <c r="C505" s="228"/>
      <c r="D505" s="229" t="s">
        <v>200</v>
      </c>
      <c r="E505" s="230" t="s">
        <v>19</v>
      </c>
      <c r="F505" s="231" t="s">
        <v>3218</v>
      </c>
      <c r="G505" s="228"/>
      <c r="H505" s="232">
        <v>11.853999999999999</v>
      </c>
      <c r="I505" s="233"/>
      <c r="J505" s="228"/>
      <c r="K505" s="228"/>
      <c r="L505" s="234"/>
      <c r="M505" s="235"/>
      <c r="N505" s="236"/>
      <c r="O505" s="236"/>
      <c r="P505" s="236"/>
      <c r="Q505" s="236"/>
      <c r="R505" s="236"/>
      <c r="S505" s="236"/>
      <c r="T505" s="237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8" t="s">
        <v>200</v>
      </c>
      <c r="AU505" s="238" t="s">
        <v>196</v>
      </c>
      <c r="AV505" s="13" t="s">
        <v>84</v>
      </c>
      <c r="AW505" s="13" t="s">
        <v>35</v>
      </c>
      <c r="AX505" s="13" t="s">
        <v>74</v>
      </c>
      <c r="AY505" s="238" t="s">
        <v>189</v>
      </c>
    </row>
    <row r="506" s="13" customFormat="1">
      <c r="A506" s="13"/>
      <c r="B506" s="227"/>
      <c r="C506" s="228"/>
      <c r="D506" s="229" t="s">
        <v>200</v>
      </c>
      <c r="E506" s="230" t="s">
        <v>19</v>
      </c>
      <c r="F506" s="231" t="s">
        <v>3219</v>
      </c>
      <c r="G506" s="228"/>
      <c r="H506" s="232">
        <v>17.838999999999999</v>
      </c>
      <c r="I506" s="233"/>
      <c r="J506" s="228"/>
      <c r="K506" s="228"/>
      <c r="L506" s="234"/>
      <c r="M506" s="235"/>
      <c r="N506" s="236"/>
      <c r="O506" s="236"/>
      <c r="P506" s="236"/>
      <c r="Q506" s="236"/>
      <c r="R506" s="236"/>
      <c r="S506" s="236"/>
      <c r="T506" s="237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8" t="s">
        <v>200</v>
      </c>
      <c r="AU506" s="238" t="s">
        <v>196</v>
      </c>
      <c r="AV506" s="13" t="s">
        <v>84</v>
      </c>
      <c r="AW506" s="13" t="s">
        <v>35</v>
      </c>
      <c r="AX506" s="13" t="s">
        <v>74</v>
      </c>
      <c r="AY506" s="238" t="s">
        <v>189</v>
      </c>
    </row>
    <row r="507" s="13" customFormat="1">
      <c r="A507" s="13"/>
      <c r="B507" s="227"/>
      <c r="C507" s="228"/>
      <c r="D507" s="229" t="s">
        <v>200</v>
      </c>
      <c r="E507" s="230" t="s">
        <v>19</v>
      </c>
      <c r="F507" s="231" t="s">
        <v>3220</v>
      </c>
      <c r="G507" s="228"/>
      <c r="H507" s="232">
        <v>11.734999999999999</v>
      </c>
      <c r="I507" s="233"/>
      <c r="J507" s="228"/>
      <c r="K507" s="228"/>
      <c r="L507" s="234"/>
      <c r="M507" s="235"/>
      <c r="N507" s="236"/>
      <c r="O507" s="236"/>
      <c r="P507" s="236"/>
      <c r="Q507" s="236"/>
      <c r="R507" s="236"/>
      <c r="S507" s="236"/>
      <c r="T507" s="237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8" t="s">
        <v>200</v>
      </c>
      <c r="AU507" s="238" t="s">
        <v>196</v>
      </c>
      <c r="AV507" s="13" t="s">
        <v>84</v>
      </c>
      <c r="AW507" s="13" t="s">
        <v>35</v>
      </c>
      <c r="AX507" s="13" t="s">
        <v>74</v>
      </c>
      <c r="AY507" s="238" t="s">
        <v>189</v>
      </c>
    </row>
    <row r="508" s="13" customFormat="1">
      <c r="A508" s="13"/>
      <c r="B508" s="227"/>
      <c r="C508" s="228"/>
      <c r="D508" s="229" t="s">
        <v>200</v>
      </c>
      <c r="E508" s="230" t="s">
        <v>19</v>
      </c>
      <c r="F508" s="231" t="s">
        <v>3221</v>
      </c>
      <c r="G508" s="228"/>
      <c r="H508" s="232">
        <v>7.1760000000000002</v>
      </c>
      <c r="I508" s="233"/>
      <c r="J508" s="228"/>
      <c r="K508" s="228"/>
      <c r="L508" s="234"/>
      <c r="M508" s="235"/>
      <c r="N508" s="236"/>
      <c r="O508" s="236"/>
      <c r="P508" s="236"/>
      <c r="Q508" s="236"/>
      <c r="R508" s="236"/>
      <c r="S508" s="236"/>
      <c r="T508" s="237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8" t="s">
        <v>200</v>
      </c>
      <c r="AU508" s="238" t="s">
        <v>196</v>
      </c>
      <c r="AV508" s="13" t="s">
        <v>84</v>
      </c>
      <c r="AW508" s="13" t="s">
        <v>35</v>
      </c>
      <c r="AX508" s="13" t="s">
        <v>74</v>
      </c>
      <c r="AY508" s="238" t="s">
        <v>189</v>
      </c>
    </row>
    <row r="509" s="13" customFormat="1">
      <c r="A509" s="13"/>
      <c r="B509" s="227"/>
      <c r="C509" s="228"/>
      <c r="D509" s="229" t="s">
        <v>200</v>
      </c>
      <c r="E509" s="230" t="s">
        <v>19</v>
      </c>
      <c r="F509" s="231" t="s">
        <v>3222</v>
      </c>
      <c r="G509" s="228"/>
      <c r="H509" s="232">
        <v>9.0280000000000005</v>
      </c>
      <c r="I509" s="233"/>
      <c r="J509" s="228"/>
      <c r="K509" s="228"/>
      <c r="L509" s="234"/>
      <c r="M509" s="235"/>
      <c r="N509" s="236"/>
      <c r="O509" s="236"/>
      <c r="P509" s="236"/>
      <c r="Q509" s="236"/>
      <c r="R509" s="236"/>
      <c r="S509" s="236"/>
      <c r="T509" s="237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8" t="s">
        <v>200</v>
      </c>
      <c r="AU509" s="238" t="s">
        <v>196</v>
      </c>
      <c r="AV509" s="13" t="s">
        <v>84</v>
      </c>
      <c r="AW509" s="13" t="s">
        <v>35</v>
      </c>
      <c r="AX509" s="13" t="s">
        <v>74</v>
      </c>
      <c r="AY509" s="238" t="s">
        <v>189</v>
      </c>
    </row>
    <row r="510" s="13" customFormat="1">
      <c r="A510" s="13"/>
      <c r="B510" s="227"/>
      <c r="C510" s="228"/>
      <c r="D510" s="229" t="s">
        <v>200</v>
      </c>
      <c r="E510" s="230" t="s">
        <v>19</v>
      </c>
      <c r="F510" s="231" t="s">
        <v>3223</v>
      </c>
      <c r="G510" s="228"/>
      <c r="H510" s="232">
        <v>15.105</v>
      </c>
      <c r="I510" s="233"/>
      <c r="J510" s="228"/>
      <c r="K510" s="228"/>
      <c r="L510" s="234"/>
      <c r="M510" s="235"/>
      <c r="N510" s="236"/>
      <c r="O510" s="236"/>
      <c r="P510" s="236"/>
      <c r="Q510" s="236"/>
      <c r="R510" s="236"/>
      <c r="S510" s="236"/>
      <c r="T510" s="237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8" t="s">
        <v>200</v>
      </c>
      <c r="AU510" s="238" t="s">
        <v>196</v>
      </c>
      <c r="AV510" s="13" t="s">
        <v>84</v>
      </c>
      <c r="AW510" s="13" t="s">
        <v>35</v>
      </c>
      <c r="AX510" s="13" t="s">
        <v>74</v>
      </c>
      <c r="AY510" s="238" t="s">
        <v>189</v>
      </c>
    </row>
    <row r="511" s="13" customFormat="1">
      <c r="A511" s="13"/>
      <c r="B511" s="227"/>
      <c r="C511" s="228"/>
      <c r="D511" s="229" t="s">
        <v>200</v>
      </c>
      <c r="E511" s="230" t="s">
        <v>19</v>
      </c>
      <c r="F511" s="231" t="s">
        <v>3224</v>
      </c>
      <c r="G511" s="228"/>
      <c r="H511" s="232">
        <v>5.6420000000000003</v>
      </c>
      <c r="I511" s="233"/>
      <c r="J511" s="228"/>
      <c r="K511" s="228"/>
      <c r="L511" s="234"/>
      <c r="M511" s="235"/>
      <c r="N511" s="236"/>
      <c r="O511" s="236"/>
      <c r="P511" s="236"/>
      <c r="Q511" s="236"/>
      <c r="R511" s="236"/>
      <c r="S511" s="236"/>
      <c r="T511" s="237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8" t="s">
        <v>200</v>
      </c>
      <c r="AU511" s="238" t="s">
        <v>196</v>
      </c>
      <c r="AV511" s="13" t="s">
        <v>84</v>
      </c>
      <c r="AW511" s="13" t="s">
        <v>35</v>
      </c>
      <c r="AX511" s="13" t="s">
        <v>74</v>
      </c>
      <c r="AY511" s="238" t="s">
        <v>189</v>
      </c>
    </row>
    <row r="512" s="13" customFormat="1">
      <c r="A512" s="13"/>
      <c r="B512" s="227"/>
      <c r="C512" s="228"/>
      <c r="D512" s="229" t="s">
        <v>200</v>
      </c>
      <c r="E512" s="230" t="s">
        <v>19</v>
      </c>
      <c r="F512" s="231" t="s">
        <v>3225</v>
      </c>
      <c r="G512" s="228"/>
      <c r="H512" s="232">
        <v>30.937999999999999</v>
      </c>
      <c r="I512" s="233"/>
      <c r="J512" s="228"/>
      <c r="K512" s="228"/>
      <c r="L512" s="234"/>
      <c r="M512" s="235"/>
      <c r="N512" s="236"/>
      <c r="O512" s="236"/>
      <c r="P512" s="236"/>
      <c r="Q512" s="236"/>
      <c r="R512" s="236"/>
      <c r="S512" s="236"/>
      <c r="T512" s="237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8" t="s">
        <v>200</v>
      </c>
      <c r="AU512" s="238" t="s">
        <v>196</v>
      </c>
      <c r="AV512" s="13" t="s">
        <v>84</v>
      </c>
      <c r="AW512" s="13" t="s">
        <v>35</v>
      </c>
      <c r="AX512" s="13" t="s">
        <v>74</v>
      </c>
      <c r="AY512" s="238" t="s">
        <v>189</v>
      </c>
    </row>
    <row r="513" s="13" customFormat="1">
      <c r="A513" s="13"/>
      <c r="B513" s="227"/>
      <c r="C513" s="228"/>
      <c r="D513" s="229" t="s">
        <v>200</v>
      </c>
      <c r="E513" s="230" t="s">
        <v>19</v>
      </c>
      <c r="F513" s="231" t="s">
        <v>3226</v>
      </c>
      <c r="G513" s="228"/>
      <c r="H513" s="232">
        <v>13.41</v>
      </c>
      <c r="I513" s="233"/>
      <c r="J513" s="228"/>
      <c r="K513" s="228"/>
      <c r="L513" s="234"/>
      <c r="M513" s="235"/>
      <c r="N513" s="236"/>
      <c r="O513" s="236"/>
      <c r="P513" s="236"/>
      <c r="Q513" s="236"/>
      <c r="R513" s="236"/>
      <c r="S513" s="236"/>
      <c r="T513" s="237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8" t="s">
        <v>200</v>
      </c>
      <c r="AU513" s="238" t="s">
        <v>196</v>
      </c>
      <c r="AV513" s="13" t="s">
        <v>84</v>
      </c>
      <c r="AW513" s="13" t="s">
        <v>35</v>
      </c>
      <c r="AX513" s="13" t="s">
        <v>74</v>
      </c>
      <c r="AY513" s="238" t="s">
        <v>189</v>
      </c>
    </row>
    <row r="514" s="14" customFormat="1">
      <c r="A514" s="14"/>
      <c r="B514" s="239"/>
      <c r="C514" s="240"/>
      <c r="D514" s="229" t="s">
        <v>200</v>
      </c>
      <c r="E514" s="241" t="s">
        <v>19</v>
      </c>
      <c r="F514" s="242" t="s">
        <v>203</v>
      </c>
      <c r="G514" s="240"/>
      <c r="H514" s="243">
        <v>212.16200000000001</v>
      </c>
      <c r="I514" s="244"/>
      <c r="J514" s="240"/>
      <c r="K514" s="240"/>
      <c r="L514" s="245"/>
      <c r="M514" s="246"/>
      <c r="N514" s="247"/>
      <c r="O514" s="247"/>
      <c r="P514" s="247"/>
      <c r="Q514" s="247"/>
      <c r="R514" s="247"/>
      <c r="S514" s="247"/>
      <c r="T514" s="248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9" t="s">
        <v>200</v>
      </c>
      <c r="AU514" s="249" t="s">
        <v>196</v>
      </c>
      <c r="AV514" s="14" t="s">
        <v>196</v>
      </c>
      <c r="AW514" s="14" t="s">
        <v>35</v>
      </c>
      <c r="AX514" s="14" t="s">
        <v>82</v>
      </c>
      <c r="AY514" s="249" t="s">
        <v>189</v>
      </c>
    </row>
    <row r="515" s="2" customFormat="1" ht="21.75" customHeight="1">
      <c r="A515" s="42"/>
      <c r="B515" s="43"/>
      <c r="C515" s="261" t="s">
        <v>2226</v>
      </c>
      <c r="D515" s="261" t="s">
        <v>254</v>
      </c>
      <c r="E515" s="262" t="s">
        <v>3227</v>
      </c>
      <c r="F515" s="263" t="s">
        <v>3228</v>
      </c>
      <c r="G515" s="264" t="s">
        <v>126</v>
      </c>
      <c r="H515" s="265">
        <v>31.824000000000002</v>
      </c>
      <c r="I515" s="266"/>
      <c r="J515" s="267">
        <f>ROUND(I515*H515,2)</f>
        <v>0</v>
      </c>
      <c r="K515" s="263" t="s">
        <v>19</v>
      </c>
      <c r="L515" s="268"/>
      <c r="M515" s="269" t="s">
        <v>19</v>
      </c>
      <c r="N515" s="270" t="s">
        <v>45</v>
      </c>
      <c r="O515" s="88"/>
      <c r="P515" s="218">
        <f>O515*H515</f>
        <v>0</v>
      </c>
      <c r="Q515" s="218">
        <v>0.001</v>
      </c>
      <c r="R515" s="218">
        <f>Q515*H515</f>
        <v>0.031824000000000005</v>
      </c>
      <c r="S515" s="218">
        <v>0</v>
      </c>
      <c r="T515" s="219">
        <f>S515*H515</f>
        <v>0</v>
      </c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R515" s="220" t="s">
        <v>247</v>
      </c>
      <c r="AT515" s="220" t="s">
        <v>254</v>
      </c>
      <c r="AU515" s="220" t="s">
        <v>196</v>
      </c>
      <c r="AY515" s="21" t="s">
        <v>189</v>
      </c>
      <c r="BE515" s="221">
        <f>IF(N515="základní",J515,0)</f>
        <v>0</v>
      </c>
      <c r="BF515" s="221">
        <f>IF(N515="snížená",J515,0)</f>
        <v>0</v>
      </c>
      <c r="BG515" s="221">
        <f>IF(N515="zákl. přenesená",J515,0)</f>
        <v>0</v>
      </c>
      <c r="BH515" s="221">
        <f>IF(N515="sníž. přenesená",J515,0)</f>
        <v>0</v>
      </c>
      <c r="BI515" s="221">
        <f>IF(N515="nulová",J515,0)</f>
        <v>0</v>
      </c>
      <c r="BJ515" s="21" t="s">
        <v>82</v>
      </c>
      <c r="BK515" s="221">
        <f>ROUND(I515*H515,2)</f>
        <v>0</v>
      </c>
      <c r="BL515" s="21" t="s">
        <v>196</v>
      </c>
      <c r="BM515" s="220" t="s">
        <v>3229</v>
      </c>
    </row>
    <row r="516" s="2" customFormat="1" ht="16.5" customHeight="1">
      <c r="A516" s="42"/>
      <c r="B516" s="43"/>
      <c r="C516" s="209" t="s">
        <v>2230</v>
      </c>
      <c r="D516" s="209" t="s">
        <v>192</v>
      </c>
      <c r="E516" s="210" t="s">
        <v>3230</v>
      </c>
      <c r="F516" s="211" t="s">
        <v>3231</v>
      </c>
      <c r="G516" s="212" t="s">
        <v>93</v>
      </c>
      <c r="H516" s="213">
        <v>212.16200000000001</v>
      </c>
      <c r="I516" s="214"/>
      <c r="J516" s="215">
        <f>ROUND(I516*H516,2)</f>
        <v>0</v>
      </c>
      <c r="K516" s="211" t="s">
        <v>19</v>
      </c>
      <c r="L516" s="48"/>
      <c r="M516" s="216" t="s">
        <v>19</v>
      </c>
      <c r="N516" s="217" t="s">
        <v>45</v>
      </c>
      <c r="O516" s="88"/>
      <c r="P516" s="218">
        <f>O516*H516</f>
        <v>0</v>
      </c>
      <c r="Q516" s="218">
        <v>0</v>
      </c>
      <c r="R516" s="218">
        <f>Q516*H516</f>
        <v>0</v>
      </c>
      <c r="S516" s="218">
        <v>0</v>
      </c>
      <c r="T516" s="219">
        <f>S516*H516</f>
        <v>0</v>
      </c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R516" s="220" t="s">
        <v>196</v>
      </c>
      <c r="AT516" s="220" t="s">
        <v>192</v>
      </c>
      <c r="AU516" s="220" t="s">
        <v>196</v>
      </c>
      <c r="AY516" s="21" t="s">
        <v>189</v>
      </c>
      <c r="BE516" s="221">
        <f>IF(N516="základní",J516,0)</f>
        <v>0</v>
      </c>
      <c r="BF516" s="221">
        <f>IF(N516="snížená",J516,0)</f>
        <v>0</v>
      </c>
      <c r="BG516" s="221">
        <f>IF(N516="zákl. přenesená",J516,0)</f>
        <v>0</v>
      </c>
      <c r="BH516" s="221">
        <f>IF(N516="sníž. přenesená",J516,0)</f>
        <v>0</v>
      </c>
      <c r="BI516" s="221">
        <f>IF(N516="nulová",J516,0)</f>
        <v>0</v>
      </c>
      <c r="BJ516" s="21" t="s">
        <v>82</v>
      </c>
      <c r="BK516" s="221">
        <f>ROUND(I516*H516,2)</f>
        <v>0</v>
      </c>
      <c r="BL516" s="21" t="s">
        <v>196</v>
      </c>
      <c r="BM516" s="220" t="s">
        <v>3232</v>
      </c>
    </row>
    <row r="517" s="2" customFormat="1" ht="24.15" customHeight="1">
      <c r="A517" s="42"/>
      <c r="B517" s="43"/>
      <c r="C517" s="261" t="s">
        <v>2238</v>
      </c>
      <c r="D517" s="261" t="s">
        <v>254</v>
      </c>
      <c r="E517" s="262" t="s">
        <v>3233</v>
      </c>
      <c r="F517" s="263" t="s">
        <v>3234</v>
      </c>
      <c r="G517" s="264" t="s">
        <v>126</v>
      </c>
      <c r="H517" s="265">
        <v>1591.2149999999999</v>
      </c>
      <c r="I517" s="266"/>
      <c r="J517" s="267">
        <f>ROUND(I517*H517,2)</f>
        <v>0</v>
      </c>
      <c r="K517" s="263" t="s">
        <v>19</v>
      </c>
      <c r="L517" s="268"/>
      <c r="M517" s="269" t="s">
        <v>19</v>
      </c>
      <c r="N517" s="270" t="s">
        <v>45</v>
      </c>
      <c r="O517" s="88"/>
      <c r="P517" s="218">
        <f>O517*H517</f>
        <v>0</v>
      </c>
      <c r="Q517" s="218">
        <v>0.001</v>
      </c>
      <c r="R517" s="218">
        <f>Q517*H517</f>
        <v>1.5912150000000001</v>
      </c>
      <c r="S517" s="218">
        <v>0</v>
      </c>
      <c r="T517" s="219">
        <f>S517*H517</f>
        <v>0</v>
      </c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R517" s="220" t="s">
        <v>247</v>
      </c>
      <c r="AT517" s="220" t="s">
        <v>254</v>
      </c>
      <c r="AU517" s="220" t="s">
        <v>196</v>
      </c>
      <c r="AY517" s="21" t="s">
        <v>189</v>
      </c>
      <c r="BE517" s="221">
        <f>IF(N517="základní",J517,0)</f>
        <v>0</v>
      </c>
      <c r="BF517" s="221">
        <f>IF(N517="snížená",J517,0)</f>
        <v>0</v>
      </c>
      <c r="BG517" s="221">
        <f>IF(N517="zákl. přenesená",J517,0)</f>
        <v>0</v>
      </c>
      <c r="BH517" s="221">
        <f>IF(N517="sníž. přenesená",J517,0)</f>
        <v>0</v>
      </c>
      <c r="BI517" s="221">
        <f>IF(N517="nulová",J517,0)</f>
        <v>0</v>
      </c>
      <c r="BJ517" s="21" t="s">
        <v>82</v>
      </c>
      <c r="BK517" s="221">
        <f>ROUND(I517*H517,2)</f>
        <v>0</v>
      </c>
      <c r="BL517" s="21" t="s">
        <v>196</v>
      </c>
      <c r="BM517" s="220" t="s">
        <v>3235</v>
      </c>
    </row>
    <row r="518" s="2" customFormat="1" ht="21.75" customHeight="1">
      <c r="A518" s="42"/>
      <c r="B518" s="43"/>
      <c r="C518" s="261" t="s">
        <v>2244</v>
      </c>
      <c r="D518" s="261" t="s">
        <v>254</v>
      </c>
      <c r="E518" s="262" t="s">
        <v>3236</v>
      </c>
      <c r="F518" s="263" t="s">
        <v>3237</v>
      </c>
      <c r="G518" s="264" t="s">
        <v>93</v>
      </c>
      <c r="H518" s="265">
        <v>243.98599999999999</v>
      </c>
      <c r="I518" s="266"/>
      <c r="J518" s="267">
        <f>ROUND(I518*H518,2)</f>
        <v>0</v>
      </c>
      <c r="K518" s="263" t="s">
        <v>19</v>
      </c>
      <c r="L518" s="268"/>
      <c r="M518" s="269" t="s">
        <v>19</v>
      </c>
      <c r="N518" s="270" t="s">
        <v>45</v>
      </c>
      <c r="O518" s="88"/>
      <c r="P518" s="218">
        <f>O518*H518</f>
        <v>0</v>
      </c>
      <c r="Q518" s="218">
        <v>0.00013999999999999999</v>
      </c>
      <c r="R518" s="218">
        <f>Q518*H518</f>
        <v>0.034158039999999994</v>
      </c>
      <c r="S518" s="218">
        <v>0</v>
      </c>
      <c r="T518" s="219">
        <f>S518*H518</f>
        <v>0</v>
      </c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R518" s="220" t="s">
        <v>247</v>
      </c>
      <c r="AT518" s="220" t="s">
        <v>254</v>
      </c>
      <c r="AU518" s="220" t="s">
        <v>196</v>
      </c>
      <c r="AY518" s="21" t="s">
        <v>189</v>
      </c>
      <c r="BE518" s="221">
        <f>IF(N518="základní",J518,0)</f>
        <v>0</v>
      </c>
      <c r="BF518" s="221">
        <f>IF(N518="snížená",J518,0)</f>
        <v>0</v>
      </c>
      <c r="BG518" s="221">
        <f>IF(N518="zákl. přenesená",J518,0)</f>
        <v>0</v>
      </c>
      <c r="BH518" s="221">
        <f>IF(N518="sníž. přenesená",J518,0)</f>
        <v>0</v>
      </c>
      <c r="BI518" s="221">
        <f>IF(N518="nulová",J518,0)</f>
        <v>0</v>
      </c>
      <c r="BJ518" s="21" t="s">
        <v>82</v>
      </c>
      <c r="BK518" s="221">
        <f>ROUND(I518*H518,2)</f>
        <v>0</v>
      </c>
      <c r="BL518" s="21" t="s">
        <v>196</v>
      </c>
      <c r="BM518" s="220" t="s">
        <v>3238</v>
      </c>
    </row>
    <row r="519" s="2" customFormat="1" ht="24.15" customHeight="1">
      <c r="A519" s="42"/>
      <c r="B519" s="43"/>
      <c r="C519" s="209" t="s">
        <v>2255</v>
      </c>
      <c r="D519" s="209" t="s">
        <v>192</v>
      </c>
      <c r="E519" s="210" t="s">
        <v>3239</v>
      </c>
      <c r="F519" s="211" t="s">
        <v>3240</v>
      </c>
      <c r="G519" s="212" t="s">
        <v>93</v>
      </c>
      <c r="H519" s="213">
        <v>212.16200000000001</v>
      </c>
      <c r="I519" s="214"/>
      <c r="J519" s="215">
        <f>ROUND(I519*H519,2)</f>
        <v>0</v>
      </c>
      <c r="K519" s="211" t="s">
        <v>19</v>
      </c>
      <c r="L519" s="48"/>
      <c r="M519" s="216" t="s">
        <v>19</v>
      </c>
      <c r="N519" s="217" t="s">
        <v>45</v>
      </c>
      <c r="O519" s="88"/>
      <c r="P519" s="218">
        <f>O519*H519</f>
        <v>0</v>
      </c>
      <c r="Q519" s="218">
        <v>0</v>
      </c>
      <c r="R519" s="218">
        <f>Q519*H519</f>
        <v>0</v>
      </c>
      <c r="S519" s="218">
        <v>0</v>
      </c>
      <c r="T519" s="219">
        <f>S519*H519</f>
        <v>0</v>
      </c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R519" s="220" t="s">
        <v>196</v>
      </c>
      <c r="AT519" s="220" t="s">
        <v>192</v>
      </c>
      <c r="AU519" s="220" t="s">
        <v>196</v>
      </c>
      <c r="AY519" s="21" t="s">
        <v>189</v>
      </c>
      <c r="BE519" s="221">
        <f>IF(N519="základní",J519,0)</f>
        <v>0</v>
      </c>
      <c r="BF519" s="221">
        <f>IF(N519="snížená",J519,0)</f>
        <v>0</v>
      </c>
      <c r="BG519" s="221">
        <f>IF(N519="zákl. přenesená",J519,0)</f>
        <v>0</v>
      </c>
      <c r="BH519" s="221">
        <f>IF(N519="sníž. přenesená",J519,0)</f>
        <v>0</v>
      </c>
      <c r="BI519" s="221">
        <f>IF(N519="nulová",J519,0)</f>
        <v>0</v>
      </c>
      <c r="BJ519" s="21" t="s">
        <v>82</v>
      </c>
      <c r="BK519" s="221">
        <f>ROUND(I519*H519,2)</f>
        <v>0</v>
      </c>
      <c r="BL519" s="21" t="s">
        <v>196</v>
      </c>
      <c r="BM519" s="220" t="s">
        <v>3241</v>
      </c>
    </row>
    <row r="520" s="2" customFormat="1" ht="33" customHeight="1">
      <c r="A520" s="42"/>
      <c r="B520" s="43"/>
      <c r="C520" s="261" t="s">
        <v>2261</v>
      </c>
      <c r="D520" s="261" t="s">
        <v>254</v>
      </c>
      <c r="E520" s="262" t="s">
        <v>3242</v>
      </c>
      <c r="F520" s="263" t="s">
        <v>3243</v>
      </c>
      <c r="G520" s="264" t="s">
        <v>93</v>
      </c>
      <c r="H520" s="265">
        <v>233.37799999999999</v>
      </c>
      <c r="I520" s="266"/>
      <c r="J520" s="267">
        <f>ROUND(I520*H520,2)</f>
        <v>0</v>
      </c>
      <c r="K520" s="263" t="s">
        <v>19</v>
      </c>
      <c r="L520" s="268"/>
      <c r="M520" s="269" t="s">
        <v>19</v>
      </c>
      <c r="N520" s="270" t="s">
        <v>45</v>
      </c>
      <c r="O520" s="88"/>
      <c r="P520" s="218">
        <f>O520*H520</f>
        <v>0</v>
      </c>
      <c r="Q520" s="218">
        <v>0.00050000000000000001</v>
      </c>
      <c r="R520" s="218">
        <f>Q520*H520</f>
        <v>0.116689</v>
      </c>
      <c r="S520" s="218">
        <v>0</v>
      </c>
      <c r="T520" s="219">
        <f>S520*H520</f>
        <v>0</v>
      </c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R520" s="220" t="s">
        <v>247</v>
      </c>
      <c r="AT520" s="220" t="s">
        <v>254</v>
      </c>
      <c r="AU520" s="220" t="s">
        <v>196</v>
      </c>
      <c r="AY520" s="21" t="s">
        <v>189</v>
      </c>
      <c r="BE520" s="221">
        <f>IF(N520="základní",J520,0)</f>
        <v>0</v>
      </c>
      <c r="BF520" s="221">
        <f>IF(N520="snížená",J520,0)</f>
        <v>0</v>
      </c>
      <c r="BG520" s="221">
        <f>IF(N520="zákl. přenesená",J520,0)</f>
        <v>0</v>
      </c>
      <c r="BH520" s="221">
        <f>IF(N520="sníž. přenesená",J520,0)</f>
        <v>0</v>
      </c>
      <c r="BI520" s="221">
        <f>IF(N520="nulová",J520,0)</f>
        <v>0</v>
      </c>
      <c r="BJ520" s="21" t="s">
        <v>82</v>
      </c>
      <c r="BK520" s="221">
        <f>ROUND(I520*H520,2)</f>
        <v>0</v>
      </c>
      <c r="BL520" s="21" t="s">
        <v>196</v>
      </c>
      <c r="BM520" s="220" t="s">
        <v>3244</v>
      </c>
    </row>
    <row r="521" s="2" customFormat="1" ht="16.5" customHeight="1">
      <c r="A521" s="42"/>
      <c r="B521" s="43"/>
      <c r="C521" s="209" t="s">
        <v>2266</v>
      </c>
      <c r="D521" s="209" t="s">
        <v>192</v>
      </c>
      <c r="E521" s="210" t="s">
        <v>3245</v>
      </c>
      <c r="F521" s="211" t="s">
        <v>3246</v>
      </c>
      <c r="G521" s="212" t="s">
        <v>115</v>
      </c>
      <c r="H521" s="213">
        <v>170.69200000000001</v>
      </c>
      <c r="I521" s="214"/>
      <c r="J521" s="215">
        <f>ROUND(I521*H521,2)</f>
        <v>0</v>
      </c>
      <c r="K521" s="211" t="s">
        <v>19</v>
      </c>
      <c r="L521" s="48"/>
      <c r="M521" s="216" t="s">
        <v>19</v>
      </c>
      <c r="N521" s="217" t="s">
        <v>45</v>
      </c>
      <c r="O521" s="88"/>
      <c r="P521" s="218">
        <f>O521*H521</f>
        <v>0</v>
      </c>
      <c r="Q521" s="218">
        <v>0</v>
      </c>
      <c r="R521" s="218">
        <f>Q521*H521</f>
        <v>0</v>
      </c>
      <c r="S521" s="218">
        <v>0</v>
      </c>
      <c r="T521" s="219">
        <f>S521*H521</f>
        <v>0</v>
      </c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R521" s="220" t="s">
        <v>196</v>
      </c>
      <c r="AT521" s="220" t="s">
        <v>192</v>
      </c>
      <c r="AU521" s="220" t="s">
        <v>196</v>
      </c>
      <c r="AY521" s="21" t="s">
        <v>189</v>
      </c>
      <c r="BE521" s="221">
        <f>IF(N521="základní",J521,0)</f>
        <v>0</v>
      </c>
      <c r="BF521" s="221">
        <f>IF(N521="snížená",J521,0)</f>
        <v>0</v>
      </c>
      <c r="BG521" s="221">
        <f>IF(N521="zákl. přenesená",J521,0)</f>
        <v>0</v>
      </c>
      <c r="BH521" s="221">
        <f>IF(N521="sníž. přenesená",J521,0)</f>
        <v>0</v>
      </c>
      <c r="BI521" s="221">
        <f>IF(N521="nulová",J521,0)</f>
        <v>0</v>
      </c>
      <c r="BJ521" s="21" t="s">
        <v>82</v>
      </c>
      <c r="BK521" s="221">
        <f>ROUND(I521*H521,2)</f>
        <v>0</v>
      </c>
      <c r="BL521" s="21" t="s">
        <v>196</v>
      </c>
      <c r="BM521" s="220" t="s">
        <v>3247</v>
      </c>
    </row>
    <row r="522" s="15" customFormat="1">
      <c r="A522" s="15"/>
      <c r="B522" s="251"/>
      <c r="C522" s="252"/>
      <c r="D522" s="229" t="s">
        <v>200</v>
      </c>
      <c r="E522" s="253" t="s">
        <v>19</v>
      </c>
      <c r="F522" s="254" t="s">
        <v>3165</v>
      </c>
      <c r="G522" s="252"/>
      <c r="H522" s="253" t="s">
        <v>19</v>
      </c>
      <c r="I522" s="255"/>
      <c r="J522" s="252"/>
      <c r="K522" s="252"/>
      <c r="L522" s="256"/>
      <c r="M522" s="257"/>
      <c r="N522" s="258"/>
      <c r="O522" s="258"/>
      <c r="P522" s="258"/>
      <c r="Q522" s="258"/>
      <c r="R522" s="258"/>
      <c r="S522" s="258"/>
      <c r="T522" s="259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60" t="s">
        <v>200</v>
      </c>
      <c r="AU522" s="260" t="s">
        <v>196</v>
      </c>
      <c r="AV522" s="15" t="s">
        <v>82</v>
      </c>
      <c r="AW522" s="15" t="s">
        <v>35</v>
      </c>
      <c r="AX522" s="15" t="s">
        <v>74</v>
      </c>
      <c r="AY522" s="260" t="s">
        <v>189</v>
      </c>
    </row>
    <row r="523" s="13" customFormat="1">
      <c r="A523" s="13"/>
      <c r="B523" s="227"/>
      <c r="C523" s="228"/>
      <c r="D523" s="229" t="s">
        <v>200</v>
      </c>
      <c r="E523" s="230" t="s">
        <v>19</v>
      </c>
      <c r="F523" s="231" t="s">
        <v>3248</v>
      </c>
      <c r="G523" s="228"/>
      <c r="H523" s="232">
        <v>79.079999999999998</v>
      </c>
      <c r="I523" s="233"/>
      <c r="J523" s="228"/>
      <c r="K523" s="228"/>
      <c r="L523" s="234"/>
      <c r="M523" s="235"/>
      <c r="N523" s="236"/>
      <c r="O523" s="236"/>
      <c r="P523" s="236"/>
      <c r="Q523" s="236"/>
      <c r="R523" s="236"/>
      <c r="S523" s="236"/>
      <c r="T523" s="237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8" t="s">
        <v>200</v>
      </c>
      <c r="AU523" s="238" t="s">
        <v>196</v>
      </c>
      <c r="AV523" s="13" t="s">
        <v>84</v>
      </c>
      <c r="AW523" s="13" t="s">
        <v>35</v>
      </c>
      <c r="AX523" s="13" t="s">
        <v>74</v>
      </c>
      <c r="AY523" s="238" t="s">
        <v>189</v>
      </c>
    </row>
    <row r="524" s="15" customFormat="1">
      <c r="A524" s="15"/>
      <c r="B524" s="251"/>
      <c r="C524" s="252"/>
      <c r="D524" s="229" t="s">
        <v>200</v>
      </c>
      <c r="E524" s="253" t="s">
        <v>19</v>
      </c>
      <c r="F524" s="254" t="s">
        <v>3249</v>
      </c>
      <c r="G524" s="252"/>
      <c r="H524" s="253" t="s">
        <v>19</v>
      </c>
      <c r="I524" s="255"/>
      <c r="J524" s="252"/>
      <c r="K524" s="252"/>
      <c r="L524" s="256"/>
      <c r="M524" s="257"/>
      <c r="N524" s="258"/>
      <c r="O524" s="258"/>
      <c r="P524" s="258"/>
      <c r="Q524" s="258"/>
      <c r="R524" s="258"/>
      <c r="S524" s="258"/>
      <c r="T524" s="259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60" t="s">
        <v>200</v>
      </c>
      <c r="AU524" s="260" t="s">
        <v>196</v>
      </c>
      <c r="AV524" s="15" t="s">
        <v>82</v>
      </c>
      <c r="AW524" s="15" t="s">
        <v>35</v>
      </c>
      <c r="AX524" s="15" t="s">
        <v>74</v>
      </c>
      <c r="AY524" s="260" t="s">
        <v>189</v>
      </c>
    </row>
    <row r="525" s="13" customFormat="1">
      <c r="A525" s="13"/>
      <c r="B525" s="227"/>
      <c r="C525" s="228"/>
      <c r="D525" s="229" t="s">
        <v>200</v>
      </c>
      <c r="E525" s="230" t="s">
        <v>19</v>
      </c>
      <c r="F525" s="231" t="s">
        <v>2780</v>
      </c>
      <c r="G525" s="228"/>
      <c r="H525" s="232">
        <v>91.611999999999995</v>
      </c>
      <c r="I525" s="233"/>
      <c r="J525" s="228"/>
      <c r="K525" s="228"/>
      <c r="L525" s="234"/>
      <c r="M525" s="235"/>
      <c r="N525" s="236"/>
      <c r="O525" s="236"/>
      <c r="P525" s="236"/>
      <c r="Q525" s="236"/>
      <c r="R525" s="236"/>
      <c r="S525" s="236"/>
      <c r="T525" s="237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8" t="s">
        <v>200</v>
      </c>
      <c r="AU525" s="238" t="s">
        <v>196</v>
      </c>
      <c r="AV525" s="13" t="s">
        <v>84</v>
      </c>
      <c r="AW525" s="13" t="s">
        <v>35</v>
      </c>
      <c r="AX525" s="13" t="s">
        <v>74</v>
      </c>
      <c r="AY525" s="238" t="s">
        <v>189</v>
      </c>
    </row>
    <row r="526" s="14" customFormat="1">
      <c r="A526" s="14"/>
      <c r="B526" s="239"/>
      <c r="C526" s="240"/>
      <c r="D526" s="229" t="s">
        <v>200</v>
      </c>
      <c r="E526" s="241" t="s">
        <v>19</v>
      </c>
      <c r="F526" s="242" t="s">
        <v>203</v>
      </c>
      <c r="G526" s="240"/>
      <c r="H526" s="243">
        <v>170.69200000000001</v>
      </c>
      <c r="I526" s="244"/>
      <c r="J526" s="240"/>
      <c r="K526" s="240"/>
      <c r="L526" s="245"/>
      <c r="M526" s="246"/>
      <c r="N526" s="247"/>
      <c r="O526" s="247"/>
      <c r="P526" s="247"/>
      <c r="Q526" s="247"/>
      <c r="R526" s="247"/>
      <c r="S526" s="247"/>
      <c r="T526" s="248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9" t="s">
        <v>200</v>
      </c>
      <c r="AU526" s="249" t="s">
        <v>196</v>
      </c>
      <c r="AV526" s="14" t="s">
        <v>196</v>
      </c>
      <c r="AW526" s="14" t="s">
        <v>35</v>
      </c>
      <c r="AX526" s="14" t="s">
        <v>82</v>
      </c>
      <c r="AY526" s="249" t="s">
        <v>189</v>
      </c>
    </row>
    <row r="527" s="2" customFormat="1" ht="21.75" customHeight="1">
      <c r="A527" s="42"/>
      <c r="B527" s="43"/>
      <c r="C527" s="261" t="s">
        <v>2270</v>
      </c>
      <c r="D527" s="261" t="s">
        <v>254</v>
      </c>
      <c r="E527" s="262" t="s">
        <v>3250</v>
      </c>
      <c r="F527" s="263" t="s">
        <v>3251</v>
      </c>
      <c r="G527" s="264" t="s">
        <v>115</v>
      </c>
      <c r="H527" s="265">
        <v>187.761</v>
      </c>
      <c r="I527" s="266"/>
      <c r="J527" s="267">
        <f>ROUND(I527*H527,2)</f>
        <v>0</v>
      </c>
      <c r="K527" s="263" t="s">
        <v>19</v>
      </c>
      <c r="L527" s="268"/>
      <c r="M527" s="269" t="s">
        <v>19</v>
      </c>
      <c r="N527" s="270" t="s">
        <v>45</v>
      </c>
      <c r="O527" s="88"/>
      <c r="P527" s="218">
        <f>O527*H527</f>
        <v>0</v>
      </c>
      <c r="Q527" s="218">
        <v>0.00012</v>
      </c>
      <c r="R527" s="218">
        <f>Q527*H527</f>
        <v>0.022531320000000001</v>
      </c>
      <c r="S527" s="218">
        <v>0</v>
      </c>
      <c r="T527" s="219">
        <f>S527*H527</f>
        <v>0</v>
      </c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R527" s="220" t="s">
        <v>247</v>
      </c>
      <c r="AT527" s="220" t="s">
        <v>254</v>
      </c>
      <c r="AU527" s="220" t="s">
        <v>196</v>
      </c>
      <c r="AY527" s="21" t="s">
        <v>189</v>
      </c>
      <c r="BE527" s="221">
        <f>IF(N527="základní",J527,0)</f>
        <v>0</v>
      </c>
      <c r="BF527" s="221">
        <f>IF(N527="snížená",J527,0)</f>
        <v>0</v>
      </c>
      <c r="BG527" s="221">
        <f>IF(N527="zákl. přenesená",J527,0)</f>
        <v>0</v>
      </c>
      <c r="BH527" s="221">
        <f>IF(N527="sníž. přenesená",J527,0)</f>
        <v>0</v>
      </c>
      <c r="BI527" s="221">
        <f>IF(N527="nulová",J527,0)</f>
        <v>0</v>
      </c>
      <c r="BJ527" s="21" t="s">
        <v>82</v>
      </c>
      <c r="BK527" s="221">
        <f>ROUND(I527*H527,2)</f>
        <v>0</v>
      </c>
      <c r="BL527" s="21" t="s">
        <v>196</v>
      </c>
      <c r="BM527" s="220" t="s">
        <v>3252</v>
      </c>
    </row>
    <row r="528" s="2" customFormat="1" ht="24.15" customHeight="1">
      <c r="A528" s="42"/>
      <c r="B528" s="43"/>
      <c r="C528" s="261" t="s">
        <v>2274</v>
      </c>
      <c r="D528" s="261" t="s">
        <v>254</v>
      </c>
      <c r="E528" s="262" t="s">
        <v>3253</v>
      </c>
      <c r="F528" s="263" t="s">
        <v>3254</v>
      </c>
      <c r="G528" s="264" t="s">
        <v>250</v>
      </c>
      <c r="H528" s="265">
        <v>1194.8440000000001</v>
      </c>
      <c r="I528" s="266"/>
      <c r="J528" s="267">
        <f>ROUND(I528*H528,2)</f>
        <v>0</v>
      </c>
      <c r="K528" s="263" t="s">
        <v>19</v>
      </c>
      <c r="L528" s="268"/>
      <c r="M528" s="269" t="s">
        <v>19</v>
      </c>
      <c r="N528" s="270" t="s">
        <v>45</v>
      </c>
      <c r="O528" s="88"/>
      <c r="P528" s="218">
        <f>O528*H528</f>
        <v>0</v>
      </c>
      <c r="Q528" s="218">
        <v>1.0000000000000001E-05</v>
      </c>
      <c r="R528" s="218">
        <f>Q528*H528</f>
        <v>0.011948440000000001</v>
      </c>
      <c r="S528" s="218">
        <v>0</v>
      </c>
      <c r="T528" s="219">
        <f>S528*H528</f>
        <v>0</v>
      </c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R528" s="220" t="s">
        <v>247</v>
      </c>
      <c r="AT528" s="220" t="s">
        <v>254</v>
      </c>
      <c r="AU528" s="220" t="s">
        <v>196</v>
      </c>
      <c r="AY528" s="21" t="s">
        <v>189</v>
      </c>
      <c r="BE528" s="221">
        <f>IF(N528="základní",J528,0)</f>
        <v>0</v>
      </c>
      <c r="BF528" s="221">
        <f>IF(N528="snížená",J528,0)</f>
        <v>0</v>
      </c>
      <c r="BG528" s="221">
        <f>IF(N528="zákl. přenesená",J528,0)</f>
        <v>0</v>
      </c>
      <c r="BH528" s="221">
        <f>IF(N528="sníž. přenesená",J528,0)</f>
        <v>0</v>
      </c>
      <c r="BI528" s="221">
        <f>IF(N528="nulová",J528,0)</f>
        <v>0</v>
      </c>
      <c r="BJ528" s="21" t="s">
        <v>82</v>
      </c>
      <c r="BK528" s="221">
        <f>ROUND(I528*H528,2)</f>
        <v>0</v>
      </c>
      <c r="BL528" s="21" t="s">
        <v>196</v>
      </c>
      <c r="BM528" s="220" t="s">
        <v>3255</v>
      </c>
    </row>
    <row r="529" s="17" customFormat="1" ht="20.88" customHeight="1">
      <c r="A529" s="17"/>
      <c r="B529" s="291"/>
      <c r="C529" s="292"/>
      <c r="D529" s="293" t="s">
        <v>73</v>
      </c>
      <c r="E529" s="293" t="s">
        <v>3256</v>
      </c>
      <c r="F529" s="293" t="s">
        <v>3257</v>
      </c>
      <c r="G529" s="292"/>
      <c r="H529" s="292"/>
      <c r="I529" s="294"/>
      <c r="J529" s="295">
        <f>BK529</f>
        <v>0</v>
      </c>
      <c r="K529" s="292"/>
      <c r="L529" s="296"/>
      <c r="M529" s="297"/>
      <c r="N529" s="298"/>
      <c r="O529" s="298"/>
      <c r="P529" s="299">
        <f>SUM(P530:P561)</f>
        <v>0</v>
      </c>
      <c r="Q529" s="298"/>
      <c r="R529" s="299">
        <f>SUM(R530:R561)</f>
        <v>102.72673264000001</v>
      </c>
      <c r="S529" s="298"/>
      <c r="T529" s="300">
        <f>SUM(T530:T561)</f>
        <v>0</v>
      </c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R529" s="301" t="s">
        <v>82</v>
      </c>
      <c r="AT529" s="302" t="s">
        <v>73</v>
      </c>
      <c r="AU529" s="302" t="s">
        <v>190</v>
      </c>
      <c r="AY529" s="301" t="s">
        <v>189</v>
      </c>
      <c r="BK529" s="303">
        <f>SUM(BK530:BK561)</f>
        <v>0</v>
      </c>
    </row>
    <row r="530" s="2" customFormat="1" ht="24.15" customHeight="1">
      <c r="A530" s="42"/>
      <c r="B530" s="43"/>
      <c r="C530" s="209" t="s">
        <v>2278</v>
      </c>
      <c r="D530" s="209" t="s">
        <v>192</v>
      </c>
      <c r="E530" s="210" t="s">
        <v>3258</v>
      </c>
      <c r="F530" s="211" t="s">
        <v>3259</v>
      </c>
      <c r="G530" s="212" t="s">
        <v>107</v>
      </c>
      <c r="H530" s="213">
        <v>16.734999999999999</v>
      </c>
      <c r="I530" s="214"/>
      <c r="J530" s="215">
        <f>ROUND(I530*H530,2)</f>
        <v>0</v>
      </c>
      <c r="K530" s="211" t="s">
        <v>19</v>
      </c>
      <c r="L530" s="48"/>
      <c r="M530" s="216" t="s">
        <v>19</v>
      </c>
      <c r="N530" s="217" t="s">
        <v>45</v>
      </c>
      <c r="O530" s="88"/>
      <c r="P530" s="218">
        <f>O530*H530</f>
        <v>0</v>
      </c>
      <c r="Q530" s="218">
        <v>2.3050199999999998</v>
      </c>
      <c r="R530" s="218">
        <f>Q530*H530</f>
        <v>38.574509699999993</v>
      </c>
      <c r="S530" s="218">
        <v>0</v>
      </c>
      <c r="T530" s="219">
        <f>S530*H530</f>
        <v>0</v>
      </c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R530" s="220" t="s">
        <v>196</v>
      </c>
      <c r="AT530" s="220" t="s">
        <v>192</v>
      </c>
      <c r="AU530" s="220" t="s">
        <v>196</v>
      </c>
      <c r="AY530" s="21" t="s">
        <v>189</v>
      </c>
      <c r="BE530" s="221">
        <f>IF(N530="základní",J530,0)</f>
        <v>0</v>
      </c>
      <c r="BF530" s="221">
        <f>IF(N530="snížená",J530,0)</f>
        <v>0</v>
      </c>
      <c r="BG530" s="221">
        <f>IF(N530="zákl. přenesená",J530,0)</f>
        <v>0</v>
      </c>
      <c r="BH530" s="221">
        <f>IF(N530="sníž. přenesená",J530,0)</f>
        <v>0</v>
      </c>
      <c r="BI530" s="221">
        <f>IF(N530="nulová",J530,0)</f>
        <v>0</v>
      </c>
      <c r="BJ530" s="21" t="s">
        <v>82</v>
      </c>
      <c r="BK530" s="221">
        <f>ROUND(I530*H530,2)</f>
        <v>0</v>
      </c>
      <c r="BL530" s="21" t="s">
        <v>196</v>
      </c>
      <c r="BM530" s="220" t="s">
        <v>3260</v>
      </c>
    </row>
    <row r="531" s="15" customFormat="1">
      <c r="A531" s="15"/>
      <c r="B531" s="251"/>
      <c r="C531" s="252"/>
      <c r="D531" s="229" t="s">
        <v>200</v>
      </c>
      <c r="E531" s="253" t="s">
        <v>19</v>
      </c>
      <c r="F531" s="254" t="s">
        <v>3165</v>
      </c>
      <c r="G531" s="252"/>
      <c r="H531" s="253" t="s">
        <v>19</v>
      </c>
      <c r="I531" s="255"/>
      <c r="J531" s="252"/>
      <c r="K531" s="252"/>
      <c r="L531" s="256"/>
      <c r="M531" s="257"/>
      <c r="N531" s="258"/>
      <c r="O531" s="258"/>
      <c r="P531" s="258"/>
      <c r="Q531" s="258"/>
      <c r="R531" s="258"/>
      <c r="S531" s="258"/>
      <c r="T531" s="259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60" t="s">
        <v>200</v>
      </c>
      <c r="AU531" s="260" t="s">
        <v>196</v>
      </c>
      <c r="AV531" s="15" t="s">
        <v>82</v>
      </c>
      <c r="AW531" s="15" t="s">
        <v>35</v>
      </c>
      <c r="AX531" s="15" t="s">
        <v>74</v>
      </c>
      <c r="AY531" s="260" t="s">
        <v>189</v>
      </c>
    </row>
    <row r="532" s="13" customFormat="1">
      <c r="A532" s="13"/>
      <c r="B532" s="227"/>
      <c r="C532" s="228"/>
      <c r="D532" s="229" t="s">
        <v>200</v>
      </c>
      <c r="E532" s="230" t="s">
        <v>19</v>
      </c>
      <c r="F532" s="231" t="s">
        <v>3261</v>
      </c>
      <c r="G532" s="228"/>
      <c r="H532" s="232">
        <v>7.117</v>
      </c>
      <c r="I532" s="233"/>
      <c r="J532" s="228"/>
      <c r="K532" s="228"/>
      <c r="L532" s="234"/>
      <c r="M532" s="235"/>
      <c r="N532" s="236"/>
      <c r="O532" s="236"/>
      <c r="P532" s="236"/>
      <c r="Q532" s="236"/>
      <c r="R532" s="236"/>
      <c r="S532" s="236"/>
      <c r="T532" s="237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8" t="s">
        <v>200</v>
      </c>
      <c r="AU532" s="238" t="s">
        <v>196</v>
      </c>
      <c r="AV532" s="13" t="s">
        <v>84</v>
      </c>
      <c r="AW532" s="13" t="s">
        <v>35</v>
      </c>
      <c r="AX532" s="13" t="s">
        <v>74</v>
      </c>
      <c r="AY532" s="238" t="s">
        <v>189</v>
      </c>
    </row>
    <row r="533" s="15" customFormat="1">
      <c r="A533" s="15"/>
      <c r="B533" s="251"/>
      <c r="C533" s="252"/>
      <c r="D533" s="229" t="s">
        <v>200</v>
      </c>
      <c r="E533" s="253" t="s">
        <v>19</v>
      </c>
      <c r="F533" s="254" t="s">
        <v>3249</v>
      </c>
      <c r="G533" s="252"/>
      <c r="H533" s="253" t="s">
        <v>19</v>
      </c>
      <c r="I533" s="255"/>
      <c r="J533" s="252"/>
      <c r="K533" s="252"/>
      <c r="L533" s="256"/>
      <c r="M533" s="257"/>
      <c r="N533" s="258"/>
      <c r="O533" s="258"/>
      <c r="P533" s="258"/>
      <c r="Q533" s="258"/>
      <c r="R533" s="258"/>
      <c r="S533" s="258"/>
      <c r="T533" s="259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60" t="s">
        <v>200</v>
      </c>
      <c r="AU533" s="260" t="s">
        <v>196</v>
      </c>
      <c r="AV533" s="15" t="s">
        <v>82</v>
      </c>
      <c r="AW533" s="15" t="s">
        <v>35</v>
      </c>
      <c r="AX533" s="15" t="s">
        <v>74</v>
      </c>
      <c r="AY533" s="260" t="s">
        <v>189</v>
      </c>
    </row>
    <row r="534" s="13" customFormat="1">
      <c r="A534" s="13"/>
      <c r="B534" s="227"/>
      <c r="C534" s="228"/>
      <c r="D534" s="229" t="s">
        <v>200</v>
      </c>
      <c r="E534" s="230" t="s">
        <v>19</v>
      </c>
      <c r="F534" s="231" t="s">
        <v>3262</v>
      </c>
      <c r="G534" s="228"/>
      <c r="H534" s="232">
        <v>9.6180000000000003</v>
      </c>
      <c r="I534" s="233"/>
      <c r="J534" s="228"/>
      <c r="K534" s="228"/>
      <c r="L534" s="234"/>
      <c r="M534" s="235"/>
      <c r="N534" s="236"/>
      <c r="O534" s="236"/>
      <c r="P534" s="236"/>
      <c r="Q534" s="236"/>
      <c r="R534" s="236"/>
      <c r="S534" s="236"/>
      <c r="T534" s="237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8" t="s">
        <v>200</v>
      </c>
      <c r="AU534" s="238" t="s">
        <v>196</v>
      </c>
      <c r="AV534" s="13" t="s">
        <v>84</v>
      </c>
      <c r="AW534" s="13" t="s">
        <v>35</v>
      </c>
      <c r="AX534" s="13" t="s">
        <v>74</v>
      </c>
      <c r="AY534" s="238" t="s">
        <v>189</v>
      </c>
    </row>
    <row r="535" s="14" customFormat="1">
      <c r="A535" s="14"/>
      <c r="B535" s="239"/>
      <c r="C535" s="240"/>
      <c r="D535" s="229" t="s">
        <v>200</v>
      </c>
      <c r="E535" s="241" t="s">
        <v>19</v>
      </c>
      <c r="F535" s="242" t="s">
        <v>203</v>
      </c>
      <c r="G535" s="240"/>
      <c r="H535" s="243">
        <v>16.734999999999999</v>
      </c>
      <c r="I535" s="244"/>
      <c r="J535" s="240"/>
      <c r="K535" s="240"/>
      <c r="L535" s="245"/>
      <c r="M535" s="246"/>
      <c r="N535" s="247"/>
      <c r="O535" s="247"/>
      <c r="P535" s="247"/>
      <c r="Q535" s="247"/>
      <c r="R535" s="247"/>
      <c r="S535" s="247"/>
      <c r="T535" s="248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9" t="s">
        <v>200</v>
      </c>
      <c r="AU535" s="249" t="s">
        <v>196</v>
      </c>
      <c r="AV535" s="14" t="s">
        <v>196</v>
      </c>
      <c r="AW535" s="14" t="s">
        <v>35</v>
      </c>
      <c r="AX535" s="14" t="s">
        <v>82</v>
      </c>
      <c r="AY535" s="249" t="s">
        <v>189</v>
      </c>
    </row>
    <row r="536" s="2" customFormat="1" ht="37.8" customHeight="1">
      <c r="A536" s="42"/>
      <c r="B536" s="43"/>
      <c r="C536" s="209" t="s">
        <v>2282</v>
      </c>
      <c r="D536" s="209" t="s">
        <v>192</v>
      </c>
      <c r="E536" s="210" t="s">
        <v>3263</v>
      </c>
      <c r="F536" s="211" t="s">
        <v>3264</v>
      </c>
      <c r="G536" s="212" t="s">
        <v>250</v>
      </c>
      <c r="H536" s="213">
        <v>2</v>
      </c>
      <c r="I536" s="214"/>
      <c r="J536" s="215">
        <f>ROUND(I536*H536,2)</f>
        <v>0</v>
      </c>
      <c r="K536" s="211" t="s">
        <v>19</v>
      </c>
      <c r="L536" s="48"/>
      <c r="M536" s="216" t="s">
        <v>19</v>
      </c>
      <c r="N536" s="217" t="s">
        <v>45</v>
      </c>
      <c r="O536" s="88"/>
      <c r="P536" s="218">
        <f>O536*H536</f>
        <v>0</v>
      </c>
      <c r="Q536" s="218">
        <v>0.040050000000000002</v>
      </c>
      <c r="R536" s="218">
        <f>Q536*H536</f>
        <v>0.080100000000000005</v>
      </c>
      <c r="S536" s="218">
        <v>0</v>
      </c>
      <c r="T536" s="219">
        <f>S536*H536</f>
        <v>0</v>
      </c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R536" s="220" t="s">
        <v>196</v>
      </c>
      <c r="AT536" s="220" t="s">
        <v>192</v>
      </c>
      <c r="AU536" s="220" t="s">
        <v>196</v>
      </c>
      <c r="AY536" s="21" t="s">
        <v>189</v>
      </c>
      <c r="BE536" s="221">
        <f>IF(N536="základní",J536,0)</f>
        <v>0</v>
      </c>
      <c r="BF536" s="221">
        <f>IF(N536="snížená",J536,0)</f>
        <v>0</v>
      </c>
      <c r="BG536" s="221">
        <f>IF(N536="zákl. přenesená",J536,0)</f>
        <v>0</v>
      </c>
      <c r="BH536" s="221">
        <f>IF(N536="sníž. přenesená",J536,0)</f>
        <v>0</v>
      </c>
      <c r="BI536" s="221">
        <f>IF(N536="nulová",J536,0)</f>
        <v>0</v>
      </c>
      <c r="BJ536" s="21" t="s">
        <v>82</v>
      </c>
      <c r="BK536" s="221">
        <f>ROUND(I536*H536,2)</f>
        <v>0</v>
      </c>
      <c r="BL536" s="21" t="s">
        <v>196</v>
      </c>
      <c r="BM536" s="220" t="s">
        <v>3265</v>
      </c>
    </row>
    <row r="537" s="2" customFormat="1" ht="44.25" customHeight="1">
      <c r="A537" s="42"/>
      <c r="B537" s="43"/>
      <c r="C537" s="209" t="s">
        <v>2287</v>
      </c>
      <c r="D537" s="209" t="s">
        <v>192</v>
      </c>
      <c r="E537" s="210" t="s">
        <v>3266</v>
      </c>
      <c r="F537" s="211" t="s">
        <v>3267</v>
      </c>
      <c r="G537" s="212" t="s">
        <v>250</v>
      </c>
      <c r="H537" s="213">
        <v>14</v>
      </c>
      <c r="I537" s="214"/>
      <c r="J537" s="215">
        <f>ROUND(I537*H537,2)</f>
        <v>0</v>
      </c>
      <c r="K537" s="211" t="s">
        <v>19</v>
      </c>
      <c r="L537" s="48"/>
      <c r="M537" s="216" t="s">
        <v>19</v>
      </c>
      <c r="N537" s="217" t="s">
        <v>45</v>
      </c>
      <c r="O537" s="88"/>
      <c r="P537" s="218">
        <f>O537*H537</f>
        <v>0</v>
      </c>
      <c r="Q537" s="218">
        <v>0.064049999999999996</v>
      </c>
      <c r="R537" s="218">
        <f>Q537*H537</f>
        <v>0.89669999999999994</v>
      </c>
      <c r="S537" s="218">
        <v>0</v>
      </c>
      <c r="T537" s="219">
        <f>S537*H537</f>
        <v>0</v>
      </c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R537" s="220" t="s">
        <v>196</v>
      </c>
      <c r="AT537" s="220" t="s">
        <v>192</v>
      </c>
      <c r="AU537" s="220" t="s">
        <v>196</v>
      </c>
      <c r="AY537" s="21" t="s">
        <v>189</v>
      </c>
      <c r="BE537" s="221">
        <f>IF(N537="základní",J537,0)</f>
        <v>0</v>
      </c>
      <c r="BF537" s="221">
        <f>IF(N537="snížená",J537,0)</f>
        <v>0</v>
      </c>
      <c r="BG537" s="221">
        <f>IF(N537="zákl. přenesená",J537,0)</f>
        <v>0</v>
      </c>
      <c r="BH537" s="221">
        <f>IF(N537="sníž. přenesená",J537,0)</f>
        <v>0</v>
      </c>
      <c r="BI537" s="221">
        <f>IF(N537="nulová",J537,0)</f>
        <v>0</v>
      </c>
      <c r="BJ537" s="21" t="s">
        <v>82</v>
      </c>
      <c r="BK537" s="221">
        <f>ROUND(I537*H537,2)</f>
        <v>0</v>
      </c>
      <c r="BL537" s="21" t="s">
        <v>196</v>
      </c>
      <c r="BM537" s="220" t="s">
        <v>3268</v>
      </c>
    </row>
    <row r="538" s="2" customFormat="1" ht="44.25" customHeight="1">
      <c r="A538" s="42"/>
      <c r="B538" s="43"/>
      <c r="C538" s="209" t="s">
        <v>2292</v>
      </c>
      <c r="D538" s="209" t="s">
        <v>192</v>
      </c>
      <c r="E538" s="210" t="s">
        <v>3269</v>
      </c>
      <c r="F538" s="211" t="s">
        <v>3270</v>
      </c>
      <c r="G538" s="212" t="s">
        <v>250</v>
      </c>
      <c r="H538" s="213">
        <v>8</v>
      </c>
      <c r="I538" s="214"/>
      <c r="J538" s="215">
        <f>ROUND(I538*H538,2)</f>
        <v>0</v>
      </c>
      <c r="K538" s="211" t="s">
        <v>19</v>
      </c>
      <c r="L538" s="48"/>
      <c r="M538" s="216" t="s">
        <v>19</v>
      </c>
      <c r="N538" s="217" t="s">
        <v>45</v>
      </c>
      <c r="O538" s="88"/>
      <c r="P538" s="218">
        <f>O538*H538</f>
        <v>0</v>
      </c>
      <c r="Q538" s="218">
        <v>0.00396</v>
      </c>
      <c r="R538" s="218">
        <f>Q538*H538</f>
        <v>0.03168</v>
      </c>
      <c r="S538" s="218">
        <v>0</v>
      </c>
      <c r="T538" s="219">
        <f>S538*H538</f>
        <v>0</v>
      </c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R538" s="220" t="s">
        <v>196</v>
      </c>
      <c r="AT538" s="220" t="s">
        <v>192</v>
      </c>
      <c r="AU538" s="220" t="s">
        <v>196</v>
      </c>
      <c r="AY538" s="21" t="s">
        <v>189</v>
      </c>
      <c r="BE538" s="221">
        <f>IF(N538="základní",J538,0)</f>
        <v>0</v>
      </c>
      <c r="BF538" s="221">
        <f>IF(N538="snížená",J538,0)</f>
        <v>0</v>
      </c>
      <c r="BG538" s="221">
        <f>IF(N538="zákl. přenesená",J538,0)</f>
        <v>0</v>
      </c>
      <c r="BH538" s="221">
        <f>IF(N538="sníž. přenesená",J538,0)</f>
        <v>0</v>
      </c>
      <c r="BI538" s="221">
        <f>IF(N538="nulová",J538,0)</f>
        <v>0</v>
      </c>
      <c r="BJ538" s="21" t="s">
        <v>82</v>
      </c>
      <c r="BK538" s="221">
        <f>ROUND(I538*H538,2)</f>
        <v>0</v>
      </c>
      <c r="BL538" s="21" t="s">
        <v>196</v>
      </c>
      <c r="BM538" s="220" t="s">
        <v>3271</v>
      </c>
    </row>
    <row r="539" s="2" customFormat="1" ht="44.25" customHeight="1">
      <c r="A539" s="42"/>
      <c r="B539" s="43"/>
      <c r="C539" s="209" t="s">
        <v>2298</v>
      </c>
      <c r="D539" s="209" t="s">
        <v>192</v>
      </c>
      <c r="E539" s="210" t="s">
        <v>3272</v>
      </c>
      <c r="F539" s="211" t="s">
        <v>3273</v>
      </c>
      <c r="G539" s="212" t="s">
        <v>250</v>
      </c>
      <c r="H539" s="213">
        <v>8</v>
      </c>
      <c r="I539" s="214"/>
      <c r="J539" s="215">
        <f>ROUND(I539*H539,2)</f>
        <v>0</v>
      </c>
      <c r="K539" s="211" t="s">
        <v>19</v>
      </c>
      <c r="L539" s="48"/>
      <c r="M539" s="216" t="s">
        <v>19</v>
      </c>
      <c r="N539" s="217" t="s">
        <v>45</v>
      </c>
      <c r="O539" s="88"/>
      <c r="P539" s="218">
        <f>O539*H539</f>
        <v>0</v>
      </c>
      <c r="Q539" s="218">
        <v>0.0059800000000000001</v>
      </c>
      <c r="R539" s="218">
        <f>Q539*H539</f>
        <v>0.047840000000000001</v>
      </c>
      <c r="S539" s="218">
        <v>0</v>
      </c>
      <c r="T539" s="219">
        <f>S539*H539</f>
        <v>0</v>
      </c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R539" s="220" t="s">
        <v>196</v>
      </c>
      <c r="AT539" s="220" t="s">
        <v>192</v>
      </c>
      <c r="AU539" s="220" t="s">
        <v>196</v>
      </c>
      <c r="AY539" s="21" t="s">
        <v>189</v>
      </c>
      <c r="BE539" s="221">
        <f>IF(N539="základní",J539,0)</f>
        <v>0</v>
      </c>
      <c r="BF539" s="221">
        <f>IF(N539="snížená",J539,0)</f>
        <v>0</v>
      </c>
      <c r="BG539" s="221">
        <f>IF(N539="zákl. přenesená",J539,0)</f>
        <v>0</v>
      </c>
      <c r="BH539" s="221">
        <f>IF(N539="sníž. přenesená",J539,0)</f>
        <v>0</v>
      </c>
      <c r="BI539" s="221">
        <f>IF(N539="nulová",J539,0)</f>
        <v>0</v>
      </c>
      <c r="BJ539" s="21" t="s">
        <v>82</v>
      </c>
      <c r="BK539" s="221">
        <f>ROUND(I539*H539,2)</f>
        <v>0</v>
      </c>
      <c r="BL539" s="21" t="s">
        <v>196</v>
      </c>
      <c r="BM539" s="220" t="s">
        <v>3274</v>
      </c>
    </row>
    <row r="540" s="2" customFormat="1" ht="44.25" customHeight="1">
      <c r="A540" s="42"/>
      <c r="B540" s="43"/>
      <c r="C540" s="209" t="s">
        <v>2309</v>
      </c>
      <c r="D540" s="209" t="s">
        <v>192</v>
      </c>
      <c r="E540" s="210" t="s">
        <v>3275</v>
      </c>
      <c r="F540" s="211" t="s">
        <v>3276</v>
      </c>
      <c r="G540" s="212" t="s">
        <v>250</v>
      </c>
      <c r="H540" s="213">
        <v>16</v>
      </c>
      <c r="I540" s="214"/>
      <c r="J540" s="215">
        <f>ROUND(I540*H540,2)</f>
        <v>0</v>
      </c>
      <c r="K540" s="211" t="s">
        <v>19</v>
      </c>
      <c r="L540" s="48"/>
      <c r="M540" s="216" t="s">
        <v>19</v>
      </c>
      <c r="N540" s="217" t="s">
        <v>45</v>
      </c>
      <c r="O540" s="88"/>
      <c r="P540" s="218">
        <f>O540*H540</f>
        <v>0</v>
      </c>
      <c r="Q540" s="218">
        <v>0</v>
      </c>
      <c r="R540" s="218">
        <f>Q540*H540</f>
        <v>0</v>
      </c>
      <c r="S540" s="218">
        <v>0</v>
      </c>
      <c r="T540" s="219">
        <f>S540*H540</f>
        <v>0</v>
      </c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R540" s="220" t="s">
        <v>196</v>
      </c>
      <c r="AT540" s="220" t="s">
        <v>192</v>
      </c>
      <c r="AU540" s="220" t="s">
        <v>196</v>
      </c>
      <c r="AY540" s="21" t="s">
        <v>189</v>
      </c>
      <c r="BE540" s="221">
        <f>IF(N540="základní",J540,0)</f>
        <v>0</v>
      </c>
      <c r="BF540" s="221">
        <f>IF(N540="snížená",J540,0)</f>
        <v>0</v>
      </c>
      <c r="BG540" s="221">
        <f>IF(N540="zákl. přenesená",J540,0)</f>
        <v>0</v>
      </c>
      <c r="BH540" s="221">
        <f>IF(N540="sníž. přenesená",J540,0)</f>
        <v>0</v>
      </c>
      <c r="BI540" s="221">
        <f>IF(N540="nulová",J540,0)</f>
        <v>0</v>
      </c>
      <c r="BJ540" s="21" t="s">
        <v>82</v>
      </c>
      <c r="BK540" s="221">
        <f>ROUND(I540*H540,2)</f>
        <v>0</v>
      </c>
      <c r="BL540" s="21" t="s">
        <v>196</v>
      </c>
      <c r="BM540" s="220" t="s">
        <v>3277</v>
      </c>
    </row>
    <row r="541" s="2" customFormat="1" ht="37.8" customHeight="1">
      <c r="A541" s="42"/>
      <c r="B541" s="43"/>
      <c r="C541" s="209" t="s">
        <v>2316</v>
      </c>
      <c r="D541" s="209" t="s">
        <v>192</v>
      </c>
      <c r="E541" s="210" t="s">
        <v>3278</v>
      </c>
      <c r="F541" s="211" t="s">
        <v>3279</v>
      </c>
      <c r="G541" s="212" t="s">
        <v>250</v>
      </c>
      <c r="H541" s="213">
        <v>16</v>
      </c>
      <c r="I541" s="214"/>
      <c r="J541" s="215">
        <f>ROUND(I541*H541,2)</f>
        <v>0</v>
      </c>
      <c r="K541" s="211" t="s">
        <v>19</v>
      </c>
      <c r="L541" s="48"/>
      <c r="M541" s="216" t="s">
        <v>19</v>
      </c>
      <c r="N541" s="217" t="s">
        <v>45</v>
      </c>
      <c r="O541" s="88"/>
      <c r="P541" s="218">
        <f>O541*H541</f>
        <v>0</v>
      </c>
      <c r="Q541" s="218">
        <v>0.0101</v>
      </c>
      <c r="R541" s="218">
        <f>Q541*H541</f>
        <v>0.16159999999999999</v>
      </c>
      <c r="S541" s="218">
        <v>0</v>
      </c>
      <c r="T541" s="219">
        <f>S541*H541</f>
        <v>0</v>
      </c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R541" s="220" t="s">
        <v>196</v>
      </c>
      <c r="AT541" s="220" t="s">
        <v>192</v>
      </c>
      <c r="AU541" s="220" t="s">
        <v>196</v>
      </c>
      <c r="AY541" s="21" t="s">
        <v>189</v>
      </c>
      <c r="BE541" s="221">
        <f>IF(N541="základní",J541,0)</f>
        <v>0</v>
      </c>
      <c r="BF541" s="221">
        <f>IF(N541="snížená",J541,0)</f>
        <v>0</v>
      </c>
      <c r="BG541" s="221">
        <f>IF(N541="zákl. přenesená",J541,0)</f>
        <v>0</v>
      </c>
      <c r="BH541" s="221">
        <f>IF(N541="sníž. přenesená",J541,0)</f>
        <v>0</v>
      </c>
      <c r="BI541" s="221">
        <f>IF(N541="nulová",J541,0)</f>
        <v>0</v>
      </c>
      <c r="BJ541" s="21" t="s">
        <v>82</v>
      </c>
      <c r="BK541" s="221">
        <f>ROUND(I541*H541,2)</f>
        <v>0</v>
      </c>
      <c r="BL541" s="21" t="s">
        <v>196</v>
      </c>
      <c r="BM541" s="220" t="s">
        <v>3280</v>
      </c>
    </row>
    <row r="542" s="2" customFormat="1" ht="37.8" customHeight="1">
      <c r="A542" s="42"/>
      <c r="B542" s="43"/>
      <c r="C542" s="209" t="s">
        <v>2322</v>
      </c>
      <c r="D542" s="209" t="s">
        <v>192</v>
      </c>
      <c r="E542" s="210" t="s">
        <v>3281</v>
      </c>
      <c r="F542" s="211" t="s">
        <v>3282</v>
      </c>
      <c r="G542" s="212" t="s">
        <v>115</v>
      </c>
      <c r="H542" s="213">
        <v>164.77000000000001</v>
      </c>
      <c r="I542" s="214"/>
      <c r="J542" s="215">
        <f>ROUND(I542*H542,2)</f>
        <v>0</v>
      </c>
      <c r="K542" s="211" t="s">
        <v>19</v>
      </c>
      <c r="L542" s="48"/>
      <c r="M542" s="216" t="s">
        <v>19</v>
      </c>
      <c r="N542" s="217" t="s">
        <v>45</v>
      </c>
      <c r="O542" s="88"/>
      <c r="P542" s="218">
        <f>O542*H542</f>
        <v>0</v>
      </c>
      <c r="Q542" s="218">
        <v>0</v>
      </c>
      <c r="R542" s="218">
        <f>Q542*H542</f>
        <v>0</v>
      </c>
      <c r="S542" s="218">
        <v>0</v>
      </c>
      <c r="T542" s="219">
        <f>S542*H542</f>
        <v>0</v>
      </c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R542" s="220" t="s">
        <v>196</v>
      </c>
      <c r="AT542" s="220" t="s">
        <v>192</v>
      </c>
      <c r="AU542" s="220" t="s">
        <v>196</v>
      </c>
      <c r="AY542" s="21" t="s">
        <v>189</v>
      </c>
      <c r="BE542" s="221">
        <f>IF(N542="základní",J542,0)</f>
        <v>0</v>
      </c>
      <c r="BF542" s="221">
        <f>IF(N542="snížená",J542,0)</f>
        <v>0</v>
      </c>
      <c r="BG542" s="221">
        <f>IF(N542="zákl. přenesená",J542,0)</f>
        <v>0</v>
      </c>
      <c r="BH542" s="221">
        <f>IF(N542="sníž. přenesená",J542,0)</f>
        <v>0</v>
      </c>
      <c r="BI542" s="221">
        <f>IF(N542="nulová",J542,0)</f>
        <v>0</v>
      </c>
      <c r="BJ542" s="21" t="s">
        <v>82</v>
      </c>
      <c r="BK542" s="221">
        <f>ROUND(I542*H542,2)</f>
        <v>0</v>
      </c>
      <c r="BL542" s="21" t="s">
        <v>196</v>
      </c>
      <c r="BM542" s="220" t="s">
        <v>3283</v>
      </c>
    </row>
    <row r="543" s="15" customFormat="1">
      <c r="A543" s="15"/>
      <c r="B543" s="251"/>
      <c r="C543" s="252"/>
      <c r="D543" s="229" t="s">
        <v>200</v>
      </c>
      <c r="E543" s="253" t="s">
        <v>19</v>
      </c>
      <c r="F543" s="254" t="s">
        <v>3165</v>
      </c>
      <c r="G543" s="252"/>
      <c r="H543" s="253" t="s">
        <v>19</v>
      </c>
      <c r="I543" s="255"/>
      <c r="J543" s="252"/>
      <c r="K543" s="252"/>
      <c r="L543" s="256"/>
      <c r="M543" s="257"/>
      <c r="N543" s="258"/>
      <c r="O543" s="258"/>
      <c r="P543" s="258"/>
      <c r="Q543" s="258"/>
      <c r="R543" s="258"/>
      <c r="S543" s="258"/>
      <c r="T543" s="259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60" t="s">
        <v>200</v>
      </c>
      <c r="AU543" s="260" t="s">
        <v>196</v>
      </c>
      <c r="AV543" s="15" t="s">
        <v>82</v>
      </c>
      <c r="AW543" s="15" t="s">
        <v>35</v>
      </c>
      <c r="AX543" s="15" t="s">
        <v>74</v>
      </c>
      <c r="AY543" s="260" t="s">
        <v>189</v>
      </c>
    </row>
    <row r="544" s="13" customFormat="1">
      <c r="A544" s="13"/>
      <c r="B544" s="227"/>
      <c r="C544" s="228"/>
      <c r="D544" s="229" t="s">
        <v>200</v>
      </c>
      <c r="E544" s="230" t="s">
        <v>19</v>
      </c>
      <c r="F544" s="231" t="s">
        <v>3284</v>
      </c>
      <c r="G544" s="228"/>
      <c r="H544" s="232">
        <v>74.814999999999998</v>
      </c>
      <c r="I544" s="233"/>
      <c r="J544" s="228"/>
      <c r="K544" s="228"/>
      <c r="L544" s="234"/>
      <c r="M544" s="235"/>
      <c r="N544" s="236"/>
      <c r="O544" s="236"/>
      <c r="P544" s="236"/>
      <c r="Q544" s="236"/>
      <c r="R544" s="236"/>
      <c r="S544" s="236"/>
      <c r="T544" s="237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8" t="s">
        <v>200</v>
      </c>
      <c r="AU544" s="238" t="s">
        <v>196</v>
      </c>
      <c r="AV544" s="13" t="s">
        <v>84</v>
      </c>
      <c r="AW544" s="13" t="s">
        <v>35</v>
      </c>
      <c r="AX544" s="13" t="s">
        <v>74</v>
      </c>
      <c r="AY544" s="238" t="s">
        <v>189</v>
      </c>
    </row>
    <row r="545" s="15" customFormat="1">
      <c r="A545" s="15"/>
      <c r="B545" s="251"/>
      <c r="C545" s="252"/>
      <c r="D545" s="229" t="s">
        <v>200</v>
      </c>
      <c r="E545" s="253" t="s">
        <v>19</v>
      </c>
      <c r="F545" s="254" t="s">
        <v>3249</v>
      </c>
      <c r="G545" s="252"/>
      <c r="H545" s="253" t="s">
        <v>19</v>
      </c>
      <c r="I545" s="255"/>
      <c r="J545" s="252"/>
      <c r="K545" s="252"/>
      <c r="L545" s="256"/>
      <c r="M545" s="257"/>
      <c r="N545" s="258"/>
      <c r="O545" s="258"/>
      <c r="P545" s="258"/>
      <c r="Q545" s="258"/>
      <c r="R545" s="258"/>
      <c r="S545" s="258"/>
      <c r="T545" s="259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60" t="s">
        <v>200</v>
      </c>
      <c r="AU545" s="260" t="s">
        <v>196</v>
      </c>
      <c r="AV545" s="15" t="s">
        <v>82</v>
      </c>
      <c r="AW545" s="15" t="s">
        <v>35</v>
      </c>
      <c r="AX545" s="15" t="s">
        <v>74</v>
      </c>
      <c r="AY545" s="260" t="s">
        <v>189</v>
      </c>
    </row>
    <row r="546" s="13" customFormat="1">
      <c r="A546" s="13"/>
      <c r="B546" s="227"/>
      <c r="C546" s="228"/>
      <c r="D546" s="229" t="s">
        <v>200</v>
      </c>
      <c r="E546" s="230" t="s">
        <v>19</v>
      </c>
      <c r="F546" s="231" t="s">
        <v>3285</v>
      </c>
      <c r="G546" s="228"/>
      <c r="H546" s="232">
        <v>89.954999999999998</v>
      </c>
      <c r="I546" s="233"/>
      <c r="J546" s="228"/>
      <c r="K546" s="228"/>
      <c r="L546" s="234"/>
      <c r="M546" s="235"/>
      <c r="N546" s="236"/>
      <c r="O546" s="236"/>
      <c r="P546" s="236"/>
      <c r="Q546" s="236"/>
      <c r="R546" s="236"/>
      <c r="S546" s="236"/>
      <c r="T546" s="237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8" t="s">
        <v>200</v>
      </c>
      <c r="AU546" s="238" t="s">
        <v>196</v>
      </c>
      <c r="AV546" s="13" t="s">
        <v>84</v>
      </c>
      <c r="AW546" s="13" t="s">
        <v>35</v>
      </c>
      <c r="AX546" s="13" t="s">
        <v>74</v>
      </c>
      <c r="AY546" s="238" t="s">
        <v>189</v>
      </c>
    </row>
    <row r="547" s="14" customFormat="1">
      <c r="A547" s="14"/>
      <c r="B547" s="239"/>
      <c r="C547" s="240"/>
      <c r="D547" s="229" t="s">
        <v>200</v>
      </c>
      <c r="E547" s="241" t="s">
        <v>19</v>
      </c>
      <c r="F547" s="242" t="s">
        <v>203</v>
      </c>
      <c r="G547" s="240"/>
      <c r="H547" s="243">
        <v>164.77000000000001</v>
      </c>
      <c r="I547" s="244"/>
      <c r="J547" s="240"/>
      <c r="K547" s="240"/>
      <c r="L547" s="245"/>
      <c r="M547" s="246"/>
      <c r="N547" s="247"/>
      <c r="O547" s="247"/>
      <c r="P547" s="247"/>
      <c r="Q547" s="247"/>
      <c r="R547" s="247"/>
      <c r="S547" s="247"/>
      <c r="T547" s="248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49" t="s">
        <v>200</v>
      </c>
      <c r="AU547" s="249" t="s">
        <v>196</v>
      </c>
      <c r="AV547" s="14" t="s">
        <v>196</v>
      </c>
      <c r="AW547" s="14" t="s">
        <v>35</v>
      </c>
      <c r="AX547" s="14" t="s">
        <v>82</v>
      </c>
      <c r="AY547" s="249" t="s">
        <v>189</v>
      </c>
    </row>
    <row r="548" s="2" customFormat="1" ht="37.8" customHeight="1">
      <c r="A548" s="42"/>
      <c r="B548" s="43"/>
      <c r="C548" s="261" t="s">
        <v>2326</v>
      </c>
      <c r="D548" s="261" t="s">
        <v>254</v>
      </c>
      <c r="E548" s="262" t="s">
        <v>3286</v>
      </c>
      <c r="F548" s="263" t="s">
        <v>3287</v>
      </c>
      <c r="G548" s="264" t="s">
        <v>115</v>
      </c>
      <c r="H548" s="265">
        <v>166.41800000000001</v>
      </c>
      <c r="I548" s="266"/>
      <c r="J548" s="267">
        <f>ROUND(I548*H548,2)</f>
        <v>0</v>
      </c>
      <c r="K548" s="263" t="s">
        <v>19</v>
      </c>
      <c r="L548" s="268"/>
      <c r="M548" s="269" t="s">
        <v>19</v>
      </c>
      <c r="N548" s="270" t="s">
        <v>45</v>
      </c>
      <c r="O548" s="88"/>
      <c r="P548" s="218">
        <f>O548*H548</f>
        <v>0</v>
      </c>
      <c r="Q548" s="218">
        <v>0.00072000000000000005</v>
      </c>
      <c r="R548" s="218">
        <f>Q548*H548</f>
        <v>0.11982096000000002</v>
      </c>
      <c r="S548" s="218">
        <v>0</v>
      </c>
      <c r="T548" s="219">
        <f>S548*H548</f>
        <v>0</v>
      </c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R548" s="220" t="s">
        <v>247</v>
      </c>
      <c r="AT548" s="220" t="s">
        <v>254</v>
      </c>
      <c r="AU548" s="220" t="s">
        <v>196</v>
      </c>
      <c r="AY548" s="21" t="s">
        <v>189</v>
      </c>
      <c r="BE548" s="221">
        <f>IF(N548="základní",J548,0)</f>
        <v>0</v>
      </c>
      <c r="BF548" s="221">
        <f>IF(N548="snížená",J548,0)</f>
        <v>0</v>
      </c>
      <c r="BG548" s="221">
        <f>IF(N548="zákl. přenesená",J548,0)</f>
        <v>0</v>
      </c>
      <c r="BH548" s="221">
        <f>IF(N548="sníž. přenesená",J548,0)</f>
        <v>0</v>
      </c>
      <c r="BI548" s="221">
        <f>IF(N548="nulová",J548,0)</f>
        <v>0</v>
      </c>
      <c r="BJ548" s="21" t="s">
        <v>82</v>
      </c>
      <c r="BK548" s="221">
        <f>ROUND(I548*H548,2)</f>
        <v>0</v>
      </c>
      <c r="BL548" s="21" t="s">
        <v>196</v>
      </c>
      <c r="BM548" s="220" t="s">
        <v>3288</v>
      </c>
    </row>
    <row r="549" s="2" customFormat="1" ht="55.5" customHeight="1">
      <c r="A549" s="42"/>
      <c r="B549" s="43"/>
      <c r="C549" s="209" t="s">
        <v>2331</v>
      </c>
      <c r="D549" s="209" t="s">
        <v>192</v>
      </c>
      <c r="E549" s="210" t="s">
        <v>1726</v>
      </c>
      <c r="F549" s="211" t="s">
        <v>3289</v>
      </c>
      <c r="G549" s="212" t="s">
        <v>93</v>
      </c>
      <c r="H549" s="213">
        <v>356.06799999999998</v>
      </c>
      <c r="I549" s="214"/>
      <c r="J549" s="215">
        <f>ROUND(I549*H549,2)</f>
        <v>0</v>
      </c>
      <c r="K549" s="211" t="s">
        <v>19</v>
      </c>
      <c r="L549" s="48"/>
      <c r="M549" s="216" t="s">
        <v>19</v>
      </c>
      <c r="N549" s="217" t="s">
        <v>45</v>
      </c>
      <c r="O549" s="88"/>
      <c r="P549" s="218">
        <f>O549*H549</f>
        <v>0</v>
      </c>
      <c r="Q549" s="218">
        <v>0.00031</v>
      </c>
      <c r="R549" s="218">
        <f>Q549*H549</f>
        <v>0.11038107999999999</v>
      </c>
      <c r="S549" s="218">
        <v>0</v>
      </c>
      <c r="T549" s="219">
        <f>S549*H549</f>
        <v>0</v>
      </c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R549" s="220" t="s">
        <v>196</v>
      </c>
      <c r="AT549" s="220" t="s">
        <v>192</v>
      </c>
      <c r="AU549" s="220" t="s">
        <v>196</v>
      </c>
      <c r="AY549" s="21" t="s">
        <v>189</v>
      </c>
      <c r="BE549" s="221">
        <f>IF(N549="základní",J549,0)</f>
        <v>0</v>
      </c>
      <c r="BF549" s="221">
        <f>IF(N549="snížená",J549,0)</f>
        <v>0</v>
      </c>
      <c r="BG549" s="221">
        <f>IF(N549="zákl. přenesená",J549,0)</f>
        <v>0</v>
      </c>
      <c r="BH549" s="221">
        <f>IF(N549="sníž. přenesená",J549,0)</f>
        <v>0</v>
      </c>
      <c r="BI549" s="221">
        <f>IF(N549="nulová",J549,0)</f>
        <v>0</v>
      </c>
      <c r="BJ549" s="21" t="s">
        <v>82</v>
      </c>
      <c r="BK549" s="221">
        <f>ROUND(I549*H549,2)</f>
        <v>0</v>
      </c>
      <c r="BL549" s="21" t="s">
        <v>196</v>
      </c>
      <c r="BM549" s="220" t="s">
        <v>3290</v>
      </c>
    </row>
    <row r="550" s="15" customFormat="1">
      <c r="A550" s="15"/>
      <c r="B550" s="251"/>
      <c r="C550" s="252"/>
      <c r="D550" s="229" t="s">
        <v>200</v>
      </c>
      <c r="E550" s="253" t="s">
        <v>19</v>
      </c>
      <c r="F550" s="254" t="s">
        <v>3165</v>
      </c>
      <c r="G550" s="252"/>
      <c r="H550" s="253" t="s">
        <v>19</v>
      </c>
      <c r="I550" s="255"/>
      <c r="J550" s="252"/>
      <c r="K550" s="252"/>
      <c r="L550" s="256"/>
      <c r="M550" s="257"/>
      <c r="N550" s="258"/>
      <c r="O550" s="258"/>
      <c r="P550" s="258"/>
      <c r="Q550" s="258"/>
      <c r="R550" s="258"/>
      <c r="S550" s="258"/>
      <c r="T550" s="259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60" t="s">
        <v>200</v>
      </c>
      <c r="AU550" s="260" t="s">
        <v>196</v>
      </c>
      <c r="AV550" s="15" t="s">
        <v>82</v>
      </c>
      <c r="AW550" s="15" t="s">
        <v>35</v>
      </c>
      <c r="AX550" s="15" t="s">
        <v>74</v>
      </c>
      <c r="AY550" s="260" t="s">
        <v>189</v>
      </c>
    </row>
    <row r="551" s="13" customFormat="1">
      <c r="A551" s="13"/>
      <c r="B551" s="227"/>
      <c r="C551" s="228"/>
      <c r="D551" s="229" t="s">
        <v>200</v>
      </c>
      <c r="E551" s="230" t="s">
        <v>19</v>
      </c>
      <c r="F551" s="231" t="s">
        <v>3291</v>
      </c>
      <c r="G551" s="228"/>
      <c r="H551" s="232">
        <v>158.16</v>
      </c>
      <c r="I551" s="233"/>
      <c r="J551" s="228"/>
      <c r="K551" s="228"/>
      <c r="L551" s="234"/>
      <c r="M551" s="235"/>
      <c r="N551" s="236"/>
      <c r="O551" s="236"/>
      <c r="P551" s="236"/>
      <c r="Q551" s="236"/>
      <c r="R551" s="236"/>
      <c r="S551" s="236"/>
      <c r="T551" s="237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8" t="s">
        <v>200</v>
      </c>
      <c r="AU551" s="238" t="s">
        <v>196</v>
      </c>
      <c r="AV551" s="13" t="s">
        <v>84</v>
      </c>
      <c r="AW551" s="13" t="s">
        <v>35</v>
      </c>
      <c r="AX551" s="13" t="s">
        <v>74</v>
      </c>
      <c r="AY551" s="238" t="s">
        <v>189</v>
      </c>
    </row>
    <row r="552" s="15" customFormat="1">
      <c r="A552" s="15"/>
      <c r="B552" s="251"/>
      <c r="C552" s="252"/>
      <c r="D552" s="229" t="s">
        <v>200</v>
      </c>
      <c r="E552" s="253" t="s">
        <v>19</v>
      </c>
      <c r="F552" s="254" t="s">
        <v>3249</v>
      </c>
      <c r="G552" s="252"/>
      <c r="H552" s="253" t="s">
        <v>19</v>
      </c>
      <c r="I552" s="255"/>
      <c r="J552" s="252"/>
      <c r="K552" s="252"/>
      <c r="L552" s="256"/>
      <c r="M552" s="257"/>
      <c r="N552" s="258"/>
      <c r="O552" s="258"/>
      <c r="P552" s="258"/>
      <c r="Q552" s="258"/>
      <c r="R552" s="258"/>
      <c r="S552" s="258"/>
      <c r="T552" s="259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60" t="s">
        <v>200</v>
      </c>
      <c r="AU552" s="260" t="s">
        <v>196</v>
      </c>
      <c r="AV552" s="15" t="s">
        <v>82</v>
      </c>
      <c r="AW552" s="15" t="s">
        <v>35</v>
      </c>
      <c r="AX552" s="15" t="s">
        <v>74</v>
      </c>
      <c r="AY552" s="260" t="s">
        <v>189</v>
      </c>
    </row>
    <row r="553" s="13" customFormat="1">
      <c r="A553" s="13"/>
      <c r="B553" s="227"/>
      <c r="C553" s="228"/>
      <c r="D553" s="229" t="s">
        <v>200</v>
      </c>
      <c r="E553" s="230" t="s">
        <v>19</v>
      </c>
      <c r="F553" s="231" t="s">
        <v>3292</v>
      </c>
      <c r="G553" s="228"/>
      <c r="H553" s="232">
        <v>197.90799999999999</v>
      </c>
      <c r="I553" s="233"/>
      <c r="J553" s="228"/>
      <c r="K553" s="228"/>
      <c r="L553" s="234"/>
      <c r="M553" s="235"/>
      <c r="N553" s="236"/>
      <c r="O553" s="236"/>
      <c r="P553" s="236"/>
      <c r="Q553" s="236"/>
      <c r="R553" s="236"/>
      <c r="S553" s="236"/>
      <c r="T553" s="237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8" t="s">
        <v>200</v>
      </c>
      <c r="AU553" s="238" t="s">
        <v>196</v>
      </c>
      <c r="AV553" s="13" t="s">
        <v>84</v>
      </c>
      <c r="AW553" s="13" t="s">
        <v>35</v>
      </c>
      <c r="AX553" s="13" t="s">
        <v>74</v>
      </c>
      <c r="AY553" s="238" t="s">
        <v>189</v>
      </c>
    </row>
    <row r="554" s="14" customFormat="1">
      <c r="A554" s="14"/>
      <c r="B554" s="239"/>
      <c r="C554" s="240"/>
      <c r="D554" s="229" t="s">
        <v>200</v>
      </c>
      <c r="E554" s="241" t="s">
        <v>19</v>
      </c>
      <c r="F554" s="242" t="s">
        <v>203</v>
      </c>
      <c r="G554" s="240"/>
      <c r="H554" s="243">
        <v>356.06799999999998</v>
      </c>
      <c r="I554" s="244"/>
      <c r="J554" s="240"/>
      <c r="K554" s="240"/>
      <c r="L554" s="245"/>
      <c r="M554" s="246"/>
      <c r="N554" s="247"/>
      <c r="O554" s="247"/>
      <c r="P554" s="247"/>
      <c r="Q554" s="247"/>
      <c r="R554" s="247"/>
      <c r="S554" s="247"/>
      <c r="T554" s="248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49" t="s">
        <v>200</v>
      </c>
      <c r="AU554" s="249" t="s">
        <v>196</v>
      </c>
      <c r="AV554" s="14" t="s">
        <v>196</v>
      </c>
      <c r="AW554" s="14" t="s">
        <v>35</v>
      </c>
      <c r="AX554" s="14" t="s">
        <v>82</v>
      </c>
      <c r="AY554" s="249" t="s">
        <v>189</v>
      </c>
    </row>
    <row r="555" s="2" customFormat="1" ht="24.15" customHeight="1">
      <c r="A555" s="42"/>
      <c r="B555" s="43"/>
      <c r="C555" s="261" t="s">
        <v>2337</v>
      </c>
      <c r="D555" s="261" t="s">
        <v>254</v>
      </c>
      <c r="E555" s="262" t="s">
        <v>3293</v>
      </c>
      <c r="F555" s="263" t="s">
        <v>3294</v>
      </c>
      <c r="G555" s="264" t="s">
        <v>93</v>
      </c>
      <c r="H555" s="265">
        <v>421.76299999999998</v>
      </c>
      <c r="I555" s="266"/>
      <c r="J555" s="267">
        <f>ROUND(I555*H555,2)</f>
        <v>0</v>
      </c>
      <c r="K555" s="263" t="s">
        <v>19</v>
      </c>
      <c r="L555" s="268"/>
      <c r="M555" s="269" t="s">
        <v>19</v>
      </c>
      <c r="N555" s="270" t="s">
        <v>45</v>
      </c>
      <c r="O555" s="88"/>
      <c r="P555" s="218">
        <f>O555*H555</f>
        <v>0</v>
      </c>
      <c r="Q555" s="218">
        <v>0.00029999999999999997</v>
      </c>
      <c r="R555" s="218">
        <f>Q555*H555</f>
        <v>0.12652889999999997</v>
      </c>
      <c r="S555" s="218">
        <v>0</v>
      </c>
      <c r="T555" s="219">
        <f>S555*H555</f>
        <v>0</v>
      </c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R555" s="220" t="s">
        <v>247</v>
      </c>
      <c r="AT555" s="220" t="s">
        <v>254</v>
      </c>
      <c r="AU555" s="220" t="s">
        <v>196</v>
      </c>
      <c r="AY555" s="21" t="s">
        <v>189</v>
      </c>
      <c r="BE555" s="221">
        <f>IF(N555="základní",J555,0)</f>
        <v>0</v>
      </c>
      <c r="BF555" s="221">
        <f>IF(N555="snížená",J555,0)</f>
        <v>0</v>
      </c>
      <c r="BG555" s="221">
        <f>IF(N555="zákl. přenesená",J555,0)</f>
        <v>0</v>
      </c>
      <c r="BH555" s="221">
        <f>IF(N555="sníž. přenesená",J555,0)</f>
        <v>0</v>
      </c>
      <c r="BI555" s="221">
        <f>IF(N555="nulová",J555,0)</f>
        <v>0</v>
      </c>
      <c r="BJ555" s="21" t="s">
        <v>82</v>
      </c>
      <c r="BK555" s="221">
        <f>ROUND(I555*H555,2)</f>
        <v>0</v>
      </c>
      <c r="BL555" s="21" t="s">
        <v>196</v>
      </c>
      <c r="BM555" s="220" t="s">
        <v>3295</v>
      </c>
    </row>
    <row r="556" s="2" customFormat="1" ht="37.8" customHeight="1">
      <c r="A556" s="42"/>
      <c r="B556" s="43"/>
      <c r="C556" s="209" t="s">
        <v>2343</v>
      </c>
      <c r="D556" s="209" t="s">
        <v>192</v>
      </c>
      <c r="E556" s="210" t="s">
        <v>3296</v>
      </c>
      <c r="F556" s="211" t="s">
        <v>3297</v>
      </c>
      <c r="G556" s="212" t="s">
        <v>107</v>
      </c>
      <c r="H556" s="213">
        <v>32.584000000000003</v>
      </c>
      <c r="I556" s="214"/>
      <c r="J556" s="215">
        <f>ROUND(I556*H556,2)</f>
        <v>0</v>
      </c>
      <c r="K556" s="211" t="s">
        <v>19</v>
      </c>
      <c r="L556" s="48"/>
      <c r="M556" s="216" t="s">
        <v>19</v>
      </c>
      <c r="N556" s="217" t="s">
        <v>45</v>
      </c>
      <c r="O556" s="88"/>
      <c r="P556" s="218">
        <f>O556*H556</f>
        <v>0</v>
      </c>
      <c r="Q556" s="218">
        <v>1.9205000000000001</v>
      </c>
      <c r="R556" s="218">
        <f>Q556*H556</f>
        <v>62.577572000000011</v>
      </c>
      <c r="S556" s="218">
        <v>0</v>
      </c>
      <c r="T556" s="219">
        <f>S556*H556</f>
        <v>0</v>
      </c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R556" s="220" t="s">
        <v>196</v>
      </c>
      <c r="AT556" s="220" t="s">
        <v>192</v>
      </c>
      <c r="AU556" s="220" t="s">
        <v>196</v>
      </c>
      <c r="AY556" s="21" t="s">
        <v>189</v>
      </c>
      <c r="BE556" s="221">
        <f>IF(N556="základní",J556,0)</f>
        <v>0</v>
      </c>
      <c r="BF556" s="221">
        <f>IF(N556="snížená",J556,0)</f>
        <v>0</v>
      </c>
      <c r="BG556" s="221">
        <f>IF(N556="zákl. přenesená",J556,0)</f>
        <v>0</v>
      </c>
      <c r="BH556" s="221">
        <f>IF(N556="sníž. přenesená",J556,0)</f>
        <v>0</v>
      </c>
      <c r="BI556" s="221">
        <f>IF(N556="nulová",J556,0)</f>
        <v>0</v>
      </c>
      <c r="BJ556" s="21" t="s">
        <v>82</v>
      </c>
      <c r="BK556" s="221">
        <f>ROUND(I556*H556,2)</f>
        <v>0</v>
      </c>
      <c r="BL556" s="21" t="s">
        <v>196</v>
      </c>
      <c r="BM556" s="220" t="s">
        <v>3298</v>
      </c>
    </row>
    <row r="557" s="15" customFormat="1">
      <c r="A557" s="15"/>
      <c r="B557" s="251"/>
      <c r="C557" s="252"/>
      <c r="D557" s="229" t="s">
        <v>200</v>
      </c>
      <c r="E557" s="253" t="s">
        <v>19</v>
      </c>
      <c r="F557" s="254" t="s">
        <v>3165</v>
      </c>
      <c r="G557" s="252"/>
      <c r="H557" s="253" t="s">
        <v>19</v>
      </c>
      <c r="I557" s="255"/>
      <c r="J557" s="252"/>
      <c r="K557" s="252"/>
      <c r="L557" s="256"/>
      <c r="M557" s="257"/>
      <c r="N557" s="258"/>
      <c r="O557" s="258"/>
      <c r="P557" s="258"/>
      <c r="Q557" s="258"/>
      <c r="R557" s="258"/>
      <c r="S557" s="258"/>
      <c r="T557" s="259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60" t="s">
        <v>200</v>
      </c>
      <c r="AU557" s="260" t="s">
        <v>196</v>
      </c>
      <c r="AV557" s="15" t="s">
        <v>82</v>
      </c>
      <c r="AW557" s="15" t="s">
        <v>35</v>
      </c>
      <c r="AX557" s="15" t="s">
        <v>74</v>
      </c>
      <c r="AY557" s="260" t="s">
        <v>189</v>
      </c>
    </row>
    <row r="558" s="13" customFormat="1">
      <c r="A558" s="13"/>
      <c r="B558" s="227"/>
      <c r="C558" s="228"/>
      <c r="D558" s="229" t="s">
        <v>200</v>
      </c>
      <c r="E558" s="230" t="s">
        <v>19</v>
      </c>
      <c r="F558" s="231" t="s">
        <v>3299</v>
      </c>
      <c r="G558" s="228"/>
      <c r="H558" s="232">
        <v>14.234</v>
      </c>
      <c r="I558" s="233"/>
      <c r="J558" s="228"/>
      <c r="K558" s="228"/>
      <c r="L558" s="234"/>
      <c r="M558" s="235"/>
      <c r="N558" s="236"/>
      <c r="O558" s="236"/>
      <c r="P558" s="236"/>
      <c r="Q558" s="236"/>
      <c r="R558" s="236"/>
      <c r="S558" s="236"/>
      <c r="T558" s="237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8" t="s">
        <v>200</v>
      </c>
      <c r="AU558" s="238" t="s">
        <v>196</v>
      </c>
      <c r="AV558" s="13" t="s">
        <v>84</v>
      </c>
      <c r="AW558" s="13" t="s">
        <v>35</v>
      </c>
      <c r="AX558" s="13" t="s">
        <v>74</v>
      </c>
      <c r="AY558" s="238" t="s">
        <v>189</v>
      </c>
    </row>
    <row r="559" s="15" customFormat="1">
      <c r="A559" s="15"/>
      <c r="B559" s="251"/>
      <c r="C559" s="252"/>
      <c r="D559" s="229" t="s">
        <v>200</v>
      </c>
      <c r="E559" s="253" t="s">
        <v>19</v>
      </c>
      <c r="F559" s="254" t="s">
        <v>3249</v>
      </c>
      <c r="G559" s="252"/>
      <c r="H559" s="253" t="s">
        <v>19</v>
      </c>
      <c r="I559" s="255"/>
      <c r="J559" s="252"/>
      <c r="K559" s="252"/>
      <c r="L559" s="256"/>
      <c r="M559" s="257"/>
      <c r="N559" s="258"/>
      <c r="O559" s="258"/>
      <c r="P559" s="258"/>
      <c r="Q559" s="258"/>
      <c r="R559" s="258"/>
      <c r="S559" s="258"/>
      <c r="T559" s="259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60" t="s">
        <v>200</v>
      </c>
      <c r="AU559" s="260" t="s">
        <v>196</v>
      </c>
      <c r="AV559" s="15" t="s">
        <v>82</v>
      </c>
      <c r="AW559" s="15" t="s">
        <v>35</v>
      </c>
      <c r="AX559" s="15" t="s">
        <v>74</v>
      </c>
      <c r="AY559" s="260" t="s">
        <v>189</v>
      </c>
    </row>
    <row r="560" s="13" customFormat="1">
      <c r="A560" s="13"/>
      <c r="B560" s="227"/>
      <c r="C560" s="228"/>
      <c r="D560" s="229" t="s">
        <v>200</v>
      </c>
      <c r="E560" s="230" t="s">
        <v>19</v>
      </c>
      <c r="F560" s="231" t="s">
        <v>3300</v>
      </c>
      <c r="G560" s="228"/>
      <c r="H560" s="232">
        <v>18.350000000000001</v>
      </c>
      <c r="I560" s="233"/>
      <c r="J560" s="228"/>
      <c r="K560" s="228"/>
      <c r="L560" s="234"/>
      <c r="M560" s="235"/>
      <c r="N560" s="236"/>
      <c r="O560" s="236"/>
      <c r="P560" s="236"/>
      <c r="Q560" s="236"/>
      <c r="R560" s="236"/>
      <c r="S560" s="236"/>
      <c r="T560" s="237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8" t="s">
        <v>200</v>
      </c>
      <c r="AU560" s="238" t="s">
        <v>196</v>
      </c>
      <c r="AV560" s="13" t="s">
        <v>84</v>
      </c>
      <c r="AW560" s="13" t="s">
        <v>35</v>
      </c>
      <c r="AX560" s="13" t="s">
        <v>74</v>
      </c>
      <c r="AY560" s="238" t="s">
        <v>189</v>
      </c>
    </row>
    <row r="561" s="14" customFormat="1">
      <c r="A561" s="14"/>
      <c r="B561" s="239"/>
      <c r="C561" s="240"/>
      <c r="D561" s="229" t="s">
        <v>200</v>
      </c>
      <c r="E561" s="241" t="s">
        <v>19</v>
      </c>
      <c r="F561" s="242" t="s">
        <v>203</v>
      </c>
      <c r="G561" s="240"/>
      <c r="H561" s="243">
        <v>32.584000000000003</v>
      </c>
      <c r="I561" s="244"/>
      <c r="J561" s="240"/>
      <c r="K561" s="240"/>
      <c r="L561" s="245"/>
      <c r="M561" s="246"/>
      <c r="N561" s="247"/>
      <c r="O561" s="247"/>
      <c r="P561" s="247"/>
      <c r="Q561" s="247"/>
      <c r="R561" s="247"/>
      <c r="S561" s="247"/>
      <c r="T561" s="248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49" t="s">
        <v>200</v>
      </c>
      <c r="AU561" s="249" t="s">
        <v>196</v>
      </c>
      <c r="AV561" s="14" t="s">
        <v>196</v>
      </c>
      <c r="AW561" s="14" t="s">
        <v>35</v>
      </c>
      <c r="AX561" s="14" t="s">
        <v>82</v>
      </c>
      <c r="AY561" s="249" t="s">
        <v>189</v>
      </c>
    </row>
    <row r="562" s="17" customFormat="1" ht="20.88" customHeight="1">
      <c r="A562" s="17"/>
      <c r="B562" s="291"/>
      <c r="C562" s="292"/>
      <c r="D562" s="293" t="s">
        <v>73</v>
      </c>
      <c r="E562" s="293" t="s">
        <v>3301</v>
      </c>
      <c r="F562" s="293" t="s">
        <v>3302</v>
      </c>
      <c r="G562" s="292"/>
      <c r="H562" s="292"/>
      <c r="I562" s="294"/>
      <c r="J562" s="295">
        <f>BK562</f>
        <v>0</v>
      </c>
      <c r="K562" s="292"/>
      <c r="L562" s="296"/>
      <c r="M562" s="297"/>
      <c r="N562" s="298"/>
      <c r="O562" s="298"/>
      <c r="P562" s="299">
        <f>SUM(P563:P568)</f>
        <v>0</v>
      </c>
      <c r="Q562" s="298"/>
      <c r="R562" s="299">
        <f>SUM(R563:R568)</f>
        <v>3.6328869999999998</v>
      </c>
      <c r="S562" s="298"/>
      <c r="T562" s="300">
        <f>SUM(T563:T568)</f>
        <v>0.0035456700000000003</v>
      </c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R562" s="301" t="s">
        <v>82</v>
      </c>
      <c r="AT562" s="302" t="s">
        <v>73</v>
      </c>
      <c r="AU562" s="302" t="s">
        <v>190</v>
      </c>
      <c r="AY562" s="301" t="s">
        <v>189</v>
      </c>
      <c r="BK562" s="303">
        <f>SUM(BK563:BK568)</f>
        <v>0</v>
      </c>
    </row>
    <row r="563" s="2" customFormat="1" ht="37.8" customHeight="1">
      <c r="A563" s="42"/>
      <c r="B563" s="43"/>
      <c r="C563" s="209" t="s">
        <v>2349</v>
      </c>
      <c r="D563" s="209" t="s">
        <v>192</v>
      </c>
      <c r="E563" s="210" t="s">
        <v>3303</v>
      </c>
      <c r="F563" s="211" t="s">
        <v>3304</v>
      </c>
      <c r="G563" s="212" t="s">
        <v>93</v>
      </c>
      <c r="H563" s="213">
        <v>354.56700000000001</v>
      </c>
      <c r="I563" s="214"/>
      <c r="J563" s="215">
        <f>ROUND(I563*H563,2)</f>
        <v>0</v>
      </c>
      <c r="K563" s="211" t="s">
        <v>19</v>
      </c>
      <c r="L563" s="48"/>
      <c r="M563" s="216" t="s">
        <v>19</v>
      </c>
      <c r="N563" s="217" t="s">
        <v>45</v>
      </c>
      <c r="O563" s="88"/>
      <c r="P563" s="218">
        <f>O563*H563</f>
        <v>0</v>
      </c>
      <c r="Q563" s="218">
        <v>0</v>
      </c>
      <c r="R563" s="218">
        <f>Q563*H563</f>
        <v>0</v>
      </c>
      <c r="S563" s="218">
        <v>1.0000000000000001E-05</v>
      </c>
      <c r="T563" s="219">
        <f>S563*H563</f>
        <v>0.0035456700000000003</v>
      </c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R563" s="220" t="s">
        <v>196</v>
      </c>
      <c r="AT563" s="220" t="s">
        <v>192</v>
      </c>
      <c r="AU563" s="220" t="s">
        <v>196</v>
      </c>
      <c r="AY563" s="21" t="s">
        <v>189</v>
      </c>
      <c r="BE563" s="221">
        <f>IF(N563="základní",J563,0)</f>
        <v>0</v>
      </c>
      <c r="BF563" s="221">
        <f>IF(N563="snížená",J563,0)</f>
        <v>0</v>
      </c>
      <c r="BG563" s="221">
        <f>IF(N563="zákl. přenesená",J563,0)</f>
        <v>0</v>
      </c>
      <c r="BH563" s="221">
        <f>IF(N563="sníž. přenesená",J563,0)</f>
        <v>0</v>
      </c>
      <c r="BI563" s="221">
        <f>IF(N563="nulová",J563,0)</f>
        <v>0</v>
      </c>
      <c r="BJ563" s="21" t="s">
        <v>82</v>
      </c>
      <c r="BK563" s="221">
        <f>ROUND(I563*H563,2)</f>
        <v>0</v>
      </c>
      <c r="BL563" s="21" t="s">
        <v>196</v>
      </c>
      <c r="BM563" s="220" t="s">
        <v>3305</v>
      </c>
    </row>
    <row r="564" s="2" customFormat="1" ht="24.15" customHeight="1">
      <c r="A564" s="42"/>
      <c r="B564" s="43"/>
      <c r="C564" s="261" t="s">
        <v>2355</v>
      </c>
      <c r="D564" s="261" t="s">
        <v>254</v>
      </c>
      <c r="E564" s="262" t="s">
        <v>3306</v>
      </c>
      <c r="F564" s="263" t="s">
        <v>3307</v>
      </c>
      <c r="G564" s="264" t="s">
        <v>3308</v>
      </c>
      <c r="H564" s="265">
        <v>567.30700000000002</v>
      </c>
      <c r="I564" s="266"/>
      <c r="J564" s="267">
        <f>ROUND(I564*H564,2)</f>
        <v>0</v>
      </c>
      <c r="K564" s="263" t="s">
        <v>19</v>
      </c>
      <c r="L564" s="268"/>
      <c r="M564" s="269" t="s">
        <v>19</v>
      </c>
      <c r="N564" s="270" t="s">
        <v>45</v>
      </c>
      <c r="O564" s="88"/>
      <c r="P564" s="218">
        <f>O564*H564</f>
        <v>0</v>
      </c>
      <c r="Q564" s="218">
        <v>0.001</v>
      </c>
      <c r="R564" s="218">
        <f>Q564*H564</f>
        <v>0.56730700000000001</v>
      </c>
      <c r="S564" s="218">
        <v>0</v>
      </c>
      <c r="T564" s="219">
        <f>S564*H564</f>
        <v>0</v>
      </c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R564" s="220" t="s">
        <v>247</v>
      </c>
      <c r="AT564" s="220" t="s">
        <v>254</v>
      </c>
      <c r="AU564" s="220" t="s">
        <v>196</v>
      </c>
      <c r="AY564" s="21" t="s">
        <v>189</v>
      </c>
      <c r="BE564" s="221">
        <f>IF(N564="základní",J564,0)</f>
        <v>0</v>
      </c>
      <c r="BF564" s="221">
        <f>IF(N564="snížená",J564,0)</f>
        <v>0</v>
      </c>
      <c r="BG564" s="221">
        <f>IF(N564="zákl. přenesená",J564,0)</f>
        <v>0</v>
      </c>
      <c r="BH564" s="221">
        <f>IF(N564="sníž. přenesená",J564,0)</f>
        <v>0</v>
      </c>
      <c r="BI564" s="221">
        <f>IF(N564="nulová",J564,0)</f>
        <v>0</v>
      </c>
      <c r="BJ564" s="21" t="s">
        <v>82</v>
      </c>
      <c r="BK564" s="221">
        <f>ROUND(I564*H564,2)</f>
        <v>0</v>
      </c>
      <c r="BL564" s="21" t="s">
        <v>196</v>
      </c>
      <c r="BM564" s="220" t="s">
        <v>3309</v>
      </c>
    </row>
    <row r="565" s="2" customFormat="1" ht="33" customHeight="1">
      <c r="A565" s="42"/>
      <c r="B565" s="43"/>
      <c r="C565" s="209" t="s">
        <v>2360</v>
      </c>
      <c r="D565" s="209" t="s">
        <v>192</v>
      </c>
      <c r="E565" s="210" t="s">
        <v>3310</v>
      </c>
      <c r="F565" s="211" t="s">
        <v>2121</v>
      </c>
      <c r="G565" s="212" t="s">
        <v>93</v>
      </c>
      <c r="H565" s="213">
        <v>153.28</v>
      </c>
      <c r="I565" s="214"/>
      <c r="J565" s="215">
        <f>ROUND(I565*H565,2)</f>
        <v>0</v>
      </c>
      <c r="K565" s="211" t="s">
        <v>19</v>
      </c>
      <c r="L565" s="48"/>
      <c r="M565" s="216" t="s">
        <v>19</v>
      </c>
      <c r="N565" s="217" t="s">
        <v>45</v>
      </c>
      <c r="O565" s="88"/>
      <c r="P565" s="218">
        <f>O565*H565</f>
        <v>0</v>
      </c>
      <c r="Q565" s="218">
        <v>0</v>
      </c>
      <c r="R565" s="218">
        <f>Q565*H565</f>
        <v>0</v>
      </c>
      <c r="S565" s="218">
        <v>0</v>
      </c>
      <c r="T565" s="219">
        <f>S565*H565</f>
        <v>0</v>
      </c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R565" s="220" t="s">
        <v>196</v>
      </c>
      <c r="AT565" s="220" t="s">
        <v>192</v>
      </c>
      <c r="AU565" s="220" t="s">
        <v>196</v>
      </c>
      <c r="AY565" s="21" t="s">
        <v>189</v>
      </c>
      <c r="BE565" s="221">
        <f>IF(N565="základní",J565,0)</f>
        <v>0</v>
      </c>
      <c r="BF565" s="221">
        <f>IF(N565="snížená",J565,0)</f>
        <v>0</v>
      </c>
      <c r="BG565" s="221">
        <f>IF(N565="zákl. přenesená",J565,0)</f>
        <v>0</v>
      </c>
      <c r="BH565" s="221">
        <f>IF(N565="sníž. přenesená",J565,0)</f>
        <v>0</v>
      </c>
      <c r="BI565" s="221">
        <f>IF(N565="nulová",J565,0)</f>
        <v>0</v>
      </c>
      <c r="BJ565" s="21" t="s">
        <v>82</v>
      </c>
      <c r="BK565" s="221">
        <f>ROUND(I565*H565,2)</f>
        <v>0</v>
      </c>
      <c r="BL565" s="21" t="s">
        <v>196</v>
      </c>
      <c r="BM565" s="220" t="s">
        <v>3311</v>
      </c>
    </row>
    <row r="566" s="2" customFormat="1" ht="16.5" customHeight="1">
      <c r="A566" s="42"/>
      <c r="B566" s="43"/>
      <c r="C566" s="261" t="s">
        <v>2368</v>
      </c>
      <c r="D566" s="261" t="s">
        <v>254</v>
      </c>
      <c r="E566" s="262" t="s">
        <v>3312</v>
      </c>
      <c r="F566" s="263" t="s">
        <v>3313</v>
      </c>
      <c r="G566" s="264" t="s">
        <v>126</v>
      </c>
      <c r="H566" s="265">
        <v>2759.0219999999999</v>
      </c>
      <c r="I566" s="266"/>
      <c r="J566" s="267">
        <f>ROUND(I566*H566,2)</f>
        <v>0</v>
      </c>
      <c r="K566" s="263" t="s">
        <v>19</v>
      </c>
      <c r="L566" s="268"/>
      <c r="M566" s="269" t="s">
        <v>19</v>
      </c>
      <c r="N566" s="270" t="s">
        <v>45</v>
      </c>
      <c r="O566" s="88"/>
      <c r="P566" s="218">
        <f>O566*H566</f>
        <v>0</v>
      </c>
      <c r="Q566" s="218">
        <v>0.001</v>
      </c>
      <c r="R566" s="218">
        <f>Q566*H566</f>
        <v>2.7590219999999999</v>
      </c>
      <c r="S566" s="218">
        <v>0</v>
      </c>
      <c r="T566" s="219">
        <f>S566*H566</f>
        <v>0</v>
      </c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R566" s="220" t="s">
        <v>247</v>
      </c>
      <c r="AT566" s="220" t="s">
        <v>254</v>
      </c>
      <c r="AU566" s="220" t="s">
        <v>196</v>
      </c>
      <c r="AY566" s="21" t="s">
        <v>189</v>
      </c>
      <c r="BE566" s="221">
        <f>IF(N566="základní",J566,0)</f>
        <v>0</v>
      </c>
      <c r="BF566" s="221">
        <f>IF(N566="snížená",J566,0)</f>
        <v>0</v>
      </c>
      <c r="BG566" s="221">
        <f>IF(N566="zákl. přenesená",J566,0)</f>
        <v>0</v>
      </c>
      <c r="BH566" s="221">
        <f>IF(N566="sníž. přenesená",J566,0)</f>
        <v>0</v>
      </c>
      <c r="BI566" s="221">
        <f>IF(N566="nulová",J566,0)</f>
        <v>0</v>
      </c>
      <c r="BJ566" s="21" t="s">
        <v>82</v>
      </c>
      <c r="BK566" s="221">
        <f>ROUND(I566*H566,2)</f>
        <v>0</v>
      </c>
      <c r="BL566" s="21" t="s">
        <v>196</v>
      </c>
      <c r="BM566" s="220" t="s">
        <v>3314</v>
      </c>
    </row>
    <row r="567" s="2" customFormat="1" ht="16.5" customHeight="1">
      <c r="A567" s="42"/>
      <c r="B567" s="43"/>
      <c r="C567" s="209" t="s">
        <v>2373</v>
      </c>
      <c r="D567" s="209" t="s">
        <v>192</v>
      </c>
      <c r="E567" s="210" t="s">
        <v>3315</v>
      </c>
      <c r="F567" s="211" t="s">
        <v>3199</v>
      </c>
      <c r="G567" s="212" t="s">
        <v>93</v>
      </c>
      <c r="H567" s="213">
        <v>153.279</v>
      </c>
      <c r="I567" s="214"/>
      <c r="J567" s="215">
        <f>ROUND(I567*H567,2)</f>
        <v>0</v>
      </c>
      <c r="K567" s="211" t="s">
        <v>19</v>
      </c>
      <c r="L567" s="48"/>
      <c r="M567" s="216" t="s">
        <v>19</v>
      </c>
      <c r="N567" s="217" t="s">
        <v>45</v>
      </c>
      <c r="O567" s="88"/>
      <c r="P567" s="218">
        <f>O567*H567</f>
        <v>0</v>
      </c>
      <c r="Q567" s="218">
        <v>0</v>
      </c>
      <c r="R567" s="218">
        <f>Q567*H567</f>
        <v>0</v>
      </c>
      <c r="S567" s="218">
        <v>0</v>
      </c>
      <c r="T567" s="219">
        <f>S567*H567</f>
        <v>0</v>
      </c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R567" s="220" t="s">
        <v>196</v>
      </c>
      <c r="AT567" s="220" t="s">
        <v>192</v>
      </c>
      <c r="AU567" s="220" t="s">
        <v>196</v>
      </c>
      <c r="AY567" s="21" t="s">
        <v>189</v>
      </c>
      <c r="BE567" s="221">
        <f>IF(N567="základní",J567,0)</f>
        <v>0</v>
      </c>
      <c r="BF567" s="221">
        <f>IF(N567="snížená",J567,0)</f>
        <v>0</v>
      </c>
      <c r="BG567" s="221">
        <f>IF(N567="zákl. přenesená",J567,0)</f>
        <v>0</v>
      </c>
      <c r="BH567" s="221">
        <f>IF(N567="sníž. přenesená",J567,0)</f>
        <v>0</v>
      </c>
      <c r="BI567" s="221">
        <f>IF(N567="nulová",J567,0)</f>
        <v>0</v>
      </c>
      <c r="BJ567" s="21" t="s">
        <v>82</v>
      </c>
      <c r="BK567" s="221">
        <f>ROUND(I567*H567,2)</f>
        <v>0</v>
      </c>
      <c r="BL567" s="21" t="s">
        <v>196</v>
      </c>
      <c r="BM567" s="220" t="s">
        <v>3316</v>
      </c>
    </row>
    <row r="568" s="2" customFormat="1" ht="24.15" customHeight="1">
      <c r="A568" s="42"/>
      <c r="B568" s="43"/>
      <c r="C568" s="261" t="s">
        <v>2378</v>
      </c>
      <c r="D568" s="261" t="s">
        <v>254</v>
      </c>
      <c r="E568" s="262" t="s">
        <v>3201</v>
      </c>
      <c r="F568" s="263" t="s">
        <v>3202</v>
      </c>
      <c r="G568" s="264" t="s">
        <v>126</v>
      </c>
      <c r="H568" s="265">
        <v>306.55799999999999</v>
      </c>
      <c r="I568" s="266"/>
      <c r="J568" s="267">
        <f>ROUND(I568*H568,2)</f>
        <v>0</v>
      </c>
      <c r="K568" s="263" t="s">
        <v>19</v>
      </c>
      <c r="L568" s="268"/>
      <c r="M568" s="269" t="s">
        <v>19</v>
      </c>
      <c r="N568" s="270" t="s">
        <v>45</v>
      </c>
      <c r="O568" s="88"/>
      <c r="P568" s="218">
        <f>O568*H568</f>
        <v>0</v>
      </c>
      <c r="Q568" s="218">
        <v>0.001</v>
      </c>
      <c r="R568" s="218">
        <f>Q568*H568</f>
        <v>0.306558</v>
      </c>
      <c r="S568" s="218">
        <v>0</v>
      </c>
      <c r="T568" s="219">
        <f>S568*H568</f>
        <v>0</v>
      </c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R568" s="220" t="s">
        <v>247</v>
      </c>
      <c r="AT568" s="220" t="s">
        <v>254</v>
      </c>
      <c r="AU568" s="220" t="s">
        <v>196</v>
      </c>
      <c r="AY568" s="21" t="s">
        <v>189</v>
      </c>
      <c r="BE568" s="221">
        <f>IF(N568="základní",J568,0)</f>
        <v>0</v>
      </c>
      <c r="BF568" s="221">
        <f>IF(N568="snížená",J568,0)</f>
        <v>0</v>
      </c>
      <c r="BG568" s="221">
        <f>IF(N568="zákl. přenesená",J568,0)</f>
        <v>0</v>
      </c>
      <c r="BH568" s="221">
        <f>IF(N568="sníž. přenesená",J568,0)</f>
        <v>0</v>
      </c>
      <c r="BI568" s="221">
        <f>IF(N568="nulová",J568,0)</f>
        <v>0</v>
      </c>
      <c r="BJ568" s="21" t="s">
        <v>82</v>
      </c>
      <c r="BK568" s="221">
        <f>ROUND(I568*H568,2)</f>
        <v>0</v>
      </c>
      <c r="BL568" s="21" t="s">
        <v>196</v>
      </c>
      <c r="BM568" s="220" t="s">
        <v>3317</v>
      </c>
    </row>
    <row r="569" s="17" customFormat="1" ht="20.88" customHeight="1">
      <c r="A569" s="17"/>
      <c r="B569" s="291"/>
      <c r="C569" s="292"/>
      <c r="D569" s="293" t="s">
        <v>73</v>
      </c>
      <c r="E569" s="293" t="s">
        <v>3318</v>
      </c>
      <c r="F569" s="293" t="s">
        <v>3319</v>
      </c>
      <c r="G569" s="292"/>
      <c r="H569" s="292"/>
      <c r="I569" s="294"/>
      <c r="J569" s="295">
        <f>BK569</f>
        <v>0</v>
      </c>
      <c r="K569" s="292"/>
      <c r="L569" s="296"/>
      <c r="M569" s="297"/>
      <c r="N569" s="298"/>
      <c r="O569" s="298"/>
      <c r="P569" s="299">
        <f>SUM(P570:P581)</f>
        <v>0</v>
      </c>
      <c r="Q569" s="298"/>
      <c r="R569" s="299">
        <f>SUM(R570:R581)</f>
        <v>8.6787700000000001</v>
      </c>
      <c r="S569" s="298"/>
      <c r="T569" s="300">
        <f>SUM(T570:T581)</f>
        <v>0.0036696700000000003</v>
      </c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R569" s="301" t="s">
        <v>82</v>
      </c>
      <c r="AT569" s="302" t="s">
        <v>73</v>
      </c>
      <c r="AU569" s="302" t="s">
        <v>190</v>
      </c>
      <c r="AY569" s="301" t="s">
        <v>189</v>
      </c>
      <c r="BK569" s="303">
        <f>SUM(BK570:BK581)</f>
        <v>0</v>
      </c>
    </row>
    <row r="570" s="2" customFormat="1" ht="37.8" customHeight="1">
      <c r="A570" s="42"/>
      <c r="B570" s="43"/>
      <c r="C570" s="209" t="s">
        <v>2387</v>
      </c>
      <c r="D570" s="209" t="s">
        <v>192</v>
      </c>
      <c r="E570" s="210" t="s">
        <v>3320</v>
      </c>
      <c r="F570" s="211" t="s">
        <v>3304</v>
      </c>
      <c r="G570" s="212" t="s">
        <v>93</v>
      </c>
      <c r="H570" s="213">
        <v>366.96699999999998</v>
      </c>
      <c r="I570" s="214"/>
      <c r="J570" s="215">
        <f>ROUND(I570*H570,2)</f>
        <v>0</v>
      </c>
      <c r="K570" s="211" t="s">
        <v>19</v>
      </c>
      <c r="L570" s="48"/>
      <c r="M570" s="216" t="s">
        <v>19</v>
      </c>
      <c r="N570" s="217" t="s">
        <v>45</v>
      </c>
      <c r="O570" s="88"/>
      <c r="P570" s="218">
        <f>O570*H570</f>
        <v>0</v>
      </c>
      <c r="Q570" s="218">
        <v>0</v>
      </c>
      <c r="R570" s="218">
        <f>Q570*H570</f>
        <v>0</v>
      </c>
      <c r="S570" s="218">
        <v>1.0000000000000001E-05</v>
      </c>
      <c r="T570" s="219">
        <f>S570*H570</f>
        <v>0.0036696700000000003</v>
      </c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R570" s="220" t="s">
        <v>196</v>
      </c>
      <c r="AT570" s="220" t="s">
        <v>192</v>
      </c>
      <c r="AU570" s="220" t="s">
        <v>196</v>
      </c>
      <c r="AY570" s="21" t="s">
        <v>189</v>
      </c>
      <c r="BE570" s="221">
        <f>IF(N570="základní",J570,0)</f>
        <v>0</v>
      </c>
      <c r="BF570" s="221">
        <f>IF(N570="snížená",J570,0)</f>
        <v>0</v>
      </c>
      <c r="BG570" s="221">
        <f>IF(N570="zákl. přenesená",J570,0)</f>
        <v>0</v>
      </c>
      <c r="BH570" s="221">
        <f>IF(N570="sníž. přenesená",J570,0)</f>
        <v>0</v>
      </c>
      <c r="BI570" s="221">
        <f>IF(N570="nulová",J570,0)</f>
        <v>0</v>
      </c>
      <c r="BJ570" s="21" t="s">
        <v>82</v>
      </c>
      <c r="BK570" s="221">
        <f>ROUND(I570*H570,2)</f>
        <v>0</v>
      </c>
      <c r="BL570" s="21" t="s">
        <v>196</v>
      </c>
      <c r="BM570" s="220" t="s">
        <v>3321</v>
      </c>
    </row>
    <row r="571" s="15" customFormat="1">
      <c r="A571" s="15"/>
      <c r="B571" s="251"/>
      <c r="C571" s="252"/>
      <c r="D571" s="229" t="s">
        <v>200</v>
      </c>
      <c r="E571" s="253" t="s">
        <v>19</v>
      </c>
      <c r="F571" s="254" t="s">
        <v>3165</v>
      </c>
      <c r="G571" s="252"/>
      <c r="H571" s="253" t="s">
        <v>19</v>
      </c>
      <c r="I571" s="255"/>
      <c r="J571" s="252"/>
      <c r="K571" s="252"/>
      <c r="L571" s="256"/>
      <c r="M571" s="257"/>
      <c r="N571" s="258"/>
      <c r="O571" s="258"/>
      <c r="P571" s="258"/>
      <c r="Q571" s="258"/>
      <c r="R571" s="258"/>
      <c r="S571" s="258"/>
      <c r="T571" s="259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60" t="s">
        <v>200</v>
      </c>
      <c r="AU571" s="260" t="s">
        <v>196</v>
      </c>
      <c r="AV571" s="15" t="s">
        <v>82</v>
      </c>
      <c r="AW571" s="15" t="s">
        <v>35</v>
      </c>
      <c r="AX571" s="15" t="s">
        <v>74</v>
      </c>
      <c r="AY571" s="260" t="s">
        <v>189</v>
      </c>
    </row>
    <row r="572" s="13" customFormat="1">
      <c r="A572" s="13"/>
      <c r="B572" s="227"/>
      <c r="C572" s="228"/>
      <c r="D572" s="229" t="s">
        <v>200</v>
      </c>
      <c r="E572" s="230" t="s">
        <v>19</v>
      </c>
      <c r="F572" s="231" t="s">
        <v>3322</v>
      </c>
      <c r="G572" s="228"/>
      <c r="H572" s="232">
        <v>366.96699999999998</v>
      </c>
      <c r="I572" s="233"/>
      <c r="J572" s="228"/>
      <c r="K572" s="228"/>
      <c r="L572" s="234"/>
      <c r="M572" s="235"/>
      <c r="N572" s="236"/>
      <c r="O572" s="236"/>
      <c r="P572" s="236"/>
      <c r="Q572" s="236"/>
      <c r="R572" s="236"/>
      <c r="S572" s="236"/>
      <c r="T572" s="237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8" t="s">
        <v>200</v>
      </c>
      <c r="AU572" s="238" t="s">
        <v>196</v>
      </c>
      <c r="AV572" s="13" t="s">
        <v>84</v>
      </c>
      <c r="AW572" s="13" t="s">
        <v>35</v>
      </c>
      <c r="AX572" s="13" t="s">
        <v>74</v>
      </c>
      <c r="AY572" s="238" t="s">
        <v>189</v>
      </c>
    </row>
    <row r="573" s="14" customFormat="1">
      <c r="A573" s="14"/>
      <c r="B573" s="239"/>
      <c r="C573" s="240"/>
      <c r="D573" s="229" t="s">
        <v>200</v>
      </c>
      <c r="E573" s="241" t="s">
        <v>19</v>
      </c>
      <c r="F573" s="242" t="s">
        <v>203</v>
      </c>
      <c r="G573" s="240"/>
      <c r="H573" s="243">
        <v>366.96699999999998</v>
      </c>
      <c r="I573" s="244"/>
      <c r="J573" s="240"/>
      <c r="K573" s="240"/>
      <c r="L573" s="245"/>
      <c r="M573" s="246"/>
      <c r="N573" s="247"/>
      <c r="O573" s="247"/>
      <c r="P573" s="247"/>
      <c r="Q573" s="247"/>
      <c r="R573" s="247"/>
      <c r="S573" s="247"/>
      <c r="T573" s="248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49" t="s">
        <v>200</v>
      </c>
      <c r="AU573" s="249" t="s">
        <v>196</v>
      </c>
      <c r="AV573" s="14" t="s">
        <v>196</v>
      </c>
      <c r="AW573" s="14" t="s">
        <v>35</v>
      </c>
      <c r="AX573" s="14" t="s">
        <v>82</v>
      </c>
      <c r="AY573" s="249" t="s">
        <v>189</v>
      </c>
    </row>
    <row r="574" s="2" customFormat="1" ht="24.15" customHeight="1">
      <c r="A574" s="42"/>
      <c r="B574" s="43"/>
      <c r="C574" s="261" t="s">
        <v>1573</v>
      </c>
      <c r="D574" s="261" t="s">
        <v>254</v>
      </c>
      <c r="E574" s="262" t="s">
        <v>3306</v>
      </c>
      <c r="F574" s="263" t="s">
        <v>3307</v>
      </c>
      <c r="G574" s="264" t="s">
        <v>3308</v>
      </c>
      <c r="H574" s="265">
        <v>1339.4300000000001</v>
      </c>
      <c r="I574" s="266"/>
      <c r="J574" s="267">
        <f>ROUND(I574*H574,2)</f>
        <v>0</v>
      </c>
      <c r="K574" s="263" t="s">
        <v>19</v>
      </c>
      <c r="L574" s="268"/>
      <c r="M574" s="269" t="s">
        <v>19</v>
      </c>
      <c r="N574" s="270" t="s">
        <v>45</v>
      </c>
      <c r="O574" s="88"/>
      <c r="P574" s="218">
        <f>O574*H574</f>
        <v>0</v>
      </c>
      <c r="Q574" s="218">
        <v>0.001</v>
      </c>
      <c r="R574" s="218">
        <f>Q574*H574</f>
        <v>1.3394300000000001</v>
      </c>
      <c r="S574" s="218">
        <v>0</v>
      </c>
      <c r="T574" s="219">
        <f>S574*H574</f>
        <v>0</v>
      </c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R574" s="220" t="s">
        <v>247</v>
      </c>
      <c r="AT574" s="220" t="s">
        <v>254</v>
      </c>
      <c r="AU574" s="220" t="s">
        <v>196</v>
      </c>
      <c r="AY574" s="21" t="s">
        <v>189</v>
      </c>
      <c r="BE574" s="221">
        <f>IF(N574="základní",J574,0)</f>
        <v>0</v>
      </c>
      <c r="BF574" s="221">
        <f>IF(N574="snížená",J574,0)</f>
        <v>0</v>
      </c>
      <c r="BG574" s="221">
        <f>IF(N574="zákl. přenesená",J574,0)</f>
        <v>0</v>
      </c>
      <c r="BH574" s="221">
        <f>IF(N574="sníž. přenesená",J574,0)</f>
        <v>0</v>
      </c>
      <c r="BI574" s="221">
        <f>IF(N574="nulová",J574,0)</f>
        <v>0</v>
      </c>
      <c r="BJ574" s="21" t="s">
        <v>82</v>
      </c>
      <c r="BK574" s="221">
        <f>ROUND(I574*H574,2)</f>
        <v>0</v>
      </c>
      <c r="BL574" s="21" t="s">
        <v>196</v>
      </c>
      <c r="BM574" s="220" t="s">
        <v>3323</v>
      </c>
    </row>
    <row r="575" s="2" customFormat="1" ht="37.8" customHeight="1">
      <c r="A575" s="42"/>
      <c r="B575" s="43"/>
      <c r="C575" s="209" t="s">
        <v>2396</v>
      </c>
      <c r="D575" s="209" t="s">
        <v>192</v>
      </c>
      <c r="E575" s="210" t="s">
        <v>3324</v>
      </c>
      <c r="F575" s="211" t="s">
        <v>3325</v>
      </c>
      <c r="G575" s="212" t="s">
        <v>93</v>
      </c>
      <c r="H575" s="213">
        <v>366.96699999999998</v>
      </c>
      <c r="I575" s="214"/>
      <c r="J575" s="215">
        <f>ROUND(I575*H575,2)</f>
        <v>0</v>
      </c>
      <c r="K575" s="211" t="s">
        <v>19</v>
      </c>
      <c r="L575" s="48"/>
      <c r="M575" s="216" t="s">
        <v>19</v>
      </c>
      <c r="N575" s="217" t="s">
        <v>45</v>
      </c>
      <c r="O575" s="88"/>
      <c r="P575" s="218">
        <f>O575*H575</f>
        <v>0</v>
      </c>
      <c r="Q575" s="218">
        <v>0</v>
      </c>
      <c r="R575" s="218">
        <f>Q575*H575</f>
        <v>0</v>
      </c>
      <c r="S575" s="218">
        <v>0</v>
      </c>
      <c r="T575" s="219">
        <f>S575*H575</f>
        <v>0</v>
      </c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R575" s="220" t="s">
        <v>196</v>
      </c>
      <c r="AT575" s="220" t="s">
        <v>192</v>
      </c>
      <c r="AU575" s="220" t="s">
        <v>196</v>
      </c>
      <c r="AY575" s="21" t="s">
        <v>189</v>
      </c>
      <c r="BE575" s="221">
        <f>IF(N575="základní",J575,0)</f>
        <v>0</v>
      </c>
      <c r="BF575" s="221">
        <f>IF(N575="snížená",J575,0)</f>
        <v>0</v>
      </c>
      <c r="BG575" s="221">
        <f>IF(N575="zákl. přenesená",J575,0)</f>
        <v>0</v>
      </c>
      <c r="BH575" s="221">
        <f>IF(N575="sníž. přenesená",J575,0)</f>
        <v>0</v>
      </c>
      <c r="BI575" s="221">
        <f>IF(N575="nulová",J575,0)</f>
        <v>0</v>
      </c>
      <c r="BJ575" s="21" t="s">
        <v>82</v>
      </c>
      <c r="BK575" s="221">
        <f>ROUND(I575*H575,2)</f>
        <v>0</v>
      </c>
      <c r="BL575" s="21" t="s">
        <v>196</v>
      </c>
      <c r="BM575" s="220" t="s">
        <v>3326</v>
      </c>
    </row>
    <row r="576" s="15" customFormat="1">
      <c r="A576" s="15"/>
      <c r="B576" s="251"/>
      <c r="C576" s="252"/>
      <c r="D576" s="229" t="s">
        <v>200</v>
      </c>
      <c r="E576" s="253" t="s">
        <v>19</v>
      </c>
      <c r="F576" s="254" t="s">
        <v>3165</v>
      </c>
      <c r="G576" s="252"/>
      <c r="H576" s="253" t="s">
        <v>19</v>
      </c>
      <c r="I576" s="255"/>
      <c r="J576" s="252"/>
      <c r="K576" s="252"/>
      <c r="L576" s="256"/>
      <c r="M576" s="257"/>
      <c r="N576" s="258"/>
      <c r="O576" s="258"/>
      <c r="P576" s="258"/>
      <c r="Q576" s="258"/>
      <c r="R576" s="258"/>
      <c r="S576" s="258"/>
      <c r="T576" s="259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60" t="s">
        <v>200</v>
      </c>
      <c r="AU576" s="260" t="s">
        <v>196</v>
      </c>
      <c r="AV576" s="15" t="s">
        <v>82</v>
      </c>
      <c r="AW576" s="15" t="s">
        <v>35</v>
      </c>
      <c r="AX576" s="15" t="s">
        <v>74</v>
      </c>
      <c r="AY576" s="260" t="s">
        <v>189</v>
      </c>
    </row>
    <row r="577" s="13" customFormat="1">
      <c r="A577" s="13"/>
      <c r="B577" s="227"/>
      <c r="C577" s="228"/>
      <c r="D577" s="229" t="s">
        <v>200</v>
      </c>
      <c r="E577" s="230" t="s">
        <v>19</v>
      </c>
      <c r="F577" s="231" t="s">
        <v>3322</v>
      </c>
      <c r="G577" s="228"/>
      <c r="H577" s="232">
        <v>366.96699999999998</v>
      </c>
      <c r="I577" s="233"/>
      <c r="J577" s="228"/>
      <c r="K577" s="228"/>
      <c r="L577" s="234"/>
      <c r="M577" s="235"/>
      <c r="N577" s="236"/>
      <c r="O577" s="236"/>
      <c r="P577" s="236"/>
      <c r="Q577" s="236"/>
      <c r="R577" s="236"/>
      <c r="S577" s="236"/>
      <c r="T577" s="237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8" t="s">
        <v>200</v>
      </c>
      <c r="AU577" s="238" t="s">
        <v>196</v>
      </c>
      <c r="AV577" s="13" t="s">
        <v>84</v>
      </c>
      <c r="AW577" s="13" t="s">
        <v>35</v>
      </c>
      <c r="AX577" s="13" t="s">
        <v>74</v>
      </c>
      <c r="AY577" s="238" t="s">
        <v>189</v>
      </c>
    </row>
    <row r="578" s="14" customFormat="1">
      <c r="A578" s="14"/>
      <c r="B578" s="239"/>
      <c r="C578" s="240"/>
      <c r="D578" s="229" t="s">
        <v>200</v>
      </c>
      <c r="E578" s="241" t="s">
        <v>19</v>
      </c>
      <c r="F578" s="242" t="s">
        <v>203</v>
      </c>
      <c r="G578" s="240"/>
      <c r="H578" s="243">
        <v>366.96699999999998</v>
      </c>
      <c r="I578" s="244"/>
      <c r="J578" s="240"/>
      <c r="K578" s="240"/>
      <c r="L578" s="245"/>
      <c r="M578" s="246"/>
      <c r="N578" s="247"/>
      <c r="O578" s="247"/>
      <c r="P578" s="247"/>
      <c r="Q578" s="247"/>
      <c r="R578" s="247"/>
      <c r="S578" s="247"/>
      <c r="T578" s="248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49" t="s">
        <v>200</v>
      </c>
      <c r="AU578" s="249" t="s">
        <v>196</v>
      </c>
      <c r="AV578" s="14" t="s">
        <v>196</v>
      </c>
      <c r="AW578" s="14" t="s">
        <v>35</v>
      </c>
      <c r="AX578" s="14" t="s">
        <v>82</v>
      </c>
      <c r="AY578" s="249" t="s">
        <v>189</v>
      </c>
    </row>
    <row r="579" s="2" customFormat="1" ht="16.5" customHeight="1">
      <c r="A579" s="42"/>
      <c r="B579" s="43"/>
      <c r="C579" s="261" t="s">
        <v>2410</v>
      </c>
      <c r="D579" s="261" t="s">
        <v>254</v>
      </c>
      <c r="E579" s="262" t="s">
        <v>3312</v>
      </c>
      <c r="F579" s="263" t="s">
        <v>3313</v>
      </c>
      <c r="G579" s="264" t="s">
        <v>126</v>
      </c>
      <c r="H579" s="265">
        <v>6605.4059999999999</v>
      </c>
      <c r="I579" s="266"/>
      <c r="J579" s="267">
        <f>ROUND(I579*H579,2)</f>
        <v>0</v>
      </c>
      <c r="K579" s="263" t="s">
        <v>19</v>
      </c>
      <c r="L579" s="268"/>
      <c r="M579" s="269" t="s">
        <v>19</v>
      </c>
      <c r="N579" s="270" t="s">
        <v>45</v>
      </c>
      <c r="O579" s="88"/>
      <c r="P579" s="218">
        <f>O579*H579</f>
        <v>0</v>
      </c>
      <c r="Q579" s="218">
        <v>0.001</v>
      </c>
      <c r="R579" s="218">
        <f>Q579*H579</f>
        <v>6.6054060000000003</v>
      </c>
      <c r="S579" s="218">
        <v>0</v>
      </c>
      <c r="T579" s="219">
        <f>S579*H579</f>
        <v>0</v>
      </c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R579" s="220" t="s">
        <v>247</v>
      </c>
      <c r="AT579" s="220" t="s">
        <v>254</v>
      </c>
      <c r="AU579" s="220" t="s">
        <v>196</v>
      </c>
      <c r="AY579" s="21" t="s">
        <v>189</v>
      </c>
      <c r="BE579" s="221">
        <f>IF(N579="základní",J579,0)</f>
        <v>0</v>
      </c>
      <c r="BF579" s="221">
        <f>IF(N579="snížená",J579,0)</f>
        <v>0</v>
      </c>
      <c r="BG579" s="221">
        <f>IF(N579="zákl. přenesená",J579,0)</f>
        <v>0</v>
      </c>
      <c r="BH579" s="221">
        <f>IF(N579="sníž. přenesená",J579,0)</f>
        <v>0</v>
      </c>
      <c r="BI579" s="221">
        <f>IF(N579="nulová",J579,0)</f>
        <v>0</v>
      </c>
      <c r="BJ579" s="21" t="s">
        <v>82</v>
      </c>
      <c r="BK579" s="221">
        <f>ROUND(I579*H579,2)</f>
        <v>0</v>
      </c>
      <c r="BL579" s="21" t="s">
        <v>196</v>
      </c>
      <c r="BM579" s="220" t="s">
        <v>3327</v>
      </c>
    </row>
    <row r="580" s="2" customFormat="1" ht="16.5" customHeight="1">
      <c r="A580" s="42"/>
      <c r="B580" s="43"/>
      <c r="C580" s="209" t="s">
        <v>2413</v>
      </c>
      <c r="D580" s="209" t="s">
        <v>192</v>
      </c>
      <c r="E580" s="210" t="s">
        <v>3315</v>
      </c>
      <c r="F580" s="211" t="s">
        <v>3199</v>
      </c>
      <c r="G580" s="212" t="s">
        <v>93</v>
      </c>
      <c r="H580" s="213">
        <v>366.96699999999998</v>
      </c>
      <c r="I580" s="214"/>
      <c r="J580" s="215">
        <f>ROUND(I580*H580,2)</f>
        <v>0</v>
      </c>
      <c r="K580" s="211" t="s">
        <v>19</v>
      </c>
      <c r="L580" s="48"/>
      <c r="M580" s="216" t="s">
        <v>19</v>
      </c>
      <c r="N580" s="217" t="s">
        <v>45</v>
      </c>
      <c r="O580" s="88"/>
      <c r="P580" s="218">
        <f>O580*H580</f>
        <v>0</v>
      </c>
      <c r="Q580" s="218">
        <v>0</v>
      </c>
      <c r="R580" s="218">
        <f>Q580*H580</f>
        <v>0</v>
      </c>
      <c r="S580" s="218">
        <v>0</v>
      </c>
      <c r="T580" s="219">
        <f>S580*H580</f>
        <v>0</v>
      </c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R580" s="220" t="s">
        <v>196</v>
      </c>
      <c r="AT580" s="220" t="s">
        <v>192</v>
      </c>
      <c r="AU580" s="220" t="s">
        <v>196</v>
      </c>
      <c r="AY580" s="21" t="s">
        <v>189</v>
      </c>
      <c r="BE580" s="221">
        <f>IF(N580="základní",J580,0)</f>
        <v>0</v>
      </c>
      <c r="BF580" s="221">
        <f>IF(N580="snížená",J580,0)</f>
        <v>0</v>
      </c>
      <c r="BG580" s="221">
        <f>IF(N580="zákl. přenesená",J580,0)</f>
        <v>0</v>
      </c>
      <c r="BH580" s="221">
        <f>IF(N580="sníž. přenesená",J580,0)</f>
        <v>0</v>
      </c>
      <c r="BI580" s="221">
        <f>IF(N580="nulová",J580,0)</f>
        <v>0</v>
      </c>
      <c r="BJ580" s="21" t="s">
        <v>82</v>
      </c>
      <c r="BK580" s="221">
        <f>ROUND(I580*H580,2)</f>
        <v>0</v>
      </c>
      <c r="BL580" s="21" t="s">
        <v>196</v>
      </c>
      <c r="BM580" s="220" t="s">
        <v>3328</v>
      </c>
    </row>
    <row r="581" s="2" customFormat="1" ht="24.15" customHeight="1">
      <c r="A581" s="42"/>
      <c r="B581" s="43"/>
      <c r="C581" s="261" t="s">
        <v>2418</v>
      </c>
      <c r="D581" s="261" t="s">
        <v>254</v>
      </c>
      <c r="E581" s="262" t="s">
        <v>3201</v>
      </c>
      <c r="F581" s="263" t="s">
        <v>3202</v>
      </c>
      <c r="G581" s="264" t="s">
        <v>126</v>
      </c>
      <c r="H581" s="265">
        <v>733.93399999999997</v>
      </c>
      <c r="I581" s="266"/>
      <c r="J581" s="267">
        <f>ROUND(I581*H581,2)</f>
        <v>0</v>
      </c>
      <c r="K581" s="263" t="s">
        <v>19</v>
      </c>
      <c r="L581" s="268"/>
      <c r="M581" s="269" t="s">
        <v>19</v>
      </c>
      <c r="N581" s="270" t="s">
        <v>45</v>
      </c>
      <c r="O581" s="88"/>
      <c r="P581" s="218">
        <f>O581*H581</f>
        <v>0</v>
      </c>
      <c r="Q581" s="218">
        <v>0.001</v>
      </c>
      <c r="R581" s="218">
        <f>Q581*H581</f>
        <v>0.73393399999999998</v>
      </c>
      <c r="S581" s="218">
        <v>0</v>
      </c>
      <c r="T581" s="219">
        <f>S581*H581</f>
        <v>0</v>
      </c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R581" s="220" t="s">
        <v>247</v>
      </c>
      <c r="AT581" s="220" t="s">
        <v>254</v>
      </c>
      <c r="AU581" s="220" t="s">
        <v>196</v>
      </c>
      <c r="AY581" s="21" t="s">
        <v>189</v>
      </c>
      <c r="BE581" s="221">
        <f>IF(N581="základní",J581,0)</f>
        <v>0</v>
      </c>
      <c r="BF581" s="221">
        <f>IF(N581="snížená",J581,0)</f>
        <v>0</v>
      </c>
      <c r="BG581" s="221">
        <f>IF(N581="zákl. přenesená",J581,0)</f>
        <v>0</v>
      </c>
      <c r="BH581" s="221">
        <f>IF(N581="sníž. přenesená",J581,0)</f>
        <v>0</v>
      </c>
      <c r="BI581" s="221">
        <f>IF(N581="nulová",J581,0)</f>
        <v>0</v>
      </c>
      <c r="BJ581" s="21" t="s">
        <v>82</v>
      </c>
      <c r="BK581" s="221">
        <f>ROUND(I581*H581,2)</f>
        <v>0</v>
      </c>
      <c r="BL581" s="21" t="s">
        <v>196</v>
      </c>
      <c r="BM581" s="220" t="s">
        <v>3329</v>
      </c>
    </row>
    <row r="582" s="12" customFormat="1" ht="20.88" customHeight="1">
      <c r="A582" s="12"/>
      <c r="B582" s="193"/>
      <c r="C582" s="194"/>
      <c r="D582" s="195" t="s">
        <v>73</v>
      </c>
      <c r="E582" s="207" t="s">
        <v>3330</v>
      </c>
      <c r="F582" s="207" t="s">
        <v>3331</v>
      </c>
      <c r="G582" s="194"/>
      <c r="H582" s="194"/>
      <c r="I582" s="197"/>
      <c r="J582" s="208">
        <f>BK582</f>
        <v>0</v>
      </c>
      <c r="K582" s="194"/>
      <c r="L582" s="199"/>
      <c r="M582" s="200"/>
      <c r="N582" s="201"/>
      <c r="O582" s="201"/>
      <c r="P582" s="202">
        <f>P583</f>
        <v>0</v>
      </c>
      <c r="Q582" s="201"/>
      <c r="R582" s="202">
        <f>R583</f>
        <v>27.780660000000001</v>
      </c>
      <c r="S582" s="201"/>
      <c r="T582" s="203">
        <f>T583</f>
        <v>28.999110000000002</v>
      </c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R582" s="204" t="s">
        <v>82</v>
      </c>
      <c r="AT582" s="205" t="s">
        <v>73</v>
      </c>
      <c r="AU582" s="205" t="s">
        <v>84</v>
      </c>
      <c r="AY582" s="204" t="s">
        <v>189</v>
      </c>
      <c r="BK582" s="206">
        <f>BK583</f>
        <v>0</v>
      </c>
    </row>
    <row r="583" s="17" customFormat="1" ht="20.88" customHeight="1">
      <c r="A583" s="17"/>
      <c r="B583" s="291"/>
      <c r="C583" s="292"/>
      <c r="D583" s="293" t="s">
        <v>73</v>
      </c>
      <c r="E583" s="293" t="s">
        <v>3332</v>
      </c>
      <c r="F583" s="293" t="s">
        <v>3333</v>
      </c>
      <c r="G583" s="292"/>
      <c r="H583" s="292"/>
      <c r="I583" s="294"/>
      <c r="J583" s="295">
        <f>BK583</f>
        <v>0</v>
      </c>
      <c r="K583" s="292"/>
      <c r="L583" s="296"/>
      <c r="M583" s="297"/>
      <c r="N583" s="298"/>
      <c r="O583" s="298"/>
      <c r="P583" s="299">
        <f>SUM(P584:P599)</f>
        <v>0</v>
      </c>
      <c r="Q583" s="298"/>
      <c r="R583" s="299">
        <f>SUM(R584:R599)</f>
        <v>27.780660000000001</v>
      </c>
      <c r="S583" s="298"/>
      <c r="T583" s="300">
        <f>SUM(T584:T599)</f>
        <v>28.999110000000002</v>
      </c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R583" s="301" t="s">
        <v>82</v>
      </c>
      <c r="AT583" s="302" t="s">
        <v>73</v>
      </c>
      <c r="AU583" s="302" t="s">
        <v>190</v>
      </c>
      <c r="AY583" s="301" t="s">
        <v>189</v>
      </c>
      <c r="BK583" s="303">
        <f>SUM(BK584:BK599)</f>
        <v>0</v>
      </c>
    </row>
    <row r="584" s="2" customFormat="1" ht="49.05" customHeight="1">
      <c r="A584" s="42"/>
      <c r="B584" s="43"/>
      <c r="C584" s="209" t="s">
        <v>2423</v>
      </c>
      <c r="D584" s="209" t="s">
        <v>192</v>
      </c>
      <c r="E584" s="210" t="s">
        <v>3334</v>
      </c>
      <c r="F584" s="211" t="s">
        <v>3335</v>
      </c>
      <c r="G584" s="212" t="s">
        <v>93</v>
      </c>
      <c r="H584" s="213">
        <v>731.07000000000005</v>
      </c>
      <c r="I584" s="214"/>
      <c r="J584" s="215">
        <f>ROUND(I584*H584,2)</f>
        <v>0</v>
      </c>
      <c r="K584" s="211" t="s">
        <v>19</v>
      </c>
      <c r="L584" s="48"/>
      <c r="M584" s="216" t="s">
        <v>19</v>
      </c>
      <c r="N584" s="217" t="s">
        <v>45</v>
      </c>
      <c r="O584" s="88"/>
      <c r="P584" s="218">
        <f>O584*H584</f>
        <v>0</v>
      </c>
      <c r="Q584" s="218">
        <v>0.037999999999999999</v>
      </c>
      <c r="R584" s="218">
        <f>Q584*H584</f>
        <v>27.780660000000001</v>
      </c>
      <c r="S584" s="218">
        <v>0</v>
      </c>
      <c r="T584" s="219">
        <f>S584*H584</f>
        <v>0</v>
      </c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R584" s="220" t="s">
        <v>196</v>
      </c>
      <c r="AT584" s="220" t="s">
        <v>192</v>
      </c>
      <c r="AU584" s="220" t="s">
        <v>196</v>
      </c>
      <c r="AY584" s="21" t="s">
        <v>189</v>
      </c>
      <c r="BE584" s="221">
        <f>IF(N584="základní",J584,0)</f>
        <v>0</v>
      </c>
      <c r="BF584" s="221">
        <f>IF(N584="snížená",J584,0)</f>
        <v>0</v>
      </c>
      <c r="BG584" s="221">
        <f>IF(N584="zákl. přenesená",J584,0)</f>
        <v>0</v>
      </c>
      <c r="BH584" s="221">
        <f>IF(N584="sníž. přenesená",J584,0)</f>
        <v>0</v>
      </c>
      <c r="BI584" s="221">
        <f>IF(N584="nulová",J584,0)</f>
        <v>0</v>
      </c>
      <c r="BJ584" s="21" t="s">
        <v>82</v>
      </c>
      <c r="BK584" s="221">
        <f>ROUND(I584*H584,2)</f>
        <v>0</v>
      </c>
      <c r="BL584" s="21" t="s">
        <v>196</v>
      </c>
      <c r="BM584" s="220" t="s">
        <v>3336</v>
      </c>
    </row>
    <row r="585" s="15" customFormat="1">
      <c r="A585" s="15"/>
      <c r="B585" s="251"/>
      <c r="C585" s="252"/>
      <c r="D585" s="229" t="s">
        <v>200</v>
      </c>
      <c r="E585" s="253" t="s">
        <v>19</v>
      </c>
      <c r="F585" s="254" t="s">
        <v>3337</v>
      </c>
      <c r="G585" s="252"/>
      <c r="H585" s="253" t="s">
        <v>19</v>
      </c>
      <c r="I585" s="255"/>
      <c r="J585" s="252"/>
      <c r="K585" s="252"/>
      <c r="L585" s="256"/>
      <c r="M585" s="257"/>
      <c r="N585" s="258"/>
      <c r="O585" s="258"/>
      <c r="P585" s="258"/>
      <c r="Q585" s="258"/>
      <c r="R585" s="258"/>
      <c r="S585" s="258"/>
      <c r="T585" s="259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60" t="s">
        <v>200</v>
      </c>
      <c r="AU585" s="260" t="s">
        <v>196</v>
      </c>
      <c r="AV585" s="15" t="s">
        <v>82</v>
      </c>
      <c r="AW585" s="15" t="s">
        <v>35</v>
      </c>
      <c r="AX585" s="15" t="s">
        <v>74</v>
      </c>
      <c r="AY585" s="260" t="s">
        <v>189</v>
      </c>
    </row>
    <row r="586" s="13" customFormat="1">
      <c r="A586" s="13"/>
      <c r="B586" s="227"/>
      <c r="C586" s="228"/>
      <c r="D586" s="229" t="s">
        <v>200</v>
      </c>
      <c r="E586" s="230" t="s">
        <v>19</v>
      </c>
      <c r="F586" s="231" t="s">
        <v>3338</v>
      </c>
      <c r="G586" s="228"/>
      <c r="H586" s="232">
        <v>52.271999999999998</v>
      </c>
      <c r="I586" s="233"/>
      <c r="J586" s="228"/>
      <c r="K586" s="228"/>
      <c r="L586" s="234"/>
      <c r="M586" s="235"/>
      <c r="N586" s="236"/>
      <c r="O586" s="236"/>
      <c r="P586" s="236"/>
      <c r="Q586" s="236"/>
      <c r="R586" s="236"/>
      <c r="S586" s="236"/>
      <c r="T586" s="237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8" t="s">
        <v>200</v>
      </c>
      <c r="AU586" s="238" t="s">
        <v>196</v>
      </c>
      <c r="AV586" s="13" t="s">
        <v>84</v>
      </c>
      <c r="AW586" s="13" t="s">
        <v>35</v>
      </c>
      <c r="AX586" s="13" t="s">
        <v>74</v>
      </c>
      <c r="AY586" s="238" t="s">
        <v>189</v>
      </c>
    </row>
    <row r="587" s="15" customFormat="1">
      <c r="A587" s="15"/>
      <c r="B587" s="251"/>
      <c r="C587" s="252"/>
      <c r="D587" s="229" t="s">
        <v>200</v>
      </c>
      <c r="E587" s="253" t="s">
        <v>19</v>
      </c>
      <c r="F587" s="254" t="s">
        <v>3339</v>
      </c>
      <c r="G587" s="252"/>
      <c r="H587" s="253" t="s">
        <v>19</v>
      </c>
      <c r="I587" s="255"/>
      <c r="J587" s="252"/>
      <c r="K587" s="252"/>
      <c r="L587" s="256"/>
      <c r="M587" s="257"/>
      <c r="N587" s="258"/>
      <c r="O587" s="258"/>
      <c r="P587" s="258"/>
      <c r="Q587" s="258"/>
      <c r="R587" s="258"/>
      <c r="S587" s="258"/>
      <c r="T587" s="259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60" t="s">
        <v>200</v>
      </c>
      <c r="AU587" s="260" t="s">
        <v>196</v>
      </c>
      <c r="AV587" s="15" t="s">
        <v>82</v>
      </c>
      <c r="AW587" s="15" t="s">
        <v>35</v>
      </c>
      <c r="AX587" s="15" t="s">
        <v>74</v>
      </c>
      <c r="AY587" s="260" t="s">
        <v>189</v>
      </c>
    </row>
    <row r="588" s="13" customFormat="1">
      <c r="A588" s="13"/>
      <c r="B588" s="227"/>
      <c r="C588" s="228"/>
      <c r="D588" s="229" t="s">
        <v>200</v>
      </c>
      <c r="E588" s="230" t="s">
        <v>19</v>
      </c>
      <c r="F588" s="231" t="s">
        <v>3340</v>
      </c>
      <c r="G588" s="228"/>
      <c r="H588" s="232">
        <v>97.394000000000005</v>
      </c>
      <c r="I588" s="233"/>
      <c r="J588" s="228"/>
      <c r="K588" s="228"/>
      <c r="L588" s="234"/>
      <c r="M588" s="235"/>
      <c r="N588" s="236"/>
      <c r="O588" s="236"/>
      <c r="P588" s="236"/>
      <c r="Q588" s="236"/>
      <c r="R588" s="236"/>
      <c r="S588" s="236"/>
      <c r="T588" s="237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8" t="s">
        <v>200</v>
      </c>
      <c r="AU588" s="238" t="s">
        <v>196</v>
      </c>
      <c r="AV588" s="13" t="s">
        <v>84</v>
      </c>
      <c r="AW588" s="13" t="s">
        <v>35</v>
      </c>
      <c r="AX588" s="13" t="s">
        <v>74</v>
      </c>
      <c r="AY588" s="238" t="s">
        <v>189</v>
      </c>
    </row>
    <row r="589" s="15" customFormat="1">
      <c r="A589" s="15"/>
      <c r="B589" s="251"/>
      <c r="C589" s="252"/>
      <c r="D589" s="229" t="s">
        <v>200</v>
      </c>
      <c r="E589" s="253" t="s">
        <v>19</v>
      </c>
      <c r="F589" s="254" t="s">
        <v>3341</v>
      </c>
      <c r="G589" s="252"/>
      <c r="H589" s="253" t="s">
        <v>19</v>
      </c>
      <c r="I589" s="255"/>
      <c r="J589" s="252"/>
      <c r="K589" s="252"/>
      <c r="L589" s="256"/>
      <c r="M589" s="257"/>
      <c r="N589" s="258"/>
      <c r="O589" s="258"/>
      <c r="P589" s="258"/>
      <c r="Q589" s="258"/>
      <c r="R589" s="258"/>
      <c r="S589" s="258"/>
      <c r="T589" s="259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60" t="s">
        <v>200</v>
      </c>
      <c r="AU589" s="260" t="s">
        <v>196</v>
      </c>
      <c r="AV589" s="15" t="s">
        <v>82</v>
      </c>
      <c r="AW589" s="15" t="s">
        <v>35</v>
      </c>
      <c r="AX589" s="15" t="s">
        <v>74</v>
      </c>
      <c r="AY589" s="260" t="s">
        <v>189</v>
      </c>
    </row>
    <row r="590" s="13" customFormat="1">
      <c r="A590" s="13"/>
      <c r="B590" s="227"/>
      <c r="C590" s="228"/>
      <c r="D590" s="229" t="s">
        <v>200</v>
      </c>
      <c r="E590" s="230" t="s">
        <v>19</v>
      </c>
      <c r="F590" s="231" t="s">
        <v>3342</v>
      </c>
      <c r="G590" s="228"/>
      <c r="H590" s="232">
        <v>39.320999999999998</v>
      </c>
      <c r="I590" s="233"/>
      <c r="J590" s="228"/>
      <c r="K590" s="228"/>
      <c r="L590" s="234"/>
      <c r="M590" s="235"/>
      <c r="N590" s="236"/>
      <c r="O590" s="236"/>
      <c r="P590" s="236"/>
      <c r="Q590" s="236"/>
      <c r="R590" s="236"/>
      <c r="S590" s="236"/>
      <c r="T590" s="237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8" t="s">
        <v>200</v>
      </c>
      <c r="AU590" s="238" t="s">
        <v>196</v>
      </c>
      <c r="AV590" s="13" t="s">
        <v>84</v>
      </c>
      <c r="AW590" s="13" t="s">
        <v>35</v>
      </c>
      <c r="AX590" s="13" t="s">
        <v>74</v>
      </c>
      <c r="AY590" s="238" t="s">
        <v>189</v>
      </c>
    </row>
    <row r="591" s="15" customFormat="1">
      <c r="A591" s="15"/>
      <c r="B591" s="251"/>
      <c r="C591" s="252"/>
      <c r="D591" s="229" t="s">
        <v>200</v>
      </c>
      <c r="E591" s="253" t="s">
        <v>19</v>
      </c>
      <c r="F591" s="254" t="s">
        <v>3343</v>
      </c>
      <c r="G591" s="252"/>
      <c r="H591" s="253" t="s">
        <v>19</v>
      </c>
      <c r="I591" s="255"/>
      <c r="J591" s="252"/>
      <c r="K591" s="252"/>
      <c r="L591" s="256"/>
      <c r="M591" s="257"/>
      <c r="N591" s="258"/>
      <c r="O591" s="258"/>
      <c r="P591" s="258"/>
      <c r="Q591" s="258"/>
      <c r="R591" s="258"/>
      <c r="S591" s="258"/>
      <c r="T591" s="259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T591" s="260" t="s">
        <v>200</v>
      </c>
      <c r="AU591" s="260" t="s">
        <v>196</v>
      </c>
      <c r="AV591" s="15" t="s">
        <v>82</v>
      </c>
      <c r="AW591" s="15" t="s">
        <v>35</v>
      </c>
      <c r="AX591" s="15" t="s">
        <v>74</v>
      </c>
      <c r="AY591" s="260" t="s">
        <v>189</v>
      </c>
    </row>
    <row r="592" s="13" customFormat="1">
      <c r="A592" s="13"/>
      <c r="B592" s="227"/>
      <c r="C592" s="228"/>
      <c r="D592" s="229" t="s">
        <v>200</v>
      </c>
      <c r="E592" s="230" t="s">
        <v>19</v>
      </c>
      <c r="F592" s="231" t="s">
        <v>3344</v>
      </c>
      <c r="G592" s="228"/>
      <c r="H592" s="232">
        <v>54.703000000000003</v>
      </c>
      <c r="I592" s="233"/>
      <c r="J592" s="228"/>
      <c r="K592" s="228"/>
      <c r="L592" s="234"/>
      <c r="M592" s="235"/>
      <c r="N592" s="236"/>
      <c r="O592" s="236"/>
      <c r="P592" s="236"/>
      <c r="Q592" s="236"/>
      <c r="R592" s="236"/>
      <c r="S592" s="236"/>
      <c r="T592" s="237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8" t="s">
        <v>200</v>
      </c>
      <c r="AU592" s="238" t="s">
        <v>196</v>
      </c>
      <c r="AV592" s="13" t="s">
        <v>84</v>
      </c>
      <c r="AW592" s="13" t="s">
        <v>35</v>
      </c>
      <c r="AX592" s="13" t="s">
        <v>74</v>
      </c>
      <c r="AY592" s="238" t="s">
        <v>189</v>
      </c>
    </row>
    <row r="593" s="15" customFormat="1">
      <c r="A593" s="15"/>
      <c r="B593" s="251"/>
      <c r="C593" s="252"/>
      <c r="D593" s="229" t="s">
        <v>200</v>
      </c>
      <c r="E593" s="253" t="s">
        <v>19</v>
      </c>
      <c r="F593" s="254" t="s">
        <v>3345</v>
      </c>
      <c r="G593" s="252"/>
      <c r="H593" s="253" t="s">
        <v>19</v>
      </c>
      <c r="I593" s="255"/>
      <c r="J593" s="252"/>
      <c r="K593" s="252"/>
      <c r="L593" s="256"/>
      <c r="M593" s="257"/>
      <c r="N593" s="258"/>
      <c r="O593" s="258"/>
      <c r="P593" s="258"/>
      <c r="Q593" s="258"/>
      <c r="R593" s="258"/>
      <c r="S593" s="258"/>
      <c r="T593" s="259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60" t="s">
        <v>200</v>
      </c>
      <c r="AU593" s="260" t="s">
        <v>196</v>
      </c>
      <c r="AV593" s="15" t="s">
        <v>82</v>
      </c>
      <c r="AW593" s="15" t="s">
        <v>35</v>
      </c>
      <c r="AX593" s="15" t="s">
        <v>74</v>
      </c>
      <c r="AY593" s="260" t="s">
        <v>189</v>
      </c>
    </row>
    <row r="594" s="13" customFormat="1">
      <c r="A594" s="13"/>
      <c r="B594" s="227"/>
      <c r="C594" s="228"/>
      <c r="D594" s="229" t="s">
        <v>200</v>
      </c>
      <c r="E594" s="230" t="s">
        <v>19</v>
      </c>
      <c r="F594" s="231" t="s">
        <v>3346</v>
      </c>
      <c r="G594" s="228"/>
      <c r="H594" s="232">
        <v>487.38</v>
      </c>
      <c r="I594" s="233"/>
      <c r="J594" s="228"/>
      <c r="K594" s="228"/>
      <c r="L594" s="234"/>
      <c r="M594" s="235"/>
      <c r="N594" s="236"/>
      <c r="O594" s="236"/>
      <c r="P594" s="236"/>
      <c r="Q594" s="236"/>
      <c r="R594" s="236"/>
      <c r="S594" s="236"/>
      <c r="T594" s="237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8" t="s">
        <v>200</v>
      </c>
      <c r="AU594" s="238" t="s">
        <v>196</v>
      </c>
      <c r="AV594" s="13" t="s">
        <v>84</v>
      </c>
      <c r="AW594" s="13" t="s">
        <v>35</v>
      </c>
      <c r="AX594" s="13" t="s">
        <v>74</v>
      </c>
      <c r="AY594" s="238" t="s">
        <v>189</v>
      </c>
    </row>
    <row r="595" s="14" customFormat="1">
      <c r="A595" s="14"/>
      <c r="B595" s="239"/>
      <c r="C595" s="240"/>
      <c r="D595" s="229" t="s">
        <v>200</v>
      </c>
      <c r="E595" s="241" t="s">
        <v>19</v>
      </c>
      <c r="F595" s="242" t="s">
        <v>203</v>
      </c>
      <c r="G595" s="240"/>
      <c r="H595" s="243">
        <v>731.07000000000005</v>
      </c>
      <c r="I595" s="244"/>
      <c r="J595" s="240"/>
      <c r="K595" s="240"/>
      <c r="L595" s="245"/>
      <c r="M595" s="246"/>
      <c r="N595" s="247"/>
      <c r="O595" s="247"/>
      <c r="P595" s="247"/>
      <c r="Q595" s="247"/>
      <c r="R595" s="247"/>
      <c r="S595" s="247"/>
      <c r="T595" s="248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49" t="s">
        <v>200</v>
      </c>
      <c r="AU595" s="249" t="s">
        <v>196</v>
      </c>
      <c r="AV595" s="14" t="s">
        <v>196</v>
      </c>
      <c r="AW595" s="14" t="s">
        <v>35</v>
      </c>
      <c r="AX595" s="14" t="s">
        <v>82</v>
      </c>
      <c r="AY595" s="249" t="s">
        <v>189</v>
      </c>
    </row>
    <row r="596" s="2" customFormat="1" ht="33" customHeight="1">
      <c r="A596" s="42"/>
      <c r="B596" s="43"/>
      <c r="C596" s="209" t="s">
        <v>2432</v>
      </c>
      <c r="D596" s="209" t="s">
        <v>192</v>
      </c>
      <c r="E596" s="210" t="s">
        <v>3347</v>
      </c>
      <c r="F596" s="211" t="s">
        <v>3348</v>
      </c>
      <c r="G596" s="212" t="s">
        <v>93</v>
      </c>
      <c r="H596" s="213">
        <v>731.07000000000005</v>
      </c>
      <c r="I596" s="214"/>
      <c r="J596" s="215">
        <f>ROUND(I596*H596,2)</f>
        <v>0</v>
      </c>
      <c r="K596" s="211" t="s">
        <v>19</v>
      </c>
      <c r="L596" s="48"/>
      <c r="M596" s="216" t="s">
        <v>19</v>
      </c>
      <c r="N596" s="217" t="s">
        <v>45</v>
      </c>
      <c r="O596" s="88"/>
      <c r="P596" s="218">
        <f>O596*H596</f>
        <v>0</v>
      </c>
      <c r="Q596" s="218">
        <v>0</v>
      </c>
      <c r="R596" s="218">
        <f>Q596*H596</f>
        <v>0</v>
      </c>
      <c r="S596" s="218">
        <v>0</v>
      </c>
      <c r="T596" s="219">
        <f>S596*H596</f>
        <v>0</v>
      </c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R596" s="220" t="s">
        <v>196</v>
      </c>
      <c r="AT596" s="220" t="s">
        <v>192</v>
      </c>
      <c r="AU596" s="220" t="s">
        <v>196</v>
      </c>
      <c r="AY596" s="21" t="s">
        <v>189</v>
      </c>
      <c r="BE596" s="221">
        <f>IF(N596="základní",J596,0)</f>
        <v>0</v>
      </c>
      <c r="BF596" s="221">
        <f>IF(N596="snížená",J596,0)</f>
        <v>0</v>
      </c>
      <c r="BG596" s="221">
        <f>IF(N596="zákl. přenesená",J596,0)</f>
        <v>0</v>
      </c>
      <c r="BH596" s="221">
        <f>IF(N596="sníž. přenesená",J596,0)</f>
        <v>0</v>
      </c>
      <c r="BI596" s="221">
        <f>IF(N596="nulová",J596,0)</f>
        <v>0</v>
      </c>
      <c r="BJ596" s="21" t="s">
        <v>82</v>
      </c>
      <c r="BK596" s="221">
        <f>ROUND(I596*H596,2)</f>
        <v>0</v>
      </c>
      <c r="BL596" s="21" t="s">
        <v>196</v>
      </c>
      <c r="BM596" s="220" t="s">
        <v>3349</v>
      </c>
    </row>
    <row r="597" s="2" customFormat="1" ht="44.25" customHeight="1">
      <c r="A597" s="42"/>
      <c r="B597" s="43"/>
      <c r="C597" s="209" t="s">
        <v>2439</v>
      </c>
      <c r="D597" s="209" t="s">
        <v>192</v>
      </c>
      <c r="E597" s="210" t="s">
        <v>3350</v>
      </c>
      <c r="F597" s="211" t="s">
        <v>3351</v>
      </c>
      <c r="G597" s="212" t="s">
        <v>93</v>
      </c>
      <c r="H597" s="213">
        <v>731.07000000000005</v>
      </c>
      <c r="I597" s="214"/>
      <c r="J597" s="215">
        <f>ROUND(I597*H597,2)</f>
        <v>0</v>
      </c>
      <c r="K597" s="211" t="s">
        <v>19</v>
      </c>
      <c r="L597" s="48"/>
      <c r="M597" s="216" t="s">
        <v>19</v>
      </c>
      <c r="N597" s="217" t="s">
        <v>45</v>
      </c>
      <c r="O597" s="88"/>
      <c r="P597" s="218">
        <f>O597*H597</f>
        <v>0</v>
      </c>
      <c r="Q597" s="218">
        <v>0</v>
      </c>
      <c r="R597" s="218">
        <f>Q597*H597</f>
        <v>0</v>
      </c>
      <c r="S597" s="218">
        <v>0.037999999999999999</v>
      </c>
      <c r="T597" s="219">
        <f>S597*H597</f>
        <v>27.780660000000001</v>
      </c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R597" s="220" t="s">
        <v>196</v>
      </c>
      <c r="AT597" s="220" t="s">
        <v>192</v>
      </c>
      <c r="AU597" s="220" t="s">
        <v>196</v>
      </c>
      <c r="AY597" s="21" t="s">
        <v>189</v>
      </c>
      <c r="BE597" s="221">
        <f>IF(N597="základní",J597,0)</f>
        <v>0</v>
      </c>
      <c r="BF597" s="221">
        <f>IF(N597="snížená",J597,0)</f>
        <v>0</v>
      </c>
      <c r="BG597" s="221">
        <f>IF(N597="zákl. přenesená",J597,0)</f>
        <v>0</v>
      </c>
      <c r="BH597" s="221">
        <f>IF(N597="sníž. přenesená",J597,0)</f>
        <v>0</v>
      </c>
      <c r="BI597" s="221">
        <f>IF(N597="nulová",J597,0)</f>
        <v>0</v>
      </c>
      <c r="BJ597" s="21" t="s">
        <v>82</v>
      </c>
      <c r="BK597" s="221">
        <f>ROUND(I597*H597,2)</f>
        <v>0</v>
      </c>
      <c r="BL597" s="21" t="s">
        <v>196</v>
      </c>
      <c r="BM597" s="220" t="s">
        <v>3352</v>
      </c>
    </row>
    <row r="598" s="2" customFormat="1" ht="49.05" customHeight="1">
      <c r="A598" s="42"/>
      <c r="B598" s="43"/>
      <c r="C598" s="209" t="s">
        <v>2452</v>
      </c>
      <c r="D598" s="209" t="s">
        <v>192</v>
      </c>
      <c r="E598" s="210" t="s">
        <v>3353</v>
      </c>
      <c r="F598" s="211" t="s">
        <v>3354</v>
      </c>
      <c r="G598" s="212" t="s">
        <v>93</v>
      </c>
      <c r="H598" s="213">
        <v>243.69</v>
      </c>
      <c r="I598" s="214"/>
      <c r="J598" s="215">
        <f>ROUND(I598*H598,2)</f>
        <v>0</v>
      </c>
      <c r="K598" s="211" t="s">
        <v>19</v>
      </c>
      <c r="L598" s="48"/>
      <c r="M598" s="216" t="s">
        <v>19</v>
      </c>
      <c r="N598" s="217" t="s">
        <v>45</v>
      </c>
      <c r="O598" s="88"/>
      <c r="P598" s="218">
        <f>O598*H598</f>
        <v>0</v>
      </c>
      <c r="Q598" s="218">
        <v>0</v>
      </c>
      <c r="R598" s="218">
        <f>Q598*H598</f>
        <v>0</v>
      </c>
      <c r="S598" s="218">
        <v>0</v>
      </c>
      <c r="T598" s="219">
        <f>S598*H598</f>
        <v>0</v>
      </c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  <c r="AE598" s="42"/>
      <c r="AR598" s="220" t="s">
        <v>196</v>
      </c>
      <c r="AT598" s="220" t="s">
        <v>192</v>
      </c>
      <c r="AU598" s="220" t="s">
        <v>196</v>
      </c>
      <c r="AY598" s="21" t="s">
        <v>189</v>
      </c>
      <c r="BE598" s="221">
        <f>IF(N598="základní",J598,0)</f>
        <v>0</v>
      </c>
      <c r="BF598" s="221">
        <f>IF(N598="snížená",J598,0)</f>
        <v>0</v>
      </c>
      <c r="BG598" s="221">
        <f>IF(N598="zákl. přenesená",J598,0)</f>
        <v>0</v>
      </c>
      <c r="BH598" s="221">
        <f>IF(N598="sníž. přenesená",J598,0)</f>
        <v>0</v>
      </c>
      <c r="BI598" s="221">
        <f>IF(N598="nulová",J598,0)</f>
        <v>0</v>
      </c>
      <c r="BJ598" s="21" t="s">
        <v>82</v>
      </c>
      <c r="BK598" s="221">
        <f>ROUND(I598*H598,2)</f>
        <v>0</v>
      </c>
      <c r="BL598" s="21" t="s">
        <v>196</v>
      </c>
      <c r="BM598" s="220" t="s">
        <v>3355</v>
      </c>
    </row>
    <row r="599" s="2" customFormat="1" ht="49.05" customHeight="1">
      <c r="A599" s="42"/>
      <c r="B599" s="43"/>
      <c r="C599" s="209" t="s">
        <v>2458</v>
      </c>
      <c r="D599" s="209" t="s">
        <v>192</v>
      </c>
      <c r="E599" s="210" t="s">
        <v>3356</v>
      </c>
      <c r="F599" s="211" t="s">
        <v>3357</v>
      </c>
      <c r="G599" s="212" t="s">
        <v>93</v>
      </c>
      <c r="H599" s="213">
        <v>243.69</v>
      </c>
      <c r="I599" s="214"/>
      <c r="J599" s="215">
        <f>ROUND(I599*H599,2)</f>
        <v>0</v>
      </c>
      <c r="K599" s="211" t="s">
        <v>19</v>
      </c>
      <c r="L599" s="48"/>
      <c r="M599" s="216" t="s">
        <v>19</v>
      </c>
      <c r="N599" s="217" t="s">
        <v>45</v>
      </c>
      <c r="O599" s="88"/>
      <c r="P599" s="218">
        <f>O599*H599</f>
        <v>0</v>
      </c>
      <c r="Q599" s="218">
        <v>0</v>
      </c>
      <c r="R599" s="218">
        <f>Q599*H599</f>
        <v>0</v>
      </c>
      <c r="S599" s="218">
        <v>0.0050000000000000001</v>
      </c>
      <c r="T599" s="219">
        <f>S599*H599</f>
        <v>1.21845</v>
      </c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R599" s="220" t="s">
        <v>196</v>
      </c>
      <c r="AT599" s="220" t="s">
        <v>192</v>
      </c>
      <c r="AU599" s="220" t="s">
        <v>196</v>
      </c>
      <c r="AY599" s="21" t="s">
        <v>189</v>
      </c>
      <c r="BE599" s="221">
        <f>IF(N599="základní",J599,0)</f>
        <v>0</v>
      </c>
      <c r="BF599" s="221">
        <f>IF(N599="snížená",J599,0)</f>
        <v>0</v>
      </c>
      <c r="BG599" s="221">
        <f>IF(N599="zákl. přenesená",J599,0)</f>
        <v>0</v>
      </c>
      <c r="BH599" s="221">
        <f>IF(N599="sníž. přenesená",J599,0)</f>
        <v>0</v>
      </c>
      <c r="BI599" s="221">
        <f>IF(N599="nulová",J599,0)</f>
        <v>0</v>
      </c>
      <c r="BJ599" s="21" t="s">
        <v>82</v>
      </c>
      <c r="BK599" s="221">
        <f>ROUND(I599*H599,2)</f>
        <v>0</v>
      </c>
      <c r="BL599" s="21" t="s">
        <v>196</v>
      </c>
      <c r="BM599" s="220" t="s">
        <v>3358</v>
      </c>
    </row>
    <row r="600" s="12" customFormat="1" ht="20.88" customHeight="1">
      <c r="A600" s="12"/>
      <c r="B600" s="193"/>
      <c r="C600" s="194"/>
      <c r="D600" s="195" t="s">
        <v>73</v>
      </c>
      <c r="E600" s="207" t="s">
        <v>3359</v>
      </c>
      <c r="F600" s="207" t="s">
        <v>3360</v>
      </c>
      <c r="G600" s="194"/>
      <c r="H600" s="194"/>
      <c r="I600" s="197"/>
      <c r="J600" s="208">
        <f>BK600</f>
        <v>0</v>
      </c>
      <c r="K600" s="194"/>
      <c r="L600" s="199"/>
      <c r="M600" s="200"/>
      <c r="N600" s="201"/>
      <c r="O600" s="201"/>
      <c r="P600" s="202">
        <f>P601+P619+P636+P650</f>
        <v>0</v>
      </c>
      <c r="Q600" s="201"/>
      <c r="R600" s="202">
        <f>R601+R619+R636+R650</f>
        <v>52.324118600000006</v>
      </c>
      <c r="S600" s="201"/>
      <c r="T600" s="203">
        <f>T601+T619+T636+T650</f>
        <v>0</v>
      </c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R600" s="204" t="s">
        <v>82</v>
      </c>
      <c r="AT600" s="205" t="s">
        <v>73</v>
      </c>
      <c r="AU600" s="205" t="s">
        <v>84</v>
      </c>
      <c r="AY600" s="204" t="s">
        <v>189</v>
      </c>
      <c r="BK600" s="206">
        <f>BK601+BK619+BK636+BK650</f>
        <v>0</v>
      </c>
    </row>
    <row r="601" s="17" customFormat="1" ht="20.88" customHeight="1">
      <c r="A601" s="17"/>
      <c r="B601" s="291"/>
      <c r="C601" s="292"/>
      <c r="D601" s="293" t="s">
        <v>73</v>
      </c>
      <c r="E601" s="293" t="s">
        <v>3361</v>
      </c>
      <c r="F601" s="293" t="s">
        <v>3362</v>
      </c>
      <c r="G601" s="292"/>
      <c r="H601" s="292"/>
      <c r="I601" s="294"/>
      <c r="J601" s="295">
        <f>BK601</f>
        <v>0</v>
      </c>
      <c r="K601" s="292"/>
      <c r="L601" s="296"/>
      <c r="M601" s="297"/>
      <c r="N601" s="298"/>
      <c r="O601" s="298"/>
      <c r="P601" s="299">
        <f>SUM(P602:P618)</f>
        <v>0</v>
      </c>
      <c r="Q601" s="298"/>
      <c r="R601" s="299">
        <f>SUM(R602:R618)</f>
        <v>1.4779188000000001</v>
      </c>
      <c r="S601" s="298"/>
      <c r="T601" s="300">
        <f>SUM(T602:T618)</f>
        <v>0</v>
      </c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R601" s="301" t="s">
        <v>82</v>
      </c>
      <c r="AT601" s="302" t="s">
        <v>73</v>
      </c>
      <c r="AU601" s="302" t="s">
        <v>190</v>
      </c>
      <c r="AY601" s="301" t="s">
        <v>189</v>
      </c>
      <c r="BK601" s="303">
        <f>SUM(BK602:BK618)</f>
        <v>0</v>
      </c>
    </row>
    <row r="602" s="2" customFormat="1" ht="37.8" customHeight="1">
      <c r="A602" s="42"/>
      <c r="B602" s="43"/>
      <c r="C602" s="209" t="s">
        <v>2461</v>
      </c>
      <c r="D602" s="209" t="s">
        <v>192</v>
      </c>
      <c r="E602" s="210" t="s">
        <v>3162</v>
      </c>
      <c r="F602" s="211" t="s">
        <v>3163</v>
      </c>
      <c r="G602" s="212" t="s">
        <v>93</v>
      </c>
      <c r="H602" s="213">
        <v>43.213999999999999</v>
      </c>
      <c r="I602" s="214"/>
      <c r="J602" s="215">
        <f>ROUND(I602*H602,2)</f>
        <v>0</v>
      </c>
      <c r="K602" s="211" t="s">
        <v>19</v>
      </c>
      <c r="L602" s="48"/>
      <c r="M602" s="216" t="s">
        <v>19</v>
      </c>
      <c r="N602" s="217" t="s">
        <v>45</v>
      </c>
      <c r="O602" s="88"/>
      <c r="P602" s="218">
        <f>O602*H602</f>
        <v>0</v>
      </c>
      <c r="Q602" s="218">
        <v>0.00020000000000000001</v>
      </c>
      <c r="R602" s="218">
        <f>Q602*H602</f>
        <v>0.0086428000000000008</v>
      </c>
      <c r="S602" s="218">
        <v>0</v>
      </c>
      <c r="T602" s="219">
        <f>S602*H602</f>
        <v>0</v>
      </c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  <c r="AE602" s="42"/>
      <c r="AR602" s="220" t="s">
        <v>196</v>
      </c>
      <c r="AT602" s="220" t="s">
        <v>192</v>
      </c>
      <c r="AU602" s="220" t="s">
        <v>196</v>
      </c>
      <c r="AY602" s="21" t="s">
        <v>189</v>
      </c>
      <c r="BE602" s="221">
        <f>IF(N602="základní",J602,0)</f>
        <v>0</v>
      </c>
      <c r="BF602" s="221">
        <f>IF(N602="snížená",J602,0)</f>
        <v>0</v>
      </c>
      <c r="BG602" s="221">
        <f>IF(N602="zákl. přenesená",J602,0)</f>
        <v>0</v>
      </c>
      <c r="BH602" s="221">
        <f>IF(N602="sníž. přenesená",J602,0)</f>
        <v>0</v>
      </c>
      <c r="BI602" s="221">
        <f>IF(N602="nulová",J602,0)</f>
        <v>0</v>
      </c>
      <c r="BJ602" s="21" t="s">
        <v>82</v>
      </c>
      <c r="BK602" s="221">
        <f>ROUND(I602*H602,2)</f>
        <v>0</v>
      </c>
      <c r="BL602" s="21" t="s">
        <v>196</v>
      </c>
      <c r="BM602" s="220" t="s">
        <v>3363</v>
      </c>
    </row>
    <row r="603" s="15" customFormat="1">
      <c r="A603" s="15"/>
      <c r="B603" s="251"/>
      <c r="C603" s="252"/>
      <c r="D603" s="229" t="s">
        <v>200</v>
      </c>
      <c r="E603" s="253" t="s">
        <v>19</v>
      </c>
      <c r="F603" s="254" t="s">
        <v>3364</v>
      </c>
      <c r="G603" s="252"/>
      <c r="H603" s="253" t="s">
        <v>19</v>
      </c>
      <c r="I603" s="255"/>
      <c r="J603" s="252"/>
      <c r="K603" s="252"/>
      <c r="L603" s="256"/>
      <c r="M603" s="257"/>
      <c r="N603" s="258"/>
      <c r="O603" s="258"/>
      <c r="P603" s="258"/>
      <c r="Q603" s="258"/>
      <c r="R603" s="258"/>
      <c r="S603" s="258"/>
      <c r="T603" s="259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60" t="s">
        <v>200</v>
      </c>
      <c r="AU603" s="260" t="s">
        <v>196</v>
      </c>
      <c r="AV603" s="15" t="s">
        <v>82</v>
      </c>
      <c r="AW603" s="15" t="s">
        <v>35</v>
      </c>
      <c r="AX603" s="15" t="s">
        <v>74</v>
      </c>
      <c r="AY603" s="260" t="s">
        <v>189</v>
      </c>
    </row>
    <row r="604" s="13" customFormat="1">
      <c r="A604" s="13"/>
      <c r="B604" s="227"/>
      <c r="C604" s="228"/>
      <c r="D604" s="229" t="s">
        <v>200</v>
      </c>
      <c r="E604" s="230" t="s">
        <v>19</v>
      </c>
      <c r="F604" s="231" t="s">
        <v>3365</v>
      </c>
      <c r="G604" s="228"/>
      <c r="H604" s="232">
        <v>7.0350000000000001</v>
      </c>
      <c r="I604" s="233"/>
      <c r="J604" s="228"/>
      <c r="K604" s="228"/>
      <c r="L604" s="234"/>
      <c r="M604" s="235"/>
      <c r="N604" s="236"/>
      <c r="O604" s="236"/>
      <c r="P604" s="236"/>
      <c r="Q604" s="236"/>
      <c r="R604" s="236"/>
      <c r="S604" s="236"/>
      <c r="T604" s="237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8" t="s">
        <v>200</v>
      </c>
      <c r="AU604" s="238" t="s">
        <v>196</v>
      </c>
      <c r="AV604" s="13" t="s">
        <v>84</v>
      </c>
      <c r="AW604" s="13" t="s">
        <v>35</v>
      </c>
      <c r="AX604" s="13" t="s">
        <v>74</v>
      </c>
      <c r="AY604" s="238" t="s">
        <v>189</v>
      </c>
    </row>
    <row r="605" s="15" customFormat="1">
      <c r="A605" s="15"/>
      <c r="B605" s="251"/>
      <c r="C605" s="252"/>
      <c r="D605" s="229" t="s">
        <v>200</v>
      </c>
      <c r="E605" s="253" t="s">
        <v>19</v>
      </c>
      <c r="F605" s="254" t="s">
        <v>3366</v>
      </c>
      <c r="G605" s="252"/>
      <c r="H605" s="253" t="s">
        <v>19</v>
      </c>
      <c r="I605" s="255"/>
      <c r="J605" s="252"/>
      <c r="K605" s="252"/>
      <c r="L605" s="256"/>
      <c r="M605" s="257"/>
      <c r="N605" s="258"/>
      <c r="O605" s="258"/>
      <c r="P605" s="258"/>
      <c r="Q605" s="258"/>
      <c r="R605" s="258"/>
      <c r="S605" s="258"/>
      <c r="T605" s="259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60" t="s">
        <v>200</v>
      </c>
      <c r="AU605" s="260" t="s">
        <v>196</v>
      </c>
      <c r="AV605" s="15" t="s">
        <v>82</v>
      </c>
      <c r="AW605" s="15" t="s">
        <v>35</v>
      </c>
      <c r="AX605" s="15" t="s">
        <v>74</v>
      </c>
      <c r="AY605" s="260" t="s">
        <v>189</v>
      </c>
    </row>
    <row r="606" s="13" customFormat="1">
      <c r="A606" s="13"/>
      <c r="B606" s="227"/>
      <c r="C606" s="228"/>
      <c r="D606" s="229" t="s">
        <v>200</v>
      </c>
      <c r="E606" s="230" t="s">
        <v>19</v>
      </c>
      <c r="F606" s="231" t="s">
        <v>3367</v>
      </c>
      <c r="G606" s="228"/>
      <c r="H606" s="232">
        <v>13.917999999999999</v>
      </c>
      <c r="I606" s="233"/>
      <c r="J606" s="228"/>
      <c r="K606" s="228"/>
      <c r="L606" s="234"/>
      <c r="M606" s="235"/>
      <c r="N606" s="236"/>
      <c r="O606" s="236"/>
      <c r="P606" s="236"/>
      <c r="Q606" s="236"/>
      <c r="R606" s="236"/>
      <c r="S606" s="236"/>
      <c r="T606" s="237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8" t="s">
        <v>200</v>
      </c>
      <c r="AU606" s="238" t="s">
        <v>196</v>
      </c>
      <c r="AV606" s="13" t="s">
        <v>84</v>
      </c>
      <c r="AW606" s="13" t="s">
        <v>35</v>
      </c>
      <c r="AX606" s="13" t="s">
        <v>74</v>
      </c>
      <c r="AY606" s="238" t="s">
        <v>189</v>
      </c>
    </row>
    <row r="607" s="15" customFormat="1">
      <c r="A607" s="15"/>
      <c r="B607" s="251"/>
      <c r="C607" s="252"/>
      <c r="D607" s="229" t="s">
        <v>200</v>
      </c>
      <c r="E607" s="253" t="s">
        <v>19</v>
      </c>
      <c r="F607" s="254" t="s">
        <v>3341</v>
      </c>
      <c r="G607" s="252"/>
      <c r="H607" s="253" t="s">
        <v>19</v>
      </c>
      <c r="I607" s="255"/>
      <c r="J607" s="252"/>
      <c r="K607" s="252"/>
      <c r="L607" s="256"/>
      <c r="M607" s="257"/>
      <c r="N607" s="258"/>
      <c r="O607" s="258"/>
      <c r="P607" s="258"/>
      <c r="Q607" s="258"/>
      <c r="R607" s="258"/>
      <c r="S607" s="258"/>
      <c r="T607" s="259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60" t="s">
        <v>200</v>
      </c>
      <c r="AU607" s="260" t="s">
        <v>196</v>
      </c>
      <c r="AV607" s="15" t="s">
        <v>82</v>
      </c>
      <c r="AW607" s="15" t="s">
        <v>35</v>
      </c>
      <c r="AX607" s="15" t="s">
        <v>74</v>
      </c>
      <c r="AY607" s="260" t="s">
        <v>189</v>
      </c>
    </row>
    <row r="608" s="13" customFormat="1">
      <c r="A608" s="13"/>
      <c r="B608" s="227"/>
      <c r="C608" s="228"/>
      <c r="D608" s="229" t="s">
        <v>200</v>
      </c>
      <c r="E608" s="230" t="s">
        <v>19</v>
      </c>
      <c r="F608" s="231" t="s">
        <v>3368</v>
      </c>
      <c r="G608" s="228"/>
      <c r="H608" s="232">
        <v>12.395</v>
      </c>
      <c r="I608" s="233"/>
      <c r="J608" s="228"/>
      <c r="K608" s="228"/>
      <c r="L608" s="234"/>
      <c r="M608" s="235"/>
      <c r="N608" s="236"/>
      <c r="O608" s="236"/>
      <c r="P608" s="236"/>
      <c r="Q608" s="236"/>
      <c r="R608" s="236"/>
      <c r="S608" s="236"/>
      <c r="T608" s="237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8" t="s">
        <v>200</v>
      </c>
      <c r="AU608" s="238" t="s">
        <v>196</v>
      </c>
      <c r="AV608" s="13" t="s">
        <v>84</v>
      </c>
      <c r="AW608" s="13" t="s">
        <v>35</v>
      </c>
      <c r="AX608" s="13" t="s">
        <v>74</v>
      </c>
      <c r="AY608" s="238" t="s">
        <v>189</v>
      </c>
    </row>
    <row r="609" s="15" customFormat="1">
      <c r="A609" s="15"/>
      <c r="B609" s="251"/>
      <c r="C609" s="252"/>
      <c r="D609" s="229" t="s">
        <v>200</v>
      </c>
      <c r="E609" s="253" t="s">
        <v>19</v>
      </c>
      <c r="F609" s="254" t="s">
        <v>3343</v>
      </c>
      <c r="G609" s="252"/>
      <c r="H609" s="253" t="s">
        <v>19</v>
      </c>
      <c r="I609" s="255"/>
      <c r="J609" s="252"/>
      <c r="K609" s="252"/>
      <c r="L609" s="256"/>
      <c r="M609" s="257"/>
      <c r="N609" s="258"/>
      <c r="O609" s="258"/>
      <c r="P609" s="258"/>
      <c r="Q609" s="258"/>
      <c r="R609" s="258"/>
      <c r="S609" s="258"/>
      <c r="T609" s="259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260" t="s">
        <v>200</v>
      </c>
      <c r="AU609" s="260" t="s">
        <v>196</v>
      </c>
      <c r="AV609" s="15" t="s">
        <v>82</v>
      </c>
      <c r="AW609" s="15" t="s">
        <v>35</v>
      </c>
      <c r="AX609" s="15" t="s">
        <v>74</v>
      </c>
      <c r="AY609" s="260" t="s">
        <v>189</v>
      </c>
    </row>
    <row r="610" s="13" customFormat="1">
      <c r="A610" s="13"/>
      <c r="B610" s="227"/>
      <c r="C610" s="228"/>
      <c r="D610" s="229" t="s">
        <v>200</v>
      </c>
      <c r="E610" s="230" t="s">
        <v>19</v>
      </c>
      <c r="F610" s="231" t="s">
        <v>3369</v>
      </c>
      <c r="G610" s="228"/>
      <c r="H610" s="232">
        <v>9.8659999999999997</v>
      </c>
      <c r="I610" s="233"/>
      <c r="J610" s="228"/>
      <c r="K610" s="228"/>
      <c r="L610" s="234"/>
      <c r="M610" s="235"/>
      <c r="N610" s="236"/>
      <c r="O610" s="236"/>
      <c r="P610" s="236"/>
      <c r="Q610" s="236"/>
      <c r="R610" s="236"/>
      <c r="S610" s="236"/>
      <c r="T610" s="237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8" t="s">
        <v>200</v>
      </c>
      <c r="AU610" s="238" t="s">
        <v>196</v>
      </c>
      <c r="AV610" s="13" t="s">
        <v>84</v>
      </c>
      <c r="AW610" s="13" t="s">
        <v>35</v>
      </c>
      <c r="AX610" s="13" t="s">
        <v>74</v>
      </c>
      <c r="AY610" s="238" t="s">
        <v>189</v>
      </c>
    </row>
    <row r="611" s="14" customFormat="1">
      <c r="A611" s="14"/>
      <c r="B611" s="239"/>
      <c r="C611" s="240"/>
      <c r="D611" s="229" t="s">
        <v>200</v>
      </c>
      <c r="E611" s="241" t="s">
        <v>19</v>
      </c>
      <c r="F611" s="242" t="s">
        <v>203</v>
      </c>
      <c r="G611" s="240"/>
      <c r="H611" s="243">
        <v>43.213999999999999</v>
      </c>
      <c r="I611" s="244"/>
      <c r="J611" s="240"/>
      <c r="K611" s="240"/>
      <c r="L611" s="245"/>
      <c r="M611" s="246"/>
      <c r="N611" s="247"/>
      <c r="O611" s="247"/>
      <c r="P611" s="247"/>
      <c r="Q611" s="247"/>
      <c r="R611" s="247"/>
      <c r="S611" s="247"/>
      <c r="T611" s="248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49" t="s">
        <v>200</v>
      </c>
      <c r="AU611" s="249" t="s">
        <v>196</v>
      </c>
      <c r="AV611" s="14" t="s">
        <v>196</v>
      </c>
      <c r="AW611" s="14" t="s">
        <v>35</v>
      </c>
      <c r="AX611" s="14" t="s">
        <v>82</v>
      </c>
      <c r="AY611" s="249" t="s">
        <v>189</v>
      </c>
    </row>
    <row r="612" s="2" customFormat="1" ht="24.15" customHeight="1">
      <c r="A612" s="42"/>
      <c r="B612" s="43"/>
      <c r="C612" s="209" t="s">
        <v>2467</v>
      </c>
      <c r="D612" s="209" t="s">
        <v>192</v>
      </c>
      <c r="E612" s="210" t="s">
        <v>3370</v>
      </c>
      <c r="F612" s="211" t="s">
        <v>3371</v>
      </c>
      <c r="G612" s="212" t="s">
        <v>93</v>
      </c>
      <c r="H612" s="213">
        <v>43.213999999999999</v>
      </c>
      <c r="I612" s="214"/>
      <c r="J612" s="215">
        <f>ROUND(I612*H612,2)</f>
        <v>0</v>
      </c>
      <c r="K612" s="211" t="s">
        <v>19</v>
      </c>
      <c r="L612" s="48"/>
      <c r="M612" s="216" t="s">
        <v>19</v>
      </c>
      <c r="N612" s="217" t="s">
        <v>45</v>
      </c>
      <c r="O612" s="88"/>
      <c r="P612" s="218">
        <f>O612*H612</f>
        <v>0</v>
      </c>
      <c r="Q612" s="218">
        <v>0</v>
      </c>
      <c r="R612" s="218">
        <f>Q612*H612</f>
        <v>0</v>
      </c>
      <c r="S612" s="218">
        <v>0</v>
      </c>
      <c r="T612" s="219">
        <f>S612*H612</f>
        <v>0</v>
      </c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  <c r="AE612" s="42"/>
      <c r="AR612" s="220" t="s">
        <v>196</v>
      </c>
      <c r="AT612" s="220" t="s">
        <v>192</v>
      </c>
      <c r="AU612" s="220" t="s">
        <v>196</v>
      </c>
      <c r="AY612" s="21" t="s">
        <v>189</v>
      </c>
      <c r="BE612" s="221">
        <f>IF(N612="základní",J612,0)</f>
        <v>0</v>
      </c>
      <c r="BF612" s="221">
        <f>IF(N612="snížená",J612,0)</f>
        <v>0</v>
      </c>
      <c r="BG612" s="221">
        <f>IF(N612="zákl. přenesená",J612,0)</f>
        <v>0</v>
      </c>
      <c r="BH612" s="221">
        <f>IF(N612="sníž. přenesená",J612,0)</f>
        <v>0</v>
      </c>
      <c r="BI612" s="221">
        <f>IF(N612="nulová",J612,0)</f>
        <v>0</v>
      </c>
      <c r="BJ612" s="21" t="s">
        <v>82</v>
      </c>
      <c r="BK612" s="221">
        <f>ROUND(I612*H612,2)</f>
        <v>0</v>
      </c>
      <c r="BL612" s="21" t="s">
        <v>196</v>
      </c>
      <c r="BM612" s="220" t="s">
        <v>3372</v>
      </c>
    </row>
    <row r="613" s="2" customFormat="1" ht="33" customHeight="1">
      <c r="A613" s="42"/>
      <c r="B613" s="43"/>
      <c r="C613" s="209" t="s">
        <v>2469</v>
      </c>
      <c r="D613" s="209" t="s">
        <v>192</v>
      </c>
      <c r="E613" s="210" t="s">
        <v>3373</v>
      </c>
      <c r="F613" s="211" t="s">
        <v>2121</v>
      </c>
      <c r="G613" s="212" t="s">
        <v>93</v>
      </c>
      <c r="H613" s="213">
        <v>43.213999999999999</v>
      </c>
      <c r="I613" s="214"/>
      <c r="J613" s="215">
        <f>ROUND(I613*H613,2)</f>
        <v>0</v>
      </c>
      <c r="K613" s="211" t="s">
        <v>19</v>
      </c>
      <c r="L613" s="48"/>
      <c r="M613" s="216" t="s">
        <v>19</v>
      </c>
      <c r="N613" s="217" t="s">
        <v>45</v>
      </c>
      <c r="O613" s="88"/>
      <c r="P613" s="218">
        <f>O613*H613</f>
        <v>0</v>
      </c>
      <c r="Q613" s="218">
        <v>0</v>
      </c>
      <c r="R613" s="218">
        <f>Q613*H613</f>
        <v>0</v>
      </c>
      <c r="S613" s="218">
        <v>0</v>
      </c>
      <c r="T613" s="219">
        <f>S613*H613</f>
        <v>0</v>
      </c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  <c r="AE613" s="42"/>
      <c r="AR613" s="220" t="s">
        <v>196</v>
      </c>
      <c r="AT613" s="220" t="s">
        <v>192</v>
      </c>
      <c r="AU613" s="220" t="s">
        <v>196</v>
      </c>
      <c r="AY613" s="21" t="s">
        <v>189</v>
      </c>
      <c r="BE613" s="221">
        <f>IF(N613="základní",J613,0)</f>
        <v>0</v>
      </c>
      <c r="BF613" s="221">
        <f>IF(N613="snížená",J613,0)</f>
        <v>0</v>
      </c>
      <c r="BG613" s="221">
        <f>IF(N613="zákl. přenesená",J613,0)</f>
        <v>0</v>
      </c>
      <c r="BH613" s="221">
        <f>IF(N613="sníž. přenesená",J613,0)</f>
        <v>0</v>
      </c>
      <c r="BI613" s="221">
        <f>IF(N613="nulová",J613,0)</f>
        <v>0</v>
      </c>
      <c r="BJ613" s="21" t="s">
        <v>82</v>
      </c>
      <c r="BK613" s="221">
        <f>ROUND(I613*H613,2)</f>
        <v>0</v>
      </c>
      <c r="BL613" s="21" t="s">
        <v>196</v>
      </c>
      <c r="BM613" s="220" t="s">
        <v>3374</v>
      </c>
    </row>
    <row r="614" s="2" customFormat="1" ht="24.15" customHeight="1">
      <c r="A614" s="42"/>
      <c r="B614" s="43"/>
      <c r="C614" s="261" t="s">
        <v>2472</v>
      </c>
      <c r="D614" s="261" t="s">
        <v>254</v>
      </c>
      <c r="E614" s="262" t="s">
        <v>3195</v>
      </c>
      <c r="F614" s="263" t="s">
        <v>3196</v>
      </c>
      <c r="G614" s="264" t="s">
        <v>126</v>
      </c>
      <c r="H614" s="265">
        <v>1037.136</v>
      </c>
      <c r="I614" s="266"/>
      <c r="J614" s="267">
        <f>ROUND(I614*H614,2)</f>
        <v>0</v>
      </c>
      <c r="K614" s="263" t="s">
        <v>19</v>
      </c>
      <c r="L614" s="268"/>
      <c r="M614" s="269" t="s">
        <v>19</v>
      </c>
      <c r="N614" s="270" t="s">
        <v>45</v>
      </c>
      <c r="O614" s="88"/>
      <c r="P614" s="218">
        <f>O614*H614</f>
        <v>0</v>
      </c>
      <c r="Q614" s="218">
        <v>0.001</v>
      </c>
      <c r="R614" s="218">
        <f>Q614*H614</f>
        <v>1.0371360000000001</v>
      </c>
      <c r="S614" s="218">
        <v>0</v>
      </c>
      <c r="T614" s="219">
        <f>S614*H614</f>
        <v>0</v>
      </c>
      <c r="U614" s="42"/>
      <c r="V614" s="42"/>
      <c r="W614" s="42"/>
      <c r="X614" s="42"/>
      <c r="Y614" s="42"/>
      <c r="Z614" s="42"/>
      <c r="AA614" s="42"/>
      <c r="AB614" s="42"/>
      <c r="AC614" s="42"/>
      <c r="AD614" s="42"/>
      <c r="AE614" s="42"/>
      <c r="AR614" s="220" t="s">
        <v>247</v>
      </c>
      <c r="AT614" s="220" t="s">
        <v>254</v>
      </c>
      <c r="AU614" s="220" t="s">
        <v>196</v>
      </c>
      <c r="AY614" s="21" t="s">
        <v>189</v>
      </c>
      <c r="BE614" s="221">
        <f>IF(N614="základní",J614,0)</f>
        <v>0</v>
      </c>
      <c r="BF614" s="221">
        <f>IF(N614="snížená",J614,0)</f>
        <v>0</v>
      </c>
      <c r="BG614" s="221">
        <f>IF(N614="zákl. přenesená",J614,0)</f>
        <v>0</v>
      </c>
      <c r="BH614" s="221">
        <f>IF(N614="sníž. přenesená",J614,0)</f>
        <v>0</v>
      </c>
      <c r="BI614" s="221">
        <f>IF(N614="nulová",J614,0)</f>
        <v>0</v>
      </c>
      <c r="BJ614" s="21" t="s">
        <v>82</v>
      </c>
      <c r="BK614" s="221">
        <f>ROUND(I614*H614,2)</f>
        <v>0</v>
      </c>
      <c r="BL614" s="21" t="s">
        <v>196</v>
      </c>
      <c r="BM614" s="220" t="s">
        <v>3375</v>
      </c>
    </row>
    <row r="615" s="2" customFormat="1" ht="16.5" customHeight="1">
      <c r="A615" s="42"/>
      <c r="B615" s="43"/>
      <c r="C615" s="209" t="s">
        <v>2475</v>
      </c>
      <c r="D615" s="209" t="s">
        <v>192</v>
      </c>
      <c r="E615" s="210" t="s">
        <v>3376</v>
      </c>
      <c r="F615" s="211" t="s">
        <v>3199</v>
      </c>
      <c r="G615" s="212" t="s">
        <v>93</v>
      </c>
      <c r="H615" s="213">
        <v>43.213999999999999</v>
      </c>
      <c r="I615" s="214"/>
      <c r="J615" s="215">
        <f>ROUND(I615*H615,2)</f>
        <v>0</v>
      </c>
      <c r="K615" s="211" t="s">
        <v>19</v>
      </c>
      <c r="L615" s="48"/>
      <c r="M615" s="216" t="s">
        <v>19</v>
      </c>
      <c r="N615" s="217" t="s">
        <v>45</v>
      </c>
      <c r="O615" s="88"/>
      <c r="P615" s="218">
        <f>O615*H615</f>
        <v>0</v>
      </c>
      <c r="Q615" s="218">
        <v>0</v>
      </c>
      <c r="R615" s="218">
        <f>Q615*H615</f>
        <v>0</v>
      </c>
      <c r="S615" s="218">
        <v>0</v>
      </c>
      <c r="T615" s="219">
        <f>S615*H615</f>
        <v>0</v>
      </c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R615" s="220" t="s">
        <v>196</v>
      </c>
      <c r="AT615" s="220" t="s">
        <v>192</v>
      </c>
      <c r="AU615" s="220" t="s">
        <v>196</v>
      </c>
      <c r="AY615" s="21" t="s">
        <v>189</v>
      </c>
      <c r="BE615" s="221">
        <f>IF(N615="základní",J615,0)</f>
        <v>0</v>
      </c>
      <c r="BF615" s="221">
        <f>IF(N615="snížená",J615,0)</f>
        <v>0</v>
      </c>
      <c r="BG615" s="221">
        <f>IF(N615="zákl. přenesená",J615,0)</f>
        <v>0</v>
      </c>
      <c r="BH615" s="221">
        <f>IF(N615="sníž. přenesená",J615,0)</f>
        <v>0</v>
      </c>
      <c r="BI615" s="221">
        <f>IF(N615="nulová",J615,0)</f>
        <v>0</v>
      </c>
      <c r="BJ615" s="21" t="s">
        <v>82</v>
      </c>
      <c r="BK615" s="221">
        <f>ROUND(I615*H615,2)</f>
        <v>0</v>
      </c>
      <c r="BL615" s="21" t="s">
        <v>196</v>
      </c>
      <c r="BM615" s="220" t="s">
        <v>3377</v>
      </c>
    </row>
    <row r="616" s="2" customFormat="1" ht="24.15" customHeight="1">
      <c r="A616" s="42"/>
      <c r="B616" s="43"/>
      <c r="C616" s="261" t="s">
        <v>2477</v>
      </c>
      <c r="D616" s="261" t="s">
        <v>254</v>
      </c>
      <c r="E616" s="262" t="s">
        <v>3201</v>
      </c>
      <c r="F616" s="263" t="s">
        <v>3202</v>
      </c>
      <c r="G616" s="264" t="s">
        <v>126</v>
      </c>
      <c r="H616" s="265">
        <v>86.427999999999997</v>
      </c>
      <c r="I616" s="266"/>
      <c r="J616" s="267">
        <f>ROUND(I616*H616,2)</f>
        <v>0</v>
      </c>
      <c r="K616" s="263" t="s">
        <v>19</v>
      </c>
      <c r="L616" s="268"/>
      <c r="M616" s="269" t="s">
        <v>19</v>
      </c>
      <c r="N616" s="270" t="s">
        <v>45</v>
      </c>
      <c r="O616" s="88"/>
      <c r="P616" s="218">
        <f>O616*H616</f>
        <v>0</v>
      </c>
      <c r="Q616" s="218">
        <v>0.001</v>
      </c>
      <c r="R616" s="218">
        <f>Q616*H616</f>
        <v>0.086428000000000005</v>
      </c>
      <c r="S616" s="218">
        <v>0</v>
      </c>
      <c r="T616" s="219">
        <f>S616*H616</f>
        <v>0</v>
      </c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  <c r="AE616" s="42"/>
      <c r="AR616" s="220" t="s">
        <v>247</v>
      </c>
      <c r="AT616" s="220" t="s">
        <v>254</v>
      </c>
      <c r="AU616" s="220" t="s">
        <v>196</v>
      </c>
      <c r="AY616" s="21" t="s">
        <v>189</v>
      </c>
      <c r="BE616" s="221">
        <f>IF(N616="základní",J616,0)</f>
        <v>0</v>
      </c>
      <c r="BF616" s="221">
        <f>IF(N616="snížená",J616,0)</f>
        <v>0</v>
      </c>
      <c r="BG616" s="221">
        <f>IF(N616="zákl. přenesená",J616,0)</f>
        <v>0</v>
      </c>
      <c r="BH616" s="221">
        <f>IF(N616="sníž. přenesená",J616,0)</f>
        <v>0</v>
      </c>
      <c r="BI616" s="221">
        <f>IF(N616="nulová",J616,0)</f>
        <v>0</v>
      </c>
      <c r="BJ616" s="21" t="s">
        <v>82</v>
      </c>
      <c r="BK616" s="221">
        <f>ROUND(I616*H616,2)</f>
        <v>0</v>
      </c>
      <c r="BL616" s="21" t="s">
        <v>196</v>
      </c>
      <c r="BM616" s="220" t="s">
        <v>3378</v>
      </c>
    </row>
    <row r="617" s="2" customFormat="1" ht="24.15" customHeight="1">
      <c r="A617" s="42"/>
      <c r="B617" s="43"/>
      <c r="C617" s="209" t="s">
        <v>2481</v>
      </c>
      <c r="D617" s="209" t="s">
        <v>192</v>
      </c>
      <c r="E617" s="210" t="s">
        <v>3379</v>
      </c>
      <c r="F617" s="211" t="s">
        <v>3380</v>
      </c>
      <c r="G617" s="212" t="s">
        <v>93</v>
      </c>
      <c r="H617" s="213">
        <v>43.213999999999999</v>
      </c>
      <c r="I617" s="214"/>
      <c r="J617" s="215">
        <f>ROUND(I617*H617,2)</f>
        <v>0</v>
      </c>
      <c r="K617" s="211" t="s">
        <v>19</v>
      </c>
      <c r="L617" s="48"/>
      <c r="M617" s="216" t="s">
        <v>19</v>
      </c>
      <c r="N617" s="217" t="s">
        <v>45</v>
      </c>
      <c r="O617" s="88"/>
      <c r="P617" s="218">
        <f>O617*H617</f>
        <v>0</v>
      </c>
      <c r="Q617" s="218">
        <v>0</v>
      </c>
      <c r="R617" s="218">
        <f>Q617*H617</f>
        <v>0</v>
      </c>
      <c r="S617" s="218">
        <v>0</v>
      </c>
      <c r="T617" s="219">
        <f>S617*H617</f>
        <v>0</v>
      </c>
      <c r="U617" s="42"/>
      <c r="V617" s="42"/>
      <c r="W617" s="42"/>
      <c r="X617" s="42"/>
      <c r="Y617" s="42"/>
      <c r="Z617" s="42"/>
      <c r="AA617" s="42"/>
      <c r="AB617" s="42"/>
      <c r="AC617" s="42"/>
      <c r="AD617" s="42"/>
      <c r="AE617" s="42"/>
      <c r="AR617" s="220" t="s">
        <v>196</v>
      </c>
      <c r="AT617" s="220" t="s">
        <v>192</v>
      </c>
      <c r="AU617" s="220" t="s">
        <v>196</v>
      </c>
      <c r="AY617" s="21" t="s">
        <v>189</v>
      </c>
      <c r="BE617" s="221">
        <f>IF(N617="základní",J617,0)</f>
        <v>0</v>
      </c>
      <c r="BF617" s="221">
        <f>IF(N617="snížená",J617,0)</f>
        <v>0</v>
      </c>
      <c r="BG617" s="221">
        <f>IF(N617="zákl. přenesená",J617,0)</f>
        <v>0</v>
      </c>
      <c r="BH617" s="221">
        <f>IF(N617="sníž. přenesená",J617,0)</f>
        <v>0</v>
      </c>
      <c r="BI617" s="221">
        <f>IF(N617="nulová",J617,0)</f>
        <v>0</v>
      </c>
      <c r="BJ617" s="21" t="s">
        <v>82</v>
      </c>
      <c r="BK617" s="221">
        <f>ROUND(I617*H617,2)</f>
        <v>0</v>
      </c>
      <c r="BL617" s="21" t="s">
        <v>196</v>
      </c>
      <c r="BM617" s="220" t="s">
        <v>3381</v>
      </c>
    </row>
    <row r="618" s="2" customFormat="1" ht="16.5" customHeight="1">
      <c r="A618" s="42"/>
      <c r="B618" s="43"/>
      <c r="C618" s="261" t="s">
        <v>2484</v>
      </c>
      <c r="D618" s="261" t="s">
        <v>254</v>
      </c>
      <c r="E618" s="262" t="s">
        <v>3189</v>
      </c>
      <c r="F618" s="263" t="s">
        <v>3190</v>
      </c>
      <c r="G618" s="264" t="s">
        <v>126</v>
      </c>
      <c r="H618" s="265">
        <v>345.71199999999999</v>
      </c>
      <c r="I618" s="266"/>
      <c r="J618" s="267">
        <f>ROUND(I618*H618,2)</f>
        <v>0</v>
      </c>
      <c r="K618" s="263" t="s">
        <v>19</v>
      </c>
      <c r="L618" s="268"/>
      <c r="M618" s="269" t="s">
        <v>19</v>
      </c>
      <c r="N618" s="270" t="s">
        <v>45</v>
      </c>
      <c r="O618" s="88"/>
      <c r="P618" s="218">
        <f>O618*H618</f>
        <v>0</v>
      </c>
      <c r="Q618" s="218">
        <v>0.001</v>
      </c>
      <c r="R618" s="218">
        <f>Q618*H618</f>
        <v>0.34571200000000002</v>
      </c>
      <c r="S618" s="218">
        <v>0</v>
      </c>
      <c r="T618" s="219">
        <f>S618*H618</f>
        <v>0</v>
      </c>
      <c r="U618" s="42"/>
      <c r="V618" s="42"/>
      <c r="W618" s="42"/>
      <c r="X618" s="42"/>
      <c r="Y618" s="42"/>
      <c r="Z618" s="42"/>
      <c r="AA618" s="42"/>
      <c r="AB618" s="42"/>
      <c r="AC618" s="42"/>
      <c r="AD618" s="42"/>
      <c r="AE618" s="42"/>
      <c r="AR618" s="220" t="s">
        <v>247</v>
      </c>
      <c r="AT618" s="220" t="s">
        <v>254</v>
      </c>
      <c r="AU618" s="220" t="s">
        <v>196</v>
      </c>
      <c r="AY618" s="21" t="s">
        <v>189</v>
      </c>
      <c r="BE618" s="221">
        <f>IF(N618="základní",J618,0)</f>
        <v>0</v>
      </c>
      <c r="BF618" s="221">
        <f>IF(N618="snížená",J618,0)</f>
        <v>0</v>
      </c>
      <c r="BG618" s="221">
        <f>IF(N618="zákl. přenesená",J618,0)</f>
        <v>0</v>
      </c>
      <c r="BH618" s="221">
        <f>IF(N618="sníž. přenesená",J618,0)</f>
        <v>0</v>
      </c>
      <c r="BI618" s="221">
        <f>IF(N618="nulová",J618,0)</f>
        <v>0</v>
      </c>
      <c r="BJ618" s="21" t="s">
        <v>82</v>
      </c>
      <c r="BK618" s="221">
        <f>ROUND(I618*H618,2)</f>
        <v>0</v>
      </c>
      <c r="BL618" s="21" t="s">
        <v>196</v>
      </c>
      <c r="BM618" s="220" t="s">
        <v>3382</v>
      </c>
    </row>
    <row r="619" s="17" customFormat="1" ht="20.88" customHeight="1">
      <c r="A619" s="17"/>
      <c r="B619" s="291"/>
      <c r="C619" s="292"/>
      <c r="D619" s="293" t="s">
        <v>73</v>
      </c>
      <c r="E619" s="293" t="s">
        <v>3383</v>
      </c>
      <c r="F619" s="293" t="s">
        <v>3384</v>
      </c>
      <c r="G619" s="292"/>
      <c r="H619" s="292"/>
      <c r="I619" s="294"/>
      <c r="J619" s="295">
        <f>BK619</f>
        <v>0</v>
      </c>
      <c r="K619" s="292"/>
      <c r="L619" s="296"/>
      <c r="M619" s="297"/>
      <c r="N619" s="298"/>
      <c r="O619" s="298"/>
      <c r="P619" s="299">
        <f>SUM(P620:P635)</f>
        <v>0</v>
      </c>
      <c r="Q619" s="298"/>
      <c r="R619" s="299">
        <f>SUM(R620:R635)</f>
        <v>1.8978606</v>
      </c>
      <c r="S619" s="298"/>
      <c r="T619" s="300">
        <f>SUM(T620:T635)</f>
        <v>0</v>
      </c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R619" s="301" t="s">
        <v>82</v>
      </c>
      <c r="AT619" s="302" t="s">
        <v>73</v>
      </c>
      <c r="AU619" s="302" t="s">
        <v>190</v>
      </c>
      <c r="AY619" s="301" t="s">
        <v>189</v>
      </c>
      <c r="BK619" s="303">
        <f>SUM(BK620:BK635)</f>
        <v>0</v>
      </c>
    </row>
    <row r="620" s="2" customFormat="1" ht="37.8" customHeight="1">
      <c r="A620" s="42"/>
      <c r="B620" s="43"/>
      <c r="C620" s="209" t="s">
        <v>2490</v>
      </c>
      <c r="D620" s="209" t="s">
        <v>192</v>
      </c>
      <c r="E620" s="210" t="s">
        <v>3162</v>
      </c>
      <c r="F620" s="211" t="s">
        <v>3163</v>
      </c>
      <c r="G620" s="212" t="s">
        <v>93</v>
      </c>
      <c r="H620" s="213">
        <v>55.493000000000002</v>
      </c>
      <c r="I620" s="214"/>
      <c r="J620" s="215">
        <f>ROUND(I620*H620,2)</f>
        <v>0</v>
      </c>
      <c r="K620" s="211" t="s">
        <v>19</v>
      </c>
      <c r="L620" s="48"/>
      <c r="M620" s="216" t="s">
        <v>19</v>
      </c>
      <c r="N620" s="217" t="s">
        <v>45</v>
      </c>
      <c r="O620" s="88"/>
      <c r="P620" s="218">
        <f>O620*H620</f>
        <v>0</v>
      </c>
      <c r="Q620" s="218">
        <v>0.00020000000000000001</v>
      </c>
      <c r="R620" s="218">
        <f>Q620*H620</f>
        <v>0.0110986</v>
      </c>
      <c r="S620" s="218">
        <v>0</v>
      </c>
      <c r="T620" s="219">
        <f>S620*H620</f>
        <v>0</v>
      </c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  <c r="AE620" s="42"/>
      <c r="AR620" s="220" t="s">
        <v>196</v>
      </c>
      <c r="AT620" s="220" t="s">
        <v>192</v>
      </c>
      <c r="AU620" s="220" t="s">
        <v>196</v>
      </c>
      <c r="AY620" s="21" t="s">
        <v>189</v>
      </c>
      <c r="BE620" s="221">
        <f>IF(N620="základní",J620,0)</f>
        <v>0</v>
      </c>
      <c r="BF620" s="221">
        <f>IF(N620="snížená",J620,0)</f>
        <v>0</v>
      </c>
      <c r="BG620" s="221">
        <f>IF(N620="zákl. přenesená",J620,0)</f>
        <v>0</v>
      </c>
      <c r="BH620" s="221">
        <f>IF(N620="sníž. přenesená",J620,0)</f>
        <v>0</v>
      </c>
      <c r="BI620" s="221">
        <f>IF(N620="nulová",J620,0)</f>
        <v>0</v>
      </c>
      <c r="BJ620" s="21" t="s">
        <v>82</v>
      </c>
      <c r="BK620" s="221">
        <f>ROUND(I620*H620,2)</f>
        <v>0</v>
      </c>
      <c r="BL620" s="21" t="s">
        <v>196</v>
      </c>
      <c r="BM620" s="220" t="s">
        <v>3385</v>
      </c>
    </row>
    <row r="621" s="15" customFormat="1">
      <c r="A621" s="15"/>
      <c r="B621" s="251"/>
      <c r="C621" s="252"/>
      <c r="D621" s="229" t="s">
        <v>200</v>
      </c>
      <c r="E621" s="253" t="s">
        <v>19</v>
      </c>
      <c r="F621" s="254" t="s">
        <v>3364</v>
      </c>
      <c r="G621" s="252"/>
      <c r="H621" s="253" t="s">
        <v>19</v>
      </c>
      <c r="I621" s="255"/>
      <c r="J621" s="252"/>
      <c r="K621" s="252"/>
      <c r="L621" s="256"/>
      <c r="M621" s="257"/>
      <c r="N621" s="258"/>
      <c r="O621" s="258"/>
      <c r="P621" s="258"/>
      <c r="Q621" s="258"/>
      <c r="R621" s="258"/>
      <c r="S621" s="258"/>
      <c r="T621" s="259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60" t="s">
        <v>200</v>
      </c>
      <c r="AU621" s="260" t="s">
        <v>196</v>
      </c>
      <c r="AV621" s="15" t="s">
        <v>82</v>
      </c>
      <c r="AW621" s="15" t="s">
        <v>35</v>
      </c>
      <c r="AX621" s="15" t="s">
        <v>74</v>
      </c>
      <c r="AY621" s="260" t="s">
        <v>189</v>
      </c>
    </row>
    <row r="622" s="13" customFormat="1">
      <c r="A622" s="13"/>
      <c r="B622" s="227"/>
      <c r="C622" s="228"/>
      <c r="D622" s="229" t="s">
        <v>200</v>
      </c>
      <c r="E622" s="230" t="s">
        <v>19</v>
      </c>
      <c r="F622" s="231" t="s">
        <v>3386</v>
      </c>
      <c r="G622" s="228"/>
      <c r="H622" s="232">
        <v>8.2799999999999994</v>
      </c>
      <c r="I622" s="233"/>
      <c r="J622" s="228"/>
      <c r="K622" s="228"/>
      <c r="L622" s="234"/>
      <c r="M622" s="235"/>
      <c r="N622" s="236"/>
      <c r="O622" s="236"/>
      <c r="P622" s="236"/>
      <c r="Q622" s="236"/>
      <c r="R622" s="236"/>
      <c r="S622" s="236"/>
      <c r="T622" s="237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8" t="s">
        <v>200</v>
      </c>
      <c r="AU622" s="238" t="s">
        <v>196</v>
      </c>
      <c r="AV622" s="13" t="s">
        <v>84</v>
      </c>
      <c r="AW622" s="13" t="s">
        <v>35</v>
      </c>
      <c r="AX622" s="13" t="s">
        <v>74</v>
      </c>
      <c r="AY622" s="238" t="s">
        <v>189</v>
      </c>
    </row>
    <row r="623" s="15" customFormat="1">
      <c r="A623" s="15"/>
      <c r="B623" s="251"/>
      <c r="C623" s="252"/>
      <c r="D623" s="229" t="s">
        <v>200</v>
      </c>
      <c r="E623" s="253" t="s">
        <v>19</v>
      </c>
      <c r="F623" s="254" t="s">
        <v>3366</v>
      </c>
      <c r="G623" s="252"/>
      <c r="H623" s="253" t="s">
        <v>19</v>
      </c>
      <c r="I623" s="255"/>
      <c r="J623" s="252"/>
      <c r="K623" s="252"/>
      <c r="L623" s="256"/>
      <c r="M623" s="257"/>
      <c r="N623" s="258"/>
      <c r="O623" s="258"/>
      <c r="P623" s="258"/>
      <c r="Q623" s="258"/>
      <c r="R623" s="258"/>
      <c r="S623" s="258"/>
      <c r="T623" s="259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60" t="s">
        <v>200</v>
      </c>
      <c r="AU623" s="260" t="s">
        <v>196</v>
      </c>
      <c r="AV623" s="15" t="s">
        <v>82</v>
      </c>
      <c r="AW623" s="15" t="s">
        <v>35</v>
      </c>
      <c r="AX623" s="15" t="s">
        <v>74</v>
      </c>
      <c r="AY623" s="260" t="s">
        <v>189</v>
      </c>
    </row>
    <row r="624" s="13" customFormat="1">
      <c r="A624" s="13"/>
      <c r="B624" s="227"/>
      <c r="C624" s="228"/>
      <c r="D624" s="229" t="s">
        <v>200</v>
      </c>
      <c r="E624" s="230" t="s">
        <v>19</v>
      </c>
      <c r="F624" s="231" t="s">
        <v>3387</v>
      </c>
      <c r="G624" s="228"/>
      <c r="H624" s="232">
        <v>21.145</v>
      </c>
      <c r="I624" s="233"/>
      <c r="J624" s="228"/>
      <c r="K624" s="228"/>
      <c r="L624" s="234"/>
      <c r="M624" s="235"/>
      <c r="N624" s="236"/>
      <c r="O624" s="236"/>
      <c r="P624" s="236"/>
      <c r="Q624" s="236"/>
      <c r="R624" s="236"/>
      <c r="S624" s="236"/>
      <c r="T624" s="237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38" t="s">
        <v>200</v>
      </c>
      <c r="AU624" s="238" t="s">
        <v>196</v>
      </c>
      <c r="AV624" s="13" t="s">
        <v>84</v>
      </c>
      <c r="AW624" s="13" t="s">
        <v>35</v>
      </c>
      <c r="AX624" s="13" t="s">
        <v>74</v>
      </c>
      <c r="AY624" s="238" t="s">
        <v>189</v>
      </c>
    </row>
    <row r="625" s="15" customFormat="1">
      <c r="A625" s="15"/>
      <c r="B625" s="251"/>
      <c r="C625" s="252"/>
      <c r="D625" s="229" t="s">
        <v>200</v>
      </c>
      <c r="E625" s="253" t="s">
        <v>19</v>
      </c>
      <c r="F625" s="254" t="s">
        <v>3341</v>
      </c>
      <c r="G625" s="252"/>
      <c r="H625" s="253" t="s">
        <v>19</v>
      </c>
      <c r="I625" s="255"/>
      <c r="J625" s="252"/>
      <c r="K625" s="252"/>
      <c r="L625" s="256"/>
      <c r="M625" s="257"/>
      <c r="N625" s="258"/>
      <c r="O625" s="258"/>
      <c r="P625" s="258"/>
      <c r="Q625" s="258"/>
      <c r="R625" s="258"/>
      <c r="S625" s="258"/>
      <c r="T625" s="259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60" t="s">
        <v>200</v>
      </c>
      <c r="AU625" s="260" t="s">
        <v>196</v>
      </c>
      <c r="AV625" s="15" t="s">
        <v>82</v>
      </c>
      <c r="AW625" s="15" t="s">
        <v>35</v>
      </c>
      <c r="AX625" s="15" t="s">
        <v>74</v>
      </c>
      <c r="AY625" s="260" t="s">
        <v>189</v>
      </c>
    </row>
    <row r="626" s="13" customFormat="1">
      <c r="A626" s="13"/>
      <c r="B626" s="227"/>
      <c r="C626" s="228"/>
      <c r="D626" s="229" t="s">
        <v>200</v>
      </c>
      <c r="E626" s="230" t="s">
        <v>19</v>
      </c>
      <c r="F626" s="231" t="s">
        <v>3388</v>
      </c>
      <c r="G626" s="228"/>
      <c r="H626" s="232">
        <v>13.616</v>
      </c>
      <c r="I626" s="233"/>
      <c r="J626" s="228"/>
      <c r="K626" s="228"/>
      <c r="L626" s="234"/>
      <c r="M626" s="235"/>
      <c r="N626" s="236"/>
      <c r="O626" s="236"/>
      <c r="P626" s="236"/>
      <c r="Q626" s="236"/>
      <c r="R626" s="236"/>
      <c r="S626" s="236"/>
      <c r="T626" s="237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38" t="s">
        <v>200</v>
      </c>
      <c r="AU626" s="238" t="s">
        <v>196</v>
      </c>
      <c r="AV626" s="13" t="s">
        <v>84</v>
      </c>
      <c r="AW626" s="13" t="s">
        <v>35</v>
      </c>
      <c r="AX626" s="13" t="s">
        <v>74</v>
      </c>
      <c r="AY626" s="238" t="s">
        <v>189</v>
      </c>
    </row>
    <row r="627" s="15" customFormat="1">
      <c r="A627" s="15"/>
      <c r="B627" s="251"/>
      <c r="C627" s="252"/>
      <c r="D627" s="229" t="s">
        <v>200</v>
      </c>
      <c r="E627" s="253" t="s">
        <v>19</v>
      </c>
      <c r="F627" s="254" t="s">
        <v>3343</v>
      </c>
      <c r="G627" s="252"/>
      <c r="H627" s="253" t="s">
        <v>19</v>
      </c>
      <c r="I627" s="255"/>
      <c r="J627" s="252"/>
      <c r="K627" s="252"/>
      <c r="L627" s="256"/>
      <c r="M627" s="257"/>
      <c r="N627" s="258"/>
      <c r="O627" s="258"/>
      <c r="P627" s="258"/>
      <c r="Q627" s="258"/>
      <c r="R627" s="258"/>
      <c r="S627" s="258"/>
      <c r="T627" s="259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60" t="s">
        <v>200</v>
      </c>
      <c r="AU627" s="260" t="s">
        <v>196</v>
      </c>
      <c r="AV627" s="15" t="s">
        <v>82</v>
      </c>
      <c r="AW627" s="15" t="s">
        <v>35</v>
      </c>
      <c r="AX627" s="15" t="s">
        <v>74</v>
      </c>
      <c r="AY627" s="260" t="s">
        <v>189</v>
      </c>
    </row>
    <row r="628" s="13" customFormat="1">
      <c r="A628" s="13"/>
      <c r="B628" s="227"/>
      <c r="C628" s="228"/>
      <c r="D628" s="229" t="s">
        <v>200</v>
      </c>
      <c r="E628" s="230" t="s">
        <v>19</v>
      </c>
      <c r="F628" s="231" t="s">
        <v>3389</v>
      </c>
      <c r="G628" s="228"/>
      <c r="H628" s="232">
        <v>12.452</v>
      </c>
      <c r="I628" s="233"/>
      <c r="J628" s="228"/>
      <c r="K628" s="228"/>
      <c r="L628" s="234"/>
      <c r="M628" s="235"/>
      <c r="N628" s="236"/>
      <c r="O628" s="236"/>
      <c r="P628" s="236"/>
      <c r="Q628" s="236"/>
      <c r="R628" s="236"/>
      <c r="S628" s="236"/>
      <c r="T628" s="237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8" t="s">
        <v>200</v>
      </c>
      <c r="AU628" s="238" t="s">
        <v>196</v>
      </c>
      <c r="AV628" s="13" t="s">
        <v>84</v>
      </c>
      <c r="AW628" s="13" t="s">
        <v>35</v>
      </c>
      <c r="AX628" s="13" t="s">
        <v>74</v>
      </c>
      <c r="AY628" s="238" t="s">
        <v>189</v>
      </c>
    </row>
    <row r="629" s="14" customFormat="1">
      <c r="A629" s="14"/>
      <c r="B629" s="239"/>
      <c r="C629" s="240"/>
      <c r="D629" s="229" t="s">
        <v>200</v>
      </c>
      <c r="E629" s="241" t="s">
        <v>19</v>
      </c>
      <c r="F629" s="242" t="s">
        <v>203</v>
      </c>
      <c r="G629" s="240"/>
      <c r="H629" s="243">
        <v>55.493000000000002</v>
      </c>
      <c r="I629" s="244"/>
      <c r="J629" s="240"/>
      <c r="K629" s="240"/>
      <c r="L629" s="245"/>
      <c r="M629" s="246"/>
      <c r="N629" s="247"/>
      <c r="O629" s="247"/>
      <c r="P629" s="247"/>
      <c r="Q629" s="247"/>
      <c r="R629" s="247"/>
      <c r="S629" s="247"/>
      <c r="T629" s="248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49" t="s">
        <v>200</v>
      </c>
      <c r="AU629" s="249" t="s">
        <v>196</v>
      </c>
      <c r="AV629" s="14" t="s">
        <v>196</v>
      </c>
      <c r="AW629" s="14" t="s">
        <v>35</v>
      </c>
      <c r="AX629" s="14" t="s">
        <v>82</v>
      </c>
      <c r="AY629" s="249" t="s">
        <v>189</v>
      </c>
    </row>
    <row r="630" s="2" customFormat="1" ht="33" customHeight="1">
      <c r="A630" s="42"/>
      <c r="B630" s="43"/>
      <c r="C630" s="209" t="s">
        <v>2498</v>
      </c>
      <c r="D630" s="209" t="s">
        <v>192</v>
      </c>
      <c r="E630" s="210" t="s">
        <v>3373</v>
      </c>
      <c r="F630" s="211" t="s">
        <v>2121</v>
      </c>
      <c r="G630" s="212" t="s">
        <v>93</v>
      </c>
      <c r="H630" s="213">
        <v>55.493000000000002</v>
      </c>
      <c r="I630" s="214"/>
      <c r="J630" s="215">
        <f>ROUND(I630*H630,2)</f>
        <v>0</v>
      </c>
      <c r="K630" s="211" t="s">
        <v>19</v>
      </c>
      <c r="L630" s="48"/>
      <c r="M630" s="216" t="s">
        <v>19</v>
      </c>
      <c r="N630" s="217" t="s">
        <v>45</v>
      </c>
      <c r="O630" s="88"/>
      <c r="P630" s="218">
        <f>O630*H630</f>
        <v>0</v>
      </c>
      <c r="Q630" s="218">
        <v>0</v>
      </c>
      <c r="R630" s="218">
        <f>Q630*H630</f>
        <v>0</v>
      </c>
      <c r="S630" s="218">
        <v>0</v>
      </c>
      <c r="T630" s="219">
        <f>S630*H630</f>
        <v>0</v>
      </c>
      <c r="U630" s="42"/>
      <c r="V630" s="42"/>
      <c r="W630" s="42"/>
      <c r="X630" s="42"/>
      <c r="Y630" s="42"/>
      <c r="Z630" s="42"/>
      <c r="AA630" s="42"/>
      <c r="AB630" s="42"/>
      <c r="AC630" s="42"/>
      <c r="AD630" s="42"/>
      <c r="AE630" s="42"/>
      <c r="AR630" s="220" t="s">
        <v>196</v>
      </c>
      <c r="AT630" s="220" t="s">
        <v>192</v>
      </c>
      <c r="AU630" s="220" t="s">
        <v>196</v>
      </c>
      <c r="AY630" s="21" t="s">
        <v>189</v>
      </c>
      <c r="BE630" s="221">
        <f>IF(N630="základní",J630,0)</f>
        <v>0</v>
      </c>
      <c r="BF630" s="221">
        <f>IF(N630="snížená",J630,0)</f>
        <v>0</v>
      </c>
      <c r="BG630" s="221">
        <f>IF(N630="zákl. přenesená",J630,0)</f>
        <v>0</v>
      </c>
      <c r="BH630" s="221">
        <f>IF(N630="sníž. přenesená",J630,0)</f>
        <v>0</v>
      </c>
      <c r="BI630" s="221">
        <f>IF(N630="nulová",J630,0)</f>
        <v>0</v>
      </c>
      <c r="BJ630" s="21" t="s">
        <v>82</v>
      </c>
      <c r="BK630" s="221">
        <f>ROUND(I630*H630,2)</f>
        <v>0</v>
      </c>
      <c r="BL630" s="21" t="s">
        <v>196</v>
      </c>
      <c r="BM630" s="220" t="s">
        <v>3390</v>
      </c>
    </row>
    <row r="631" s="2" customFormat="1" ht="24.15" customHeight="1">
      <c r="A631" s="42"/>
      <c r="B631" s="43"/>
      <c r="C631" s="261" t="s">
        <v>2502</v>
      </c>
      <c r="D631" s="261" t="s">
        <v>254</v>
      </c>
      <c r="E631" s="262" t="s">
        <v>3195</v>
      </c>
      <c r="F631" s="263" t="s">
        <v>3196</v>
      </c>
      <c r="G631" s="264" t="s">
        <v>126</v>
      </c>
      <c r="H631" s="265">
        <v>1331.8320000000001</v>
      </c>
      <c r="I631" s="266"/>
      <c r="J631" s="267">
        <f>ROUND(I631*H631,2)</f>
        <v>0</v>
      </c>
      <c r="K631" s="263" t="s">
        <v>19</v>
      </c>
      <c r="L631" s="268"/>
      <c r="M631" s="269" t="s">
        <v>19</v>
      </c>
      <c r="N631" s="270" t="s">
        <v>45</v>
      </c>
      <c r="O631" s="88"/>
      <c r="P631" s="218">
        <f>O631*H631</f>
        <v>0</v>
      </c>
      <c r="Q631" s="218">
        <v>0.001</v>
      </c>
      <c r="R631" s="218">
        <f>Q631*H631</f>
        <v>1.3318320000000001</v>
      </c>
      <c r="S631" s="218">
        <v>0</v>
      </c>
      <c r="T631" s="219">
        <f>S631*H631</f>
        <v>0</v>
      </c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  <c r="AR631" s="220" t="s">
        <v>247</v>
      </c>
      <c r="AT631" s="220" t="s">
        <v>254</v>
      </c>
      <c r="AU631" s="220" t="s">
        <v>196</v>
      </c>
      <c r="AY631" s="21" t="s">
        <v>189</v>
      </c>
      <c r="BE631" s="221">
        <f>IF(N631="základní",J631,0)</f>
        <v>0</v>
      </c>
      <c r="BF631" s="221">
        <f>IF(N631="snížená",J631,0)</f>
        <v>0</v>
      </c>
      <c r="BG631" s="221">
        <f>IF(N631="zákl. přenesená",J631,0)</f>
        <v>0</v>
      </c>
      <c r="BH631" s="221">
        <f>IF(N631="sníž. přenesená",J631,0)</f>
        <v>0</v>
      </c>
      <c r="BI631" s="221">
        <f>IF(N631="nulová",J631,0)</f>
        <v>0</v>
      </c>
      <c r="BJ631" s="21" t="s">
        <v>82</v>
      </c>
      <c r="BK631" s="221">
        <f>ROUND(I631*H631,2)</f>
        <v>0</v>
      </c>
      <c r="BL631" s="21" t="s">
        <v>196</v>
      </c>
      <c r="BM631" s="220" t="s">
        <v>3391</v>
      </c>
    </row>
    <row r="632" s="2" customFormat="1" ht="16.5" customHeight="1">
      <c r="A632" s="42"/>
      <c r="B632" s="43"/>
      <c r="C632" s="209" t="s">
        <v>2508</v>
      </c>
      <c r="D632" s="209" t="s">
        <v>192</v>
      </c>
      <c r="E632" s="210" t="s">
        <v>3392</v>
      </c>
      <c r="F632" s="211" t="s">
        <v>3199</v>
      </c>
      <c r="G632" s="212" t="s">
        <v>93</v>
      </c>
      <c r="H632" s="213">
        <v>55.493000000000002</v>
      </c>
      <c r="I632" s="214"/>
      <c r="J632" s="215">
        <f>ROUND(I632*H632,2)</f>
        <v>0</v>
      </c>
      <c r="K632" s="211" t="s">
        <v>19</v>
      </c>
      <c r="L632" s="48"/>
      <c r="M632" s="216" t="s">
        <v>19</v>
      </c>
      <c r="N632" s="217" t="s">
        <v>45</v>
      </c>
      <c r="O632" s="88"/>
      <c r="P632" s="218">
        <f>O632*H632</f>
        <v>0</v>
      </c>
      <c r="Q632" s="218">
        <v>0</v>
      </c>
      <c r="R632" s="218">
        <f>Q632*H632</f>
        <v>0</v>
      </c>
      <c r="S632" s="218">
        <v>0</v>
      </c>
      <c r="T632" s="219">
        <f>S632*H632</f>
        <v>0</v>
      </c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R632" s="220" t="s">
        <v>196</v>
      </c>
      <c r="AT632" s="220" t="s">
        <v>192</v>
      </c>
      <c r="AU632" s="220" t="s">
        <v>196</v>
      </c>
      <c r="AY632" s="21" t="s">
        <v>189</v>
      </c>
      <c r="BE632" s="221">
        <f>IF(N632="základní",J632,0)</f>
        <v>0</v>
      </c>
      <c r="BF632" s="221">
        <f>IF(N632="snížená",J632,0)</f>
        <v>0</v>
      </c>
      <c r="BG632" s="221">
        <f>IF(N632="zákl. přenesená",J632,0)</f>
        <v>0</v>
      </c>
      <c r="BH632" s="221">
        <f>IF(N632="sníž. přenesená",J632,0)</f>
        <v>0</v>
      </c>
      <c r="BI632" s="221">
        <f>IF(N632="nulová",J632,0)</f>
        <v>0</v>
      </c>
      <c r="BJ632" s="21" t="s">
        <v>82</v>
      </c>
      <c r="BK632" s="221">
        <f>ROUND(I632*H632,2)</f>
        <v>0</v>
      </c>
      <c r="BL632" s="21" t="s">
        <v>196</v>
      </c>
      <c r="BM632" s="220" t="s">
        <v>3393</v>
      </c>
    </row>
    <row r="633" s="2" customFormat="1" ht="33" customHeight="1">
      <c r="A633" s="42"/>
      <c r="B633" s="43"/>
      <c r="C633" s="261" t="s">
        <v>2517</v>
      </c>
      <c r="D633" s="261" t="s">
        <v>254</v>
      </c>
      <c r="E633" s="262" t="s">
        <v>3394</v>
      </c>
      <c r="F633" s="263" t="s">
        <v>3395</v>
      </c>
      <c r="G633" s="264" t="s">
        <v>126</v>
      </c>
      <c r="H633" s="265">
        <v>110.986</v>
      </c>
      <c r="I633" s="266"/>
      <c r="J633" s="267">
        <f>ROUND(I633*H633,2)</f>
        <v>0</v>
      </c>
      <c r="K633" s="263" t="s">
        <v>19</v>
      </c>
      <c r="L633" s="268"/>
      <c r="M633" s="269" t="s">
        <v>19</v>
      </c>
      <c r="N633" s="270" t="s">
        <v>45</v>
      </c>
      <c r="O633" s="88"/>
      <c r="P633" s="218">
        <f>O633*H633</f>
        <v>0</v>
      </c>
      <c r="Q633" s="218">
        <v>0.001</v>
      </c>
      <c r="R633" s="218">
        <f>Q633*H633</f>
        <v>0.110986</v>
      </c>
      <c r="S633" s="218">
        <v>0</v>
      </c>
      <c r="T633" s="219">
        <f>S633*H633</f>
        <v>0</v>
      </c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  <c r="AE633" s="42"/>
      <c r="AR633" s="220" t="s">
        <v>247</v>
      </c>
      <c r="AT633" s="220" t="s">
        <v>254</v>
      </c>
      <c r="AU633" s="220" t="s">
        <v>196</v>
      </c>
      <c r="AY633" s="21" t="s">
        <v>189</v>
      </c>
      <c r="BE633" s="221">
        <f>IF(N633="základní",J633,0)</f>
        <v>0</v>
      </c>
      <c r="BF633" s="221">
        <f>IF(N633="snížená",J633,0)</f>
        <v>0</v>
      </c>
      <c r="BG633" s="221">
        <f>IF(N633="zákl. přenesená",J633,0)</f>
        <v>0</v>
      </c>
      <c r="BH633" s="221">
        <f>IF(N633="sníž. přenesená",J633,0)</f>
        <v>0</v>
      </c>
      <c r="BI633" s="221">
        <f>IF(N633="nulová",J633,0)</f>
        <v>0</v>
      </c>
      <c r="BJ633" s="21" t="s">
        <v>82</v>
      </c>
      <c r="BK633" s="221">
        <f>ROUND(I633*H633,2)</f>
        <v>0</v>
      </c>
      <c r="BL633" s="21" t="s">
        <v>196</v>
      </c>
      <c r="BM633" s="220" t="s">
        <v>3396</v>
      </c>
    </row>
    <row r="634" s="2" customFormat="1" ht="24.15" customHeight="1">
      <c r="A634" s="42"/>
      <c r="B634" s="43"/>
      <c r="C634" s="209" t="s">
        <v>2523</v>
      </c>
      <c r="D634" s="209" t="s">
        <v>192</v>
      </c>
      <c r="E634" s="210" t="s">
        <v>3379</v>
      </c>
      <c r="F634" s="211" t="s">
        <v>3380</v>
      </c>
      <c r="G634" s="212" t="s">
        <v>93</v>
      </c>
      <c r="H634" s="213">
        <v>55.493000000000002</v>
      </c>
      <c r="I634" s="214"/>
      <c r="J634" s="215">
        <f>ROUND(I634*H634,2)</f>
        <v>0</v>
      </c>
      <c r="K634" s="211" t="s">
        <v>19</v>
      </c>
      <c r="L634" s="48"/>
      <c r="M634" s="216" t="s">
        <v>19</v>
      </c>
      <c r="N634" s="217" t="s">
        <v>45</v>
      </c>
      <c r="O634" s="88"/>
      <c r="P634" s="218">
        <f>O634*H634</f>
        <v>0</v>
      </c>
      <c r="Q634" s="218">
        <v>0</v>
      </c>
      <c r="R634" s="218">
        <f>Q634*H634</f>
        <v>0</v>
      </c>
      <c r="S634" s="218">
        <v>0</v>
      </c>
      <c r="T634" s="219">
        <f>S634*H634</f>
        <v>0</v>
      </c>
      <c r="U634" s="42"/>
      <c r="V634" s="42"/>
      <c r="W634" s="42"/>
      <c r="X634" s="42"/>
      <c r="Y634" s="42"/>
      <c r="Z634" s="42"/>
      <c r="AA634" s="42"/>
      <c r="AB634" s="42"/>
      <c r="AC634" s="42"/>
      <c r="AD634" s="42"/>
      <c r="AE634" s="42"/>
      <c r="AR634" s="220" t="s">
        <v>196</v>
      </c>
      <c r="AT634" s="220" t="s">
        <v>192</v>
      </c>
      <c r="AU634" s="220" t="s">
        <v>196</v>
      </c>
      <c r="AY634" s="21" t="s">
        <v>189</v>
      </c>
      <c r="BE634" s="221">
        <f>IF(N634="základní",J634,0)</f>
        <v>0</v>
      </c>
      <c r="BF634" s="221">
        <f>IF(N634="snížená",J634,0)</f>
        <v>0</v>
      </c>
      <c r="BG634" s="221">
        <f>IF(N634="zákl. přenesená",J634,0)</f>
        <v>0</v>
      </c>
      <c r="BH634" s="221">
        <f>IF(N634="sníž. přenesená",J634,0)</f>
        <v>0</v>
      </c>
      <c r="BI634" s="221">
        <f>IF(N634="nulová",J634,0)</f>
        <v>0</v>
      </c>
      <c r="BJ634" s="21" t="s">
        <v>82</v>
      </c>
      <c r="BK634" s="221">
        <f>ROUND(I634*H634,2)</f>
        <v>0</v>
      </c>
      <c r="BL634" s="21" t="s">
        <v>196</v>
      </c>
      <c r="BM634" s="220" t="s">
        <v>3397</v>
      </c>
    </row>
    <row r="635" s="2" customFormat="1" ht="16.5" customHeight="1">
      <c r="A635" s="42"/>
      <c r="B635" s="43"/>
      <c r="C635" s="261" t="s">
        <v>2539</v>
      </c>
      <c r="D635" s="261" t="s">
        <v>254</v>
      </c>
      <c r="E635" s="262" t="s">
        <v>3189</v>
      </c>
      <c r="F635" s="263" t="s">
        <v>3190</v>
      </c>
      <c r="G635" s="264" t="s">
        <v>126</v>
      </c>
      <c r="H635" s="265">
        <v>443.94400000000002</v>
      </c>
      <c r="I635" s="266"/>
      <c r="J635" s="267">
        <f>ROUND(I635*H635,2)</f>
        <v>0</v>
      </c>
      <c r="K635" s="263" t="s">
        <v>19</v>
      </c>
      <c r="L635" s="268"/>
      <c r="M635" s="269" t="s">
        <v>19</v>
      </c>
      <c r="N635" s="270" t="s">
        <v>45</v>
      </c>
      <c r="O635" s="88"/>
      <c r="P635" s="218">
        <f>O635*H635</f>
        <v>0</v>
      </c>
      <c r="Q635" s="218">
        <v>0.001</v>
      </c>
      <c r="R635" s="218">
        <f>Q635*H635</f>
        <v>0.44394400000000001</v>
      </c>
      <c r="S635" s="218">
        <v>0</v>
      </c>
      <c r="T635" s="219">
        <f>S635*H635</f>
        <v>0</v>
      </c>
      <c r="U635" s="42"/>
      <c r="V635" s="42"/>
      <c r="W635" s="42"/>
      <c r="X635" s="42"/>
      <c r="Y635" s="42"/>
      <c r="Z635" s="42"/>
      <c r="AA635" s="42"/>
      <c r="AB635" s="42"/>
      <c r="AC635" s="42"/>
      <c r="AD635" s="42"/>
      <c r="AE635" s="42"/>
      <c r="AR635" s="220" t="s">
        <v>247</v>
      </c>
      <c r="AT635" s="220" t="s">
        <v>254</v>
      </c>
      <c r="AU635" s="220" t="s">
        <v>196</v>
      </c>
      <c r="AY635" s="21" t="s">
        <v>189</v>
      </c>
      <c r="BE635" s="221">
        <f>IF(N635="základní",J635,0)</f>
        <v>0</v>
      </c>
      <c r="BF635" s="221">
        <f>IF(N635="snížená",J635,0)</f>
        <v>0</v>
      </c>
      <c r="BG635" s="221">
        <f>IF(N635="zákl. přenesená",J635,0)</f>
        <v>0</v>
      </c>
      <c r="BH635" s="221">
        <f>IF(N635="sníž. přenesená",J635,0)</f>
        <v>0</v>
      </c>
      <c r="BI635" s="221">
        <f>IF(N635="nulová",J635,0)</f>
        <v>0</v>
      </c>
      <c r="BJ635" s="21" t="s">
        <v>82</v>
      </c>
      <c r="BK635" s="221">
        <f>ROUND(I635*H635,2)</f>
        <v>0</v>
      </c>
      <c r="BL635" s="21" t="s">
        <v>196</v>
      </c>
      <c r="BM635" s="220" t="s">
        <v>3398</v>
      </c>
    </row>
    <row r="636" s="17" customFormat="1" ht="20.88" customHeight="1">
      <c r="A636" s="17"/>
      <c r="B636" s="291"/>
      <c r="C636" s="292"/>
      <c r="D636" s="293" t="s">
        <v>73</v>
      </c>
      <c r="E636" s="293" t="s">
        <v>3399</v>
      </c>
      <c r="F636" s="293" t="s">
        <v>3400</v>
      </c>
      <c r="G636" s="292"/>
      <c r="H636" s="292"/>
      <c r="I636" s="294"/>
      <c r="J636" s="295">
        <f>BK636</f>
        <v>0</v>
      </c>
      <c r="K636" s="292"/>
      <c r="L636" s="296"/>
      <c r="M636" s="297"/>
      <c r="N636" s="298"/>
      <c r="O636" s="298"/>
      <c r="P636" s="299">
        <f>SUM(P637:P649)</f>
        <v>0</v>
      </c>
      <c r="Q636" s="298"/>
      <c r="R636" s="299">
        <f>SUM(R637:R649)</f>
        <v>47.54559720000001</v>
      </c>
      <c r="S636" s="298"/>
      <c r="T636" s="300">
        <f>SUM(T637:T649)</f>
        <v>0</v>
      </c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R636" s="301" t="s">
        <v>82</v>
      </c>
      <c r="AT636" s="302" t="s">
        <v>73</v>
      </c>
      <c r="AU636" s="302" t="s">
        <v>190</v>
      </c>
      <c r="AY636" s="301" t="s">
        <v>189</v>
      </c>
      <c r="BK636" s="303">
        <f>SUM(BK637:BK649)</f>
        <v>0</v>
      </c>
    </row>
    <row r="637" s="2" customFormat="1" ht="37.8" customHeight="1">
      <c r="A637" s="42"/>
      <c r="B637" s="43"/>
      <c r="C637" s="209" t="s">
        <v>2544</v>
      </c>
      <c r="D637" s="209" t="s">
        <v>192</v>
      </c>
      <c r="E637" s="210" t="s">
        <v>3162</v>
      </c>
      <c r="F637" s="211" t="s">
        <v>3163</v>
      </c>
      <c r="G637" s="212" t="s">
        <v>93</v>
      </c>
      <c r="H637" s="213">
        <v>473.32600000000002</v>
      </c>
      <c r="I637" s="214"/>
      <c r="J637" s="215">
        <f>ROUND(I637*H637,2)</f>
        <v>0</v>
      </c>
      <c r="K637" s="211" t="s">
        <v>19</v>
      </c>
      <c r="L637" s="48"/>
      <c r="M637" s="216" t="s">
        <v>19</v>
      </c>
      <c r="N637" s="217" t="s">
        <v>45</v>
      </c>
      <c r="O637" s="88"/>
      <c r="P637" s="218">
        <f>O637*H637</f>
        <v>0</v>
      </c>
      <c r="Q637" s="218">
        <v>0.00020000000000000001</v>
      </c>
      <c r="R637" s="218">
        <f>Q637*H637</f>
        <v>0.094665200000000005</v>
      </c>
      <c r="S637" s="218">
        <v>0</v>
      </c>
      <c r="T637" s="219">
        <f>S637*H637</f>
        <v>0</v>
      </c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R637" s="220" t="s">
        <v>196</v>
      </c>
      <c r="AT637" s="220" t="s">
        <v>192</v>
      </c>
      <c r="AU637" s="220" t="s">
        <v>196</v>
      </c>
      <c r="AY637" s="21" t="s">
        <v>189</v>
      </c>
      <c r="BE637" s="221">
        <f>IF(N637="základní",J637,0)</f>
        <v>0</v>
      </c>
      <c r="BF637" s="221">
        <f>IF(N637="snížená",J637,0)</f>
        <v>0</v>
      </c>
      <c r="BG637" s="221">
        <f>IF(N637="zákl. přenesená",J637,0)</f>
        <v>0</v>
      </c>
      <c r="BH637" s="221">
        <f>IF(N637="sníž. přenesená",J637,0)</f>
        <v>0</v>
      </c>
      <c r="BI637" s="221">
        <f>IF(N637="nulová",J637,0)</f>
        <v>0</v>
      </c>
      <c r="BJ637" s="21" t="s">
        <v>82</v>
      </c>
      <c r="BK637" s="221">
        <f>ROUND(I637*H637,2)</f>
        <v>0</v>
      </c>
      <c r="BL637" s="21" t="s">
        <v>196</v>
      </c>
      <c r="BM637" s="220" t="s">
        <v>3401</v>
      </c>
    </row>
    <row r="638" s="2" customFormat="1" ht="33" customHeight="1">
      <c r="A638" s="42"/>
      <c r="B638" s="43"/>
      <c r="C638" s="209" t="s">
        <v>2548</v>
      </c>
      <c r="D638" s="209" t="s">
        <v>192</v>
      </c>
      <c r="E638" s="210" t="s">
        <v>3373</v>
      </c>
      <c r="F638" s="211" t="s">
        <v>2121</v>
      </c>
      <c r="G638" s="212" t="s">
        <v>93</v>
      </c>
      <c r="H638" s="213">
        <v>473.32600000000002</v>
      </c>
      <c r="I638" s="214"/>
      <c r="J638" s="215">
        <f>ROUND(I638*H638,2)</f>
        <v>0</v>
      </c>
      <c r="K638" s="211" t="s">
        <v>19</v>
      </c>
      <c r="L638" s="48"/>
      <c r="M638" s="216" t="s">
        <v>19</v>
      </c>
      <c r="N638" s="217" t="s">
        <v>45</v>
      </c>
      <c r="O638" s="88"/>
      <c r="P638" s="218">
        <f>O638*H638</f>
        <v>0</v>
      </c>
      <c r="Q638" s="218">
        <v>0</v>
      </c>
      <c r="R638" s="218">
        <f>Q638*H638</f>
        <v>0</v>
      </c>
      <c r="S638" s="218">
        <v>0</v>
      </c>
      <c r="T638" s="219">
        <f>S638*H638</f>
        <v>0</v>
      </c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R638" s="220" t="s">
        <v>196</v>
      </c>
      <c r="AT638" s="220" t="s">
        <v>192</v>
      </c>
      <c r="AU638" s="220" t="s">
        <v>196</v>
      </c>
      <c r="AY638" s="21" t="s">
        <v>189</v>
      </c>
      <c r="BE638" s="221">
        <f>IF(N638="základní",J638,0)</f>
        <v>0</v>
      </c>
      <c r="BF638" s="221">
        <f>IF(N638="snížená",J638,0)</f>
        <v>0</v>
      </c>
      <c r="BG638" s="221">
        <f>IF(N638="zákl. přenesená",J638,0)</f>
        <v>0</v>
      </c>
      <c r="BH638" s="221">
        <f>IF(N638="sníž. přenesená",J638,0)</f>
        <v>0</v>
      </c>
      <c r="BI638" s="221">
        <f>IF(N638="nulová",J638,0)</f>
        <v>0</v>
      </c>
      <c r="BJ638" s="21" t="s">
        <v>82</v>
      </c>
      <c r="BK638" s="221">
        <f>ROUND(I638*H638,2)</f>
        <v>0</v>
      </c>
      <c r="BL638" s="21" t="s">
        <v>196</v>
      </c>
      <c r="BM638" s="220" t="s">
        <v>3402</v>
      </c>
    </row>
    <row r="639" s="2" customFormat="1" ht="24.15" customHeight="1">
      <c r="A639" s="42"/>
      <c r="B639" s="43"/>
      <c r="C639" s="261" t="s">
        <v>2550</v>
      </c>
      <c r="D639" s="261" t="s">
        <v>254</v>
      </c>
      <c r="E639" s="262" t="s">
        <v>3195</v>
      </c>
      <c r="F639" s="263" t="s">
        <v>3196</v>
      </c>
      <c r="G639" s="264" t="s">
        <v>126</v>
      </c>
      <c r="H639" s="265">
        <v>11359.824000000001</v>
      </c>
      <c r="I639" s="266"/>
      <c r="J639" s="267">
        <f>ROUND(I639*H639,2)</f>
        <v>0</v>
      </c>
      <c r="K639" s="263" t="s">
        <v>19</v>
      </c>
      <c r="L639" s="268"/>
      <c r="M639" s="269" t="s">
        <v>19</v>
      </c>
      <c r="N639" s="270" t="s">
        <v>45</v>
      </c>
      <c r="O639" s="88"/>
      <c r="P639" s="218">
        <f>O639*H639</f>
        <v>0</v>
      </c>
      <c r="Q639" s="218">
        <v>0.001</v>
      </c>
      <c r="R639" s="218">
        <f>Q639*H639</f>
        <v>11.359824000000002</v>
      </c>
      <c r="S639" s="218">
        <v>0</v>
      </c>
      <c r="T639" s="219">
        <f>S639*H639</f>
        <v>0</v>
      </c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  <c r="AE639" s="42"/>
      <c r="AR639" s="220" t="s">
        <v>247</v>
      </c>
      <c r="AT639" s="220" t="s">
        <v>254</v>
      </c>
      <c r="AU639" s="220" t="s">
        <v>196</v>
      </c>
      <c r="AY639" s="21" t="s">
        <v>189</v>
      </c>
      <c r="BE639" s="221">
        <f>IF(N639="základní",J639,0)</f>
        <v>0</v>
      </c>
      <c r="BF639" s="221">
        <f>IF(N639="snížená",J639,0)</f>
        <v>0</v>
      </c>
      <c r="BG639" s="221">
        <f>IF(N639="zákl. přenesená",J639,0)</f>
        <v>0</v>
      </c>
      <c r="BH639" s="221">
        <f>IF(N639="sníž. přenesená",J639,0)</f>
        <v>0</v>
      </c>
      <c r="BI639" s="221">
        <f>IF(N639="nulová",J639,0)</f>
        <v>0</v>
      </c>
      <c r="BJ639" s="21" t="s">
        <v>82</v>
      </c>
      <c r="BK639" s="221">
        <f>ROUND(I639*H639,2)</f>
        <v>0</v>
      </c>
      <c r="BL639" s="21" t="s">
        <v>196</v>
      </c>
      <c r="BM639" s="220" t="s">
        <v>3403</v>
      </c>
    </row>
    <row r="640" s="2" customFormat="1" ht="16.5" customHeight="1">
      <c r="A640" s="42"/>
      <c r="B640" s="43"/>
      <c r="C640" s="209" t="s">
        <v>2554</v>
      </c>
      <c r="D640" s="209" t="s">
        <v>192</v>
      </c>
      <c r="E640" s="210" t="s">
        <v>3392</v>
      </c>
      <c r="F640" s="211" t="s">
        <v>3199</v>
      </c>
      <c r="G640" s="212" t="s">
        <v>93</v>
      </c>
      <c r="H640" s="213">
        <v>473.32600000000002</v>
      </c>
      <c r="I640" s="214"/>
      <c r="J640" s="215">
        <f>ROUND(I640*H640,2)</f>
        <v>0</v>
      </c>
      <c r="K640" s="211" t="s">
        <v>19</v>
      </c>
      <c r="L640" s="48"/>
      <c r="M640" s="216" t="s">
        <v>19</v>
      </c>
      <c r="N640" s="217" t="s">
        <v>45</v>
      </c>
      <c r="O640" s="88"/>
      <c r="P640" s="218">
        <f>O640*H640</f>
        <v>0</v>
      </c>
      <c r="Q640" s="218">
        <v>0</v>
      </c>
      <c r="R640" s="218">
        <f>Q640*H640</f>
        <v>0</v>
      </c>
      <c r="S640" s="218">
        <v>0</v>
      </c>
      <c r="T640" s="219">
        <f>S640*H640</f>
        <v>0</v>
      </c>
      <c r="U640" s="42"/>
      <c r="V640" s="42"/>
      <c r="W640" s="42"/>
      <c r="X640" s="42"/>
      <c r="Y640" s="42"/>
      <c r="Z640" s="42"/>
      <c r="AA640" s="42"/>
      <c r="AB640" s="42"/>
      <c r="AC640" s="42"/>
      <c r="AD640" s="42"/>
      <c r="AE640" s="42"/>
      <c r="AR640" s="220" t="s">
        <v>196</v>
      </c>
      <c r="AT640" s="220" t="s">
        <v>192</v>
      </c>
      <c r="AU640" s="220" t="s">
        <v>196</v>
      </c>
      <c r="AY640" s="21" t="s">
        <v>189</v>
      </c>
      <c r="BE640" s="221">
        <f>IF(N640="základní",J640,0)</f>
        <v>0</v>
      </c>
      <c r="BF640" s="221">
        <f>IF(N640="snížená",J640,0)</f>
        <v>0</v>
      </c>
      <c r="BG640" s="221">
        <f>IF(N640="zákl. přenesená",J640,0)</f>
        <v>0</v>
      </c>
      <c r="BH640" s="221">
        <f>IF(N640="sníž. přenesená",J640,0)</f>
        <v>0</v>
      </c>
      <c r="BI640" s="221">
        <f>IF(N640="nulová",J640,0)</f>
        <v>0</v>
      </c>
      <c r="BJ640" s="21" t="s">
        <v>82</v>
      </c>
      <c r="BK640" s="221">
        <f>ROUND(I640*H640,2)</f>
        <v>0</v>
      </c>
      <c r="BL640" s="21" t="s">
        <v>196</v>
      </c>
      <c r="BM640" s="220" t="s">
        <v>3404</v>
      </c>
    </row>
    <row r="641" s="2" customFormat="1" ht="33" customHeight="1">
      <c r="A641" s="42"/>
      <c r="B641" s="43"/>
      <c r="C641" s="261" t="s">
        <v>2561</v>
      </c>
      <c r="D641" s="261" t="s">
        <v>254</v>
      </c>
      <c r="E641" s="262" t="s">
        <v>3394</v>
      </c>
      <c r="F641" s="263" t="s">
        <v>3395</v>
      </c>
      <c r="G641" s="264" t="s">
        <v>126</v>
      </c>
      <c r="H641" s="265">
        <v>946.65200000000004</v>
      </c>
      <c r="I641" s="266"/>
      <c r="J641" s="267">
        <f>ROUND(I641*H641,2)</f>
        <v>0</v>
      </c>
      <c r="K641" s="263" t="s">
        <v>19</v>
      </c>
      <c r="L641" s="268"/>
      <c r="M641" s="269" t="s">
        <v>19</v>
      </c>
      <c r="N641" s="270" t="s">
        <v>45</v>
      </c>
      <c r="O641" s="88"/>
      <c r="P641" s="218">
        <f>O641*H641</f>
        <v>0</v>
      </c>
      <c r="Q641" s="218">
        <v>0.001</v>
      </c>
      <c r="R641" s="218">
        <f>Q641*H641</f>
        <v>0.94665200000000005</v>
      </c>
      <c r="S641" s="218">
        <v>0</v>
      </c>
      <c r="T641" s="219">
        <f>S641*H641</f>
        <v>0</v>
      </c>
      <c r="U641" s="42"/>
      <c r="V641" s="42"/>
      <c r="W641" s="42"/>
      <c r="X641" s="42"/>
      <c r="Y641" s="42"/>
      <c r="Z641" s="42"/>
      <c r="AA641" s="42"/>
      <c r="AB641" s="42"/>
      <c r="AC641" s="42"/>
      <c r="AD641" s="42"/>
      <c r="AE641" s="42"/>
      <c r="AR641" s="220" t="s">
        <v>247</v>
      </c>
      <c r="AT641" s="220" t="s">
        <v>254</v>
      </c>
      <c r="AU641" s="220" t="s">
        <v>196</v>
      </c>
      <c r="AY641" s="21" t="s">
        <v>189</v>
      </c>
      <c r="BE641" s="221">
        <f>IF(N641="základní",J641,0)</f>
        <v>0</v>
      </c>
      <c r="BF641" s="221">
        <f>IF(N641="snížená",J641,0)</f>
        <v>0</v>
      </c>
      <c r="BG641" s="221">
        <f>IF(N641="zákl. přenesená",J641,0)</f>
        <v>0</v>
      </c>
      <c r="BH641" s="221">
        <f>IF(N641="sníž. přenesená",J641,0)</f>
        <v>0</v>
      </c>
      <c r="BI641" s="221">
        <f>IF(N641="nulová",J641,0)</f>
        <v>0</v>
      </c>
      <c r="BJ641" s="21" t="s">
        <v>82</v>
      </c>
      <c r="BK641" s="221">
        <f>ROUND(I641*H641,2)</f>
        <v>0</v>
      </c>
      <c r="BL641" s="21" t="s">
        <v>196</v>
      </c>
      <c r="BM641" s="220" t="s">
        <v>3405</v>
      </c>
    </row>
    <row r="642" s="2" customFormat="1" ht="24.15" customHeight="1">
      <c r="A642" s="42"/>
      <c r="B642" s="43"/>
      <c r="C642" s="209" t="s">
        <v>2566</v>
      </c>
      <c r="D642" s="209" t="s">
        <v>192</v>
      </c>
      <c r="E642" s="210" t="s">
        <v>3379</v>
      </c>
      <c r="F642" s="211" t="s">
        <v>3380</v>
      </c>
      <c r="G642" s="212" t="s">
        <v>93</v>
      </c>
      <c r="H642" s="213">
        <v>473.32600000000002</v>
      </c>
      <c r="I642" s="214"/>
      <c r="J642" s="215">
        <f>ROUND(I642*H642,2)</f>
        <v>0</v>
      </c>
      <c r="K642" s="211" t="s">
        <v>19</v>
      </c>
      <c r="L642" s="48"/>
      <c r="M642" s="216" t="s">
        <v>19</v>
      </c>
      <c r="N642" s="217" t="s">
        <v>45</v>
      </c>
      <c r="O642" s="88"/>
      <c r="P642" s="218">
        <f>O642*H642</f>
        <v>0</v>
      </c>
      <c r="Q642" s="218">
        <v>0</v>
      </c>
      <c r="R642" s="218">
        <f>Q642*H642</f>
        <v>0</v>
      </c>
      <c r="S642" s="218">
        <v>0</v>
      </c>
      <c r="T642" s="219">
        <f>S642*H642</f>
        <v>0</v>
      </c>
      <c r="U642" s="42"/>
      <c r="V642" s="42"/>
      <c r="W642" s="42"/>
      <c r="X642" s="42"/>
      <c r="Y642" s="42"/>
      <c r="Z642" s="42"/>
      <c r="AA642" s="42"/>
      <c r="AB642" s="42"/>
      <c r="AC642" s="42"/>
      <c r="AD642" s="42"/>
      <c r="AE642" s="42"/>
      <c r="AR642" s="220" t="s">
        <v>196</v>
      </c>
      <c r="AT642" s="220" t="s">
        <v>192</v>
      </c>
      <c r="AU642" s="220" t="s">
        <v>196</v>
      </c>
      <c r="AY642" s="21" t="s">
        <v>189</v>
      </c>
      <c r="BE642" s="221">
        <f>IF(N642="základní",J642,0)</f>
        <v>0</v>
      </c>
      <c r="BF642" s="221">
        <f>IF(N642="snížená",J642,0)</f>
        <v>0</v>
      </c>
      <c r="BG642" s="221">
        <f>IF(N642="zákl. přenesená",J642,0)</f>
        <v>0</v>
      </c>
      <c r="BH642" s="221">
        <f>IF(N642="sníž. přenesená",J642,0)</f>
        <v>0</v>
      </c>
      <c r="BI642" s="221">
        <f>IF(N642="nulová",J642,0)</f>
        <v>0</v>
      </c>
      <c r="BJ642" s="21" t="s">
        <v>82</v>
      </c>
      <c r="BK642" s="221">
        <f>ROUND(I642*H642,2)</f>
        <v>0</v>
      </c>
      <c r="BL642" s="21" t="s">
        <v>196</v>
      </c>
      <c r="BM642" s="220" t="s">
        <v>3406</v>
      </c>
    </row>
    <row r="643" s="2" customFormat="1" ht="16.5" customHeight="1">
      <c r="A643" s="42"/>
      <c r="B643" s="43"/>
      <c r="C643" s="261" t="s">
        <v>2570</v>
      </c>
      <c r="D643" s="261" t="s">
        <v>254</v>
      </c>
      <c r="E643" s="262" t="s">
        <v>3407</v>
      </c>
      <c r="F643" s="263" t="s">
        <v>3408</v>
      </c>
      <c r="G643" s="264" t="s">
        <v>126</v>
      </c>
      <c r="H643" s="265">
        <v>4733.2600000000002</v>
      </c>
      <c r="I643" s="266"/>
      <c r="J643" s="267">
        <f>ROUND(I643*H643,2)</f>
        <v>0</v>
      </c>
      <c r="K643" s="263" t="s">
        <v>19</v>
      </c>
      <c r="L643" s="268"/>
      <c r="M643" s="269" t="s">
        <v>19</v>
      </c>
      <c r="N643" s="270" t="s">
        <v>45</v>
      </c>
      <c r="O643" s="88"/>
      <c r="P643" s="218">
        <f>O643*H643</f>
        <v>0</v>
      </c>
      <c r="Q643" s="218">
        <v>0.001</v>
      </c>
      <c r="R643" s="218">
        <f>Q643*H643</f>
        <v>4.7332600000000005</v>
      </c>
      <c r="S643" s="218">
        <v>0</v>
      </c>
      <c r="T643" s="219">
        <f>S643*H643</f>
        <v>0</v>
      </c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  <c r="AE643" s="42"/>
      <c r="AR643" s="220" t="s">
        <v>247</v>
      </c>
      <c r="AT643" s="220" t="s">
        <v>254</v>
      </c>
      <c r="AU643" s="220" t="s">
        <v>196</v>
      </c>
      <c r="AY643" s="21" t="s">
        <v>189</v>
      </c>
      <c r="BE643" s="221">
        <f>IF(N643="základní",J643,0)</f>
        <v>0</v>
      </c>
      <c r="BF643" s="221">
        <f>IF(N643="snížená",J643,0)</f>
        <v>0</v>
      </c>
      <c r="BG643" s="221">
        <f>IF(N643="zákl. přenesená",J643,0)</f>
        <v>0</v>
      </c>
      <c r="BH643" s="221">
        <f>IF(N643="sníž. přenesená",J643,0)</f>
        <v>0</v>
      </c>
      <c r="BI643" s="221">
        <f>IF(N643="nulová",J643,0)</f>
        <v>0</v>
      </c>
      <c r="BJ643" s="21" t="s">
        <v>82</v>
      </c>
      <c r="BK643" s="221">
        <f>ROUND(I643*H643,2)</f>
        <v>0</v>
      </c>
      <c r="BL643" s="21" t="s">
        <v>196</v>
      </c>
      <c r="BM643" s="220" t="s">
        <v>3409</v>
      </c>
    </row>
    <row r="644" s="2" customFormat="1" ht="33" customHeight="1">
      <c r="A644" s="42"/>
      <c r="B644" s="43"/>
      <c r="C644" s="209" t="s">
        <v>2574</v>
      </c>
      <c r="D644" s="209" t="s">
        <v>192</v>
      </c>
      <c r="E644" s="210" t="s">
        <v>3410</v>
      </c>
      <c r="F644" s="211" t="s">
        <v>2121</v>
      </c>
      <c r="G644" s="212" t="s">
        <v>93</v>
      </c>
      <c r="H644" s="213">
        <v>473.32600000000002</v>
      </c>
      <c r="I644" s="214"/>
      <c r="J644" s="215">
        <f>ROUND(I644*H644,2)</f>
        <v>0</v>
      </c>
      <c r="K644" s="211" t="s">
        <v>19</v>
      </c>
      <c r="L644" s="48"/>
      <c r="M644" s="216" t="s">
        <v>19</v>
      </c>
      <c r="N644" s="217" t="s">
        <v>45</v>
      </c>
      <c r="O644" s="88"/>
      <c r="P644" s="218">
        <f>O644*H644</f>
        <v>0</v>
      </c>
      <c r="Q644" s="218">
        <v>0</v>
      </c>
      <c r="R644" s="218">
        <f>Q644*H644</f>
        <v>0</v>
      </c>
      <c r="S644" s="218">
        <v>0</v>
      </c>
      <c r="T644" s="219">
        <f>S644*H644</f>
        <v>0</v>
      </c>
      <c r="U644" s="42"/>
      <c r="V644" s="42"/>
      <c r="W644" s="42"/>
      <c r="X644" s="42"/>
      <c r="Y644" s="42"/>
      <c r="Z644" s="42"/>
      <c r="AA644" s="42"/>
      <c r="AB644" s="42"/>
      <c r="AC644" s="42"/>
      <c r="AD644" s="42"/>
      <c r="AE644" s="42"/>
      <c r="AR644" s="220" t="s">
        <v>196</v>
      </c>
      <c r="AT644" s="220" t="s">
        <v>192</v>
      </c>
      <c r="AU644" s="220" t="s">
        <v>196</v>
      </c>
      <c r="AY644" s="21" t="s">
        <v>189</v>
      </c>
      <c r="BE644" s="221">
        <f>IF(N644="základní",J644,0)</f>
        <v>0</v>
      </c>
      <c r="BF644" s="221">
        <f>IF(N644="snížená",J644,0)</f>
        <v>0</v>
      </c>
      <c r="BG644" s="221">
        <f>IF(N644="zákl. přenesená",J644,0)</f>
        <v>0</v>
      </c>
      <c r="BH644" s="221">
        <f>IF(N644="sníž. přenesená",J644,0)</f>
        <v>0</v>
      </c>
      <c r="BI644" s="221">
        <f>IF(N644="nulová",J644,0)</f>
        <v>0</v>
      </c>
      <c r="BJ644" s="21" t="s">
        <v>82</v>
      </c>
      <c r="BK644" s="221">
        <f>ROUND(I644*H644,2)</f>
        <v>0</v>
      </c>
      <c r="BL644" s="21" t="s">
        <v>196</v>
      </c>
      <c r="BM644" s="220" t="s">
        <v>3411</v>
      </c>
    </row>
    <row r="645" s="2" customFormat="1" ht="24.15" customHeight="1">
      <c r="A645" s="42"/>
      <c r="B645" s="43"/>
      <c r="C645" s="261" t="s">
        <v>2579</v>
      </c>
      <c r="D645" s="261" t="s">
        <v>254</v>
      </c>
      <c r="E645" s="262" t="s">
        <v>3195</v>
      </c>
      <c r="F645" s="263" t="s">
        <v>3196</v>
      </c>
      <c r="G645" s="264" t="s">
        <v>126</v>
      </c>
      <c r="H645" s="265">
        <v>18933.040000000001</v>
      </c>
      <c r="I645" s="266"/>
      <c r="J645" s="267">
        <f>ROUND(I645*H645,2)</f>
        <v>0</v>
      </c>
      <c r="K645" s="263" t="s">
        <v>19</v>
      </c>
      <c r="L645" s="268"/>
      <c r="M645" s="269" t="s">
        <v>19</v>
      </c>
      <c r="N645" s="270" t="s">
        <v>45</v>
      </c>
      <c r="O645" s="88"/>
      <c r="P645" s="218">
        <f>O645*H645</f>
        <v>0</v>
      </c>
      <c r="Q645" s="218">
        <v>0.001</v>
      </c>
      <c r="R645" s="218">
        <f>Q645*H645</f>
        <v>18.933040000000002</v>
      </c>
      <c r="S645" s="218">
        <v>0</v>
      </c>
      <c r="T645" s="219">
        <f>S645*H645</f>
        <v>0</v>
      </c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  <c r="AR645" s="220" t="s">
        <v>247</v>
      </c>
      <c r="AT645" s="220" t="s">
        <v>254</v>
      </c>
      <c r="AU645" s="220" t="s">
        <v>196</v>
      </c>
      <c r="AY645" s="21" t="s">
        <v>189</v>
      </c>
      <c r="BE645" s="221">
        <f>IF(N645="základní",J645,0)</f>
        <v>0</v>
      </c>
      <c r="BF645" s="221">
        <f>IF(N645="snížená",J645,0)</f>
        <v>0</v>
      </c>
      <c r="BG645" s="221">
        <f>IF(N645="zákl. přenesená",J645,0)</f>
        <v>0</v>
      </c>
      <c r="BH645" s="221">
        <f>IF(N645="sníž. přenesená",J645,0)</f>
        <v>0</v>
      </c>
      <c r="BI645" s="221">
        <f>IF(N645="nulová",J645,0)</f>
        <v>0</v>
      </c>
      <c r="BJ645" s="21" t="s">
        <v>82</v>
      </c>
      <c r="BK645" s="221">
        <f>ROUND(I645*H645,2)</f>
        <v>0</v>
      </c>
      <c r="BL645" s="21" t="s">
        <v>196</v>
      </c>
      <c r="BM645" s="220" t="s">
        <v>3412</v>
      </c>
    </row>
    <row r="646" s="2" customFormat="1" ht="24.15" customHeight="1">
      <c r="A646" s="42"/>
      <c r="B646" s="43"/>
      <c r="C646" s="209" t="s">
        <v>2583</v>
      </c>
      <c r="D646" s="209" t="s">
        <v>192</v>
      </c>
      <c r="E646" s="210" t="s">
        <v>3413</v>
      </c>
      <c r="F646" s="211" t="s">
        <v>3414</v>
      </c>
      <c r="G646" s="212" t="s">
        <v>93</v>
      </c>
      <c r="H646" s="213">
        <v>473.32600000000002</v>
      </c>
      <c r="I646" s="214"/>
      <c r="J646" s="215">
        <f>ROUND(I646*H646,2)</f>
        <v>0</v>
      </c>
      <c r="K646" s="211" t="s">
        <v>19</v>
      </c>
      <c r="L646" s="48"/>
      <c r="M646" s="216" t="s">
        <v>19</v>
      </c>
      <c r="N646" s="217" t="s">
        <v>45</v>
      </c>
      <c r="O646" s="88"/>
      <c r="P646" s="218">
        <f>O646*H646</f>
        <v>0</v>
      </c>
      <c r="Q646" s="218">
        <v>0</v>
      </c>
      <c r="R646" s="218">
        <f>Q646*H646</f>
        <v>0</v>
      </c>
      <c r="S646" s="218">
        <v>0</v>
      </c>
      <c r="T646" s="219">
        <f>S646*H646</f>
        <v>0</v>
      </c>
      <c r="U646" s="42"/>
      <c r="V646" s="42"/>
      <c r="W646" s="42"/>
      <c r="X646" s="42"/>
      <c r="Y646" s="42"/>
      <c r="Z646" s="42"/>
      <c r="AA646" s="42"/>
      <c r="AB646" s="42"/>
      <c r="AC646" s="42"/>
      <c r="AD646" s="42"/>
      <c r="AE646" s="42"/>
      <c r="AR646" s="220" t="s">
        <v>196</v>
      </c>
      <c r="AT646" s="220" t="s">
        <v>192</v>
      </c>
      <c r="AU646" s="220" t="s">
        <v>196</v>
      </c>
      <c r="AY646" s="21" t="s">
        <v>189</v>
      </c>
      <c r="BE646" s="221">
        <f>IF(N646="základní",J646,0)</f>
        <v>0</v>
      </c>
      <c r="BF646" s="221">
        <f>IF(N646="snížená",J646,0)</f>
        <v>0</v>
      </c>
      <c r="BG646" s="221">
        <f>IF(N646="zákl. přenesená",J646,0)</f>
        <v>0</v>
      </c>
      <c r="BH646" s="221">
        <f>IF(N646="sníž. přenesená",J646,0)</f>
        <v>0</v>
      </c>
      <c r="BI646" s="221">
        <f>IF(N646="nulová",J646,0)</f>
        <v>0</v>
      </c>
      <c r="BJ646" s="21" t="s">
        <v>82</v>
      </c>
      <c r="BK646" s="221">
        <f>ROUND(I646*H646,2)</f>
        <v>0</v>
      </c>
      <c r="BL646" s="21" t="s">
        <v>196</v>
      </c>
      <c r="BM646" s="220" t="s">
        <v>3415</v>
      </c>
    </row>
    <row r="647" s="2" customFormat="1" ht="21.75" customHeight="1">
      <c r="A647" s="42"/>
      <c r="B647" s="43"/>
      <c r="C647" s="261" t="s">
        <v>2587</v>
      </c>
      <c r="D647" s="261" t="s">
        <v>254</v>
      </c>
      <c r="E647" s="262" t="s">
        <v>3416</v>
      </c>
      <c r="F647" s="263" t="s">
        <v>3417</v>
      </c>
      <c r="G647" s="264" t="s">
        <v>126</v>
      </c>
      <c r="H647" s="265">
        <v>9584.8520000000008</v>
      </c>
      <c r="I647" s="266"/>
      <c r="J647" s="267">
        <f>ROUND(I647*H647,2)</f>
        <v>0</v>
      </c>
      <c r="K647" s="263" t="s">
        <v>19</v>
      </c>
      <c r="L647" s="268"/>
      <c r="M647" s="269" t="s">
        <v>19</v>
      </c>
      <c r="N647" s="270" t="s">
        <v>45</v>
      </c>
      <c r="O647" s="88"/>
      <c r="P647" s="218">
        <f>O647*H647</f>
        <v>0</v>
      </c>
      <c r="Q647" s="218">
        <v>0.001</v>
      </c>
      <c r="R647" s="218">
        <f>Q647*H647</f>
        <v>9.5848520000000015</v>
      </c>
      <c r="S647" s="218">
        <v>0</v>
      </c>
      <c r="T647" s="219">
        <f>S647*H647</f>
        <v>0</v>
      </c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  <c r="AE647" s="42"/>
      <c r="AR647" s="220" t="s">
        <v>247</v>
      </c>
      <c r="AT647" s="220" t="s">
        <v>254</v>
      </c>
      <c r="AU647" s="220" t="s">
        <v>196</v>
      </c>
      <c r="AY647" s="21" t="s">
        <v>189</v>
      </c>
      <c r="BE647" s="221">
        <f>IF(N647="základní",J647,0)</f>
        <v>0</v>
      </c>
      <c r="BF647" s="221">
        <f>IF(N647="snížená",J647,0)</f>
        <v>0</v>
      </c>
      <c r="BG647" s="221">
        <f>IF(N647="zákl. přenesená",J647,0)</f>
        <v>0</v>
      </c>
      <c r="BH647" s="221">
        <f>IF(N647="sníž. přenesená",J647,0)</f>
        <v>0</v>
      </c>
      <c r="BI647" s="221">
        <f>IF(N647="nulová",J647,0)</f>
        <v>0</v>
      </c>
      <c r="BJ647" s="21" t="s">
        <v>82</v>
      </c>
      <c r="BK647" s="221">
        <f>ROUND(I647*H647,2)</f>
        <v>0</v>
      </c>
      <c r="BL647" s="21" t="s">
        <v>196</v>
      </c>
      <c r="BM647" s="220" t="s">
        <v>3418</v>
      </c>
    </row>
    <row r="648" s="2" customFormat="1" ht="24.15" customHeight="1">
      <c r="A648" s="42"/>
      <c r="B648" s="43"/>
      <c r="C648" s="209" t="s">
        <v>2592</v>
      </c>
      <c r="D648" s="209" t="s">
        <v>192</v>
      </c>
      <c r="E648" s="210" t="s">
        <v>3419</v>
      </c>
      <c r="F648" s="211" t="s">
        <v>3420</v>
      </c>
      <c r="G648" s="212" t="s">
        <v>93</v>
      </c>
      <c r="H648" s="213">
        <v>473.32600000000002</v>
      </c>
      <c r="I648" s="214"/>
      <c r="J648" s="215">
        <f>ROUND(I648*H648,2)</f>
        <v>0</v>
      </c>
      <c r="K648" s="211" t="s">
        <v>19</v>
      </c>
      <c r="L648" s="48"/>
      <c r="M648" s="216" t="s">
        <v>19</v>
      </c>
      <c r="N648" s="217" t="s">
        <v>45</v>
      </c>
      <c r="O648" s="88"/>
      <c r="P648" s="218">
        <f>O648*H648</f>
        <v>0</v>
      </c>
      <c r="Q648" s="218">
        <v>0</v>
      </c>
      <c r="R648" s="218">
        <f>Q648*H648</f>
        <v>0</v>
      </c>
      <c r="S648" s="218">
        <v>0</v>
      </c>
      <c r="T648" s="219">
        <f>S648*H648</f>
        <v>0</v>
      </c>
      <c r="U648" s="42"/>
      <c r="V648" s="42"/>
      <c r="W648" s="42"/>
      <c r="X648" s="42"/>
      <c r="Y648" s="42"/>
      <c r="Z648" s="42"/>
      <c r="AA648" s="42"/>
      <c r="AB648" s="42"/>
      <c r="AC648" s="42"/>
      <c r="AD648" s="42"/>
      <c r="AE648" s="42"/>
      <c r="AR648" s="220" t="s">
        <v>196</v>
      </c>
      <c r="AT648" s="220" t="s">
        <v>192</v>
      </c>
      <c r="AU648" s="220" t="s">
        <v>196</v>
      </c>
      <c r="AY648" s="21" t="s">
        <v>189</v>
      </c>
      <c r="BE648" s="221">
        <f>IF(N648="základní",J648,0)</f>
        <v>0</v>
      </c>
      <c r="BF648" s="221">
        <f>IF(N648="snížená",J648,0)</f>
        <v>0</v>
      </c>
      <c r="BG648" s="221">
        <f>IF(N648="zákl. přenesená",J648,0)</f>
        <v>0</v>
      </c>
      <c r="BH648" s="221">
        <f>IF(N648="sníž. přenesená",J648,0)</f>
        <v>0</v>
      </c>
      <c r="BI648" s="221">
        <f>IF(N648="nulová",J648,0)</f>
        <v>0</v>
      </c>
      <c r="BJ648" s="21" t="s">
        <v>82</v>
      </c>
      <c r="BK648" s="221">
        <f>ROUND(I648*H648,2)</f>
        <v>0</v>
      </c>
      <c r="BL648" s="21" t="s">
        <v>196</v>
      </c>
      <c r="BM648" s="220" t="s">
        <v>3421</v>
      </c>
    </row>
    <row r="649" s="2" customFormat="1" ht="16.5" customHeight="1">
      <c r="A649" s="42"/>
      <c r="B649" s="43"/>
      <c r="C649" s="261" t="s">
        <v>2594</v>
      </c>
      <c r="D649" s="261" t="s">
        <v>254</v>
      </c>
      <c r="E649" s="262" t="s">
        <v>3422</v>
      </c>
      <c r="F649" s="263" t="s">
        <v>3423</v>
      </c>
      <c r="G649" s="264" t="s">
        <v>126</v>
      </c>
      <c r="H649" s="265">
        <v>1893.3040000000001</v>
      </c>
      <c r="I649" s="266"/>
      <c r="J649" s="267">
        <f>ROUND(I649*H649,2)</f>
        <v>0</v>
      </c>
      <c r="K649" s="263" t="s">
        <v>19</v>
      </c>
      <c r="L649" s="268"/>
      <c r="M649" s="269" t="s">
        <v>19</v>
      </c>
      <c r="N649" s="270" t="s">
        <v>45</v>
      </c>
      <c r="O649" s="88"/>
      <c r="P649" s="218">
        <f>O649*H649</f>
        <v>0</v>
      </c>
      <c r="Q649" s="218">
        <v>0.001</v>
      </c>
      <c r="R649" s="218">
        <f>Q649*H649</f>
        <v>1.8933040000000001</v>
      </c>
      <c r="S649" s="218">
        <v>0</v>
      </c>
      <c r="T649" s="219">
        <f>S649*H649</f>
        <v>0</v>
      </c>
      <c r="U649" s="42"/>
      <c r="V649" s="42"/>
      <c r="W649" s="42"/>
      <c r="X649" s="42"/>
      <c r="Y649" s="42"/>
      <c r="Z649" s="42"/>
      <c r="AA649" s="42"/>
      <c r="AB649" s="42"/>
      <c r="AC649" s="42"/>
      <c r="AD649" s="42"/>
      <c r="AE649" s="42"/>
      <c r="AR649" s="220" t="s">
        <v>247</v>
      </c>
      <c r="AT649" s="220" t="s">
        <v>254</v>
      </c>
      <c r="AU649" s="220" t="s">
        <v>196</v>
      </c>
      <c r="AY649" s="21" t="s">
        <v>189</v>
      </c>
      <c r="BE649" s="221">
        <f>IF(N649="základní",J649,0)</f>
        <v>0</v>
      </c>
      <c r="BF649" s="221">
        <f>IF(N649="snížená",J649,0)</f>
        <v>0</v>
      </c>
      <c r="BG649" s="221">
        <f>IF(N649="zákl. přenesená",J649,0)</f>
        <v>0</v>
      </c>
      <c r="BH649" s="221">
        <f>IF(N649="sníž. přenesená",J649,0)</f>
        <v>0</v>
      </c>
      <c r="BI649" s="221">
        <f>IF(N649="nulová",J649,0)</f>
        <v>0</v>
      </c>
      <c r="BJ649" s="21" t="s">
        <v>82</v>
      </c>
      <c r="BK649" s="221">
        <f>ROUND(I649*H649,2)</f>
        <v>0</v>
      </c>
      <c r="BL649" s="21" t="s">
        <v>196</v>
      </c>
      <c r="BM649" s="220" t="s">
        <v>3424</v>
      </c>
    </row>
    <row r="650" s="17" customFormat="1" ht="20.88" customHeight="1">
      <c r="A650" s="17"/>
      <c r="B650" s="291"/>
      <c r="C650" s="292"/>
      <c r="D650" s="293" t="s">
        <v>73</v>
      </c>
      <c r="E650" s="293" t="s">
        <v>3425</v>
      </c>
      <c r="F650" s="293" t="s">
        <v>3426</v>
      </c>
      <c r="G650" s="292"/>
      <c r="H650" s="292"/>
      <c r="I650" s="294"/>
      <c r="J650" s="295">
        <f>BK650</f>
        <v>0</v>
      </c>
      <c r="K650" s="292"/>
      <c r="L650" s="296"/>
      <c r="M650" s="297"/>
      <c r="N650" s="298"/>
      <c r="O650" s="298"/>
      <c r="P650" s="299">
        <f>SUM(P651:P666)</f>
        <v>0</v>
      </c>
      <c r="Q650" s="298"/>
      <c r="R650" s="299">
        <f>SUM(R651:R666)</f>
        <v>1.4027419999999997</v>
      </c>
      <c r="S650" s="298"/>
      <c r="T650" s="300">
        <f>SUM(T651:T666)</f>
        <v>0</v>
      </c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R650" s="301" t="s">
        <v>82</v>
      </c>
      <c r="AT650" s="302" t="s">
        <v>73</v>
      </c>
      <c r="AU650" s="302" t="s">
        <v>190</v>
      </c>
      <c r="AY650" s="301" t="s">
        <v>189</v>
      </c>
      <c r="BK650" s="303">
        <f>SUM(BK651:BK666)</f>
        <v>0</v>
      </c>
    </row>
    <row r="651" s="2" customFormat="1" ht="37.8" customHeight="1">
      <c r="A651" s="42"/>
      <c r="B651" s="43"/>
      <c r="C651" s="209" t="s">
        <v>2603</v>
      </c>
      <c r="D651" s="209" t="s">
        <v>192</v>
      </c>
      <c r="E651" s="210" t="s">
        <v>3162</v>
      </c>
      <c r="F651" s="211" t="s">
        <v>3163</v>
      </c>
      <c r="G651" s="212" t="s">
        <v>93</v>
      </c>
      <c r="H651" s="213">
        <v>23.204999999999998</v>
      </c>
      <c r="I651" s="214"/>
      <c r="J651" s="215">
        <f>ROUND(I651*H651,2)</f>
        <v>0</v>
      </c>
      <c r="K651" s="211" t="s">
        <v>19</v>
      </c>
      <c r="L651" s="48"/>
      <c r="M651" s="216" t="s">
        <v>19</v>
      </c>
      <c r="N651" s="217" t="s">
        <v>45</v>
      </c>
      <c r="O651" s="88"/>
      <c r="P651" s="218">
        <f>O651*H651</f>
        <v>0</v>
      </c>
      <c r="Q651" s="218">
        <v>0.00020000000000000001</v>
      </c>
      <c r="R651" s="218">
        <f>Q651*H651</f>
        <v>0.0046410000000000002</v>
      </c>
      <c r="S651" s="218">
        <v>0</v>
      </c>
      <c r="T651" s="219">
        <f>S651*H651</f>
        <v>0</v>
      </c>
      <c r="U651" s="42"/>
      <c r="V651" s="42"/>
      <c r="W651" s="42"/>
      <c r="X651" s="42"/>
      <c r="Y651" s="42"/>
      <c r="Z651" s="42"/>
      <c r="AA651" s="42"/>
      <c r="AB651" s="42"/>
      <c r="AC651" s="42"/>
      <c r="AD651" s="42"/>
      <c r="AE651" s="42"/>
      <c r="AR651" s="220" t="s">
        <v>196</v>
      </c>
      <c r="AT651" s="220" t="s">
        <v>192</v>
      </c>
      <c r="AU651" s="220" t="s">
        <v>196</v>
      </c>
      <c r="AY651" s="21" t="s">
        <v>189</v>
      </c>
      <c r="BE651" s="221">
        <f>IF(N651="základní",J651,0)</f>
        <v>0</v>
      </c>
      <c r="BF651" s="221">
        <f>IF(N651="snížená",J651,0)</f>
        <v>0</v>
      </c>
      <c r="BG651" s="221">
        <f>IF(N651="zákl. přenesená",J651,0)</f>
        <v>0</v>
      </c>
      <c r="BH651" s="221">
        <f>IF(N651="sníž. přenesená",J651,0)</f>
        <v>0</v>
      </c>
      <c r="BI651" s="221">
        <f>IF(N651="nulová",J651,0)</f>
        <v>0</v>
      </c>
      <c r="BJ651" s="21" t="s">
        <v>82</v>
      </c>
      <c r="BK651" s="221">
        <f>ROUND(I651*H651,2)</f>
        <v>0</v>
      </c>
      <c r="BL651" s="21" t="s">
        <v>196</v>
      </c>
      <c r="BM651" s="220" t="s">
        <v>3427</v>
      </c>
    </row>
    <row r="652" s="15" customFormat="1">
      <c r="A652" s="15"/>
      <c r="B652" s="251"/>
      <c r="C652" s="252"/>
      <c r="D652" s="229" t="s">
        <v>200</v>
      </c>
      <c r="E652" s="253" t="s">
        <v>19</v>
      </c>
      <c r="F652" s="254" t="s">
        <v>3428</v>
      </c>
      <c r="G652" s="252"/>
      <c r="H652" s="253" t="s">
        <v>19</v>
      </c>
      <c r="I652" s="255"/>
      <c r="J652" s="252"/>
      <c r="K652" s="252"/>
      <c r="L652" s="256"/>
      <c r="M652" s="257"/>
      <c r="N652" s="258"/>
      <c r="O652" s="258"/>
      <c r="P652" s="258"/>
      <c r="Q652" s="258"/>
      <c r="R652" s="258"/>
      <c r="S652" s="258"/>
      <c r="T652" s="259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T652" s="260" t="s">
        <v>200</v>
      </c>
      <c r="AU652" s="260" t="s">
        <v>196</v>
      </c>
      <c r="AV652" s="15" t="s">
        <v>82</v>
      </c>
      <c r="AW652" s="15" t="s">
        <v>35</v>
      </c>
      <c r="AX652" s="15" t="s">
        <v>74</v>
      </c>
      <c r="AY652" s="260" t="s">
        <v>189</v>
      </c>
    </row>
    <row r="653" s="13" customFormat="1">
      <c r="A653" s="13"/>
      <c r="B653" s="227"/>
      <c r="C653" s="228"/>
      <c r="D653" s="229" t="s">
        <v>200</v>
      </c>
      <c r="E653" s="230" t="s">
        <v>19</v>
      </c>
      <c r="F653" s="231" t="s">
        <v>3429</v>
      </c>
      <c r="G653" s="228"/>
      <c r="H653" s="232">
        <v>13.372999999999999</v>
      </c>
      <c r="I653" s="233"/>
      <c r="J653" s="228"/>
      <c r="K653" s="228"/>
      <c r="L653" s="234"/>
      <c r="M653" s="235"/>
      <c r="N653" s="236"/>
      <c r="O653" s="236"/>
      <c r="P653" s="236"/>
      <c r="Q653" s="236"/>
      <c r="R653" s="236"/>
      <c r="S653" s="236"/>
      <c r="T653" s="237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8" t="s">
        <v>200</v>
      </c>
      <c r="AU653" s="238" t="s">
        <v>196</v>
      </c>
      <c r="AV653" s="13" t="s">
        <v>84</v>
      </c>
      <c r="AW653" s="13" t="s">
        <v>35</v>
      </c>
      <c r="AX653" s="13" t="s">
        <v>74</v>
      </c>
      <c r="AY653" s="238" t="s">
        <v>189</v>
      </c>
    </row>
    <row r="654" s="13" customFormat="1">
      <c r="A654" s="13"/>
      <c r="B654" s="227"/>
      <c r="C654" s="228"/>
      <c r="D654" s="229" t="s">
        <v>200</v>
      </c>
      <c r="E654" s="230" t="s">
        <v>19</v>
      </c>
      <c r="F654" s="231" t="s">
        <v>3430</v>
      </c>
      <c r="G654" s="228"/>
      <c r="H654" s="232">
        <v>4.7030000000000003</v>
      </c>
      <c r="I654" s="233"/>
      <c r="J654" s="228"/>
      <c r="K654" s="228"/>
      <c r="L654" s="234"/>
      <c r="M654" s="235"/>
      <c r="N654" s="236"/>
      <c r="O654" s="236"/>
      <c r="P654" s="236"/>
      <c r="Q654" s="236"/>
      <c r="R654" s="236"/>
      <c r="S654" s="236"/>
      <c r="T654" s="237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38" t="s">
        <v>200</v>
      </c>
      <c r="AU654" s="238" t="s">
        <v>196</v>
      </c>
      <c r="AV654" s="13" t="s">
        <v>84</v>
      </c>
      <c r="AW654" s="13" t="s">
        <v>35</v>
      </c>
      <c r="AX654" s="13" t="s">
        <v>74</v>
      </c>
      <c r="AY654" s="238" t="s">
        <v>189</v>
      </c>
    </row>
    <row r="655" s="13" customFormat="1">
      <c r="A655" s="13"/>
      <c r="B655" s="227"/>
      <c r="C655" s="228"/>
      <c r="D655" s="229" t="s">
        <v>200</v>
      </c>
      <c r="E655" s="230" t="s">
        <v>19</v>
      </c>
      <c r="F655" s="231" t="s">
        <v>3431</v>
      </c>
      <c r="G655" s="228"/>
      <c r="H655" s="232">
        <v>5.1289999999999996</v>
      </c>
      <c r="I655" s="233"/>
      <c r="J655" s="228"/>
      <c r="K655" s="228"/>
      <c r="L655" s="234"/>
      <c r="M655" s="235"/>
      <c r="N655" s="236"/>
      <c r="O655" s="236"/>
      <c r="P655" s="236"/>
      <c r="Q655" s="236"/>
      <c r="R655" s="236"/>
      <c r="S655" s="236"/>
      <c r="T655" s="237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38" t="s">
        <v>200</v>
      </c>
      <c r="AU655" s="238" t="s">
        <v>196</v>
      </c>
      <c r="AV655" s="13" t="s">
        <v>84</v>
      </c>
      <c r="AW655" s="13" t="s">
        <v>35</v>
      </c>
      <c r="AX655" s="13" t="s">
        <v>74</v>
      </c>
      <c r="AY655" s="238" t="s">
        <v>189</v>
      </c>
    </row>
    <row r="656" s="14" customFormat="1">
      <c r="A656" s="14"/>
      <c r="B656" s="239"/>
      <c r="C656" s="240"/>
      <c r="D656" s="229" t="s">
        <v>200</v>
      </c>
      <c r="E656" s="241" t="s">
        <v>19</v>
      </c>
      <c r="F656" s="242" t="s">
        <v>203</v>
      </c>
      <c r="G656" s="240"/>
      <c r="H656" s="243">
        <v>23.204999999999998</v>
      </c>
      <c r="I656" s="244"/>
      <c r="J656" s="240"/>
      <c r="K656" s="240"/>
      <c r="L656" s="245"/>
      <c r="M656" s="246"/>
      <c r="N656" s="247"/>
      <c r="O656" s="247"/>
      <c r="P656" s="247"/>
      <c r="Q656" s="247"/>
      <c r="R656" s="247"/>
      <c r="S656" s="247"/>
      <c r="T656" s="248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49" t="s">
        <v>200</v>
      </c>
      <c r="AU656" s="249" t="s">
        <v>196</v>
      </c>
      <c r="AV656" s="14" t="s">
        <v>196</v>
      </c>
      <c r="AW656" s="14" t="s">
        <v>35</v>
      </c>
      <c r="AX656" s="14" t="s">
        <v>82</v>
      </c>
      <c r="AY656" s="249" t="s">
        <v>189</v>
      </c>
    </row>
    <row r="657" s="2" customFormat="1" ht="33" customHeight="1">
      <c r="A657" s="42"/>
      <c r="B657" s="43"/>
      <c r="C657" s="209" t="s">
        <v>2605</v>
      </c>
      <c r="D657" s="209" t="s">
        <v>192</v>
      </c>
      <c r="E657" s="210" t="s">
        <v>3373</v>
      </c>
      <c r="F657" s="211" t="s">
        <v>2121</v>
      </c>
      <c r="G657" s="212" t="s">
        <v>93</v>
      </c>
      <c r="H657" s="213">
        <v>23.204999999999998</v>
      </c>
      <c r="I657" s="214"/>
      <c r="J657" s="215">
        <f>ROUND(I657*H657,2)</f>
        <v>0</v>
      </c>
      <c r="K657" s="211" t="s">
        <v>19</v>
      </c>
      <c r="L657" s="48"/>
      <c r="M657" s="216" t="s">
        <v>19</v>
      </c>
      <c r="N657" s="217" t="s">
        <v>45</v>
      </c>
      <c r="O657" s="88"/>
      <c r="P657" s="218">
        <f>O657*H657</f>
        <v>0</v>
      </c>
      <c r="Q657" s="218">
        <v>0</v>
      </c>
      <c r="R657" s="218">
        <f>Q657*H657</f>
        <v>0</v>
      </c>
      <c r="S657" s="218">
        <v>0</v>
      </c>
      <c r="T657" s="219">
        <f>S657*H657</f>
        <v>0</v>
      </c>
      <c r="U657" s="42"/>
      <c r="V657" s="42"/>
      <c r="W657" s="42"/>
      <c r="X657" s="42"/>
      <c r="Y657" s="42"/>
      <c r="Z657" s="42"/>
      <c r="AA657" s="42"/>
      <c r="AB657" s="42"/>
      <c r="AC657" s="42"/>
      <c r="AD657" s="42"/>
      <c r="AE657" s="42"/>
      <c r="AR657" s="220" t="s">
        <v>196</v>
      </c>
      <c r="AT657" s="220" t="s">
        <v>192</v>
      </c>
      <c r="AU657" s="220" t="s">
        <v>196</v>
      </c>
      <c r="AY657" s="21" t="s">
        <v>189</v>
      </c>
      <c r="BE657" s="221">
        <f>IF(N657="základní",J657,0)</f>
        <v>0</v>
      </c>
      <c r="BF657" s="221">
        <f>IF(N657="snížená",J657,0)</f>
        <v>0</v>
      </c>
      <c r="BG657" s="221">
        <f>IF(N657="zákl. přenesená",J657,0)</f>
        <v>0</v>
      </c>
      <c r="BH657" s="221">
        <f>IF(N657="sníž. přenesená",J657,0)</f>
        <v>0</v>
      </c>
      <c r="BI657" s="221">
        <f>IF(N657="nulová",J657,0)</f>
        <v>0</v>
      </c>
      <c r="BJ657" s="21" t="s">
        <v>82</v>
      </c>
      <c r="BK657" s="221">
        <f>ROUND(I657*H657,2)</f>
        <v>0</v>
      </c>
      <c r="BL657" s="21" t="s">
        <v>196</v>
      </c>
      <c r="BM657" s="220" t="s">
        <v>3432</v>
      </c>
    </row>
    <row r="658" s="2" customFormat="1" ht="24.15" customHeight="1">
      <c r="A658" s="42"/>
      <c r="B658" s="43"/>
      <c r="C658" s="261" t="s">
        <v>2611</v>
      </c>
      <c r="D658" s="261" t="s">
        <v>254</v>
      </c>
      <c r="E658" s="262" t="s">
        <v>3195</v>
      </c>
      <c r="F658" s="263" t="s">
        <v>3196</v>
      </c>
      <c r="G658" s="264" t="s">
        <v>126</v>
      </c>
      <c r="H658" s="265">
        <v>556.91999999999996</v>
      </c>
      <c r="I658" s="266"/>
      <c r="J658" s="267">
        <f>ROUND(I658*H658,2)</f>
        <v>0</v>
      </c>
      <c r="K658" s="263" t="s">
        <v>19</v>
      </c>
      <c r="L658" s="268"/>
      <c r="M658" s="269" t="s">
        <v>19</v>
      </c>
      <c r="N658" s="270" t="s">
        <v>45</v>
      </c>
      <c r="O658" s="88"/>
      <c r="P658" s="218">
        <f>O658*H658</f>
        <v>0</v>
      </c>
      <c r="Q658" s="218">
        <v>0.001</v>
      </c>
      <c r="R658" s="218">
        <f>Q658*H658</f>
        <v>0.55691999999999997</v>
      </c>
      <c r="S658" s="218">
        <v>0</v>
      </c>
      <c r="T658" s="219">
        <f>S658*H658</f>
        <v>0</v>
      </c>
      <c r="U658" s="42"/>
      <c r="V658" s="42"/>
      <c r="W658" s="42"/>
      <c r="X658" s="42"/>
      <c r="Y658" s="42"/>
      <c r="Z658" s="42"/>
      <c r="AA658" s="42"/>
      <c r="AB658" s="42"/>
      <c r="AC658" s="42"/>
      <c r="AD658" s="42"/>
      <c r="AE658" s="42"/>
      <c r="AR658" s="220" t="s">
        <v>247</v>
      </c>
      <c r="AT658" s="220" t="s">
        <v>254</v>
      </c>
      <c r="AU658" s="220" t="s">
        <v>196</v>
      </c>
      <c r="AY658" s="21" t="s">
        <v>189</v>
      </c>
      <c r="BE658" s="221">
        <f>IF(N658="základní",J658,0)</f>
        <v>0</v>
      </c>
      <c r="BF658" s="221">
        <f>IF(N658="snížená",J658,0)</f>
        <v>0</v>
      </c>
      <c r="BG658" s="221">
        <f>IF(N658="zákl. přenesená",J658,0)</f>
        <v>0</v>
      </c>
      <c r="BH658" s="221">
        <f>IF(N658="sníž. přenesená",J658,0)</f>
        <v>0</v>
      </c>
      <c r="BI658" s="221">
        <f>IF(N658="nulová",J658,0)</f>
        <v>0</v>
      </c>
      <c r="BJ658" s="21" t="s">
        <v>82</v>
      </c>
      <c r="BK658" s="221">
        <f>ROUND(I658*H658,2)</f>
        <v>0</v>
      </c>
      <c r="BL658" s="21" t="s">
        <v>196</v>
      </c>
      <c r="BM658" s="220" t="s">
        <v>3433</v>
      </c>
    </row>
    <row r="659" s="2" customFormat="1" ht="16.5" customHeight="1">
      <c r="A659" s="42"/>
      <c r="B659" s="43"/>
      <c r="C659" s="209" t="s">
        <v>2613</v>
      </c>
      <c r="D659" s="209" t="s">
        <v>192</v>
      </c>
      <c r="E659" s="210" t="s">
        <v>3376</v>
      </c>
      <c r="F659" s="211" t="s">
        <v>3199</v>
      </c>
      <c r="G659" s="212" t="s">
        <v>93</v>
      </c>
      <c r="H659" s="213">
        <v>23.204999999999998</v>
      </c>
      <c r="I659" s="214"/>
      <c r="J659" s="215">
        <f>ROUND(I659*H659,2)</f>
        <v>0</v>
      </c>
      <c r="K659" s="211" t="s">
        <v>19</v>
      </c>
      <c r="L659" s="48"/>
      <c r="M659" s="216" t="s">
        <v>19</v>
      </c>
      <c r="N659" s="217" t="s">
        <v>45</v>
      </c>
      <c r="O659" s="88"/>
      <c r="P659" s="218">
        <f>O659*H659</f>
        <v>0</v>
      </c>
      <c r="Q659" s="218">
        <v>0</v>
      </c>
      <c r="R659" s="218">
        <f>Q659*H659</f>
        <v>0</v>
      </c>
      <c r="S659" s="218">
        <v>0</v>
      </c>
      <c r="T659" s="219">
        <f>S659*H659</f>
        <v>0</v>
      </c>
      <c r="U659" s="42"/>
      <c r="V659" s="42"/>
      <c r="W659" s="42"/>
      <c r="X659" s="42"/>
      <c r="Y659" s="42"/>
      <c r="Z659" s="42"/>
      <c r="AA659" s="42"/>
      <c r="AB659" s="42"/>
      <c r="AC659" s="42"/>
      <c r="AD659" s="42"/>
      <c r="AE659" s="42"/>
      <c r="AR659" s="220" t="s">
        <v>196</v>
      </c>
      <c r="AT659" s="220" t="s">
        <v>192</v>
      </c>
      <c r="AU659" s="220" t="s">
        <v>196</v>
      </c>
      <c r="AY659" s="21" t="s">
        <v>189</v>
      </c>
      <c r="BE659" s="221">
        <f>IF(N659="základní",J659,0)</f>
        <v>0</v>
      </c>
      <c r="BF659" s="221">
        <f>IF(N659="snížená",J659,0)</f>
        <v>0</v>
      </c>
      <c r="BG659" s="221">
        <f>IF(N659="zákl. přenesená",J659,0)</f>
        <v>0</v>
      </c>
      <c r="BH659" s="221">
        <f>IF(N659="sníž. přenesená",J659,0)</f>
        <v>0</v>
      </c>
      <c r="BI659" s="221">
        <f>IF(N659="nulová",J659,0)</f>
        <v>0</v>
      </c>
      <c r="BJ659" s="21" t="s">
        <v>82</v>
      </c>
      <c r="BK659" s="221">
        <f>ROUND(I659*H659,2)</f>
        <v>0</v>
      </c>
      <c r="BL659" s="21" t="s">
        <v>196</v>
      </c>
      <c r="BM659" s="220" t="s">
        <v>3434</v>
      </c>
    </row>
    <row r="660" s="2" customFormat="1" ht="24.15" customHeight="1">
      <c r="A660" s="42"/>
      <c r="B660" s="43"/>
      <c r="C660" s="261" t="s">
        <v>2617</v>
      </c>
      <c r="D660" s="261" t="s">
        <v>254</v>
      </c>
      <c r="E660" s="262" t="s">
        <v>3201</v>
      </c>
      <c r="F660" s="263" t="s">
        <v>3202</v>
      </c>
      <c r="G660" s="264" t="s">
        <v>126</v>
      </c>
      <c r="H660" s="265">
        <v>46.409999999999997</v>
      </c>
      <c r="I660" s="266"/>
      <c r="J660" s="267">
        <f>ROUND(I660*H660,2)</f>
        <v>0</v>
      </c>
      <c r="K660" s="263" t="s">
        <v>19</v>
      </c>
      <c r="L660" s="268"/>
      <c r="M660" s="269" t="s">
        <v>19</v>
      </c>
      <c r="N660" s="270" t="s">
        <v>45</v>
      </c>
      <c r="O660" s="88"/>
      <c r="P660" s="218">
        <f>O660*H660</f>
        <v>0</v>
      </c>
      <c r="Q660" s="218">
        <v>0.001</v>
      </c>
      <c r="R660" s="218">
        <f>Q660*H660</f>
        <v>0.04641</v>
      </c>
      <c r="S660" s="218">
        <v>0</v>
      </c>
      <c r="T660" s="219">
        <f>S660*H660</f>
        <v>0</v>
      </c>
      <c r="U660" s="42"/>
      <c r="V660" s="42"/>
      <c r="W660" s="42"/>
      <c r="X660" s="42"/>
      <c r="Y660" s="42"/>
      <c r="Z660" s="42"/>
      <c r="AA660" s="42"/>
      <c r="AB660" s="42"/>
      <c r="AC660" s="42"/>
      <c r="AD660" s="42"/>
      <c r="AE660" s="42"/>
      <c r="AR660" s="220" t="s">
        <v>247</v>
      </c>
      <c r="AT660" s="220" t="s">
        <v>254</v>
      </c>
      <c r="AU660" s="220" t="s">
        <v>196</v>
      </c>
      <c r="AY660" s="21" t="s">
        <v>189</v>
      </c>
      <c r="BE660" s="221">
        <f>IF(N660="základní",J660,0)</f>
        <v>0</v>
      </c>
      <c r="BF660" s="221">
        <f>IF(N660="snížená",J660,0)</f>
        <v>0</v>
      </c>
      <c r="BG660" s="221">
        <f>IF(N660="zákl. přenesená",J660,0)</f>
        <v>0</v>
      </c>
      <c r="BH660" s="221">
        <f>IF(N660="sníž. přenesená",J660,0)</f>
        <v>0</v>
      </c>
      <c r="BI660" s="221">
        <f>IF(N660="nulová",J660,0)</f>
        <v>0</v>
      </c>
      <c r="BJ660" s="21" t="s">
        <v>82</v>
      </c>
      <c r="BK660" s="221">
        <f>ROUND(I660*H660,2)</f>
        <v>0</v>
      </c>
      <c r="BL660" s="21" t="s">
        <v>196</v>
      </c>
      <c r="BM660" s="220" t="s">
        <v>3435</v>
      </c>
    </row>
    <row r="661" s="2" customFormat="1" ht="24.15" customHeight="1">
      <c r="A661" s="42"/>
      <c r="B661" s="43"/>
      <c r="C661" s="209" t="s">
        <v>2619</v>
      </c>
      <c r="D661" s="209" t="s">
        <v>192</v>
      </c>
      <c r="E661" s="210" t="s">
        <v>3379</v>
      </c>
      <c r="F661" s="211" t="s">
        <v>3380</v>
      </c>
      <c r="G661" s="212" t="s">
        <v>93</v>
      </c>
      <c r="H661" s="213">
        <v>23.204999999999998</v>
      </c>
      <c r="I661" s="214"/>
      <c r="J661" s="215">
        <f>ROUND(I661*H661,2)</f>
        <v>0</v>
      </c>
      <c r="K661" s="211" t="s">
        <v>19</v>
      </c>
      <c r="L661" s="48"/>
      <c r="M661" s="216" t="s">
        <v>19</v>
      </c>
      <c r="N661" s="217" t="s">
        <v>45</v>
      </c>
      <c r="O661" s="88"/>
      <c r="P661" s="218">
        <f>O661*H661</f>
        <v>0</v>
      </c>
      <c r="Q661" s="218">
        <v>0</v>
      </c>
      <c r="R661" s="218">
        <f>Q661*H661</f>
        <v>0</v>
      </c>
      <c r="S661" s="218">
        <v>0</v>
      </c>
      <c r="T661" s="219">
        <f>S661*H661</f>
        <v>0</v>
      </c>
      <c r="U661" s="42"/>
      <c r="V661" s="42"/>
      <c r="W661" s="42"/>
      <c r="X661" s="42"/>
      <c r="Y661" s="42"/>
      <c r="Z661" s="42"/>
      <c r="AA661" s="42"/>
      <c r="AB661" s="42"/>
      <c r="AC661" s="42"/>
      <c r="AD661" s="42"/>
      <c r="AE661" s="42"/>
      <c r="AR661" s="220" t="s">
        <v>196</v>
      </c>
      <c r="AT661" s="220" t="s">
        <v>192</v>
      </c>
      <c r="AU661" s="220" t="s">
        <v>196</v>
      </c>
      <c r="AY661" s="21" t="s">
        <v>189</v>
      </c>
      <c r="BE661" s="221">
        <f>IF(N661="základní",J661,0)</f>
        <v>0</v>
      </c>
      <c r="BF661" s="221">
        <f>IF(N661="snížená",J661,0)</f>
        <v>0</v>
      </c>
      <c r="BG661" s="221">
        <f>IF(N661="zákl. přenesená",J661,0)</f>
        <v>0</v>
      </c>
      <c r="BH661" s="221">
        <f>IF(N661="sníž. přenesená",J661,0)</f>
        <v>0</v>
      </c>
      <c r="BI661" s="221">
        <f>IF(N661="nulová",J661,0)</f>
        <v>0</v>
      </c>
      <c r="BJ661" s="21" t="s">
        <v>82</v>
      </c>
      <c r="BK661" s="221">
        <f>ROUND(I661*H661,2)</f>
        <v>0</v>
      </c>
      <c r="BL661" s="21" t="s">
        <v>196</v>
      </c>
      <c r="BM661" s="220" t="s">
        <v>3436</v>
      </c>
    </row>
    <row r="662" s="2" customFormat="1" ht="16.5" customHeight="1">
      <c r="A662" s="42"/>
      <c r="B662" s="43"/>
      <c r="C662" s="261" t="s">
        <v>2621</v>
      </c>
      <c r="D662" s="261" t="s">
        <v>254</v>
      </c>
      <c r="E662" s="262" t="s">
        <v>3407</v>
      </c>
      <c r="F662" s="263" t="s">
        <v>3408</v>
      </c>
      <c r="G662" s="264" t="s">
        <v>126</v>
      </c>
      <c r="H662" s="265">
        <v>232.05000000000001</v>
      </c>
      <c r="I662" s="266"/>
      <c r="J662" s="267">
        <f>ROUND(I662*H662,2)</f>
        <v>0</v>
      </c>
      <c r="K662" s="263" t="s">
        <v>19</v>
      </c>
      <c r="L662" s="268"/>
      <c r="M662" s="269" t="s">
        <v>19</v>
      </c>
      <c r="N662" s="270" t="s">
        <v>45</v>
      </c>
      <c r="O662" s="88"/>
      <c r="P662" s="218">
        <f>O662*H662</f>
        <v>0</v>
      </c>
      <c r="Q662" s="218">
        <v>0.001</v>
      </c>
      <c r="R662" s="218">
        <f>Q662*H662</f>
        <v>0.23205000000000001</v>
      </c>
      <c r="S662" s="218">
        <v>0</v>
      </c>
      <c r="T662" s="219">
        <f>S662*H662</f>
        <v>0</v>
      </c>
      <c r="U662" s="42"/>
      <c r="V662" s="42"/>
      <c r="W662" s="42"/>
      <c r="X662" s="42"/>
      <c r="Y662" s="42"/>
      <c r="Z662" s="42"/>
      <c r="AA662" s="42"/>
      <c r="AB662" s="42"/>
      <c r="AC662" s="42"/>
      <c r="AD662" s="42"/>
      <c r="AE662" s="42"/>
      <c r="AR662" s="220" t="s">
        <v>247</v>
      </c>
      <c r="AT662" s="220" t="s">
        <v>254</v>
      </c>
      <c r="AU662" s="220" t="s">
        <v>196</v>
      </c>
      <c r="AY662" s="21" t="s">
        <v>189</v>
      </c>
      <c r="BE662" s="221">
        <f>IF(N662="základní",J662,0)</f>
        <v>0</v>
      </c>
      <c r="BF662" s="221">
        <f>IF(N662="snížená",J662,0)</f>
        <v>0</v>
      </c>
      <c r="BG662" s="221">
        <f>IF(N662="zákl. přenesená",J662,0)</f>
        <v>0</v>
      </c>
      <c r="BH662" s="221">
        <f>IF(N662="sníž. přenesená",J662,0)</f>
        <v>0</v>
      </c>
      <c r="BI662" s="221">
        <f>IF(N662="nulová",J662,0)</f>
        <v>0</v>
      </c>
      <c r="BJ662" s="21" t="s">
        <v>82</v>
      </c>
      <c r="BK662" s="221">
        <f>ROUND(I662*H662,2)</f>
        <v>0</v>
      </c>
      <c r="BL662" s="21" t="s">
        <v>196</v>
      </c>
      <c r="BM662" s="220" t="s">
        <v>3437</v>
      </c>
    </row>
    <row r="663" s="2" customFormat="1" ht="24.15" customHeight="1">
      <c r="A663" s="42"/>
      <c r="B663" s="43"/>
      <c r="C663" s="209" t="s">
        <v>2623</v>
      </c>
      <c r="D663" s="209" t="s">
        <v>192</v>
      </c>
      <c r="E663" s="210" t="s">
        <v>3413</v>
      </c>
      <c r="F663" s="211" t="s">
        <v>3414</v>
      </c>
      <c r="G663" s="212" t="s">
        <v>93</v>
      </c>
      <c r="H663" s="213">
        <v>23.204999999999998</v>
      </c>
      <c r="I663" s="214"/>
      <c r="J663" s="215">
        <f>ROUND(I663*H663,2)</f>
        <v>0</v>
      </c>
      <c r="K663" s="211" t="s">
        <v>19</v>
      </c>
      <c r="L663" s="48"/>
      <c r="M663" s="216" t="s">
        <v>19</v>
      </c>
      <c r="N663" s="217" t="s">
        <v>45</v>
      </c>
      <c r="O663" s="88"/>
      <c r="P663" s="218">
        <f>O663*H663</f>
        <v>0</v>
      </c>
      <c r="Q663" s="218">
        <v>0</v>
      </c>
      <c r="R663" s="218">
        <f>Q663*H663</f>
        <v>0</v>
      </c>
      <c r="S663" s="218">
        <v>0</v>
      </c>
      <c r="T663" s="219">
        <f>S663*H663</f>
        <v>0</v>
      </c>
      <c r="U663" s="42"/>
      <c r="V663" s="42"/>
      <c r="W663" s="42"/>
      <c r="X663" s="42"/>
      <c r="Y663" s="42"/>
      <c r="Z663" s="42"/>
      <c r="AA663" s="42"/>
      <c r="AB663" s="42"/>
      <c r="AC663" s="42"/>
      <c r="AD663" s="42"/>
      <c r="AE663" s="42"/>
      <c r="AR663" s="220" t="s">
        <v>196</v>
      </c>
      <c r="AT663" s="220" t="s">
        <v>192</v>
      </c>
      <c r="AU663" s="220" t="s">
        <v>196</v>
      </c>
      <c r="AY663" s="21" t="s">
        <v>189</v>
      </c>
      <c r="BE663" s="221">
        <f>IF(N663="základní",J663,0)</f>
        <v>0</v>
      </c>
      <c r="BF663" s="221">
        <f>IF(N663="snížená",J663,0)</f>
        <v>0</v>
      </c>
      <c r="BG663" s="221">
        <f>IF(N663="zákl. přenesená",J663,0)</f>
        <v>0</v>
      </c>
      <c r="BH663" s="221">
        <f>IF(N663="sníž. přenesená",J663,0)</f>
        <v>0</v>
      </c>
      <c r="BI663" s="221">
        <f>IF(N663="nulová",J663,0)</f>
        <v>0</v>
      </c>
      <c r="BJ663" s="21" t="s">
        <v>82</v>
      </c>
      <c r="BK663" s="221">
        <f>ROUND(I663*H663,2)</f>
        <v>0</v>
      </c>
      <c r="BL663" s="21" t="s">
        <v>196</v>
      </c>
      <c r="BM663" s="220" t="s">
        <v>3438</v>
      </c>
    </row>
    <row r="664" s="2" customFormat="1" ht="21.75" customHeight="1">
      <c r="A664" s="42"/>
      <c r="B664" s="43"/>
      <c r="C664" s="261" t="s">
        <v>2625</v>
      </c>
      <c r="D664" s="261" t="s">
        <v>254</v>
      </c>
      <c r="E664" s="262" t="s">
        <v>3416</v>
      </c>
      <c r="F664" s="263" t="s">
        <v>3417</v>
      </c>
      <c r="G664" s="264" t="s">
        <v>126</v>
      </c>
      <c r="H664" s="265">
        <v>469.90100000000001</v>
      </c>
      <c r="I664" s="266"/>
      <c r="J664" s="267">
        <f>ROUND(I664*H664,2)</f>
        <v>0</v>
      </c>
      <c r="K664" s="263" t="s">
        <v>19</v>
      </c>
      <c r="L664" s="268"/>
      <c r="M664" s="269" t="s">
        <v>19</v>
      </c>
      <c r="N664" s="270" t="s">
        <v>45</v>
      </c>
      <c r="O664" s="88"/>
      <c r="P664" s="218">
        <f>O664*H664</f>
        <v>0</v>
      </c>
      <c r="Q664" s="218">
        <v>0.001</v>
      </c>
      <c r="R664" s="218">
        <f>Q664*H664</f>
        <v>0.46990100000000001</v>
      </c>
      <c r="S664" s="218">
        <v>0</v>
      </c>
      <c r="T664" s="219">
        <f>S664*H664</f>
        <v>0</v>
      </c>
      <c r="U664" s="42"/>
      <c r="V664" s="42"/>
      <c r="W664" s="42"/>
      <c r="X664" s="42"/>
      <c r="Y664" s="42"/>
      <c r="Z664" s="42"/>
      <c r="AA664" s="42"/>
      <c r="AB664" s="42"/>
      <c r="AC664" s="42"/>
      <c r="AD664" s="42"/>
      <c r="AE664" s="42"/>
      <c r="AR664" s="220" t="s">
        <v>247</v>
      </c>
      <c r="AT664" s="220" t="s">
        <v>254</v>
      </c>
      <c r="AU664" s="220" t="s">
        <v>196</v>
      </c>
      <c r="AY664" s="21" t="s">
        <v>189</v>
      </c>
      <c r="BE664" s="221">
        <f>IF(N664="základní",J664,0)</f>
        <v>0</v>
      </c>
      <c r="BF664" s="221">
        <f>IF(N664="snížená",J664,0)</f>
        <v>0</v>
      </c>
      <c r="BG664" s="221">
        <f>IF(N664="zákl. přenesená",J664,0)</f>
        <v>0</v>
      </c>
      <c r="BH664" s="221">
        <f>IF(N664="sníž. přenesená",J664,0)</f>
        <v>0</v>
      </c>
      <c r="BI664" s="221">
        <f>IF(N664="nulová",J664,0)</f>
        <v>0</v>
      </c>
      <c r="BJ664" s="21" t="s">
        <v>82</v>
      </c>
      <c r="BK664" s="221">
        <f>ROUND(I664*H664,2)</f>
        <v>0</v>
      </c>
      <c r="BL664" s="21" t="s">
        <v>196</v>
      </c>
      <c r="BM664" s="220" t="s">
        <v>3439</v>
      </c>
    </row>
    <row r="665" s="2" customFormat="1" ht="24.15" customHeight="1">
      <c r="A665" s="42"/>
      <c r="B665" s="43"/>
      <c r="C665" s="209" t="s">
        <v>2627</v>
      </c>
      <c r="D665" s="209" t="s">
        <v>192</v>
      </c>
      <c r="E665" s="210" t="s">
        <v>3419</v>
      </c>
      <c r="F665" s="211" t="s">
        <v>3420</v>
      </c>
      <c r="G665" s="212" t="s">
        <v>93</v>
      </c>
      <c r="H665" s="213">
        <v>23.204999999999998</v>
      </c>
      <c r="I665" s="214"/>
      <c r="J665" s="215">
        <f>ROUND(I665*H665,2)</f>
        <v>0</v>
      </c>
      <c r="K665" s="211" t="s">
        <v>19</v>
      </c>
      <c r="L665" s="48"/>
      <c r="M665" s="216" t="s">
        <v>19</v>
      </c>
      <c r="N665" s="217" t="s">
        <v>45</v>
      </c>
      <c r="O665" s="88"/>
      <c r="P665" s="218">
        <f>O665*H665</f>
        <v>0</v>
      </c>
      <c r="Q665" s="218">
        <v>0</v>
      </c>
      <c r="R665" s="218">
        <f>Q665*H665</f>
        <v>0</v>
      </c>
      <c r="S665" s="218">
        <v>0</v>
      </c>
      <c r="T665" s="219">
        <f>S665*H665</f>
        <v>0</v>
      </c>
      <c r="U665" s="42"/>
      <c r="V665" s="42"/>
      <c r="W665" s="42"/>
      <c r="X665" s="42"/>
      <c r="Y665" s="42"/>
      <c r="Z665" s="42"/>
      <c r="AA665" s="42"/>
      <c r="AB665" s="42"/>
      <c r="AC665" s="42"/>
      <c r="AD665" s="42"/>
      <c r="AE665" s="42"/>
      <c r="AR665" s="220" t="s">
        <v>196</v>
      </c>
      <c r="AT665" s="220" t="s">
        <v>192</v>
      </c>
      <c r="AU665" s="220" t="s">
        <v>196</v>
      </c>
      <c r="AY665" s="21" t="s">
        <v>189</v>
      </c>
      <c r="BE665" s="221">
        <f>IF(N665="základní",J665,0)</f>
        <v>0</v>
      </c>
      <c r="BF665" s="221">
        <f>IF(N665="snížená",J665,0)</f>
        <v>0</v>
      </c>
      <c r="BG665" s="221">
        <f>IF(N665="zákl. přenesená",J665,0)</f>
        <v>0</v>
      </c>
      <c r="BH665" s="221">
        <f>IF(N665="sníž. přenesená",J665,0)</f>
        <v>0</v>
      </c>
      <c r="BI665" s="221">
        <f>IF(N665="nulová",J665,0)</f>
        <v>0</v>
      </c>
      <c r="BJ665" s="21" t="s">
        <v>82</v>
      </c>
      <c r="BK665" s="221">
        <f>ROUND(I665*H665,2)</f>
        <v>0</v>
      </c>
      <c r="BL665" s="21" t="s">
        <v>196</v>
      </c>
      <c r="BM665" s="220" t="s">
        <v>3440</v>
      </c>
    </row>
    <row r="666" s="2" customFormat="1" ht="16.5" customHeight="1">
      <c r="A666" s="42"/>
      <c r="B666" s="43"/>
      <c r="C666" s="261" t="s">
        <v>2629</v>
      </c>
      <c r="D666" s="261" t="s">
        <v>254</v>
      </c>
      <c r="E666" s="262" t="s">
        <v>3422</v>
      </c>
      <c r="F666" s="263" t="s">
        <v>3423</v>
      </c>
      <c r="G666" s="264" t="s">
        <v>126</v>
      </c>
      <c r="H666" s="265">
        <v>92.819999999999993</v>
      </c>
      <c r="I666" s="266"/>
      <c r="J666" s="267">
        <f>ROUND(I666*H666,2)</f>
        <v>0</v>
      </c>
      <c r="K666" s="263" t="s">
        <v>19</v>
      </c>
      <c r="L666" s="268"/>
      <c r="M666" s="269" t="s">
        <v>19</v>
      </c>
      <c r="N666" s="270" t="s">
        <v>45</v>
      </c>
      <c r="O666" s="88"/>
      <c r="P666" s="218">
        <f>O666*H666</f>
        <v>0</v>
      </c>
      <c r="Q666" s="218">
        <v>0.001</v>
      </c>
      <c r="R666" s="218">
        <f>Q666*H666</f>
        <v>0.09282</v>
      </c>
      <c r="S666" s="218">
        <v>0</v>
      </c>
      <c r="T666" s="219">
        <f>S666*H666</f>
        <v>0</v>
      </c>
      <c r="U666" s="42"/>
      <c r="V666" s="42"/>
      <c r="W666" s="42"/>
      <c r="X666" s="42"/>
      <c r="Y666" s="42"/>
      <c r="Z666" s="42"/>
      <c r="AA666" s="42"/>
      <c r="AB666" s="42"/>
      <c r="AC666" s="42"/>
      <c r="AD666" s="42"/>
      <c r="AE666" s="42"/>
      <c r="AR666" s="220" t="s">
        <v>247</v>
      </c>
      <c r="AT666" s="220" t="s">
        <v>254</v>
      </c>
      <c r="AU666" s="220" t="s">
        <v>196</v>
      </c>
      <c r="AY666" s="21" t="s">
        <v>189</v>
      </c>
      <c r="BE666" s="221">
        <f>IF(N666="základní",J666,0)</f>
        <v>0</v>
      </c>
      <c r="BF666" s="221">
        <f>IF(N666="snížená",J666,0)</f>
        <v>0</v>
      </c>
      <c r="BG666" s="221">
        <f>IF(N666="zákl. přenesená",J666,0)</f>
        <v>0</v>
      </c>
      <c r="BH666" s="221">
        <f>IF(N666="sníž. přenesená",J666,0)</f>
        <v>0</v>
      </c>
      <c r="BI666" s="221">
        <f>IF(N666="nulová",J666,0)</f>
        <v>0</v>
      </c>
      <c r="BJ666" s="21" t="s">
        <v>82</v>
      </c>
      <c r="BK666" s="221">
        <f>ROUND(I666*H666,2)</f>
        <v>0</v>
      </c>
      <c r="BL666" s="21" t="s">
        <v>196</v>
      </c>
      <c r="BM666" s="220" t="s">
        <v>3441</v>
      </c>
    </row>
    <row r="667" s="12" customFormat="1" ht="20.88" customHeight="1">
      <c r="A667" s="12"/>
      <c r="B667" s="193"/>
      <c r="C667" s="194"/>
      <c r="D667" s="195" t="s">
        <v>73</v>
      </c>
      <c r="E667" s="207" t="s">
        <v>2828</v>
      </c>
      <c r="F667" s="207" t="s">
        <v>2829</v>
      </c>
      <c r="G667" s="194"/>
      <c r="H667" s="194"/>
      <c r="I667" s="197"/>
      <c r="J667" s="208">
        <f>BK667</f>
        <v>0</v>
      </c>
      <c r="K667" s="194"/>
      <c r="L667" s="199"/>
      <c r="M667" s="200"/>
      <c r="N667" s="201"/>
      <c r="O667" s="201"/>
      <c r="P667" s="202">
        <f>P668</f>
        <v>0</v>
      </c>
      <c r="Q667" s="201"/>
      <c r="R667" s="202">
        <f>R668</f>
        <v>0.026730900000000002</v>
      </c>
      <c r="S667" s="201"/>
      <c r="T667" s="203">
        <f>T668</f>
        <v>0</v>
      </c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R667" s="204" t="s">
        <v>82</v>
      </c>
      <c r="AT667" s="205" t="s">
        <v>73</v>
      </c>
      <c r="AU667" s="205" t="s">
        <v>84</v>
      </c>
      <c r="AY667" s="204" t="s">
        <v>189</v>
      </c>
      <c r="BK667" s="206">
        <f>BK668</f>
        <v>0</v>
      </c>
    </row>
    <row r="668" s="17" customFormat="1" ht="20.88" customHeight="1">
      <c r="A668" s="17"/>
      <c r="B668" s="291"/>
      <c r="C668" s="292"/>
      <c r="D668" s="293" t="s">
        <v>73</v>
      </c>
      <c r="E668" s="293" t="s">
        <v>2834</v>
      </c>
      <c r="F668" s="293" t="s">
        <v>2835</v>
      </c>
      <c r="G668" s="292"/>
      <c r="H668" s="292"/>
      <c r="I668" s="294"/>
      <c r="J668" s="295">
        <f>BK668</f>
        <v>0</v>
      </c>
      <c r="K668" s="292"/>
      <c r="L668" s="296"/>
      <c r="M668" s="297"/>
      <c r="N668" s="298"/>
      <c r="O668" s="298"/>
      <c r="P668" s="299">
        <f>SUM(P669:P673)</f>
        <v>0</v>
      </c>
      <c r="Q668" s="298"/>
      <c r="R668" s="299">
        <f>SUM(R669:R673)</f>
        <v>0.026730900000000002</v>
      </c>
      <c r="S668" s="298"/>
      <c r="T668" s="300">
        <f>SUM(T669:T673)</f>
        <v>0</v>
      </c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R668" s="301" t="s">
        <v>82</v>
      </c>
      <c r="AT668" s="302" t="s">
        <v>73</v>
      </c>
      <c r="AU668" s="302" t="s">
        <v>190</v>
      </c>
      <c r="AY668" s="301" t="s">
        <v>189</v>
      </c>
      <c r="BK668" s="303">
        <f>SUM(BK669:BK673)</f>
        <v>0</v>
      </c>
    </row>
    <row r="669" s="2" customFormat="1" ht="37.8" customHeight="1">
      <c r="A669" s="42"/>
      <c r="B669" s="43"/>
      <c r="C669" s="209" t="s">
        <v>2633</v>
      </c>
      <c r="D669" s="209" t="s">
        <v>192</v>
      </c>
      <c r="E669" s="210" t="s">
        <v>3442</v>
      </c>
      <c r="F669" s="211" t="s">
        <v>3443</v>
      </c>
      <c r="G669" s="212" t="s">
        <v>93</v>
      </c>
      <c r="H669" s="213">
        <v>127.29000000000001</v>
      </c>
      <c r="I669" s="214"/>
      <c r="J669" s="215">
        <f>ROUND(I669*H669,2)</f>
        <v>0</v>
      </c>
      <c r="K669" s="211" t="s">
        <v>19</v>
      </c>
      <c r="L669" s="48"/>
      <c r="M669" s="216" t="s">
        <v>19</v>
      </c>
      <c r="N669" s="217" t="s">
        <v>45</v>
      </c>
      <c r="O669" s="88"/>
      <c r="P669" s="218">
        <f>O669*H669</f>
        <v>0</v>
      </c>
      <c r="Q669" s="218">
        <v>0.00021000000000000001</v>
      </c>
      <c r="R669" s="218">
        <f>Q669*H669</f>
        <v>0.026730900000000002</v>
      </c>
      <c r="S669" s="218">
        <v>0</v>
      </c>
      <c r="T669" s="219">
        <f>S669*H669</f>
        <v>0</v>
      </c>
      <c r="U669" s="42"/>
      <c r="V669" s="42"/>
      <c r="W669" s="42"/>
      <c r="X669" s="42"/>
      <c r="Y669" s="42"/>
      <c r="Z669" s="42"/>
      <c r="AA669" s="42"/>
      <c r="AB669" s="42"/>
      <c r="AC669" s="42"/>
      <c r="AD669" s="42"/>
      <c r="AE669" s="42"/>
      <c r="AR669" s="220" t="s">
        <v>196</v>
      </c>
      <c r="AT669" s="220" t="s">
        <v>192</v>
      </c>
      <c r="AU669" s="220" t="s">
        <v>196</v>
      </c>
      <c r="AY669" s="21" t="s">
        <v>189</v>
      </c>
      <c r="BE669" s="221">
        <f>IF(N669="základní",J669,0)</f>
        <v>0</v>
      </c>
      <c r="BF669" s="221">
        <f>IF(N669="snížená",J669,0)</f>
        <v>0</v>
      </c>
      <c r="BG669" s="221">
        <f>IF(N669="zákl. přenesená",J669,0)</f>
        <v>0</v>
      </c>
      <c r="BH669" s="221">
        <f>IF(N669="sníž. přenesená",J669,0)</f>
        <v>0</v>
      </c>
      <c r="BI669" s="221">
        <f>IF(N669="nulová",J669,0)</f>
        <v>0</v>
      </c>
      <c r="BJ669" s="21" t="s">
        <v>82</v>
      </c>
      <c r="BK669" s="221">
        <f>ROUND(I669*H669,2)</f>
        <v>0</v>
      </c>
      <c r="BL669" s="21" t="s">
        <v>196</v>
      </c>
      <c r="BM669" s="220" t="s">
        <v>3444</v>
      </c>
    </row>
    <row r="670" s="15" customFormat="1">
      <c r="A670" s="15"/>
      <c r="B670" s="251"/>
      <c r="C670" s="252"/>
      <c r="D670" s="229" t="s">
        <v>200</v>
      </c>
      <c r="E670" s="253" t="s">
        <v>19</v>
      </c>
      <c r="F670" s="254" t="s">
        <v>3445</v>
      </c>
      <c r="G670" s="252"/>
      <c r="H670" s="253" t="s">
        <v>19</v>
      </c>
      <c r="I670" s="255"/>
      <c r="J670" s="252"/>
      <c r="K670" s="252"/>
      <c r="L670" s="256"/>
      <c r="M670" s="257"/>
      <c r="N670" s="258"/>
      <c r="O670" s="258"/>
      <c r="P670" s="258"/>
      <c r="Q670" s="258"/>
      <c r="R670" s="258"/>
      <c r="S670" s="258"/>
      <c r="T670" s="259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60" t="s">
        <v>200</v>
      </c>
      <c r="AU670" s="260" t="s">
        <v>196</v>
      </c>
      <c r="AV670" s="15" t="s">
        <v>82</v>
      </c>
      <c r="AW670" s="15" t="s">
        <v>35</v>
      </c>
      <c r="AX670" s="15" t="s">
        <v>74</v>
      </c>
      <c r="AY670" s="260" t="s">
        <v>189</v>
      </c>
    </row>
    <row r="671" s="15" customFormat="1">
      <c r="A671" s="15"/>
      <c r="B671" s="251"/>
      <c r="C671" s="252"/>
      <c r="D671" s="229" t="s">
        <v>200</v>
      </c>
      <c r="E671" s="253" t="s">
        <v>19</v>
      </c>
      <c r="F671" s="254" t="s">
        <v>3165</v>
      </c>
      <c r="G671" s="252"/>
      <c r="H671" s="253" t="s">
        <v>19</v>
      </c>
      <c r="I671" s="255"/>
      <c r="J671" s="252"/>
      <c r="K671" s="252"/>
      <c r="L671" s="256"/>
      <c r="M671" s="257"/>
      <c r="N671" s="258"/>
      <c r="O671" s="258"/>
      <c r="P671" s="258"/>
      <c r="Q671" s="258"/>
      <c r="R671" s="258"/>
      <c r="S671" s="258"/>
      <c r="T671" s="259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T671" s="260" t="s">
        <v>200</v>
      </c>
      <c r="AU671" s="260" t="s">
        <v>196</v>
      </c>
      <c r="AV671" s="15" t="s">
        <v>82</v>
      </c>
      <c r="AW671" s="15" t="s">
        <v>35</v>
      </c>
      <c r="AX671" s="15" t="s">
        <v>74</v>
      </c>
      <c r="AY671" s="260" t="s">
        <v>189</v>
      </c>
    </row>
    <row r="672" s="13" customFormat="1">
      <c r="A672" s="13"/>
      <c r="B672" s="227"/>
      <c r="C672" s="228"/>
      <c r="D672" s="229" t="s">
        <v>200</v>
      </c>
      <c r="E672" s="230" t="s">
        <v>19</v>
      </c>
      <c r="F672" s="231" t="s">
        <v>3446</v>
      </c>
      <c r="G672" s="228"/>
      <c r="H672" s="232">
        <v>127.29000000000001</v>
      </c>
      <c r="I672" s="233"/>
      <c r="J672" s="228"/>
      <c r="K672" s="228"/>
      <c r="L672" s="234"/>
      <c r="M672" s="235"/>
      <c r="N672" s="236"/>
      <c r="O672" s="236"/>
      <c r="P672" s="236"/>
      <c r="Q672" s="236"/>
      <c r="R672" s="236"/>
      <c r="S672" s="236"/>
      <c r="T672" s="237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38" t="s">
        <v>200</v>
      </c>
      <c r="AU672" s="238" t="s">
        <v>196</v>
      </c>
      <c r="AV672" s="13" t="s">
        <v>84</v>
      </c>
      <c r="AW672" s="13" t="s">
        <v>35</v>
      </c>
      <c r="AX672" s="13" t="s">
        <v>74</v>
      </c>
      <c r="AY672" s="238" t="s">
        <v>189</v>
      </c>
    </row>
    <row r="673" s="14" customFormat="1">
      <c r="A673" s="14"/>
      <c r="B673" s="239"/>
      <c r="C673" s="240"/>
      <c r="D673" s="229" t="s">
        <v>200</v>
      </c>
      <c r="E673" s="241" t="s">
        <v>19</v>
      </c>
      <c r="F673" s="242" t="s">
        <v>203</v>
      </c>
      <c r="G673" s="240"/>
      <c r="H673" s="243">
        <v>127.29000000000001</v>
      </c>
      <c r="I673" s="244"/>
      <c r="J673" s="240"/>
      <c r="K673" s="240"/>
      <c r="L673" s="245"/>
      <c r="M673" s="246"/>
      <c r="N673" s="247"/>
      <c r="O673" s="247"/>
      <c r="P673" s="247"/>
      <c r="Q673" s="247"/>
      <c r="R673" s="247"/>
      <c r="S673" s="247"/>
      <c r="T673" s="248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49" t="s">
        <v>200</v>
      </c>
      <c r="AU673" s="249" t="s">
        <v>196</v>
      </c>
      <c r="AV673" s="14" t="s">
        <v>196</v>
      </c>
      <c r="AW673" s="14" t="s">
        <v>35</v>
      </c>
      <c r="AX673" s="14" t="s">
        <v>82</v>
      </c>
      <c r="AY673" s="249" t="s">
        <v>189</v>
      </c>
    </row>
    <row r="674" s="12" customFormat="1" ht="20.88" customHeight="1">
      <c r="A674" s="12"/>
      <c r="B674" s="193"/>
      <c r="C674" s="194"/>
      <c r="D674" s="195" t="s">
        <v>73</v>
      </c>
      <c r="E674" s="207" t="s">
        <v>2887</v>
      </c>
      <c r="F674" s="207" t="s">
        <v>2888</v>
      </c>
      <c r="G674" s="194"/>
      <c r="H674" s="194"/>
      <c r="I674" s="197"/>
      <c r="J674" s="208">
        <f>BK674</f>
        <v>0</v>
      </c>
      <c r="K674" s="194"/>
      <c r="L674" s="199"/>
      <c r="M674" s="200"/>
      <c r="N674" s="201"/>
      <c r="O674" s="201"/>
      <c r="P674" s="202">
        <f>P675+P680</f>
        <v>0</v>
      </c>
      <c r="Q674" s="201"/>
      <c r="R674" s="202">
        <f>R675+R680</f>
        <v>0</v>
      </c>
      <c r="S674" s="201"/>
      <c r="T674" s="203">
        <f>T675+T680</f>
        <v>0</v>
      </c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R674" s="204" t="s">
        <v>82</v>
      </c>
      <c r="AT674" s="205" t="s">
        <v>73</v>
      </c>
      <c r="AU674" s="205" t="s">
        <v>84</v>
      </c>
      <c r="AY674" s="204" t="s">
        <v>189</v>
      </c>
      <c r="BK674" s="206">
        <f>BK675+BK680</f>
        <v>0</v>
      </c>
    </row>
    <row r="675" s="17" customFormat="1" ht="20.88" customHeight="1">
      <c r="A675" s="17"/>
      <c r="B675" s="291"/>
      <c r="C675" s="292"/>
      <c r="D675" s="293" t="s">
        <v>73</v>
      </c>
      <c r="E675" s="293" t="s">
        <v>2889</v>
      </c>
      <c r="F675" s="293" t="s">
        <v>2890</v>
      </c>
      <c r="G675" s="292"/>
      <c r="H675" s="292"/>
      <c r="I675" s="294"/>
      <c r="J675" s="295">
        <f>BK675</f>
        <v>0</v>
      </c>
      <c r="K675" s="292"/>
      <c r="L675" s="296"/>
      <c r="M675" s="297"/>
      <c r="N675" s="298"/>
      <c r="O675" s="298"/>
      <c r="P675" s="299">
        <f>SUM(P676:P679)</f>
        <v>0</v>
      </c>
      <c r="Q675" s="298"/>
      <c r="R675" s="299">
        <f>SUM(R676:R679)</f>
        <v>0</v>
      </c>
      <c r="S675" s="298"/>
      <c r="T675" s="300">
        <f>SUM(T676:T679)</f>
        <v>0</v>
      </c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R675" s="301" t="s">
        <v>82</v>
      </c>
      <c r="AT675" s="302" t="s">
        <v>73</v>
      </c>
      <c r="AU675" s="302" t="s">
        <v>190</v>
      </c>
      <c r="AY675" s="301" t="s">
        <v>189</v>
      </c>
      <c r="BK675" s="303">
        <f>SUM(BK676:BK679)</f>
        <v>0</v>
      </c>
    </row>
    <row r="676" s="2" customFormat="1" ht="44.25" customHeight="1">
      <c r="A676" s="42"/>
      <c r="B676" s="43"/>
      <c r="C676" s="209" t="s">
        <v>3060</v>
      </c>
      <c r="D676" s="209" t="s">
        <v>192</v>
      </c>
      <c r="E676" s="210" t="s">
        <v>2462</v>
      </c>
      <c r="F676" s="211" t="s">
        <v>3447</v>
      </c>
      <c r="G676" s="212" t="s">
        <v>222</v>
      </c>
      <c r="H676" s="213">
        <v>29.006</v>
      </c>
      <c r="I676" s="214"/>
      <c r="J676" s="215">
        <f>ROUND(I676*H676,2)</f>
        <v>0</v>
      </c>
      <c r="K676" s="211" t="s">
        <v>19</v>
      </c>
      <c r="L676" s="48"/>
      <c r="M676" s="216" t="s">
        <v>19</v>
      </c>
      <c r="N676" s="217" t="s">
        <v>45</v>
      </c>
      <c r="O676" s="88"/>
      <c r="P676" s="218">
        <f>O676*H676</f>
        <v>0</v>
      </c>
      <c r="Q676" s="218">
        <v>0</v>
      </c>
      <c r="R676" s="218">
        <f>Q676*H676</f>
        <v>0</v>
      </c>
      <c r="S676" s="218">
        <v>0</v>
      </c>
      <c r="T676" s="219">
        <f>S676*H676</f>
        <v>0</v>
      </c>
      <c r="U676" s="42"/>
      <c r="V676" s="42"/>
      <c r="W676" s="42"/>
      <c r="X676" s="42"/>
      <c r="Y676" s="42"/>
      <c r="Z676" s="42"/>
      <c r="AA676" s="42"/>
      <c r="AB676" s="42"/>
      <c r="AC676" s="42"/>
      <c r="AD676" s="42"/>
      <c r="AE676" s="42"/>
      <c r="AR676" s="220" t="s">
        <v>196</v>
      </c>
      <c r="AT676" s="220" t="s">
        <v>192</v>
      </c>
      <c r="AU676" s="220" t="s">
        <v>196</v>
      </c>
      <c r="AY676" s="21" t="s">
        <v>189</v>
      </c>
      <c r="BE676" s="221">
        <f>IF(N676="základní",J676,0)</f>
        <v>0</v>
      </c>
      <c r="BF676" s="221">
        <f>IF(N676="snížená",J676,0)</f>
        <v>0</v>
      </c>
      <c r="BG676" s="221">
        <f>IF(N676="zákl. přenesená",J676,0)</f>
        <v>0</v>
      </c>
      <c r="BH676" s="221">
        <f>IF(N676="sníž. přenesená",J676,0)</f>
        <v>0</v>
      </c>
      <c r="BI676" s="221">
        <f>IF(N676="nulová",J676,0)</f>
        <v>0</v>
      </c>
      <c r="BJ676" s="21" t="s">
        <v>82</v>
      </c>
      <c r="BK676" s="221">
        <f>ROUND(I676*H676,2)</f>
        <v>0</v>
      </c>
      <c r="BL676" s="21" t="s">
        <v>196</v>
      </c>
      <c r="BM676" s="220" t="s">
        <v>3448</v>
      </c>
    </row>
    <row r="677" s="2" customFormat="1" ht="33" customHeight="1">
      <c r="A677" s="42"/>
      <c r="B677" s="43"/>
      <c r="C677" s="209" t="s">
        <v>3449</v>
      </c>
      <c r="D677" s="209" t="s">
        <v>192</v>
      </c>
      <c r="E677" s="210" t="s">
        <v>3450</v>
      </c>
      <c r="F677" s="211" t="s">
        <v>723</v>
      </c>
      <c r="G677" s="212" t="s">
        <v>222</v>
      </c>
      <c r="H677" s="213">
        <v>29.006</v>
      </c>
      <c r="I677" s="214"/>
      <c r="J677" s="215">
        <f>ROUND(I677*H677,2)</f>
        <v>0</v>
      </c>
      <c r="K677" s="211" t="s">
        <v>19</v>
      </c>
      <c r="L677" s="48"/>
      <c r="M677" s="216" t="s">
        <v>19</v>
      </c>
      <c r="N677" s="217" t="s">
        <v>45</v>
      </c>
      <c r="O677" s="88"/>
      <c r="P677" s="218">
        <f>O677*H677</f>
        <v>0</v>
      </c>
      <c r="Q677" s="218">
        <v>0</v>
      </c>
      <c r="R677" s="218">
        <f>Q677*H677</f>
        <v>0</v>
      </c>
      <c r="S677" s="218">
        <v>0</v>
      </c>
      <c r="T677" s="219">
        <f>S677*H677</f>
        <v>0</v>
      </c>
      <c r="U677" s="42"/>
      <c r="V677" s="42"/>
      <c r="W677" s="42"/>
      <c r="X677" s="42"/>
      <c r="Y677" s="42"/>
      <c r="Z677" s="42"/>
      <c r="AA677" s="42"/>
      <c r="AB677" s="42"/>
      <c r="AC677" s="42"/>
      <c r="AD677" s="42"/>
      <c r="AE677" s="42"/>
      <c r="AR677" s="220" t="s">
        <v>196</v>
      </c>
      <c r="AT677" s="220" t="s">
        <v>192</v>
      </c>
      <c r="AU677" s="220" t="s">
        <v>196</v>
      </c>
      <c r="AY677" s="21" t="s">
        <v>189</v>
      </c>
      <c r="BE677" s="221">
        <f>IF(N677="základní",J677,0)</f>
        <v>0</v>
      </c>
      <c r="BF677" s="221">
        <f>IF(N677="snížená",J677,0)</f>
        <v>0</v>
      </c>
      <c r="BG677" s="221">
        <f>IF(N677="zákl. přenesená",J677,0)</f>
        <v>0</v>
      </c>
      <c r="BH677" s="221">
        <f>IF(N677="sníž. přenesená",J677,0)</f>
        <v>0</v>
      </c>
      <c r="BI677" s="221">
        <f>IF(N677="nulová",J677,0)</f>
        <v>0</v>
      </c>
      <c r="BJ677" s="21" t="s">
        <v>82</v>
      </c>
      <c r="BK677" s="221">
        <f>ROUND(I677*H677,2)</f>
        <v>0</v>
      </c>
      <c r="BL677" s="21" t="s">
        <v>196</v>
      </c>
      <c r="BM677" s="220" t="s">
        <v>3451</v>
      </c>
    </row>
    <row r="678" s="2" customFormat="1" ht="55.5" customHeight="1">
      <c r="A678" s="42"/>
      <c r="B678" s="43"/>
      <c r="C678" s="209" t="s">
        <v>3063</v>
      </c>
      <c r="D678" s="209" t="s">
        <v>192</v>
      </c>
      <c r="E678" s="210" t="s">
        <v>3452</v>
      </c>
      <c r="F678" s="211" t="s">
        <v>3453</v>
      </c>
      <c r="G678" s="212" t="s">
        <v>222</v>
      </c>
      <c r="H678" s="213">
        <v>696.14400000000001</v>
      </c>
      <c r="I678" s="214"/>
      <c r="J678" s="215">
        <f>ROUND(I678*H678,2)</f>
        <v>0</v>
      </c>
      <c r="K678" s="211" t="s">
        <v>19</v>
      </c>
      <c r="L678" s="48"/>
      <c r="M678" s="216" t="s">
        <v>19</v>
      </c>
      <c r="N678" s="217" t="s">
        <v>45</v>
      </c>
      <c r="O678" s="88"/>
      <c r="P678" s="218">
        <f>O678*H678</f>
        <v>0</v>
      </c>
      <c r="Q678" s="218">
        <v>0</v>
      </c>
      <c r="R678" s="218">
        <f>Q678*H678</f>
        <v>0</v>
      </c>
      <c r="S678" s="218">
        <v>0</v>
      </c>
      <c r="T678" s="219">
        <f>S678*H678</f>
        <v>0</v>
      </c>
      <c r="U678" s="42"/>
      <c r="V678" s="42"/>
      <c r="W678" s="42"/>
      <c r="X678" s="42"/>
      <c r="Y678" s="42"/>
      <c r="Z678" s="42"/>
      <c r="AA678" s="42"/>
      <c r="AB678" s="42"/>
      <c r="AC678" s="42"/>
      <c r="AD678" s="42"/>
      <c r="AE678" s="42"/>
      <c r="AR678" s="220" t="s">
        <v>196</v>
      </c>
      <c r="AT678" s="220" t="s">
        <v>192</v>
      </c>
      <c r="AU678" s="220" t="s">
        <v>196</v>
      </c>
      <c r="AY678" s="21" t="s">
        <v>189</v>
      </c>
      <c r="BE678" s="221">
        <f>IF(N678="základní",J678,0)</f>
        <v>0</v>
      </c>
      <c r="BF678" s="221">
        <f>IF(N678="snížená",J678,0)</f>
        <v>0</v>
      </c>
      <c r="BG678" s="221">
        <f>IF(N678="zákl. přenesená",J678,0)</f>
        <v>0</v>
      </c>
      <c r="BH678" s="221">
        <f>IF(N678="sníž. přenesená",J678,0)</f>
        <v>0</v>
      </c>
      <c r="BI678" s="221">
        <f>IF(N678="nulová",J678,0)</f>
        <v>0</v>
      </c>
      <c r="BJ678" s="21" t="s">
        <v>82</v>
      </c>
      <c r="BK678" s="221">
        <f>ROUND(I678*H678,2)</f>
        <v>0</v>
      </c>
      <c r="BL678" s="21" t="s">
        <v>196</v>
      </c>
      <c r="BM678" s="220" t="s">
        <v>3454</v>
      </c>
    </row>
    <row r="679" s="2" customFormat="1" ht="44.25" customHeight="1">
      <c r="A679" s="42"/>
      <c r="B679" s="43"/>
      <c r="C679" s="209" t="s">
        <v>3455</v>
      </c>
      <c r="D679" s="209" t="s">
        <v>192</v>
      </c>
      <c r="E679" s="210" t="s">
        <v>3456</v>
      </c>
      <c r="F679" s="211" t="s">
        <v>3457</v>
      </c>
      <c r="G679" s="212" t="s">
        <v>222</v>
      </c>
      <c r="H679" s="213">
        <v>29.006</v>
      </c>
      <c r="I679" s="214"/>
      <c r="J679" s="215">
        <f>ROUND(I679*H679,2)</f>
        <v>0</v>
      </c>
      <c r="K679" s="211" t="s">
        <v>19</v>
      </c>
      <c r="L679" s="48"/>
      <c r="M679" s="216" t="s">
        <v>19</v>
      </c>
      <c r="N679" s="217" t="s">
        <v>45</v>
      </c>
      <c r="O679" s="88"/>
      <c r="P679" s="218">
        <f>O679*H679</f>
        <v>0</v>
      </c>
      <c r="Q679" s="218">
        <v>0</v>
      </c>
      <c r="R679" s="218">
        <f>Q679*H679</f>
        <v>0</v>
      </c>
      <c r="S679" s="218">
        <v>0</v>
      </c>
      <c r="T679" s="219">
        <f>S679*H679</f>
        <v>0</v>
      </c>
      <c r="U679" s="42"/>
      <c r="V679" s="42"/>
      <c r="W679" s="42"/>
      <c r="X679" s="42"/>
      <c r="Y679" s="42"/>
      <c r="Z679" s="42"/>
      <c r="AA679" s="42"/>
      <c r="AB679" s="42"/>
      <c r="AC679" s="42"/>
      <c r="AD679" s="42"/>
      <c r="AE679" s="42"/>
      <c r="AR679" s="220" t="s">
        <v>196</v>
      </c>
      <c r="AT679" s="220" t="s">
        <v>192</v>
      </c>
      <c r="AU679" s="220" t="s">
        <v>196</v>
      </c>
      <c r="AY679" s="21" t="s">
        <v>189</v>
      </c>
      <c r="BE679" s="221">
        <f>IF(N679="základní",J679,0)</f>
        <v>0</v>
      </c>
      <c r="BF679" s="221">
        <f>IF(N679="snížená",J679,0)</f>
        <v>0</v>
      </c>
      <c r="BG679" s="221">
        <f>IF(N679="zákl. přenesená",J679,0)</f>
        <v>0</v>
      </c>
      <c r="BH679" s="221">
        <f>IF(N679="sníž. přenesená",J679,0)</f>
        <v>0</v>
      </c>
      <c r="BI679" s="221">
        <f>IF(N679="nulová",J679,0)</f>
        <v>0</v>
      </c>
      <c r="BJ679" s="21" t="s">
        <v>82</v>
      </c>
      <c r="BK679" s="221">
        <f>ROUND(I679*H679,2)</f>
        <v>0</v>
      </c>
      <c r="BL679" s="21" t="s">
        <v>196</v>
      </c>
      <c r="BM679" s="220" t="s">
        <v>3458</v>
      </c>
    </row>
    <row r="680" s="17" customFormat="1" ht="20.88" customHeight="1">
      <c r="A680" s="17"/>
      <c r="B680" s="291"/>
      <c r="C680" s="292"/>
      <c r="D680" s="293" t="s">
        <v>73</v>
      </c>
      <c r="E680" s="293" t="s">
        <v>2896</v>
      </c>
      <c r="F680" s="293" t="s">
        <v>2897</v>
      </c>
      <c r="G680" s="292"/>
      <c r="H680" s="292"/>
      <c r="I680" s="294"/>
      <c r="J680" s="295">
        <f>BK680</f>
        <v>0</v>
      </c>
      <c r="K680" s="292"/>
      <c r="L680" s="296"/>
      <c r="M680" s="297"/>
      <c r="N680" s="298"/>
      <c r="O680" s="298"/>
      <c r="P680" s="299">
        <f>P681</f>
        <v>0</v>
      </c>
      <c r="Q680" s="298"/>
      <c r="R680" s="299">
        <f>R681</f>
        <v>0</v>
      </c>
      <c r="S680" s="298"/>
      <c r="T680" s="300">
        <f>T681</f>
        <v>0</v>
      </c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R680" s="301" t="s">
        <v>82</v>
      </c>
      <c r="AT680" s="302" t="s">
        <v>73</v>
      </c>
      <c r="AU680" s="302" t="s">
        <v>190</v>
      </c>
      <c r="AY680" s="301" t="s">
        <v>189</v>
      </c>
      <c r="BK680" s="303">
        <f>BK681</f>
        <v>0</v>
      </c>
    </row>
    <row r="681" s="2" customFormat="1" ht="24.15" customHeight="1">
      <c r="A681" s="42"/>
      <c r="B681" s="43"/>
      <c r="C681" s="209" t="s">
        <v>3066</v>
      </c>
      <c r="D681" s="209" t="s">
        <v>192</v>
      </c>
      <c r="E681" s="210" t="s">
        <v>2898</v>
      </c>
      <c r="F681" s="211" t="s">
        <v>2899</v>
      </c>
      <c r="G681" s="212" t="s">
        <v>222</v>
      </c>
      <c r="H681" s="213">
        <v>210.101</v>
      </c>
      <c r="I681" s="214"/>
      <c r="J681" s="215">
        <f>ROUND(I681*H681,2)</f>
        <v>0</v>
      </c>
      <c r="K681" s="211" t="s">
        <v>19</v>
      </c>
      <c r="L681" s="48"/>
      <c r="M681" s="216" t="s">
        <v>19</v>
      </c>
      <c r="N681" s="217" t="s">
        <v>45</v>
      </c>
      <c r="O681" s="88"/>
      <c r="P681" s="218">
        <f>O681*H681</f>
        <v>0</v>
      </c>
      <c r="Q681" s="218">
        <v>0</v>
      </c>
      <c r="R681" s="218">
        <f>Q681*H681</f>
        <v>0</v>
      </c>
      <c r="S681" s="218">
        <v>0</v>
      </c>
      <c r="T681" s="219">
        <f>S681*H681</f>
        <v>0</v>
      </c>
      <c r="U681" s="42"/>
      <c r="V681" s="42"/>
      <c r="W681" s="42"/>
      <c r="X681" s="42"/>
      <c r="Y681" s="42"/>
      <c r="Z681" s="42"/>
      <c r="AA681" s="42"/>
      <c r="AB681" s="42"/>
      <c r="AC681" s="42"/>
      <c r="AD681" s="42"/>
      <c r="AE681" s="42"/>
      <c r="AR681" s="220" t="s">
        <v>196</v>
      </c>
      <c r="AT681" s="220" t="s">
        <v>192</v>
      </c>
      <c r="AU681" s="220" t="s">
        <v>196</v>
      </c>
      <c r="AY681" s="21" t="s">
        <v>189</v>
      </c>
      <c r="BE681" s="221">
        <f>IF(N681="základní",J681,0)</f>
        <v>0</v>
      </c>
      <c r="BF681" s="221">
        <f>IF(N681="snížená",J681,0)</f>
        <v>0</v>
      </c>
      <c r="BG681" s="221">
        <f>IF(N681="zákl. přenesená",J681,0)</f>
        <v>0</v>
      </c>
      <c r="BH681" s="221">
        <f>IF(N681="sníž. přenesená",J681,0)</f>
        <v>0</v>
      </c>
      <c r="BI681" s="221">
        <f>IF(N681="nulová",J681,0)</f>
        <v>0</v>
      </c>
      <c r="BJ681" s="21" t="s">
        <v>82</v>
      </c>
      <c r="BK681" s="221">
        <f>ROUND(I681*H681,2)</f>
        <v>0</v>
      </c>
      <c r="BL681" s="21" t="s">
        <v>196</v>
      </c>
      <c r="BM681" s="220" t="s">
        <v>3459</v>
      </c>
    </row>
    <row r="682" s="12" customFormat="1" ht="22.8" customHeight="1">
      <c r="A682" s="12"/>
      <c r="B682" s="193"/>
      <c r="C682" s="194"/>
      <c r="D682" s="195" t="s">
        <v>73</v>
      </c>
      <c r="E682" s="207" t="s">
        <v>3460</v>
      </c>
      <c r="F682" s="207" t="s">
        <v>3461</v>
      </c>
      <c r="G682" s="194"/>
      <c r="H682" s="194"/>
      <c r="I682" s="197"/>
      <c r="J682" s="208">
        <f>BK682</f>
        <v>0</v>
      </c>
      <c r="K682" s="194"/>
      <c r="L682" s="199"/>
      <c r="M682" s="200"/>
      <c r="N682" s="201"/>
      <c r="O682" s="201"/>
      <c r="P682" s="202">
        <f>P683+P690+P700+P705+P708</f>
        <v>0</v>
      </c>
      <c r="Q682" s="201"/>
      <c r="R682" s="202">
        <f>R683+R690+R700+R705+R708</f>
        <v>0.02989</v>
      </c>
      <c r="S682" s="201"/>
      <c r="T682" s="203">
        <f>T683+T690+T700+T705+T708</f>
        <v>0</v>
      </c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R682" s="204" t="s">
        <v>82</v>
      </c>
      <c r="AT682" s="205" t="s">
        <v>73</v>
      </c>
      <c r="AU682" s="205" t="s">
        <v>82</v>
      </c>
      <c r="AY682" s="204" t="s">
        <v>189</v>
      </c>
      <c r="BK682" s="206">
        <f>BK683+BK690+BK700+BK705+BK708</f>
        <v>0</v>
      </c>
    </row>
    <row r="683" s="12" customFormat="1" ht="20.88" customHeight="1">
      <c r="A683" s="12"/>
      <c r="B683" s="193"/>
      <c r="C683" s="194"/>
      <c r="D683" s="195" t="s">
        <v>73</v>
      </c>
      <c r="E683" s="207" t="s">
        <v>3462</v>
      </c>
      <c r="F683" s="207" t="s">
        <v>3463</v>
      </c>
      <c r="G683" s="194"/>
      <c r="H683" s="194"/>
      <c r="I683" s="197"/>
      <c r="J683" s="208">
        <f>BK683</f>
        <v>0</v>
      </c>
      <c r="K683" s="194"/>
      <c r="L683" s="199"/>
      <c r="M683" s="200"/>
      <c r="N683" s="201"/>
      <c r="O683" s="201"/>
      <c r="P683" s="202">
        <f>P684</f>
        <v>0</v>
      </c>
      <c r="Q683" s="201"/>
      <c r="R683" s="202">
        <f>R684</f>
        <v>0</v>
      </c>
      <c r="S683" s="201"/>
      <c r="T683" s="203">
        <f>T684</f>
        <v>0</v>
      </c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R683" s="204" t="s">
        <v>82</v>
      </c>
      <c r="AT683" s="205" t="s">
        <v>73</v>
      </c>
      <c r="AU683" s="205" t="s">
        <v>84</v>
      </c>
      <c r="AY683" s="204" t="s">
        <v>189</v>
      </c>
      <c r="BK683" s="206">
        <f>BK684</f>
        <v>0</v>
      </c>
    </row>
    <row r="684" s="17" customFormat="1" ht="20.88" customHeight="1">
      <c r="A684" s="17"/>
      <c r="B684" s="291"/>
      <c r="C684" s="292"/>
      <c r="D684" s="293" t="s">
        <v>73</v>
      </c>
      <c r="E684" s="293" t="s">
        <v>3464</v>
      </c>
      <c r="F684" s="293" t="s">
        <v>3465</v>
      </c>
      <c r="G684" s="292"/>
      <c r="H684" s="292"/>
      <c r="I684" s="294"/>
      <c r="J684" s="295">
        <f>BK684</f>
        <v>0</v>
      </c>
      <c r="K684" s="292"/>
      <c r="L684" s="296"/>
      <c r="M684" s="297"/>
      <c r="N684" s="298"/>
      <c r="O684" s="298"/>
      <c r="P684" s="299">
        <f>SUM(P685:P689)</f>
        <v>0</v>
      </c>
      <c r="Q684" s="298"/>
      <c r="R684" s="299">
        <f>SUM(R685:R689)</f>
        <v>0</v>
      </c>
      <c r="S684" s="298"/>
      <c r="T684" s="300">
        <f>SUM(T685:T689)</f>
        <v>0</v>
      </c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R684" s="301" t="s">
        <v>82</v>
      </c>
      <c r="AT684" s="302" t="s">
        <v>73</v>
      </c>
      <c r="AU684" s="302" t="s">
        <v>190</v>
      </c>
      <c r="AY684" s="301" t="s">
        <v>189</v>
      </c>
      <c r="BK684" s="303">
        <f>SUM(BK685:BK689)</f>
        <v>0</v>
      </c>
    </row>
    <row r="685" s="2" customFormat="1" ht="16.5" customHeight="1">
      <c r="A685" s="42"/>
      <c r="B685" s="43"/>
      <c r="C685" s="209" t="s">
        <v>3466</v>
      </c>
      <c r="D685" s="209" t="s">
        <v>192</v>
      </c>
      <c r="E685" s="210" t="s">
        <v>3467</v>
      </c>
      <c r="F685" s="211" t="s">
        <v>3468</v>
      </c>
      <c r="G685" s="212" t="s">
        <v>1099</v>
      </c>
      <c r="H685" s="213">
        <v>1</v>
      </c>
      <c r="I685" s="214"/>
      <c r="J685" s="215">
        <f>ROUND(I685*H685,2)</f>
        <v>0</v>
      </c>
      <c r="K685" s="211" t="s">
        <v>19</v>
      </c>
      <c r="L685" s="48"/>
      <c r="M685" s="216" t="s">
        <v>19</v>
      </c>
      <c r="N685" s="217" t="s">
        <v>45</v>
      </c>
      <c r="O685" s="88"/>
      <c r="P685" s="218">
        <f>O685*H685</f>
        <v>0</v>
      </c>
      <c r="Q685" s="218">
        <v>0</v>
      </c>
      <c r="R685" s="218">
        <f>Q685*H685</f>
        <v>0</v>
      </c>
      <c r="S685" s="218">
        <v>0</v>
      </c>
      <c r="T685" s="219">
        <f>S685*H685</f>
        <v>0</v>
      </c>
      <c r="U685" s="42"/>
      <c r="V685" s="42"/>
      <c r="W685" s="42"/>
      <c r="X685" s="42"/>
      <c r="Y685" s="42"/>
      <c r="Z685" s="42"/>
      <c r="AA685" s="42"/>
      <c r="AB685" s="42"/>
      <c r="AC685" s="42"/>
      <c r="AD685" s="42"/>
      <c r="AE685" s="42"/>
      <c r="AR685" s="220" t="s">
        <v>1100</v>
      </c>
      <c r="AT685" s="220" t="s">
        <v>192</v>
      </c>
      <c r="AU685" s="220" t="s">
        <v>196</v>
      </c>
      <c r="AY685" s="21" t="s">
        <v>189</v>
      </c>
      <c r="BE685" s="221">
        <f>IF(N685="základní",J685,0)</f>
        <v>0</v>
      </c>
      <c r="BF685" s="221">
        <f>IF(N685="snížená",J685,0)</f>
        <v>0</v>
      </c>
      <c r="BG685" s="221">
        <f>IF(N685="zákl. přenesená",J685,0)</f>
        <v>0</v>
      </c>
      <c r="BH685" s="221">
        <f>IF(N685="sníž. přenesená",J685,0)</f>
        <v>0</v>
      </c>
      <c r="BI685" s="221">
        <f>IF(N685="nulová",J685,0)</f>
        <v>0</v>
      </c>
      <c r="BJ685" s="21" t="s">
        <v>82</v>
      </c>
      <c r="BK685" s="221">
        <f>ROUND(I685*H685,2)</f>
        <v>0</v>
      </c>
      <c r="BL685" s="21" t="s">
        <v>1100</v>
      </c>
      <c r="BM685" s="220" t="s">
        <v>3469</v>
      </c>
    </row>
    <row r="686" s="2" customFormat="1" ht="37.8" customHeight="1">
      <c r="A686" s="42"/>
      <c r="B686" s="43"/>
      <c r="C686" s="209" t="s">
        <v>3069</v>
      </c>
      <c r="D686" s="209" t="s">
        <v>192</v>
      </c>
      <c r="E686" s="210" t="s">
        <v>3470</v>
      </c>
      <c r="F686" s="211" t="s">
        <v>3471</v>
      </c>
      <c r="G686" s="212" t="s">
        <v>1099</v>
      </c>
      <c r="H686" s="213">
        <v>1</v>
      </c>
      <c r="I686" s="214"/>
      <c r="J686" s="215">
        <f>ROUND(I686*H686,2)</f>
        <v>0</v>
      </c>
      <c r="K686" s="211" t="s">
        <v>19</v>
      </c>
      <c r="L686" s="48"/>
      <c r="M686" s="216" t="s">
        <v>19</v>
      </c>
      <c r="N686" s="217" t="s">
        <v>45</v>
      </c>
      <c r="O686" s="88"/>
      <c r="P686" s="218">
        <f>O686*H686</f>
        <v>0</v>
      </c>
      <c r="Q686" s="218">
        <v>0</v>
      </c>
      <c r="R686" s="218">
        <f>Q686*H686</f>
        <v>0</v>
      </c>
      <c r="S686" s="218">
        <v>0</v>
      </c>
      <c r="T686" s="219">
        <f>S686*H686</f>
        <v>0</v>
      </c>
      <c r="U686" s="42"/>
      <c r="V686" s="42"/>
      <c r="W686" s="42"/>
      <c r="X686" s="42"/>
      <c r="Y686" s="42"/>
      <c r="Z686" s="42"/>
      <c r="AA686" s="42"/>
      <c r="AB686" s="42"/>
      <c r="AC686" s="42"/>
      <c r="AD686" s="42"/>
      <c r="AE686" s="42"/>
      <c r="AR686" s="220" t="s">
        <v>1100</v>
      </c>
      <c r="AT686" s="220" t="s">
        <v>192</v>
      </c>
      <c r="AU686" s="220" t="s">
        <v>196</v>
      </c>
      <c r="AY686" s="21" t="s">
        <v>189</v>
      </c>
      <c r="BE686" s="221">
        <f>IF(N686="základní",J686,0)</f>
        <v>0</v>
      </c>
      <c r="BF686" s="221">
        <f>IF(N686="snížená",J686,0)</f>
        <v>0</v>
      </c>
      <c r="BG686" s="221">
        <f>IF(N686="zákl. přenesená",J686,0)</f>
        <v>0</v>
      </c>
      <c r="BH686" s="221">
        <f>IF(N686="sníž. přenesená",J686,0)</f>
        <v>0</v>
      </c>
      <c r="BI686" s="221">
        <f>IF(N686="nulová",J686,0)</f>
        <v>0</v>
      </c>
      <c r="BJ686" s="21" t="s">
        <v>82</v>
      </c>
      <c r="BK686" s="221">
        <f>ROUND(I686*H686,2)</f>
        <v>0</v>
      </c>
      <c r="BL686" s="21" t="s">
        <v>1100</v>
      </c>
      <c r="BM686" s="220" t="s">
        <v>3472</v>
      </c>
    </row>
    <row r="687" s="2" customFormat="1" ht="16.5" customHeight="1">
      <c r="A687" s="42"/>
      <c r="B687" s="43"/>
      <c r="C687" s="209" t="s">
        <v>3473</v>
      </c>
      <c r="D687" s="209" t="s">
        <v>192</v>
      </c>
      <c r="E687" s="210" t="s">
        <v>3474</v>
      </c>
      <c r="F687" s="211" t="s">
        <v>3475</v>
      </c>
      <c r="G687" s="212" t="s">
        <v>1099</v>
      </c>
      <c r="H687" s="213">
        <v>1</v>
      </c>
      <c r="I687" s="214"/>
      <c r="J687" s="215">
        <f>ROUND(I687*H687,2)</f>
        <v>0</v>
      </c>
      <c r="K687" s="211" t="s">
        <v>19</v>
      </c>
      <c r="L687" s="48"/>
      <c r="M687" s="216" t="s">
        <v>19</v>
      </c>
      <c r="N687" s="217" t="s">
        <v>45</v>
      </c>
      <c r="O687" s="88"/>
      <c r="P687" s="218">
        <f>O687*H687</f>
        <v>0</v>
      </c>
      <c r="Q687" s="218">
        <v>0</v>
      </c>
      <c r="R687" s="218">
        <f>Q687*H687</f>
        <v>0</v>
      </c>
      <c r="S687" s="218">
        <v>0</v>
      </c>
      <c r="T687" s="219">
        <f>S687*H687</f>
        <v>0</v>
      </c>
      <c r="U687" s="42"/>
      <c r="V687" s="42"/>
      <c r="W687" s="42"/>
      <c r="X687" s="42"/>
      <c r="Y687" s="42"/>
      <c r="Z687" s="42"/>
      <c r="AA687" s="42"/>
      <c r="AB687" s="42"/>
      <c r="AC687" s="42"/>
      <c r="AD687" s="42"/>
      <c r="AE687" s="42"/>
      <c r="AR687" s="220" t="s">
        <v>1100</v>
      </c>
      <c r="AT687" s="220" t="s">
        <v>192</v>
      </c>
      <c r="AU687" s="220" t="s">
        <v>196</v>
      </c>
      <c r="AY687" s="21" t="s">
        <v>189</v>
      </c>
      <c r="BE687" s="221">
        <f>IF(N687="základní",J687,0)</f>
        <v>0</v>
      </c>
      <c r="BF687" s="221">
        <f>IF(N687="snížená",J687,0)</f>
        <v>0</v>
      </c>
      <c r="BG687" s="221">
        <f>IF(N687="zákl. přenesená",J687,0)</f>
        <v>0</v>
      </c>
      <c r="BH687" s="221">
        <f>IF(N687="sníž. přenesená",J687,0)</f>
        <v>0</v>
      </c>
      <c r="BI687" s="221">
        <f>IF(N687="nulová",J687,0)</f>
        <v>0</v>
      </c>
      <c r="BJ687" s="21" t="s">
        <v>82</v>
      </c>
      <c r="BK687" s="221">
        <f>ROUND(I687*H687,2)</f>
        <v>0</v>
      </c>
      <c r="BL687" s="21" t="s">
        <v>1100</v>
      </c>
      <c r="BM687" s="220" t="s">
        <v>3476</v>
      </c>
    </row>
    <row r="688" s="2" customFormat="1" ht="16.5" customHeight="1">
      <c r="A688" s="42"/>
      <c r="B688" s="43"/>
      <c r="C688" s="209" t="s">
        <v>3072</v>
      </c>
      <c r="D688" s="209" t="s">
        <v>192</v>
      </c>
      <c r="E688" s="210" t="s">
        <v>1097</v>
      </c>
      <c r="F688" s="211" t="s">
        <v>1098</v>
      </c>
      <c r="G688" s="212" t="s">
        <v>1099</v>
      </c>
      <c r="H688" s="213">
        <v>1</v>
      </c>
      <c r="I688" s="214"/>
      <c r="J688" s="215">
        <f>ROUND(I688*H688,2)</f>
        <v>0</v>
      </c>
      <c r="K688" s="211" t="s">
        <v>19</v>
      </c>
      <c r="L688" s="48"/>
      <c r="M688" s="216" t="s">
        <v>19</v>
      </c>
      <c r="N688" s="217" t="s">
        <v>45</v>
      </c>
      <c r="O688" s="88"/>
      <c r="P688" s="218">
        <f>O688*H688</f>
        <v>0</v>
      </c>
      <c r="Q688" s="218">
        <v>0</v>
      </c>
      <c r="R688" s="218">
        <f>Q688*H688</f>
        <v>0</v>
      </c>
      <c r="S688" s="218">
        <v>0</v>
      </c>
      <c r="T688" s="219">
        <f>S688*H688</f>
        <v>0</v>
      </c>
      <c r="U688" s="42"/>
      <c r="V688" s="42"/>
      <c r="W688" s="42"/>
      <c r="X688" s="42"/>
      <c r="Y688" s="42"/>
      <c r="Z688" s="42"/>
      <c r="AA688" s="42"/>
      <c r="AB688" s="42"/>
      <c r="AC688" s="42"/>
      <c r="AD688" s="42"/>
      <c r="AE688" s="42"/>
      <c r="AR688" s="220" t="s">
        <v>1100</v>
      </c>
      <c r="AT688" s="220" t="s">
        <v>192</v>
      </c>
      <c r="AU688" s="220" t="s">
        <v>196</v>
      </c>
      <c r="AY688" s="21" t="s">
        <v>189</v>
      </c>
      <c r="BE688" s="221">
        <f>IF(N688="základní",J688,0)</f>
        <v>0</v>
      </c>
      <c r="BF688" s="221">
        <f>IF(N688="snížená",J688,0)</f>
        <v>0</v>
      </c>
      <c r="BG688" s="221">
        <f>IF(N688="zákl. přenesená",J688,0)</f>
        <v>0</v>
      </c>
      <c r="BH688" s="221">
        <f>IF(N688="sníž. přenesená",J688,0)</f>
        <v>0</v>
      </c>
      <c r="BI688" s="221">
        <f>IF(N688="nulová",J688,0)</f>
        <v>0</v>
      </c>
      <c r="BJ688" s="21" t="s">
        <v>82</v>
      </c>
      <c r="BK688" s="221">
        <f>ROUND(I688*H688,2)</f>
        <v>0</v>
      </c>
      <c r="BL688" s="21" t="s">
        <v>1100</v>
      </c>
      <c r="BM688" s="220" t="s">
        <v>3477</v>
      </c>
    </row>
    <row r="689" s="2" customFormat="1" ht="24.15" customHeight="1">
      <c r="A689" s="42"/>
      <c r="B689" s="43"/>
      <c r="C689" s="209" t="s">
        <v>3478</v>
      </c>
      <c r="D689" s="209" t="s">
        <v>192</v>
      </c>
      <c r="E689" s="210" t="s">
        <v>3479</v>
      </c>
      <c r="F689" s="211" t="s">
        <v>3480</v>
      </c>
      <c r="G689" s="212" t="s">
        <v>1099</v>
      </c>
      <c r="H689" s="213">
        <v>1</v>
      </c>
      <c r="I689" s="214"/>
      <c r="J689" s="215">
        <f>ROUND(I689*H689,2)</f>
        <v>0</v>
      </c>
      <c r="K689" s="211" t="s">
        <v>19</v>
      </c>
      <c r="L689" s="48"/>
      <c r="M689" s="216" t="s">
        <v>19</v>
      </c>
      <c r="N689" s="217" t="s">
        <v>45</v>
      </c>
      <c r="O689" s="88"/>
      <c r="P689" s="218">
        <f>O689*H689</f>
        <v>0</v>
      </c>
      <c r="Q689" s="218">
        <v>0</v>
      </c>
      <c r="R689" s="218">
        <f>Q689*H689</f>
        <v>0</v>
      </c>
      <c r="S689" s="218">
        <v>0</v>
      </c>
      <c r="T689" s="219">
        <f>S689*H689</f>
        <v>0</v>
      </c>
      <c r="U689" s="42"/>
      <c r="V689" s="42"/>
      <c r="W689" s="42"/>
      <c r="X689" s="42"/>
      <c r="Y689" s="42"/>
      <c r="Z689" s="42"/>
      <c r="AA689" s="42"/>
      <c r="AB689" s="42"/>
      <c r="AC689" s="42"/>
      <c r="AD689" s="42"/>
      <c r="AE689" s="42"/>
      <c r="AR689" s="220" t="s">
        <v>1100</v>
      </c>
      <c r="AT689" s="220" t="s">
        <v>192</v>
      </c>
      <c r="AU689" s="220" t="s">
        <v>196</v>
      </c>
      <c r="AY689" s="21" t="s">
        <v>189</v>
      </c>
      <c r="BE689" s="221">
        <f>IF(N689="základní",J689,0)</f>
        <v>0</v>
      </c>
      <c r="BF689" s="221">
        <f>IF(N689="snížená",J689,0)</f>
        <v>0</v>
      </c>
      <c r="BG689" s="221">
        <f>IF(N689="zákl. přenesená",J689,0)</f>
        <v>0</v>
      </c>
      <c r="BH689" s="221">
        <f>IF(N689="sníž. přenesená",J689,0)</f>
        <v>0</v>
      </c>
      <c r="BI689" s="221">
        <f>IF(N689="nulová",J689,0)</f>
        <v>0</v>
      </c>
      <c r="BJ689" s="21" t="s">
        <v>82</v>
      </c>
      <c r="BK689" s="221">
        <f>ROUND(I689*H689,2)</f>
        <v>0</v>
      </c>
      <c r="BL689" s="21" t="s">
        <v>1100</v>
      </c>
      <c r="BM689" s="220" t="s">
        <v>3481</v>
      </c>
    </row>
    <row r="690" s="12" customFormat="1" ht="20.88" customHeight="1">
      <c r="A690" s="12"/>
      <c r="B690" s="193"/>
      <c r="C690" s="194"/>
      <c r="D690" s="195" t="s">
        <v>73</v>
      </c>
      <c r="E690" s="207" t="s">
        <v>3482</v>
      </c>
      <c r="F690" s="207" t="s">
        <v>3483</v>
      </c>
      <c r="G690" s="194"/>
      <c r="H690" s="194"/>
      <c r="I690" s="197"/>
      <c r="J690" s="208">
        <f>BK690</f>
        <v>0</v>
      </c>
      <c r="K690" s="194"/>
      <c r="L690" s="199"/>
      <c r="M690" s="200"/>
      <c r="N690" s="201"/>
      <c r="O690" s="201"/>
      <c r="P690" s="202">
        <f>P691</f>
        <v>0</v>
      </c>
      <c r="Q690" s="201"/>
      <c r="R690" s="202">
        <f>R691</f>
        <v>0.02989</v>
      </c>
      <c r="S690" s="201"/>
      <c r="T690" s="203">
        <f>T691</f>
        <v>0</v>
      </c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R690" s="204" t="s">
        <v>82</v>
      </c>
      <c r="AT690" s="205" t="s">
        <v>73</v>
      </c>
      <c r="AU690" s="205" t="s">
        <v>84</v>
      </c>
      <c r="AY690" s="204" t="s">
        <v>189</v>
      </c>
      <c r="BK690" s="206">
        <f>BK691</f>
        <v>0</v>
      </c>
    </row>
    <row r="691" s="17" customFormat="1" ht="20.88" customHeight="1">
      <c r="A691" s="17"/>
      <c r="B691" s="291"/>
      <c r="C691" s="292"/>
      <c r="D691" s="293" t="s">
        <v>73</v>
      </c>
      <c r="E691" s="293" t="s">
        <v>3484</v>
      </c>
      <c r="F691" s="293" t="s">
        <v>3485</v>
      </c>
      <c r="G691" s="292"/>
      <c r="H691" s="292"/>
      <c r="I691" s="294"/>
      <c r="J691" s="295">
        <f>BK691</f>
        <v>0</v>
      </c>
      <c r="K691" s="292"/>
      <c r="L691" s="296"/>
      <c r="M691" s="297"/>
      <c r="N691" s="298"/>
      <c r="O691" s="298"/>
      <c r="P691" s="299">
        <f>SUM(P692:P699)</f>
        <v>0</v>
      </c>
      <c r="Q691" s="298"/>
      <c r="R691" s="299">
        <f>SUM(R692:R699)</f>
        <v>0.02989</v>
      </c>
      <c r="S691" s="298"/>
      <c r="T691" s="300">
        <f>SUM(T692:T699)</f>
        <v>0</v>
      </c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R691" s="301" t="s">
        <v>82</v>
      </c>
      <c r="AT691" s="302" t="s">
        <v>73</v>
      </c>
      <c r="AU691" s="302" t="s">
        <v>190</v>
      </c>
      <c r="AY691" s="301" t="s">
        <v>189</v>
      </c>
      <c r="BK691" s="303">
        <f>SUM(BK692:BK699)</f>
        <v>0</v>
      </c>
    </row>
    <row r="692" s="2" customFormat="1" ht="16.5" customHeight="1">
      <c r="A692" s="42"/>
      <c r="B692" s="43"/>
      <c r="C692" s="209" t="s">
        <v>3075</v>
      </c>
      <c r="D692" s="209" t="s">
        <v>192</v>
      </c>
      <c r="E692" s="210" t="s">
        <v>3486</v>
      </c>
      <c r="F692" s="211" t="s">
        <v>1104</v>
      </c>
      <c r="G692" s="212" t="s">
        <v>1099</v>
      </c>
      <c r="H692" s="213">
        <v>1</v>
      </c>
      <c r="I692" s="214"/>
      <c r="J692" s="215">
        <f>ROUND(I692*H692,2)</f>
        <v>0</v>
      </c>
      <c r="K692" s="211" t="s">
        <v>19</v>
      </c>
      <c r="L692" s="48"/>
      <c r="M692" s="216" t="s">
        <v>19</v>
      </c>
      <c r="N692" s="217" t="s">
        <v>45</v>
      </c>
      <c r="O692" s="88"/>
      <c r="P692" s="218">
        <f>O692*H692</f>
        <v>0</v>
      </c>
      <c r="Q692" s="218">
        <v>0</v>
      </c>
      <c r="R692" s="218">
        <f>Q692*H692</f>
        <v>0</v>
      </c>
      <c r="S692" s="218">
        <v>0</v>
      </c>
      <c r="T692" s="219">
        <f>S692*H692</f>
        <v>0</v>
      </c>
      <c r="U692" s="42"/>
      <c r="V692" s="42"/>
      <c r="W692" s="42"/>
      <c r="X692" s="42"/>
      <c r="Y692" s="42"/>
      <c r="Z692" s="42"/>
      <c r="AA692" s="42"/>
      <c r="AB692" s="42"/>
      <c r="AC692" s="42"/>
      <c r="AD692" s="42"/>
      <c r="AE692" s="42"/>
      <c r="AR692" s="220" t="s">
        <v>1100</v>
      </c>
      <c r="AT692" s="220" t="s">
        <v>192</v>
      </c>
      <c r="AU692" s="220" t="s">
        <v>196</v>
      </c>
      <c r="AY692" s="21" t="s">
        <v>189</v>
      </c>
      <c r="BE692" s="221">
        <f>IF(N692="základní",J692,0)</f>
        <v>0</v>
      </c>
      <c r="BF692" s="221">
        <f>IF(N692="snížená",J692,0)</f>
        <v>0</v>
      </c>
      <c r="BG692" s="221">
        <f>IF(N692="zákl. přenesená",J692,0)</f>
        <v>0</v>
      </c>
      <c r="BH692" s="221">
        <f>IF(N692="sníž. přenesená",J692,0)</f>
        <v>0</v>
      </c>
      <c r="BI692" s="221">
        <f>IF(N692="nulová",J692,0)</f>
        <v>0</v>
      </c>
      <c r="BJ692" s="21" t="s">
        <v>82</v>
      </c>
      <c r="BK692" s="221">
        <f>ROUND(I692*H692,2)</f>
        <v>0</v>
      </c>
      <c r="BL692" s="21" t="s">
        <v>1100</v>
      </c>
      <c r="BM692" s="220" t="s">
        <v>3487</v>
      </c>
    </row>
    <row r="693" s="2" customFormat="1" ht="16.5" customHeight="1">
      <c r="A693" s="42"/>
      <c r="B693" s="43"/>
      <c r="C693" s="209" t="s">
        <v>3488</v>
      </c>
      <c r="D693" s="209" t="s">
        <v>192</v>
      </c>
      <c r="E693" s="210" t="s">
        <v>1110</v>
      </c>
      <c r="F693" s="211" t="s">
        <v>1111</v>
      </c>
      <c r="G693" s="212" t="s">
        <v>1099</v>
      </c>
      <c r="H693" s="213">
        <v>1</v>
      </c>
      <c r="I693" s="214"/>
      <c r="J693" s="215">
        <f>ROUND(I693*H693,2)</f>
        <v>0</v>
      </c>
      <c r="K693" s="211" t="s">
        <v>19</v>
      </c>
      <c r="L693" s="48"/>
      <c r="M693" s="216" t="s">
        <v>19</v>
      </c>
      <c r="N693" s="217" t="s">
        <v>45</v>
      </c>
      <c r="O693" s="88"/>
      <c r="P693" s="218">
        <f>O693*H693</f>
        <v>0</v>
      </c>
      <c r="Q693" s="218">
        <v>0</v>
      </c>
      <c r="R693" s="218">
        <f>Q693*H693</f>
        <v>0</v>
      </c>
      <c r="S693" s="218">
        <v>0</v>
      </c>
      <c r="T693" s="219">
        <f>S693*H693</f>
        <v>0</v>
      </c>
      <c r="U693" s="42"/>
      <c r="V693" s="42"/>
      <c r="W693" s="42"/>
      <c r="X693" s="42"/>
      <c r="Y693" s="42"/>
      <c r="Z693" s="42"/>
      <c r="AA693" s="42"/>
      <c r="AB693" s="42"/>
      <c r="AC693" s="42"/>
      <c r="AD693" s="42"/>
      <c r="AE693" s="42"/>
      <c r="AR693" s="220" t="s">
        <v>1100</v>
      </c>
      <c r="AT693" s="220" t="s">
        <v>192</v>
      </c>
      <c r="AU693" s="220" t="s">
        <v>196</v>
      </c>
      <c r="AY693" s="21" t="s">
        <v>189</v>
      </c>
      <c r="BE693" s="221">
        <f>IF(N693="základní",J693,0)</f>
        <v>0</v>
      </c>
      <c r="BF693" s="221">
        <f>IF(N693="snížená",J693,0)</f>
        <v>0</v>
      </c>
      <c r="BG693" s="221">
        <f>IF(N693="zákl. přenesená",J693,0)</f>
        <v>0</v>
      </c>
      <c r="BH693" s="221">
        <f>IF(N693="sníž. přenesená",J693,0)</f>
        <v>0</v>
      </c>
      <c r="BI693" s="221">
        <f>IF(N693="nulová",J693,0)</f>
        <v>0</v>
      </c>
      <c r="BJ693" s="21" t="s">
        <v>82</v>
      </c>
      <c r="BK693" s="221">
        <f>ROUND(I693*H693,2)</f>
        <v>0</v>
      </c>
      <c r="BL693" s="21" t="s">
        <v>1100</v>
      </c>
      <c r="BM693" s="220" t="s">
        <v>3489</v>
      </c>
    </row>
    <row r="694" s="2" customFormat="1" ht="16.5" customHeight="1">
      <c r="A694" s="42"/>
      <c r="B694" s="43"/>
      <c r="C694" s="209" t="s">
        <v>3078</v>
      </c>
      <c r="D694" s="209" t="s">
        <v>192</v>
      </c>
      <c r="E694" s="210" t="s">
        <v>3490</v>
      </c>
      <c r="F694" s="211" t="s">
        <v>3491</v>
      </c>
      <c r="G694" s="212" t="s">
        <v>1099</v>
      </c>
      <c r="H694" s="213">
        <v>1</v>
      </c>
      <c r="I694" s="214"/>
      <c r="J694" s="215">
        <f>ROUND(I694*H694,2)</f>
        <v>0</v>
      </c>
      <c r="K694" s="211" t="s">
        <v>19</v>
      </c>
      <c r="L694" s="48"/>
      <c r="M694" s="216" t="s">
        <v>19</v>
      </c>
      <c r="N694" s="217" t="s">
        <v>45</v>
      </c>
      <c r="O694" s="88"/>
      <c r="P694" s="218">
        <f>O694*H694</f>
        <v>0</v>
      </c>
      <c r="Q694" s="218">
        <v>0</v>
      </c>
      <c r="R694" s="218">
        <f>Q694*H694</f>
        <v>0</v>
      </c>
      <c r="S694" s="218">
        <v>0</v>
      </c>
      <c r="T694" s="219">
        <f>S694*H694</f>
        <v>0</v>
      </c>
      <c r="U694" s="42"/>
      <c r="V694" s="42"/>
      <c r="W694" s="42"/>
      <c r="X694" s="42"/>
      <c r="Y694" s="42"/>
      <c r="Z694" s="42"/>
      <c r="AA694" s="42"/>
      <c r="AB694" s="42"/>
      <c r="AC694" s="42"/>
      <c r="AD694" s="42"/>
      <c r="AE694" s="42"/>
      <c r="AR694" s="220" t="s">
        <v>1100</v>
      </c>
      <c r="AT694" s="220" t="s">
        <v>192</v>
      </c>
      <c r="AU694" s="220" t="s">
        <v>196</v>
      </c>
      <c r="AY694" s="21" t="s">
        <v>189</v>
      </c>
      <c r="BE694" s="221">
        <f>IF(N694="základní",J694,0)</f>
        <v>0</v>
      </c>
      <c r="BF694" s="221">
        <f>IF(N694="snížená",J694,0)</f>
        <v>0</v>
      </c>
      <c r="BG694" s="221">
        <f>IF(N694="zákl. přenesená",J694,0)</f>
        <v>0</v>
      </c>
      <c r="BH694" s="221">
        <f>IF(N694="sníž. přenesená",J694,0)</f>
        <v>0</v>
      </c>
      <c r="BI694" s="221">
        <f>IF(N694="nulová",J694,0)</f>
        <v>0</v>
      </c>
      <c r="BJ694" s="21" t="s">
        <v>82</v>
      </c>
      <c r="BK694" s="221">
        <f>ROUND(I694*H694,2)</f>
        <v>0</v>
      </c>
      <c r="BL694" s="21" t="s">
        <v>1100</v>
      </c>
      <c r="BM694" s="220" t="s">
        <v>3492</v>
      </c>
    </row>
    <row r="695" s="2" customFormat="1" ht="16.5" customHeight="1">
      <c r="A695" s="42"/>
      <c r="B695" s="43"/>
      <c r="C695" s="209" t="s">
        <v>3493</v>
      </c>
      <c r="D695" s="209" t="s">
        <v>192</v>
      </c>
      <c r="E695" s="210" t="s">
        <v>3494</v>
      </c>
      <c r="F695" s="211" t="s">
        <v>3495</v>
      </c>
      <c r="G695" s="212" t="s">
        <v>1099</v>
      </c>
      <c r="H695" s="213">
        <v>1</v>
      </c>
      <c r="I695" s="214"/>
      <c r="J695" s="215">
        <f>ROUND(I695*H695,2)</f>
        <v>0</v>
      </c>
      <c r="K695" s="211" t="s">
        <v>19</v>
      </c>
      <c r="L695" s="48"/>
      <c r="M695" s="216" t="s">
        <v>19</v>
      </c>
      <c r="N695" s="217" t="s">
        <v>45</v>
      </c>
      <c r="O695" s="88"/>
      <c r="P695" s="218">
        <f>O695*H695</f>
        <v>0</v>
      </c>
      <c r="Q695" s="218">
        <v>0</v>
      </c>
      <c r="R695" s="218">
        <f>Q695*H695</f>
        <v>0</v>
      </c>
      <c r="S695" s="218">
        <v>0</v>
      </c>
      <c r="T695" s="219">
        <f>S695*H695</f>
        <v>0</v>
      </c>
      <c r="U695" s="42"/>
      <c r="V695" s="42"/>
      <c r="W695" s="42"/>
      <c r="X695" s="42"/>
      <c r="Y695" s="42"/>
      <c r="Z695" s="42"/>
      <c r="AA695" s="42"/>
      <c r="AB695" s="42"/>
      <c r="AC695" s="42"/>
      <c r="AD695" s="42"/>
      <c r="AE695" s="42"/>
      <c r="AR695" s="220" t="s">
        <v>1100</v>
      </c>
      <c r="AT695" s="220" t="s">
        <v>192</v>
      </c>
      <c r="AU695" s="220" t="s">
        <v>196</v>
      </c>
      <c r="AY695" s="21" t="s">
        <v>189</v>
      </c>
      <c r="BE695" s="221">
        <f>IF(N695="základní",J695,0)</f>
        <v>0</v>
      </c>
      <c r="BF695" s="221">
        <f>IF(N695="snížená",J695,0)</f>
        <v>0</v>
      </c>
      <c r="BG695" s="221">
        <f>IF(N695="zákl. přenesená",J695,0)</f>
        <v>0</v>
      </c>
      <c r="BH695" s="221">
        <f>IF(N695="sníž. přenesená",J695,0)</f>
        <v>0</v>
      </c>
      <c r="BI695" s="221">
        <f>IF(N695="nulová",J695,0)</f>
        <v>0</v>
      </c>
      <c r="BJ695" s="21" t="s">
        <v>82</v>
      </c>
      <c r="BK695" s="221">
        <f>ROUND(I695*H695,2)</f>
        <v>0</v>
      </c>
      <c r="BL695" s="21" t="s">
        <v>1100</v>
      </c>
      <c r="BM695" s="220" t="s">
        <v>3496</v>
      </c>
    </row>
    <row r="696" s="2" customFormat="1" ht="16.5" customHeight="1">
      <c r="A696" s="42"/>
      <c r="B696" s="43"/>
      <c r="C696" s="209" t="s">
        <v>3081</v>
      </c>
      <c r="D696" s="209" t="s">
        <v>192</v>
      </c>
      <c r="E696" s="210" t="s">
        <v>3497</v>
      </c>
      <c r="F696" s="211" t="s">
        <v>3498</v>
      </c>
      <c r="G696" s="212" t="s">
        <v>1099</v>
      </c>
      <c r="H696" s="213">
        <v>1</v>
      </c>
      <c r="I696" s="214"/>
      <c r="J696" s="215">
        <f>ROUND(I696*H696,2)</f>
        <v>0</v>
      </c>
      <c r="K696" s="211" t="s">
        <v>19</v>
      </c>
      <c r="L696" s="48"/>
      <c r="M696" s="216" t="s">
        <v>19</v>
      </c>
      <c r="N696" s="217" t="s">
        <v>45</v>
      </c>
      <c r="O696" s="88"/>
      <c r="P696" s="218">
        <f>O696*H696</f>
        <v>0</v>
      </c>
      <c r="Q696" s="218">
        <v>0</v>
      </c>
      <c r="R696" s="218">
        <f>Q696*H696</f>
        <v>0</v>
      </c>
      <c r="S696" s="218">
        <v>0</v>
      </c>
      <c r="T696" s="219">
        <f>S696*H696</f>
        <v>0</v>
      </c>
      <c r="U696" s="42"/>
      <c r="V696" s="42"/>
      <c r="W696" s="42"/>
      <c r="X696" s="42"/>
      <c r="Y696" s="42"/>
      <c r="Z696" s="42"/>
      <c r="AA696" s="42"/>
      <c r="AB696" s="42"/>
      <c r="AC696" s="42"/>
      <c r="AD696" s="42"/>
      <c r="AE696" s="42"/>
      <c r="AR696" s="220" t="s">
        <v>1100</v>
      </c>
      <c r="AT696" s="220" t="s">
        <v>192</v>
      </c>
      <c r="AU696" s="220" t="s">
        <v>196</v>
      </c>
      <c r="AY696" s="21" t="s">
        <v>189</v>
      </c>
      <c r="BE696" s="221">
        <f>IF(N696="základní",J696,0)</f>
        <v>0</v>
      </c>
      <c r="BF696" s="221">
        <f>IF(N696="snížená",J696,0)</f>
        <v>0</v>
      </c>
      <c r="BG696" s="221">
        <f>IF(N696="zákl. přenesená",J696,0)</f>
        <v>0</v>
      </c>
      <c r="BH696" s="221">
        <f>IF(N696="sníž. přenesená",J696,0)</f>
        <v>0</v>
      </c>
      <c r="BI696" s="221">
        <f>IF(N696="nulová",J696,0)</f>
        <v>0</v>
      </c>
      <c r="BJ696" s="21" t="s">
        <v>82</v>
      </c>
      <c r="BK696" s="221">
        <f>ROUND(I696*H696,2)</f>
        <v>0</v>
      </c>
      <c r="BL696" s="21" t="s">
        <v>1100</v>
      </c>
      <c r="BM696" s="220" t="s">
        <v>3499</v>
      </c>
    </row>
    <row r="697" s="2" customFormat="1" ht="24.15" customHeight="1">
      <c r="A697" s="42"/>
      <c r="B697" s="43"/>
      <c r="C697" s="209" t="s">
        <v>3500</v>
      </c>
      <c r="D697" s="209" t="s">
        <v>192</v>
      </c>
      <c r="E697" s="210" t="s">
        <v>3501</v>
      </c>
      <c r="F697" s="211" t="s">
        <v>3502</v>
      </c>
      <c r="G697" s="212" t="s">
        <v>1099</v>
      </c>
      <c r="H697" s="213">
        <v>1</v>
      </c>
      <c r="I697" s="214"/>
      <c r="J697" s="215">
        <f>ROUND(I697*H697,2)</f>
        <v>0</v>
      </c>
      <c r="K697" s="211" t="s">
        <v>19</v>
      </c>
      <c r="L697" s="48"/>
      <c r="M697" s="216" t="s">
        <v>19</v>
      </c>
      <c r="N697" s="217" t="s">
        <v>45</v>
      </c>
      <c r="O697" s="88"/>
      <c r="P697" s="218">
        <f>O697*H697</f>
        <v>0</v>
      </c>
      <c r="Q697" s="218">
        <v>0</v>
      </c>
      <c r="R697" s="218">
        <f>Q697*H697</f>
        <v>0</v>
      </c>
      <c r="S697" s="218">
        <v>0</v>
      </c>
      <c r="T697" s="219">
        <f>S697*H697</f>
        <v>0</v>
      </c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  <c r="AE697" s="42"/>
      <c r="AR697" s="220" t="s">
        <v>1100</v>
      </c>
      <c r="AT697" s="220" t="s">
        <v>192</v>
      </c>
      <c r="AU697" s="220" t="s">
        <v>196</v>
      </c>
      <c r="AY697" s="21" t="s">
        <v>189</v>
      </c>
      <c r="BE697" s="221">
        <f>IF(N697="základní",J697,0)</f>
        <v>0</v>
      </c>
      <c r="BF697" s="221">
        <f>IF(N697="snížená",J697,0)</f>
        <v>0</v>
      </c>
      <c r="BG697" s="221">
        <f>IF(N697="zákl. přenesená",J697,0)</f>
        <v>0</v>
      </c>
      <c r="BH697" s="221">
        <f>IF(N697="sníž. přenesená",J697,0)</f>
        <v>0</v>
      </c>
      <c r="BI697" s="221">
        <f>IF(N697="nulová",J697,0)</f>
        <v>0</v>
      </c>
      <c r="BJ697" s="21" t="s">
        <v>82</v>
      </c>
      <c r="BK697" s="221">
        <f>ROUND(I697*H697,2)</f>
        <v>0</v>
      </c>
      <c r="BL697" s="21" t="s">
        <v>1100</v>
      </c>
      <c r="BM697" s="220" t="s">
        <v>3503</v>
      </c>
    </row>
    <row r="698" s="2" customFormat="1" ht="16.5" customHeight="1">
      <c r="A698" s="42"/>
      <c r="B698" s="43"/>
      <c r="C698" s="209" t="s">
        <v>3084</v>
      </c>
      <c r="D698" s="209" t="s">
        <v>192</v>
      </c>
      <c r="E698" s="210" t="s">
        <v>3504</v>
      </c>
      <c r="F698" s="211" t="s">
        <v>3505</v>
      </c>
      <c r="G698" s="212" t="s">
        <v>1099</v>
      </c>
      <c r="H698" s="213">
        <v>1</v>
      </c>
      <c r="I698" s="214"/>
      <c r="J698" s="215">
        <f>ROUND(I698*H698,2)</f>
        <v>0</v>
      </c>
      <c r="K698" s="211" t="s">
        <v>19</v>
      </c>
      <c r="L698" s="48"/>
      <c r="M698" s="216" t="s">
        <v>19</v>
      </c>
      <c r="N698" s="217" t="s">
        <v>45</v>
      </c>
      <c r="O698" s="88"/>
      <c r="P698" s="218">
        <f>O698*H698</f>
        <v>0</v>
      </c>
      <c r="Q698" s="218">
        <v>0</v>
      </c>
      <c r="R698" s="218">
        <f>Q698*H698</f>
        <v>0</v>
      </c>
      <c r="S698" s="218">
        <v>0</v>
      </c>
      <c r="T698" s="219">
        <f>S698*H698</f>
        <v>0</v>
      </c>
      <c r="U698" s="42"/>
      <c r="V698" s="42"/>
      <c r="W698" s="42"/>
      <c r="X698" s="42"/>
      <c r="Y698" s="42"/>
      <c r="Z698" s="42"/>
      <c r="AA698" s="42"/>
      <c r="AB698" s="42"/>
      <c r="AC698" s="42"/>
      <c r="AD698" s="42"/>
      <c r="AE698" s="42"/>
      <c r="AR698" s="220" t="s">
        <v>1100</v>
      </c>
      <c r="AT698" s="220" t="s">
        <v>192</v>
      </c>
      <c r="AU698" s="220" t="s">
        <v>196</v>
      </c>
      <c r="AY698" s="21" t="s">
        <v>189</v>
      </c>
      <c r="BE698" s="221">
        <f>IF(N698="základní",J698,0)</f>
        <v>0</v>
      </c>
      <c r="BF698" s="221">
        <f>IF(N698="snížená",J698,0)</f>
        <v>0</v>
      </c>
      <c r="BG698" s="221">
        <f>IF(N698="zákl. přenesená",J698,0)</f>
        <v>0</v>
      </c>
      <c r="BH698" s="221">
        <f>IF(N698="sníž. přenesená",J698,0)</f>
        <v>0</v>
      </c>
      <c r="BI698" s="221">
        <f>IF(N698="nulová",J698,0)</f>
        <v>0</v>
      </c>
      <c r="BJ698" s="21" t="s">
        <v>82</v>
      </c>
      <c r="BK698" s="221">
        <f>ROUND(I698*H698,2)</f>
        <v>0</v>
      </c>
      <c r="BL698" s="21" t="s">
        <v>1100</v>
      </c>
      <c r="BM698" s="220" t="s">
        <v>3506</v>
      </c>
    </row>
    <row r="699" s="2" customFormat="1" ht="44.25" customHeight="1">
      <c r="A699" s="42"/>
      <c r="B699" s="43"/>
      <c r="C699" s="209" t="s">
        <v>3507</v>
      </c>
      <c r="D699" s="209" t="s">
        <v>192</v>
      </c>
      <c r="E699" s="210" t="s">
        <v>3508</v>
      </c>
      <c r="F699" s="211" t="s">
        <v>3509</v>
      </c>
      <c r="G699" s="212" t="s">
        <v>250</v>
      </c>
      <c r="H699" s="213">
        <v>1</v>
      </c>
      <c r="I699" s="214"/>
      <c r="J699" s="215">
        <f>ROUND(I699*H699,2)</f>
        <v>0</v>
      </c>
      <c r="K699" s="211" t="s">
        <v>19</v>
      </c>
      <c r="L699" s="48"/>
      <c r="M699" s="216" t="s">
        <v>19</v>
      </c>
      <c r="N699" s="217" t="s">
        <v>45</v>
      </c>
      <c r="O699" s="88"/>
      <c r="P699" s="218">
        <f>O699*H699</f>
        <v>0</v>
      </c>
      <c r="Q699" s="218">
        <v>0.02989</v>
      </c>
      <c r="R699" s="218">
        <f>Q699*H699</f>
        <v>0.02989</v>
      </c>
      <c r="S699" s="218">
        <v>0</v>
      </c>
      <c r="T699" s="219">
        <f>S699*H699</f>
        <v>0</v>
      </c>
      <c r="U699" s="42"/>
      <c r="V699" s="42"/>
      <c r="W699" s="42"/>
      <c r="X699" s="42"/>
      <c r="Y699" s="42"/>
      <c r="Z699" s="42"/>
      <c r="AA699" s="42"/>
      <c r="AB699" s="42"/>
      <c r="AC699" s="42"/>
      <c r="AD699" s="42"/>
      <c r="AE699" s="42"/>
      <c r="AR699" s="220" t="s">
        <v>1100</v>
      </c>
      <c r="AT699" s="220" t="s">
        <v>192</v>
      </c>
      <c r="AU699" s="220" t="s">
        <v>196</v>
      </c>
      <c r="AY699" s="21" t="s">
        <v>189</v>
      </c>
      <c r="BE699" s="221">
        <f>IF(N699="základní",J699,0)</f>
        <v>0</v>
      </c>
      <c r="BF699" s="221">
        <f>IF(N699="snížená",J699,0)</f>
        <v>0</v>
      </c>
      <c r="BG699" s="221">
        <f>IF(N699="zákl. přenesená",J699,0)</f>
        <v>0</v>
      </c>
      <c r="BH699" s="221">
        <f>IF(N699="sníž. přenesená",J699,0)</f>
        <v>0</v>
      </c>
      <c r="BI699" s="221">
        <f>IF(N699="nulová",J699,0)</f>
        <v>0</v>
      </c>
      <c r="BJ699" s="21" t="s">
        <v>82</v>
      </c>
      <c r="BK699" s="221">
        <f>ROUND(I699*H699,2)</f>
        <v>0</v>
      </c>
      <c r="BL699" s="21" t="s">
        <v>1100</v>
      </c>
      <c r="BM699" s="220" t="s">
        <v>3510</v>
      </c>
    </row>
    <row r="700" s="12" customFormat="1" ht="20.88" customHeight="1">
      <c r="A700" s="12"/>
      <c r="B700" s="193"/>
      <c r="C700" s="194"/>
      <c r="D700" s="195" t="s">
        <v>73</v>
      </c>
      <c r="E700" s="207" t="s">
        <v>3511</v>
      </c>
      <c r="F700" s="207" t="s">
        <v>3512</v>
      </c>
      <c r="G700" s="194"/>
      <c r="H700" s="194"/>
      <c r="I700" s="197"/>
      <c r="J700" s="208">
        <f>BK700</f>
        <v>0</v>
      </c>
      <c r="K700" s="194"/>
      <c r="L700" s="199"/>
      <c r="M700" s="200"/>
      <c r="N700" s="201"/>
      <c r="O700" s="201"/>
      <c r="P700" s="202">
        <f>P701</f>
        <v>0</v>
      </c>
      <c r="Q700" s="201"/>
      <c r="R700" s="202">
        <f>R701</f>
        <v>0</v>
      </c>
      <c r="S700" s="201"/>
      <c r="T700" s="203">
        <f>T701</f>
        <v>0</v>
      </c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R700" s="204" t="s">
        <v>82</v>
      </c>
      <c r="AT700" s="205" t="s">
        <v>73</v>
      </c>
      <c r="AU700" s="205" t="s">
        <v>84</v>
      </c>
      <c r="AY700" s="204" t="s">
        <v>189</v>
      </c>
      <c r="BK700" s="206">
        <f>BK701</f>
        <v>0</v>
      </c>
    </row>
    <row r="701" s="17" customFormat="1" ht="20.88" customHeight="1">
      <c r="A701" s="17"/>
      <c r="B701" s="291"/>
      <c r="C701" s="292"/>
      <c r="D701" s="293" t="s">
        <v>73</v>
      </c>
      <c r="E701" s="293" t="s">
        <v>3513</v>
      </c>
      <c r="F701" s="293" t="s">
        <v>3514</v>
      </c>
      <c r="G701" s="292"/>
      <c r="H701" s="292"/>
      <c r="I701" s="294"/>
      <c r="J701" s="295">
        <f>BK701</f>
        <v>0</v>
      </c>
      <c r="K701" s="292"/>
      <c r="L701" s="296"/>
      <c r="M701" s="297"/>
      <c r="N701" s="298"/>
      <c r="O701" s="298"/>
      <c r="P701" s="299">
        <f>SUM(P702:P704)</f>
        <v>0</v>
      </c>
      <c r="Q701" s="298"/>
      <c r="R701" s="299">
        <f>SUM(R702:R704)</f>
        <v>0</v>
      </c>
      <c r="S701" s="298"/>
      <c r="T701" s="300">
        <f>SUM(T702:T704)</f>
        <v>0</v>
      </c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R701" s="301" t="s">
        <v>82</v>
      </c>
      <c r="AT701" s="302" t="s">
        <v>73</v>
      </c>
      <c r="AU701" s="302" t="s">
        <v>190</v>
      </c>
      <c r="AY701" s="301" t="s">
        <v>189</v>
      </c>
      <c r="BK701" s="303">
        <f>SUM(BK702:BK704)</f>
        <v>0</v>
      </c>
    </row>
    <row r="702" s="2" customFormat="1" ht="16.5" customHeight="1">
      <c r="A702" s="42"/>
      <c r="B702" s="43"/>
      <c r="C702" s="209" t="s">
        <v>3085</v>
      </c>
      <c r="D702" s="209" t="s">
        <v>192</v>
      </c>
      <c r="E702" s="210" t="s">
        <v>3515</v>
      </c>
      <c r="F702" s="211" t="s">
        <v>3516</v>
      </c>
      <c r="G702" s="212" t="s">
        <v>1099</v>
      </c>
      <c r="H702" s="213">
        <v>1</v>
      </c>
      <c r="I702" s="214"/>
      <c r="J702" s="215">
        <f>ROUND(I702*H702,2)</f>
        <v>0</v>
      </c>
      <c r="K702" s="211" t="s">
        <v>19</v>
      </c>
      <c r="L702" s="48"/>
      <c r="M702" s="216" t="s">
        <v>19</v>
      </c>
      <c r="N702" s="217" t="s">
        <v>45</v>
      </c>
      <c r="O702" s="88"/>
      <c r="P702" s="218">
        <f>O702*H702</f>
        <v>0</v>
      </c>
      <c r="Q702" s="218">
        <v>0</v>
      </c>
      <c r="R702" s="218">
        <f>Q702*H702</f>
        <v>0</v>
      </c>
      <c r="S702" s="218">
        <v>0</v>
      </c>
      <c r="T702" s="219">
        <f>S702*H702</f>
        <v>0</v>
      </c>
      <c r="U702" s="42"/>
      <c r="V702" s="42"/>
      <c r="W702" s="42"/>
      <c r="X702" s="42"/>
      <c r="Y702" s="42"/>
      <c r="Z702" s="42"/>
      <c r="AA702" s="42"/>
      <c r="AB702" s="42"/>
      <c r="AC702" s="42"/>
      <c r="AD702" s="42"/>
      <c r="AE702" s="42"/>
      <c r="AR702" s="220" t="s">
        <v>1100</v>
      </c>
      <c r="AT702" s="220" t="s">
        <v>192</v>
      </c>
      <c r="AU702" s="220" t="s">
        <v>196</v>
      </c>
      <c r="AY702" s="21" t="s">
        <v>189</v>
      </c>
      <c r="BE702" s="221">
        <f>IF(N702="základní",J702,0)</f>
        <v>0</v>
      </c>
      <c r="BF702" s="221">
        <f>IF(N702="snížená",J702,0)</f>
        <v>0</v>
      </c>
      <c r="BG702" s="221">
        <f>IF(N702="zákl. přenesená",J702,0)</f>
        <v>0</v>
      </c>
      <c r="BH702" s="221">
        <f>IF(N702="sníž. přenesená",J702,0)</f>
        <v>0</v>
      </c>
      <c r="BI702" s="221">
        <f>IF(N702="nulová",J702,0)</f>
        <v>0</v>
      </c>
      <c r="BJ702" s="21" t="s">
        <v>82</v>
      </c>
      <c r="BK702" s="221">
        <f>ROUND(I702*H702,2)</f>
        <v>0</v>
      </c>
      <c r="BL702" s="21" t="s">
        <v>1100</v>
      </c>
      <c r="BM702" s="220" t="s">
        <v>3517</v>
      </c>
    </row>
    <row r="703" s="2" customFormat="1" ht="16.5" customHeight="1">
      <c r="A703" s="42"/>
      <c r="B703" s="43"/>
      <c r="C703" s="209" t="s">
        <v>3518</v>
      </c>
      <c r="D703" s="209" t="s">
        <v>192</v>
      </c>
      <c r="E703" s="210" t="s">
        <v>3519</v>
      </c>
      <c r="F703" s="211" t="s">
        <v>3520</v>
      </c>
      <c r="G703" s="212" t="s">
        <v>1099</v>
      </c>
      <c r="H703" s="213">
        <v>1</v>
      </c>
      <c r="I703" s="214"/>
      <c r="J703" s="215">
        <f>ROUND(I703*H703,2)</f>
        <v>0</v>
      </c>
      <c r="K703" s="211" t="s">
        <v>19</v>
      </c>
      <c r="L703" s="48"/>
      <c r="M703" s="216" t="s">
        <v>19</v>
      </c>
      <c r="N703" s="217" t="s">
        <v>45</v>
      </c>
      <c r="O703" s="88"/>
      <c r="P703" s="218">
        <f>O703*H703</f>
        <v>0</v>
      </c>
      <c r="Q703" s="218">
        <v>0</v>
      </c>
      <c r="R703" s="218">
        <f>Q703*H703</f>
        <v>0</v>
      </c>
      <c r="S703" s="218">
        <v>0</v>
      </c>
      <c r="T703" s="219">
        <f>S703*H703</f>
        <v>0</v>
      </c>
      <c r="U703" s="42"/>
      <c r="V703" s="42"/>
      <c r="W703" s="42"/>
      <c r="X703" s="42"/>
      <c r="Y703" s="42"/>
      <c r="Z703" s="42"/>
      <c r="AA703" s="42"/>
      <c r="AB703" s="42"/>
      <c r="AC703" s="42"/>
      <c r="AD703" s="42"/>
      <c r="AE703" s="42"/>
      <c r="AR703" s="220" t="s">
        <v>1100</v>
      </c>
      <c r="AT703" s="220" t="s">
        <v>192</v>
      </c>
      <c r="AU703" s="220" t="s">
        <v>196</v>
      </c>
      <c r="AY703" s="21" t="s">
        <v>189</v>
      </c>
      <c r="BE703" s="221">
        <f>IF(N703="základní",J703,0)</f>
        <v>0</v>
      </c>
      <c r="BF703" s="221">
        <f>IF(N703="snížená",J703,0)</f>
        <v>0</v>
      </c>
      <c r="BG703" s="221">
        <f>IF(N703="zákl. přenesená",J703,0)</f>
        <v>0</v>
      </c>
      <c r="BH703" s="221">
        <f>IF(N703="sníž. přenesená",J703,0)</f>
        <v>0</v>
      </c>
      <c r="BI703" s="221">
        <f>IF(N703="nulová",J703,0)</f>
        <v>0</v>
      </c>
      <c r="BJ703" s="21" t="s">
        <v>82</v>
      </c>
      <c r="BK703" s="221">
        <f>ROUND(I703*H703,2)</f>
        <v>0</v>
      </c>
      <c r="BL703" s="21" t="s">
        <v>1100</v>
      </c>
      <c r="BM703" s="220" t="s">
        <v>3521</v>
      </c>
    </row>
    <row r="704" s="2" customFormat="1" ht="16.5" customHeight="1">
      <c r="A704" s="42"/>
      <c r="B704" s="43"/>
      <c r="C704" s="209" t="s">
        <v>3086</v>
      </c>
      <c r="D704" s="209" t="s">
        <v>192</v>
      </c>
      <c r="E704" s="210" t="s">
        <v>3522</v>
      </c>
      <c r="F704" s="211" t="s">
        <v>3523</v>
      </c>
      <c r="G704" s="212" t="s">
        <v>1099</v>
      </c>
      <c r="H704" s="213">
        <v>1</v>
      </c>
      <c r="I704" s="214"/>
      <c r="J704" s="215">
        <f>ROUND(I704*H704,2)</f>
        <v>0</v>
      </c>
      <c r="K704" s="211" t="s">
        <v>19</v>
      </c>
      <c r="L704" s="48"/>
      <c r="M704" s="216" t="s">
        <v>19</v>
      </c>
      <c r="N704" s="217" t="s">
        <v>45</v>
      </c>
      <c r="O704" s="88"/>
      <c r="P704" s="218">
        <f>O704*H704</f>
        <v>0</v>
      </c>
      <c r="Q704" s="218">
        <v>0</v>
      </c>
      <c r="R704" s="218">
        <f>Q704*H704</f>
        <v>0</v>
      </c>
      <c r="S704" s="218">
        <v>0</v>
      </c>
      <c r="T704" s="219">
        <f>S704*H704</f>
        <v>0</v>
      </c>
      <c r="U704" s="42"/>
      <c r="V704" s="42"/>
      <c r="W704" s="42"/>
      <c r="X704" s="42"/>
      <c r="Y704" s="42"/>
      <c r="Z704" s="42"/>
      <c r="AA704" s="42"/>
      <c r="AB704" s="42"/>
      <c r="AC704" s="42"/>
      <c r="AD704" s="42"/>
      <c r="AE704" s="42"/>
      <c r="AR704" s="220" t="s">
        <v>1100</v>
      </c>
      <c r="AT704" s="220" t="s">
        <v>192</v>
      </c>
      <c r="AU704" s="220" t="s">
        <v>196</v>
      </c>
      <c r="AY704" s="21" t="s">
        <v>189</v>
      </c>
      <c r="BE704" s="221">
        <f>IF(N704="základní",J704,0)</f>
        <v>0</v>
      </c>
      <c r="BF704" s="221">
        <f>IF(N704="snížená",J704,0)</f>
        <v>0</v>
      </c>
      <c r="BG704" s="221">
        <f>IF(N704="zákl. přenesená",J704,0)</f>
        <v>0</v>
      </c>
      <c r="BH704" s="221">
        <f>IF(N704="sníž. přenesená",J704,0)</f>
        <v>0</v>
      </c>
      <c r="BI704" s="221">
        <f>IF(N704="nulová",J704,0)</f>
        <v>0</v>
      </c>
      <c r="BJ704" s="21" t="s">
        <v>82</v>
      </c>
      <c r="BK704" s="221">
        <f>ROUND(I704*H704,2)</f>
        <v>0</v>
      </c>
      <c r="BL704" s="21" t="s">
        <v>1100</v>
      </c>
      <c r="BM704" s="220" t="s">
        <v>3524</v>
      </c>
    </row>
    <row r="705" s="12" customFormat="1" ht="20.88" customHeight="1">
      <c r="A705" s="12"/>
      <c r="B705" s="193"/>
      <c r="C705" s="194"/>
      <c r="D705" s="195" t="s">
        <v>73</v>
      </c>
      <c r="E705" s="207" t="s">
        <v>3525</v>
      </c>
      <c r="F705" s="207" t="s">
        <v>3526</v>
      </c>
      <c r="G705" s="194"/>
      <c r="H705" s="194"/>
      <c r="I705" s="197"/>
      <c r="J705" s="208">
        <f>BK705</f>
        <v>0</v>
      </c>
      <c r="K705" s="194"/>
      <c r="L705" s="199"/>
      <c r="M705" s="200"/>
      <c r="N705" s="201"/>
      <c r="O705" s="201"/>
      <c r="P705" s="202">
        <f>P706</f>
        <v>0</v>
      </c>
      <c r="Q705" s="201"/>
      <c r="R705" s="202">
        <f>R706</f>
        <v>0</v>
      </c>
      <c r="S705" s="201"/>
      <c r="T705" s="203">
        <f>T706</f>
        <v>0</v>
      </c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R705" s="204" t="s">
        <v>82</v>
      </c>
      <c r="AT705" s="205" t="s">
        <v>73</v>
      </c>
      <c r="AU705" s="205" t="s">
        <v>84</v>
      </c>
      <c r="AY705" s="204" t="s">
        <v>189</v>
      </c>
      <c r="BK705" s="206">
        <f>BK706</f>
        <v>0</v>
      </c>
    </row>
    <row r="706" s="17" customFormat="1" ht="20.88" customHeight="1">
      <c r="A706" s="17"/>
      <c r="B706" s="291"/>
      <c r="C706" s="292"/>
      <c r="D706" s="293" t="s">
        <v>73</v>
      </c>
      <c r="E706" s="293" t="s">
        <v>3527</v>
      </c>
      <c r="F706" s="293" t="s">
        <v>3528</v>
      </c>
      <c r="G706" s="292"/>
      <c r="H706" s="292"/>
      <c r="I706" s="294"/>
      <c r="J706" s="295">
        <f>BK706</f>
        <v>0</v>
      </c>
      <c r="K706" s="292"/>
      <c r="L706" s="296"/>
      <c r="M706" s="297"/>
      <c r="N706" s="298"/>
      <c r="O706" s="298"/>
      <c r="P706" s="299">
        <f>P707</f>
        <v>0</v>
      </c>
      <c r="Q706" s="298"/>
      <c r="R706" s="299">
        <f>R707</f>
        <v>0</v>
      </c>
      <c r="S706" s="298"/>
      <c r="T706" s="300">
        <f>T707</f>
        <v>0</v>
      </c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R706" s="301" t="s">
        <v>82</v>
      </c>
      <c r="AT706" s="302" t="s">
        <v>73</v>
      </c>
      <c r="AU706" s="302" t="s">
        <v>190</v>
      </c>
      <c r="AY706" s="301" t="s">
        <v>189</v>
      </c>
      <c r="BK706" s="303">
        <f>BK707</f>
        <v>0</v>
      </c>
    </row>
    <row r="707" s="2" customFormat="1" ht="16.5" customHeight="1">
      <c r="A707" s="42"/>
      <c r="B707" s="43"/>
      <c r="C707" s="209" t="s">
        <v>3529</v>
      </c>
      <c r="D707" s="209" t="s">
        <v>192</v>
      </c>
      <c r="E707" s="210" t="s">
        <v>3530</v>
      </c>
      <c r="F707" s="211" t="s">
        <v>3531</v>
      </c>
      <c r="G707" s="212" t="s">
        <v>1099</v>
      </c>
      <c r="H707" s="213">
        <v>1</v>
      </c>
      <c r="I707" s="214"/>
      <c r="J707" s="215">
        <f>ROUND(I707*H707,2)</f>
        <v>0</v>
      </c>
      <c r="K707" s="211" t="s">
        <v>19</v>
      </c>
      <c r="L707" s="48"/>
      <c r="M707" s="216" t="s">
        <v>19</v>
      </c>
      <c r="N707" s="217" t="s">
        <v>45</v>
      </c>
      <c r="O707" s="88"/>
      <c r="P707" s="218">
        <f>O707*H707</f>
        <v>0</v>
      </c>
      <c r="Q707" s="218">
        <v>0</v>
      </c>
      <c r="R707" s="218">
        <f>Q707*H707</f>
        <v>0</v>
      </c>
      <c r="S707" s="218">
        <v>0</v>
      </c>
      <c r="T707" s="219">
        <f>S707*H707</f>
        <v>0</v>
      </c>
      <c r="U707" s="42"/>
      <c r="V707" s="42"/>
      <c r="W707" s="42"/>
      <c r="X707" s="42"/>
      <c r="Y707" s="42"/>
      <c r="Z707" s="42"/>
      <c r="AA707" s="42"/>
      <c r="AB707" s="42"/>
      <c r="AC707" s="42"/>
      <c r="AD707" s="42"/>
      <c r="AE707" s="42"/>
      <c r="AR707" s="220" t="s">
        <v>1100</v>
      </c>
      <c r="AT707" s="220" t="s">
        <v>192</v>
      </c>
      <c r="AU707" s="220" t="s">
        <v>196</v>
      </c>
      <c r="AY707" s="21" t="s">
        <v>189</v>
      </c>
      <c r="BE707" s="221">
        <f>IF(N707="základní",J707,0)</f>
        <v>0</v>
      </c>
      <c r="BF707" s="221">
        <f>IF(N707="snížená",J707,0)</f>
        <v>0</v>
      </c>
      <c r="BG707" s="221">
        <f>IF(N707="zákl. přenesená",J707,0)</f>
        <v>0</v>
      </c>
      <c r="BH707" s="221">
        <f>IF(N707="sníž. přenesená",J707,0)</f>
        <v>0</v>
      </c>
      <c r="BI707" s="221">
        <f>IF(N707="nulová",J707,0)</f>
        <v>0</v>
      </c>
      <c r="BJ707" s="21" t="s">
        <v>82</v>
      </c>
      <c r="BK707" s="221">
        <f>ROUND(I707*H707,2)</f>
        <v>0</v>
      </c>
      <c r="BL707" s="21" t="s">
        <v>1100</v>
      </c>
      <c r="BM707" s="220" t="s">
        <v>3532</v>
      </c>
    </row>
    <row r="708" s="12" customFormat="1" ht="20.88" customHeight="1">
      <c r="A708" s="12"/>
      <c r="B708" s="193"/>
      <c r="C708" s="194"/>
      <c r="D708" s="195" t="s">
        <v>73</v>
      </c>
      <c r="E708" s="207" t="s">
        <v>3533</v>
      </c>
      <c r="F708" s="207" t="s">
        <v>3534</v>
      </c>
      <c r="G708" s="194"/>
      <c r="H708" s="194"/>
      <c r="I708" s="197"/>
      <c r="J708" s="208">
        <f>BK708</f>
        <v>0</v>
      </c>
      <c r="K708" s="194"/>
      <c r="L708" s="199"/>
      <c r="M708" s="200"/>
      <c r="N708" s="201"/>
      <c r="O708" s="201"/>
      <c r="P708" s="202">
        <f>P709</f>
        <v>0</v>
      </c>
      <c r="Q708" s="201"/>
      <c r="R708" s="202">
        <f>R709</f>
        <v>0</v>
      </c>
      <c r="S708" s="201"/>
      <c r="T708" s="203">
        <f>T709</f>
        <v>0</v>
      </c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R708" s="204" t="s">
        <v>82</v>
      </c>
      <c r="AT708" s="205" t="s">
        <v>73</v>
      </c>
      <c r="AU708" s="205" t="s">
        <v>84</v>
      </c>
      <c r="AY708" s="204" t="s">
        <v>189</v>
      </c>
      <c r="BK708" s="206">
        <f>BK709</f>
        <v>0</v>
      </c>
    </row>
    <row r="709" s="17" customFormat="1" ht="20.88" customHeight="1">
      <c r="A709" s="17"/>
      <c r="B709" s="291"/>
      <c r="C709" s="292"/>
      <c r="D709" s="293" t="s">
        <v>73</v>
      </c>
      <c r="E709" s="293" t="s">
        <v>3535</v>
      </c>
      <c r="F709" s="293" t="s">
        <v>3536</v>
      </c>
      <c r="G709" s="292"/>
      <c r="H709" s="292"/>
      <c r="I709" s="294"/>
      <c r="J709" s="295">
        <f>BK709</f>
        <v>0</v>
      </c>
      <c r="K709" s="292"/>
      <c r="L709" s="296"/>
      <c r="M709" s="297"/>
      <c r="N709" s="298"/>
      <c r="O709" s="298"/>
      <c r="P709" s="299">
        <f>SUM(P710:P713)</f>
        <v>0</v>
      </c>
      <c r="Q709" s="298"/>
      <c r="R709" s="299">
        <f>SUM(R710:R713)</f>
        <v>0</v>
      </c>
      <c r="S709" s="298"/>
      <c r="T709" s="300">
        <f>SUM(T710:T713)</f>
        <v>0</v>
      </c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R709" s="301" t="s">
        <v>82</v>
      </c>
      <c r="AT709" s="302" t="s">
        <v>73</v>
      </c>
      <c r="AU709" s="302" t="s">
        <v>190</v>
      </c>
      <c r="AY709" s="301" t="s">
        <v>189</v>
      </c>
      <c r="BK709" s="303">
        <f>SUM(BK710:BK713)</f>
        <v>0</v>
      </c>
    </row>
    <row r="710" s="2" customFormat="1" ht="16.5" customHeight="1">
      <c r="A710" s="42"/>
      <c r="B710" s="43"/>
      <c r="C710" s="209" t="s">
        <v>3087</v>
      </c>
      <c r="D710" s="209" t="s">
        <v>192</v>
      </c>
      <c r="E710" s="210" t="s">
        <v>3537</v>
      </c>
      <c r="F710" s="211" t="s">
        <v>1138</v>
      </c>
      <c r="G710" s="212" t="s">
        <v>3538</v>
      </c>
      <c r="H710" s="304"/>
      <c r="I710" s="214"/>
      <c r="J710" s="215">
        <f>ROUND(I710*H710,2)</f>
        <v>0</v>
      </c>
      <c r="K710" s="211" t="s">
        <v>19</v>
      </c>
      <c r="L710" s="48"/>
      <c r="M710" s="216" t="s">
        <v>19</v>
      </c>
      <c r="N710" s="217" t="s">
        <v>45</v>
      </c>
      <c r="O710" s="88"/>
      <c r="P710" s="218">
        <f>O710*H710</f>
        <v>0</v>
      </c>
      <c r="Q710" s="218">
        <v>0</v>
      </c>
      <c r="R710" s="218">
        <f>Q710*H710</f>
        <v>0</v>
      </c>
      <c r="S710" s="218">
        <v>0</v>
      </c>
      <c r="T710" s="219">
        <f>S710*H710</f>
        <v>0</v>
      </c>
      <c r="U710" s="42"/>
      <c r="V710" s="42"/>
      <c r="W710" s="42"/>
      <c r="X710" s="42"/>
      <c r="Y710" s="42"/>
      <c r="Z710" s="42"/>
      <c r="AA710" s="42"/>
      <c r="AB710" s="42"/>
      <c r="AC710" s="42"/>
      <c r="AD710" s="42"/>
      <c r="AE710" s="42"/>
      <c r="AR710" s="220" t="s">
        <v>1100</v>
      </c>
      <c r="AT710" s="220" t="s">
        <v>192</v>
      </c>
      <c r="AU710" s="220" t="s">
        <v>196</v>
      </c>
      <c r="AY710" s="21" t="s">
        <v>189</v>
      </c>
      <c r="BE710" s="221">
        <f>IF(N710="základní",J710,0)</f>
        <v>0</v>
      </c>
      <c r="BF710" s="221">
        <f>IF(N710="snížená",J710,0)</f>
        <v>0</v>
      </c>
      <c r="BG710" s="221">
        <f>IF(N710="zákl. přenesená",J710,0)</f>
        <v>0</v>
      </c>
      <c r="BH710" s="221">
        <f>IF(N710="sníž. přenesená",J710,0)</f>
        <v>0</v>
      </c>
      <c r="BI710" s="221">
        <f>IF(N710="nulová",J710,0)</f>
        <v>0</v>
      </c>
      <c r="BJ710" s="21" t="s">
        <v>82</v>
      </c>
      <c r="BK710" s="221">
        <f>ROUND(I710*H710,2)</f>
        <v>0</v>
      </c>
      <c r="BL710" s="21" t="s">
        <v>1100</v>
      </c>
      <c r="BM710" s="220" t="s">
        <v>3539</v>
      </c>
    </row>
    <row r="711" s="2" customFormat="1" ht="24.15" customHeight="1">
      <c r="A711" s="42"/>
      <c r="B711" s="43"/>
      <c r="C711" s="209" t="s">
        <v>3540</v>
      </c>
      <c r="D711" s="209" t="s">
        <v>192</v>
      </c>
      <c r="E711" s="210" t="s">
        <v>3541</v>
      </c>
      <c r="F711" s="211" t="s">
        <v>3542</v>
      </c>
      <c r="G711" s="212" t="s">
        <v>3543</v>
      </c>
      <c r="H711" s="213">
        <v>216</v>
      </c>
      <c r="I711" s="214"/>
      <c r="J711" s="215">
        <f>ROUND(I711*H711,2)</f>
        <v>0</v>
      </c>
      <c r="K711" s="211" t="s">
        <v>19</v>
      </c>
      <c r="L711" s="48"/>
      <c r="M711" s="216" t="s">
        <v>19</v>
      </c>
      <c r="N711" s="217" t="s">
        <v>45</v>
      </c>
      <c r="O711" s="88"/>
      <c r="P711" s="218">
        <f>O711*H711</f>
        <v>0</v>
      </c>
      <c r="Q711" s="218">
        <v>0</v>
      </c>
      <c r="R711" s="218">
        <f>Q711*H711</f>
        <v>0</v>
      </c>
      <c r="S711" s="218">
        <v>0</v>
      </c>
      <c r="T711" s="219">
        <f>S711*H711</f>
        <v>0</v>
      </c>
      <c r="U711" s="42"/>
      <c r="V711" s="42"/>
      <c r="W711" s="42"/>
      <c r="X711" s="42"/>
      <c r="Y711" s="42"/>
      <c r="Z711" s="42"/>
      <c r="AA711" s="42"/>
      <c r="AB711" s="42"/>
      <c r="AC711" s="42"/>
      <c r="AD711" s="42"/>
      <c r="AE711" s="42"/>
      <c r="AR711" s="220" t="s">
        <v>1100</v>
      </c>
      <c r="AT711" s="220" t="s">
        <v>192</v>
      </c>
      <c r="AU711" s="220" t="s">
        <v>196</v>
      </c>
      <c r="AY711" s="21" t="s">
        <v>189</v>
      </c>
      <c r="BE711" s="221">
        <f>IF(N711="základní",J711,0)</f>
        <v>0</v>
      </c>
      <c r="BF711" s="221">
        <f>IF(N711="snížená",J711,0)</f>
        <v>0</v>
      </c>
      <c r="BG711" s="221">
        <f>IF(N711="zákl. přenesená",J711,0)</f>
        <v>0</v>
      </c>
      <c r="BH711" s="221">
        <f>IF(N711="sníž. přenesená",J711,0)</f>
        <v>0</v>
      </c>
      <c r="BI711" s="221">
        <f>IF(N711="nulová",J711,0)</f>
        <v>0</v>
      </c>
      <c r="BJ711" s="21" t="s">
        <v>82</v>
      </c>
      <c r="BK711" s="221">
        <f>ROUND(I711*H711,2)</f>
        <v>0</v>
      </c>
      <c r="BL711" s="21" t="s">
        <v>1100</v>
      </c>
      <c r="BM711" s="220" t="s">
        <v>3544</v>
      </c>
    </row>
    <row r="712" s="2" customFormat="1" ht="24.15" customHeight="1">
      <c r="A712" s="42"/>
      <c r="B712" s="43"/>
      <c r="C712" s="209" t="s">
        <v>3088</v>
      </c>
      <c r="D712" s="209" t="s">
        <v>192</v>
      </c>
      <c r="E712" s="210" t="s">
        <v>3545</v>
      </c>
      <c r="F712" s="211" t="s">
        <v>3546</v>
      </c>
      <c r="G712" s="212" t="s">
        <v>3543</v>
      </c>
      <c r="H712" s="213">
        <v>40</v>
      </c>
      <c r="I712" s="214"/>
      <c r="J712" s="215">
        <f>ROUND(I712*H712,2)</f>
        <v>0</v>
      </c>
      <c r="K712" s="211" t="s">
        <v>19</v>
      </c>
      <c r="L712" s="48"/>
      <c r="M712" s="216" t="s">
        <v>19</v>
      </c>
      <c r="N712" s="217" t="s">
        <v>45</v>
      </c>
      <c r="O712" s="88"/>
      <c r="P712" s="218">
        <f>O712*H712</f>
        <v>0</v>
      </c>
      <c r="Q712" s="218">
        <v>0</v>
      </c>
      <c r="R712" s="218">
        <f>Q712*H712</f>
        <v>0</v>
      </c>
      <c r="S712" s="218">
        <v>0</v>
      </c>
      <c r="T712" s="219">
        <f>S712*H712</f>
        <v>0</v>
      </c>
      <c r="U712" s="42"/>
      <c r="V712" s="42"/>
      <c r="W712" s="42"/>
      <c r="X712" s="42"/>
      <c r="Y712" s="42"/>
      <c r="Z712" s="42"/>
      <c r="AA712" s="42"/>
      <c r="AB712" s="42"/>
      <c r="AC712" s="42"/>
      <c r="AD712" s="42"/>
      <c r="AE712" s="42"/>
      <c r="AR712" s="220" t="s">
        <v>1100</v>
      </c>
      <c r="AT712" s="220" t="s">
        <v>192</v>
      </c>
      <c r="AU712" s="220" t="s">
        <v>196</v>
      </c>
      <c r="AY712" s="21" t="s">
        <v>189</v>
      </c>
      <c r="BE712" s="221">
        <f>IF(N712="základní",J712,0)</f>
        <v>0</v>
      </c>
      <c r="BF712" s="221">
        <f>IF(N712="snížená",J712,0)</f>
        <v>0</v>
      </c>
      <c r="BG712" s="221">
        <f>IF(N712="zákl. přenesená",J712,0)</f>
        <v>0</v>
      </c>
      <c r="BH712" s="221">
        <f>IF(N712="sníž. přenesená",J712,0)</f>
        <v>0</v>
      </c>
      <c r="BI712" s="221">
        <f>IF(N712="nulová",J712,0)</f>
        <v>0</v>
      </c>
      <c r="BJ712" s="21" t="s">
        <v>82</v>
      </c>
      <c r="BK712" s="221">
        <f>ROUND(I712*H712,2)</f>
        <v>0</v>
      </c>
      <c r="BL712" s="21" t="s">
        <v>1100</v>
      </c>
      <c r="BM712" s="220" t="s">
        <v>3547</v>
      </c>
    </row>
    <row r="713" s="2" customFormat="1" ht="24.15" customHeight="1">
      <c r="A713" s="42"/>
      <c r="B713" s="43"/>
      <c r="C713" s="209" t="s">
        <v>3548</v>
      </c>
      <c r="D713" s="209" t="s">
        <v>192</v>
      </c>
      <c r="E713" s="210" t="s">
        <v>3549</v>
      </c>
      <c r="F713" s="211" t="s">
        <v>3550</v>
      </c>
      <c r="G713" s="212" t="s">
        <v>3543</v>
      </c>
      <c r="H713" s="213">
        <v>60</v>
      </c>
      <c r="I713" s="214"/>
      <c r="J713" s="215">
        <f>ROUND(I713*H713,2)</f>
        <v>0</v>
      </c>
      <c r="K713" s="211" t="s">
        <v>19</v>
      </c>
      <c r="L713" s="48"/>
      <c r="M713" s="287" t="s">
        <v>19</v>
      </c>
      <c r="N713" s="288" t="s">
        <v>45</v>
      </c>
      <c r="O713" s="284"/>
      <c r="P713" s="289">
        <f>O713*H713</f>
        <v>0</v>
      </c>
      <c r="Q713" s="289">
        <v>0</v>
      </c>
      <c r="R713" s="289">
        <f>Q713*H713</f>
        <v>0</v>
      </c>
      <c r="S713" s="289">
        <v>0</v>
      </c>
      <c r="T713" s="290">
        <f>S713*H713</f>
        <v>0</v>
      </c>
      <c r="U713" s="42"/>
      <c r="V713" s="42"/>
      <c r="W713" s="42"/>
      <c r="X713" s="42"/>
      <c r="Y713" s="42"/>
      <c r="Z713" s="42"/>
      <c r="AA713" s="42"/>
      <c r="AB713" s="42"/>
      <c r="AC713" s="42"/>
      <c r="AD713" s="42"/>
      <c r="AE713" s="42"/>
      <c r="AR713" s="220" t="s">
        <v>1100</v>
      </c>
      <c r="AT713" s="220" t="s">
        <v>192</v>
      </c>
      <c r="AU713" s="220" t="s">
        <v>196</v>
      </c>
      <c r="AY713" s="21" t="s">
        <v>189</v>
      </c>
      <c r="BE713" s="221">
        <f>IF(N713="základní",J713,0)</f>
        <v>0</v>
      </c>
      <c r="BF713" s="221">
        <f>IF(N713="snížená",J713,0)</f>
        <v>0</v>
      </c>
      <c r="BG713" s="221">
        <f>IF(N713="zákl. přenesená",J713,0)</f>
        <v>0</v>
      </c>
      <c r="BH713" s="221">
        <f>IF(N713="sníž. přenesená",J713,0)</f>
        <v>0</v>
      </c>
      <c r="BI713" s="221">
        <f>IF(N713="nulová",J713,0)</f>
        <v>0</v>
      </c>
      <c r="BJ713" s="21" t="s">
        <v>82</v>
      </c>
      <c r="BK713" s="221">
        <f>ROUND(I713*H713,2)</f>
        <v>0</v>
      </c>
      <c r="BL713" s="21" t="s">
        <v>1100</v>
      </c>
      <c r="BM713" s="220" t="s">
        <v>3551</v>
      </c>
    </row>
    <row r="714" s="2" customFormat="1" ht="6.96" customHeight="1">
      <c r="A714" s="42"/>
      <c r="B714" s="63"/>
      <c r="C714" s="64"/>
      <c r="D714" s="64"/>
      <c r="E714" s="64"/>
      <c r="F714" s="64"/>
      <c r="G714" s="64"/>
      <c r="H714" s="64"/>
      <c r="I714" s="64"/>
      <c r="J714" s="64"/>
      <c r="K714" s="64"/>
      <c r="L714" s="48"/>
      <c r="M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  <c r="AA714" s="42"/>
      <c r="AB714" s="42"/>
      <c r="AC714" s="42"/>
      <c r="AD714" s="42"/>
      <c r="AE714" s="42"/>
    </row>
  </sheetData>
  <sheetProtection sheet="1" autoFilter="0" formatColumns="0" formatRows="0" objects="1" scenarios="1" spinCount="100000" saltValue="v90dljfIQDGLrkD/lXjtXQmgBBPl3gw4eswy7gOVXhTaZceoPRxaIcDe0r9QXXH92orURgrn3OUs6kyYGPJkKw==" hashValue="6FokVEOYLLVJAEESC3dquDLaO/Ro4SEnvxq6dR4NayA5Ing75kryLuvLHEn5TiFZLiq8mBk/Ei64Oz22GDV2Bg==" algorithmName="SHA-512" password="CC3F"/>
  <autoFilter ref="C159:K713"/>
  <mergeCells count="9">
    <mergeCell ref="E7:H7"/>
    <mergeCell ref="E9:H9"/>
    <mergeCell ref="E18:H18"/>
    <mergeCell ref="E27:H27"/>
    <mergeCell ref="E48:H48"/>
    <mergeCell ref="E50:H50"/>
    <mergeCell ref="E150:H150"/>
    <mergeCell ref="E152:H15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3"/>
      <c r="C3" s="134"/>
      <c r="D3" s="134"/>
      <c r="E3" s="134"/>
      <c r="F3" s="134"/>
      <c r="G3" s="134"/>
      <c r="H3" s="24"/>
    </row>
    <row r="4" s="1" customFormat="1" ht="24.96" customHeight="1">
      <c r="B4" s="24"/>
      <c r="C4" s="135" t="s">
        <v>3552</v>
      </c>
      <c r="H4" s="24"/>
    </row>
    <row r="5" s="1" customFormat="1" ht="12" customHeight="1">
      <c r="B5" s="24"/>
      <c r="C5" s="305" t="s">
        <v>13</v>
      </c>
      <c r="D5" s="145" t="s">
        <v>14</v>
      </c>
      <c r="E5" s="1"/>
      <c r="F5" s="1"/>
      <c r="H5" s="24"/>
    </row>
    <row r="6" s="1" customFormat="1" ht="36.96" customHeight="1">
      <c r="B6" s="24"/>
      <c r="C6" s="306" t="s">
        <v>16</v>
      </c>
      <c r="D6" s="307" t="s">
        <v>17</v>
      </c>
      <c r="E6" s="1"/>
      <c r="F6" s="1"/>
      <c r="H6" s="24"/>
    </row>
    <row r="7" s="1" customFormat="1" ht="24.75" customHeight="1">
      <c r="B7" s="24"/>
      <c r="C7" s="137" t="s">
        <v>23</v>
      </c>
      <c r="D7" s="142" t="str">
        <f>'Rekapitulace stavby'!AN8</f>
        <v>11. 6. 2024</v>
      </c>
      <c r="H7" s="24"/>
    </row>
    <row r="8" s="2" customFormat="1" ht="10.8" customHeight="1">
      <c r="A8" s="42"/>
      <c r="B8" s="48"/>
      <c r="C8" s="42"/>
      <c r="D8" s="42"/>
      <c r="E8" s="42"/>
      <c r="F8" s="42"/>
      <c r="G8" s="42"/>
      <c r="H8" s="48"/>
    </row>
    <row r="9" s="11" customFormat="1" ht="29.28" customHeight="1">
      <c r="A9" s="182"/>
      <c r="B9" s="308"/>
      <c r="C9" s="309" t="s">
        <v>55</v>
      </c>
      <c r="D9" s="310" t="s">
        <v>56</v>
      </c>
      <c r="E9" s="310" t="s">
        <v>176</v>
      </c>
      <c r="F9" s="311" t="s">
        <v>3553</v>
      </c>
      <c r="G9" s="182"/>
      <c r="H9" s="308"/>
    </row>
    <row r="10" s="2" customFormat="1" ht="26.4" customHeight="1">
      <c r="A10" s="42"/>
      <c r="B10" s="48"/>
      <c r="C10" s="312" t="s">
        <v>79</v>
      </c>
      <c r="D10" s="312" t="s">
        <v>80</v>
      </c>
      <c r="E10" s="42"/>
      <c r="F10" s="42"/>
      <c r="G10" s="42"/>
      <c r="H10" s="48"/>
    </row>
    <row r="11" s="2" customFormat="1" ht="16.8" customHeight="1">
      <c r="A11" s="42"/>
      <c r="B11" s="48"/>
      <c r="C11" s="313" t="s">
        <v>91</v>
      </c>
      <c r="D11" s="314" t="s">
        <v>92</v>
      </c>
      <c r="E11" s="315" t="s">
        <v>93</v>
      </c>
      <c r="F11" s="316">
        <v>1.0049999999999999</v>
      </c>
      <c r="G11" s="42"/>
      <c r="H11" s="48"/>
    </row>
    <row r="12" s="2" customFormat="1" ht="16.8" customHeight="1">
      <c r="A12" s="42"/>
      <c r="B12" s="48"/>
      <c r="C12" s="317" t="s">
        <v>19</v>
      </c>
      <c r="D12" s="317" t="s">
        <v>452</v>
      </c>
      <c r="E12" s="21" t="s">
        <v>19</v>
      </c>
      <c r="F12" s="318">
        <v>0</v>
      </c>
      <c r="G12" s="42"/>
      <c r="H12" s="48"/>
    </row>
    <row r="13" s="2" customFormat="1" ht="16.8" customHeight="1">
      <c r="A13" s="42"/>
      <c r="B13" s="48"/>
      <c r="C13" s="317" t="s">
        <v>19</v>
      </c>
      <c r="D13" s="317" t="s">
        <v>453</v>
      </c>
      <c r="E13" s="21" t="s">
        <v>19</v>
      </c>
      <c r="F13" s="318">
        <v>1.0049999999999999</v>
      </c>
      <c r="G13" s="42"/>
      <c r="H13" s="48"/>
    </row>
    <row r="14" s="2" customFormat="1" ht="16.8" customHeight="1">
      <c r="A14" s="42"/>
      <c r="B14" s="48"/>
      <c r="C14" s="317" t="s">
        <v>91</v>
      </c>
      <c r="D14" s="317" t="s">
        <v>203</v>
      </c>
      <c r="E14" s="21" t="s">
        <v>19</v>
      </c>
      <c r="F14" s="318">
        <v>1.0049999999999999</v>
      </c>
      <c r="G14" s="42"/>
      <c r="H14" s="48"/>
    </row>
    <row r="15" s="2" customFormat="1" ht="16.8" customHeight="1">
      <c r="A15" s="42"/>
      <c r="B15" s="48"/>
      <c r="C15" s="319" t="s">
        <v>3554</v>
      </c>
      <c r="D15" s="42"/>
      <c r="E15" s="42"/>
      <c r="F15" s="42"/>
      <c r="G15" s="42"/>
      <c r="H15" s="48"/>
    </row>
    <row r="16" s="2" customFormat="1" ht="16.8" customHeight="1">
      <c r="A16" s="42"/>
      <c r="B16" s="48"/>
      <c r="C16" s="317" t="s">
        <v>448</v>
      </c>
      <c r="D16" s="317" t="s">
        <v>3555</v>
      </c>
      <c r="E16" s="21" t="s">
        <v>93</v>
      </c>
      <c r="F16" s="318">
        <v>1.0049999999999999</v>
      </c>
      <c r="G16" s="42"/>
      <c r="H16" s="48"/>
    </row>
    <row r="17" s="2" customFormat="1" ht="16.8" customHeight="1">
      <c r="A17" s="42"/>
      <c r="B17" s="48"/>
      <c r="C17" s="317" t="s">
        <v>455</v>
      </c>
      <c r="D17" s="317" t="s">
        <v>3556</v>
      </c>
      <c r="E17" s="21" t="s">
        <v>93</v>
      </c>
      <c r="F17" s="318">
        <v>1.0049999999999999</v>
      </c>
      <c r="G17" s="42"/>
      <c r="H17" s="48"/>
    </row>
    <row r="18" s="2" customFormat="1" ht="16.8" customHeight="1">
      <c r="A18" s="42"/>
      <c r="B18" s="48"/>
      <c r="C18" s="313" t="s">
        <v>95</v>
      </c>
      <c r="D18" s="314" t="s">
        <v>96</v>
      </c>
      <c r="E18" s="315" t="s">
        <v>93</v>
      </c>
      <c r="F18" s="316">
        <v>22.026</v>
      </c>
      <c r="G18" s="42"/>
      <c r="H18" s="48"/>
    </row>
    <row r="19" s="2" customFormat="1" ht="16.8" customHeight="1">
      <c r="A19" s="42"/>
      <c r="B19" s="48"/>
      <c r="C19" s="317" t="s">
        <v>19</v>
      </c>
      <c r="D19" s="317" t="s">
        <v>440</v>
      </c>
      <c r="E19" s="21" t="s">
        <v>19</v>
      </c>
      <c r="F19" s="318">
        <v>0</v>
      </c>
      <c r="G19" s="42"/>
      <c r="H19" s="48"/>
    </row>
    <row r="20" s="2" customFormat="1" ht="16.8" customHeight="1">
      <c r="A20" s="42"/>
      <c r="B20" s="48"/>
      <c r="C20" s="317" t="s">
        <v>19</v>
      </c>
      <c r="D20" s="317" t="s">
        <v>441</v>
      </c>
      <c r="E20" s="21" t="s">
        <v>19</v>
      </c>
      <c r="F20" s="318">
        <v>22.026</v>
      </c>
      <c r="G20" s="42"/>
      <c r="H20" s="48"/>
    </row>
    <row r="21" s="2" customFormat="1" ht="16.8" customHeight="1">
      <c r="A21" s="42"/>
      <c r="B21" s="48"/>
      <c r="C21" s="317" t="s">
        <v>95</v>
      </c>
      <c r="D21" s="317" t="s">
        <v>379</v>
      </c>
      <c r="E21" s="21" t="s">
        <v>19</v>
      </c>
      <c r="F21" s="318">
        <v>22.026</v>
      </c>
      <c r="G21" s="42"/>
      <c r="H21" s="48"/>
    </row>
    <row r="22" s="2" customFormat="1" ht="16.8" customHeight="1">
      <c r="A22" s="42"/>
      <c r="B22" s="48"/>
      <c r="C22" s="319" t="s">
        <v>3554</v>
      </c>
      <c r="D22" s="42"/>
      <c r="E22" s="42"/>
      <c r="F22" s="42"/>
      <c r="G22" s="42"/>
      <c r="H22" s="48"/>
    </row>
    <row r="23" s="2" customFormat="1" ht="16.8" customHeight="1">
      <c r="A23" s="42"/>
      <c r="B23" s="48"/>
      <c r="C23" s="317" t="s">
        <v>436</v>
      </c>
      <c r="D23" s="317" t="s">
        <v>3557</v>
      </c>
      <c r="E23" s="21" t="s">
        <v>93</v>
      </c>
      <c r="F23" s="318">
        <v>22.026</v>
      </c>
      <c r="G23" s="42"/>
      <c r="H23" s="48"/>
    </row>
    <row r="24" s="2" customFormat="1" ht="16.8" customHeight="1">
      <c r="A24" s="42"/>
      <c r="B24" s="48"/>
      <c r="C24" s="317" t="s">
        <v>443</v>
      </c>
      <c r="D24" s="317" t="s">
        <v>3558</v>
      </c>
      <c r="E24" s="21" t="s">
        <v>93</v>
      </c>
      <c r="F24" s="318">
        <v>22.026</v>
      </c>
      <c r="G24" s="42"/>
      <c r="H24" s="48"/>
    </row>
    <row r="25" s="2" customFormat="1" ht="16.8" customHeight="1">
      <c r="A25" s="42"/>
      <c r="B25" s="48"/>
      <c r="C25" s="313" t="s">
        <v>99</v>
      </c>
      <c r="D25" s="314" t="s">
        <v>100</v>
      </c>
      <c r="E25" s="315" t="s">
        <v>93</v>
      </c>
      <c r="F25" s="316">
        <v>33.124000000000002</v>
      </c>
      <c r="G25" s="42"/>
      <c r="H25" s="48"/>
    </row>
    <row r="26" s="2" customFormat="1" ht="16.8" customHeight="1">
      <c r="A26" s="42"/>
      <c r="B26" s="48"/>
      <c r="C26" s="317" t="s">
        <v>19</v>
      </c>
      <c r="D26" s="317" t="s">
        <v>208</v>
      </c>
      <c r="E26" s="21" t="s">
        <v>19</v>
      </c>
      <c r="F26" s="318">
        <v>31.878</v>
      </c>
      <c r="G26" s="42"/>
      <c r="H26" s="48"/>
    </row>
    <row r="27" s="2" customFormat="1" ht="16.8" customHeight="1">
      <c r="A27" s="42"/>
      <c r="B27" s="48"/>
      <c r="C27" s="317" t="s">
        <v>19</v>
      </c>
      <c r="D27" s="317" t="s">
        <v>209</v>
      </c>
      <c r="E27" s="21" t="s">
        <v>19</v>
      </c>
      <c r="F27" s="318">
        <v>1.246</v>
      </c>
      <c r="G27" s="42"/>
      <c r="H27" s="48"/>
    </row>
    <row r="28" s="2" customFormat="1" ht="16.8" customHeight="1">
      <c r="A28" s="42"/>
      <c r="B28" s="48"/>
      <c r="C28" s="317" t="s">
        <v>99</v>
      </c>
      <c r="D28" s="317" t="s">
        <v>203</v>
      </c>
      <c r="E28" s="21" t="s">
        <v>19</v>
      </c>
      <c r="F28" s="318">
        <v>33.124000000000002</v>
      </c>
      <c r="G28" s="42"/>
      <c r="H28" s="48"/>
    </row>
    <row r="29" s="2" customFormat="1" ht="16.8" customHeight="1">
      <c r="A29" s="42"/>
      <c r="B29" s="48"/>
      <c r="C29" s="319" t="s">
        <v>3554</v>
      </c>
      <c r="D29" s="42"/>
      <c r="E29" s="42"/>
      <c r="F29" s="42"/>
      <c r="G29" s="42"/>
      <c r="H29" s="48"/>
    </row>
    <row r="30" s="2" customFormat="1" ht="16.8" customHeight="1">
      <c r="A30" s="42"/>
      <c r="B30" s="48"/>
      <c r="C30" s="317" t="s">
        <v>204</v>
      </c>
      <c r="D30" s="317" t="s">
        <v>3559</v>
      </c>
      <c r="E30" s="21" t="s">
        <v>93</v>
      </c>
      <c r="F30" s="318">
        <v>33.124000000000002</v>
      </c>
      <c r="G30" s="42"/>
      <c r="H30" s="48"/>
    </row>
    <row r="31" s="2" customFormat="1" ht="16.8" customHeight="1">
      <c r="A31" s="42"/>
      <c r="B31" s="48"/>
      <c r="C31" s="317" t="s">
        <v>210</v>
      </c>
      <c r="D31" s="317" t="s">
        <v>3560</v>
      </c>
      <c r="E31" s="21" t="s">
        <v>93</v>
      </c>
      <c r="F31" s="318">
        <v>33.124000000000002</v>
      </c>
      <c r="G31" s="42"/>
      <c r="H31" s="48"/>
    </row>
    <row r="32" s="2" customFormat="1" ht="16.8" customHeight="1">
      <c r="A32" s="42"/>
      <c r="B32" s="48"/>
      <c r="C32" s="317" t="s">
        <v>214</v>
      </c>
      <c r="D32" s="317" t="s">
        <v>215</v>
      </c>
      <c r="E32" s="21" t="s">
        <v>93</v>
      </c>
      <c r="F32" s="318">
        <v>33.124000000000002</v>
      </c>
      <c r="G32" s="42"/>
      <c r="H32" s="48"/>
    </row>
    <row r="33" s="2" customFormat="1" ht="16.8" customHeight="1">
      <c r="A33" s="42"/>
      <c r="B33" s="48"/>
      <c r="C33" s="313" t="s">
        <v>102</v>
      </c>
      <c r="D33" s="314" t="s">
        <v>103</v>
      </c>
      <c r="E33" s="315" t="s">
        <v>93</v>
      </c>
      <c r="F33" s="316">
        <v>58.698</v>
      </c>
      <c r="G33" s="42"/>
      <c r="H33" s="48"/>
    </row>
    <row r="34" s="2" customFormat="1" ht="16.8" customHeight="1">
      <c r="A34" s="42"/>
      <c r="B34" s="48"/>
      <c r="C34" s="317" t="s">
        <v>19</v>
      </c>
      <c r="D34" s="317" t="s">
        <v>318</v>
      </c>
      <c r="E34" s="21" t="s">
        <v>19</v>
      </c>
      <c r="F34" s="318">
        <v>0</v>
      </c>
      <c r="G34" s="42"/>
      <c r="H34" s="48"/>
    </row>
    <row r="35" s="2" customFormat="1" ht="16.8" customHeight="1">
      <c r="A35" s="42"/>
      <c r="B35" s="48"/>
      <c r="C35" s="317" t="s">
        <v>19</v>
      </c>
      <c r="D35" s="317" t="s">
        <v>330</v>
      </c>
      <c r="E35" s="21" t="s">
        <v>19</v>
      </c>
      <c r="F35" s="318">
        <v>35.125</v>
      </c>
      <c r="G35" s="42"/>
      <c r="H35" s="48"/>
    </row>
    <row r="36" s="2" customFormat="1" ht="16.8" customHeight="1">
      <c r="A36" s="42"/>
      <c r="B36" s="48"/>
      <c r="C36" s="317" t="s">
        <v>19</v>
      </c>
      <c r="D36" s="317" t="s">
        <v>320</v>
      </c>
      <c r="E36" s="21" t="s">
        <v>19</v>
      </c>
      <c r="F36" s="318">
        <v>0</v>
      </c>
      <c r="G36" s="42"/>
      <c r="H36" s="48"/>
    </row>
    <row r="37" s="2" customFormat="1" ht="16.8" customHeight="1">
      <c r="A37" s="42"/>
      <c r="B37" s="48"/>
      <c r="C37" s="317" t="s">
        <v>19</v>
      </c>
      <c r="D37" s="317" t="s">
        <v>331</v>
      </c>
      <c r="E37" s="21" t="s">
        <v>19</v>
      </c>
      <c r="F37" s="318">
        <v>1.5880000000000001</v>
      </c>
      <c r="G37" s="42"/>
      <c r="H37" s="48"/>
    </row>
    <row r="38" s="2" customFormat="1" ht="16.8" customHeight="1">
      <c r="A38" s="42"/>
      <c r="B38" s="48"/>
      <c r="C38" s="317" t="s">
        <v>19</v>
      </c>
      <c r="D38" s="317" t="s">
        <v>332</v>
      </c>
      <c r="E38" s="21" t="s">
        <v>19</v>
      </c>
      <c r="F38" s="318">
        <v>17.327999999999999</v>
      </c>
      <c r="G38" s="42"/>
      <c r="H38" s="48"/>
    </row>
    <row r="39" s="2" customFormat="1" ht="16.8" customHeight="1">
      <c r="A39" s="42"/>
      <c r="B39" s="48"/>
      <c r="C39" s="317" t="s">
        <v>19</v>
      </c>
      <c r="D39" s="317" t="s">
        <v>333</v>
      </c>
      <c r="E39" s="21" t="s">
        <v>19</v>
      </c>
      <c r="F39" s="318">
        <v>3.177</v>
      </c>
      <c r="G39" s="42"/>
      <c r="H39" s="48"/>
    </row>
    <row r="40" s="2" customFormat="1" ht="16.8" customHeight="1">
      <c r="A40" s="42"/>
      <c r="B40" s="48"/>
      <c r="C40" s="317" t="s">
        <v>19</v>
      </c>
      <c r="D40" s="317" t="s">
        <v>334</v>
      </c>
      <c r="E40" s="21" t="s">
        <v>19</v>
      </c>
      <c r="F40" s="318">
        <v>1.48</v>
      </c>
      <c r="G40" s="42"/>
      <c r="H40" s="48"/>
    </row>
    <row r="41" s="2" customFormat="1" ht="16.8" customHeight="1">
      <c r="A41" s="42"/>
      <c r="B41" s="48"/>
      <c r="C41" s="317" t="s">
        <v>102</v>
      </c>
      <c r="D41" s="317" t="s">
        <v>203</v>
      </c>
      <c r="E41" s="21" t="s">
        <v>19</v>
      </c>
      <c r="F41" s="318">
        <v>58.698</v>
      </c>
      <c r="G41" s="42"/>
      <c r="H41" s="48"/>
    </row>
    <row r="42" s="2" customFormat="1" ht="16.8" customHeight="1">
      <c r="A42" s="42"/>
      <c r="B42" s="48"/>
      <c r="C42" s="319" t="s">
        <v>3554</v>
      </c>
      <c r="D42" s="42"/>
      <c r="E42" s="42"/>
      <c r="F42" s="42"/>
      <c r="G42" s="42"/>
      <c r="H42" s="48"/>
    </row>
    <row r="43" s="2" customFormat="1" ht="16.8" customHeight="1">
      <c r="A43" s="42"/>
      <c r="B43" s="48"/>
      <c r="C43" s="317" t="s">
        <v>326</v>
      </c>
      <c r="D43" s="317" t="s">
        <v>3561</v>
      </c>
      <c r="E43" s="21" t="s">
        <v>93</v>
      </c>
      <c r="F43" s="318">
        <v>58.698</v>
      </c>
      <c r="G43" s="42"/>
      <c r="H43" s="48"/>
    </row>
    <row r="44" s="2" customFormat="1" ht="16.8" customHeight="1">
      <c r="A44" s="42"/>
      <c r="B44" s="48"/>
      <c r="C44" s="317" t="s">
        <v>336</v>
      </c>
      <c r="D44" s="317" t="s">
        <v>3562</v>
      </c>
      <c r="E44" s="21" t="s">
        <v>93</v>
      </c>
      <c r="F44" s="318">
        <v>58.698</v>
      </c>
      <c r="G44" s="42"/>
      <c r="H44" s="48"/>
    </row>
    <row r="45" s="2" customFormat="1" ht="16.8" customHeight="1">
      <c r="A45" s="42"/>
      <c r="B45" s="48"/>
      <c r="C45" s="313" t="s">
        <v>105</v>
      </c>
      <c r="D45" s="314" t="s">
        <v>106</v>
      </c>
      <c r="E45" s="315" t="s">
        <v>107</v>
      </c>
      <c r="F45" s="316">
        <v>11.199</v>
      </c>
      <c r="G45" s="42"/>
      <c r="H45" s="48"/>
    </row>
    <row r="46" s="2" customFormat="1" ht="16.8" customHeight="1">
      <c r="A46" s="42"/>
      <c r="B46" s="48"/>
      <c r="C46" s="317" t="s">
        <v>19</v>
      </c>
      <c r="D46" s="317" t="s">
        <v>318</v>
      </c>
      <c r="E46" s="21" t="s">
        <v>19</v>
      </c>
      <c r="F46" s="318">
        <v>0</v>
      </c>
      <c r="G46" s="42"/>
      <c r="H46" s="48"/>
    </row>
    <row r="47" s="2" customFormat="1">
      <c r="A47" s="42"/>
      <c r="B47" s="48"/>
      <c r="C47" s="317" t="s">
        <v>19</v>
      </c>
      <c r="D47" s="317" t="s">
        <v>319</v>
      </c>
      <c r="E47" s="21" t="s">
        <v>19</v>
      </c>
      <c r="F47" s="318">
        <v>6.4950000000000001</v>
      </c>
      <c r="G47" s="42"/>
      <c r="H47" s="48"/>
    </row>
    <row r="48" s="2" customFormat="1" ht="16.8" customHeight="1">
      <c r="A48" s="42"/>
      <c r="B48" s="48"/>
      <c r="C48" s="317" t="s">
        <v>19</v>
      </c>
      <c r="D48" s="317" t="s">
        <v>320</v>
      </c>
      <c r="E48" s="21" t="s">
        <v>19</v>
      </c>
      <c r="F48" s="318">
        <v>0</v>
      </c>
      <c r="G48" s="42"/>
      <c r="H48" s="48"/>
    </row>
    <row r="49" s="2" customFormat="1" ht="16.8" customHeight="1">
      <c r="A49" s="42"/>
      <c r="B49" s="48"/>
      <c r="C49" s="317" t="s">
        <v>19</v>
      </c>
      <c r="D49" s="317" t="s">
        <v>321</v>
      </c>
      <c r="E49" s="21" t="s">
        <v>19</v>
      </c>
      <c r="F49" s="318">
        <v>0.38200000000000001</v>
      </c>
      <c r="G49" s="42"/>
      <c r="H49" s="48"/>
    </row>
    <row r="50" s="2" customFormat="1" ht="16.8" customHeight="1">
      <c r="A50" s="42"/>
      <c r="B50" s="48"/>
      <c r="C50" s="317" t="s">
        <v>19</v>
      </c>
      <c r="D50" s="317" t="s">
        <v>322</v>
      </c>
      <c r="E50" s="21" t="s">
        <v>19</v>
      </c>
      <c r="F50" s="318">
        <v>2.391</v>
      </c>
      <c r="G50" s="42"/>
      <c r="H50" s="48"/>
    </row>
    <row r="51" s="2" customFormat="1">
      <c r="A51" s="42"/>
      <c r="B51" s="48"/>
      <c r="C51" s="317" t="s">
        <v>19</v>
      </c>
      <c r="D51" s="317" t="s">
        <v>323</v>
      </c>
      <c r="E51" s="21" t="s">
        <v>19</v>
      </c>
      <c r="F51" s="318">
        <v>1.579</v>
      </c>
      <c r="G51" s="42"/>
      <c r="H51" s="48"/>
    </row>
    <row r="52" s="2" customFormat="1" ht="16.8" customHeight="1">
      <c r="A52" s="42"/>
      <c r="B52" s="48"/>
      <c r="C52" s="317" t="s">
        <v>19</v>
      </c>
      <c r="D52" s="317" t="s">
        <v>324</v>
      </c>
      <c r="E52" s="21" t="s">
        <v>19</v>
      </c>
      <c r="F52" s="318">
        <v>0.35199999999999998</v>
      </c>
      <c r="G52" s="42"/>
      <c r="H52" s="48"/>
    </row>
    <row r="53" s="2" customFormat="1" ht="16.8" customHeight="1">
      <c r="A53" s="42"/>
      <c r="B53" s="48"/>
      <c r="C53" s="317" t="s">
        <v>105</v>
      </c>
      <c r="D53" s="317" t="s">
        <v>203</v>
      </c>
      <c r="E53" s="21" t="s">
        <v>19</v>
      </c>
      <c r="F53" s="318">
        <v>11.199</v>
      </c>
      <c r="G53" s="42"/>
      <c r="H53" s="48"/>
    </row>
    <row r="54" s="2" customFormat="1" ht="16.8" customHeight="1">
      <c r="A54" s="42"/>
      <c r="B54" s="48"/>
      <c r="C54" s="319" t="s">
        <v>3554</v>
      </c>
      <c r="D54" s="42"/>
      <c r="E54" s="42"/>
      <c r="F54" s="42"/>
      <c r="G54" s="42"/>
      <c r="H54" s="48"/>
    </row>
    <row r="55" s="2" customFormat="1" ht="16.8" customHeight="1">
      <c r="A55" s="42"/>
      <c r="B55" s="48"/>
      <c r="C55" s="317" t="s">
        <v>314</v>
      </c>
      <c r="D55" s="317" t="s">
        <v>3563</v>
      </c>
      <c r="E55" s="21" t="s">
        <v>107</v>
      </c>
      <c r="F55" s="318">
        <v>11.199</v>
      </c>
      <c r="G55" s="42"/>
      <c r="H55" s="48"/>
    </row>
    <row r="56" s="2" customFormat="1" ht="16.8" customHeight="1">
      <c r="A56" s="42"/>
      <c r="B56" s="48"/>
      <c r="C56" s="317" t="s">
        <v>341</v>
      </c>
      <c r="D56" s="317" t="s">
        <v>3564</v>
      </c>
      <c r="E56" s="21" t="s">
        <v>222</v>
      </c>
      <c r="F56" s="318">
        <v>0.56000000000000005</v>
      </c>
      <c r="G56" s="42"/>
      <c r="H56" s="48"/>
    </row>
    <row r="57" s="2" customFormat="1" ht="16.8" customHeight="1">
      <c r="A57" s="42"/>
      <c r="B57" s="48"/>
      <c r="C57" s="313" t="s">
        <v>109</v>
      </c>
      <c r="D57" s="314" t="s">
        <v>110</v>
      </c>
      <c r="E57" s="315" t="s">
        <v>93</v>
      </c>
      <c r="F57" s="316">
        <v>29.175999999999998</v>
      </c>
      <c r="G57" s="42"/>
      <c r="H57" s="48"/>
    </row>
    <row r="58" s="2" customFormat="1" ht="16.8" customHeight="1">
      <c r="A58" s="42"/>
      <c r="B58" s="48"/>
      <c r="C58" s="317" t="s">
        <v>19</v>
      </c>
      <c r="D58" s="317" t="s">
        <v>906</v>
      </c>
      <c r="E58" s="21" t="s">
        <v>19</v>
      </c>
      <c r="F58" s="318">
        <v>29.175999999999998</v>
      </c>
      <c r="G58" s="42"/>
      <c r="H58" s="48"/>
    </row>
    <row r="59" s="2" customFormat="1" ht="16.8" customHeight="1">
      <c r="A59" s="42"/>
      <c r="B59" s="48"/>
      <c r="C59" s="317" t="s">
        <v>109</v>
      </c>
      <c r="D59" s="317" t="s">
        <v>379</v>
      </c>
      <c r="E59" s="21" t="s">
        <v>19</v>
      </c>
      <c r="F59" s="318">
        <v>29.175999999999998</v>
      </c>
      <c r="G59" s="42"/>
      <c r="H59" s="48"/>
    </row>
    <row r="60" s="2" customFormat="1" ht="16.8" customHeight="1">
      <c r="A60" s="42"/>
      <c r="B60" s="48"/>
      <c r="C60" s="319" t="s">
        <v>3554</v>
      </c>
      <c r="D60" s="42"/>
      <c r="E60" s="42"/>
      <c r="F60" s="42"/>
      <c r="G60" s="42"/>
      <c r="H60" s="48"/>
    </row>
    <row r="61" s="2" customFormat="1" ht="16.8" customHeight="1">
      <c r="A61" s="42"/>
      <c r="B61" s="48"/>
      <c r="C61" s="317" t="s">
        <v>902</v>
      </c>
      <c r="D61" s="317" t="s">
        <v>3565</v>
      </c>
      <c r="E61" s="21" t="s">
        <v>93</v>
      </c>
      <c r="F61" s="318">
        <v>29.175999999999998</v>
      </c>
      <c r="G61" s="42"/>
      <c r="H61" s="48"/>
    </row>
    <row r="62" s="2" customFormat="1" ht="16.8" customHeight="1">
      <c r="A62" s="42"/>
      <c r="B62" s="48"/>
      <c r="C62" s="317" t="s">
        <v>908</v>
      </c>
      <c r="D62" s="317" t="s">
        <v>3566</v>
      </c>
      <c r="E62" s="21" t="s">
        <v>93</v>
      </c>
      <c r="F62" s="318">
        <v>29.175999999999998</v>
      </c>
      <c r="G62" s="42"/>
      <c r="H62" s="48"/>
    </row>
    <row r="63" s="2" customFormat="1" ht="16.8" customHeight="1">
      <c r="A63" s="42"/>
      <c r="B63" s="48"/>
      <c r="C63" s="317" t="s">
        <v>913</v>
      </c>
      <c r="D63" s="317" t="s">
        <v>914</v>
      </c>
      <c r="E63" s="21" t="s">
        <v>93</v>
      </c>
      <c r="F63" s="318">
        <v>30.635000000000002</v>
      </c>
      <c r="G63" s="42"/>
      <c r="H63" s="48"/>
    </row>
    <row r="64" s="2" customFormat="1" ht="16.8" customHeight="1">
      <c r="A64" s="42"/>
      <c r="B64" s="48"/>
      <c r="C64" s="313" t="s">
        <v>113</v>
      </c>
      <c r="D64" s="314" t="s">
        <v>114</v>
      </c>
      <c r="E64" s="315" t="s">
        <v>115</v>
      </c>
      <c r="F64" s="316">
        <v>141.69999999999999</v>
      </c>
      <c r="G64" s="42"/>
      <c r="H64" s="48"/>
    </row>
    <row r="65" s="2" customFormat="1" ht="16.8" customHeight="1">
      <c r="A65" s="42"/>
      <c r="B65" s="48"/>
      <c r="C65" s="317" t="s">
        <v>19</v>
      </c>
      <c r="D65" s="317" t="s">
        <v>486</v>
      </c>
      <c r="E65" s="21" t="s">
        <v>19</v>
      </c>
      <c r="F65" s="318">
        <v>141.69999999999999</v>
      </c>
      <c r="G65" s="42"/>
      <c r="H65" s="48"/>
    </row>
    <row r="66" s="2" customFormat="1" ht="16.8" customHeight="1">
      <c r="A66" s="42"/>
      <c r="B66" s="48"/>
      <c r="C66" s="317" t="s">
        <v>113</v>
      </c>
      <c r="D66" s="317" t="s">
        <v>379</v>
      </c>
      <c r="E66" s="21" t="s">
        <v>19</v>
      </c>
      <c r="F66" s="318">
        <v>141.69999999999999</v>
      </c>
      <c r="G66" s="42"/>
      <c r="H66" s="48"/>
    </row>
    <row r="67" s="2" customFormat="1" ht="16.8" customHeight="1">
      <c r="A67" s="42"/>
      <c r="B67" s="48"/>
      <c r="C67" s="319" t="s">
        <v>3554</v>
      </c>
      <c r="D67" s="42"/>
      <c r="E67" s="42"/>
      <c r="F67" s="42"/>
      <c r="G67" s="42"/>
      <c r="H67" s="48"/>
    </row>
    <row r="68" s="2" customFormat="1" ht="16.8" customHeight="1">
      <c r="A68" s="42"/>
      <c r="B68" s="48"/>
      <c r="C68" s="317" t="s">
        <v>482</v>
      </c>
      <c r="D68" s="317" t="s">
        <v>3567</v>
      </c>
      <c r="E68" s="21" t="s">
        <v>115</v>
      </c>
      <c r="F68" s="318">
        <v>141.69999999999999</v>
      </c>
      <c r="G68" s="42"/>
      <c r="H68" s="48"/>
    </row>
    <row r="69" s="2" customFormat="1" ht="16.8" customHeight="1">
      <c r="A69" s="42"/>
      <c r="B69" s="48"/>
      <c r="C69" s="317" t="s">
        <v>477</v>
      </c>
      <c r="D69" s="317" t="s">
        <v>3568</v>
      </c>
      <c r="E69" s="21" t="s">
        <v>115</v>
      </c>
      <c r="F69" s="318">
        <v>141.69999999999999</v>
      </c>
      <c r="G69" s="42"/>
      <c r="H69" s="48"/>
    </row>
    <row r="70" s="2" customFormat="1" ht="16.8" customHeight="1">
      <c r="A70" s="42"/>
      <c r="B70" s="48"/>
      <c r="C70" s="313" t="s">
        <v>118</v>
      </c>
      <c r="D70" s="314" t="s">
        <v>119</v>
      </c>
      <c r="E70" s="315" t="s">
        <v>93</v>
      </c>
      <c r="F70" s="316">
        <v>305.60399999999998</v>
      </c>
      <c r="G70" s="42"/>
      <c r="H70" s="48"/>
    </row>
    <row r="71" s="2" customFormat="1" ht="16.8" customHeight="1">
      <c r="A71" s="42"/>
      <c r="B71" s="48"/>
      <c r="C71" s="317" t="s">
        <v>19</v>
      </c>
      <c r="D71" s="317" t="s">
        <v>803</v>
      </c>
      <c r="E71" s="21" t="s">
        <v>19</v>
      </c>
      <c r="F71" s="318">
        <v>0</v>
      </c>
      <c r="G71" s="42"/>
      <c r="H71" s="48"/>
    </row>
    <row r="72" s="2" customFormat="1" ht="16.8" customHeight="1">
      <c r="A72" s="42"/>
      <c r="B72" s="48"/>
      <c r="C72" s="317" t="s">
        <v>19</v>
      </c>
      <c r="D72" s="317" t="s">
        <v>804</v>
      </c>
      <c r="E72" s="21" t="s">
        <v>19</v>
      </c>
      <c r="F72" s="318">
        <v>22.210000000000001</v>
      </c>
      <c r="G72" s="42"/>
      <c r="H72" s="48"/>
    </row>
    <row r="73" s="2" customFormat="1" ht="16.8" customHeight="1">
      <c r="A73" s="42"/>
      <c r="B73" s="48"/>
      <c r="C73" s="317" t="s">
        <v>19</v>
      </c>
      <c r="D73" s="317" t="s">
        <v>805</v>
      </c>
      <c r="E73" s="21" t="s">
        <v>19</v>
      </c>
      <c r="F73" s="318">
        <v>270.03100000000001</v>
      </c>
      <c r="G73" s="42"/>
      <c r="H73" s="48"/>
    </row>
    <row r="74" s="2" customFormat="1" ht="16.8" customHeight="1">
      <c r="A74" s="42"/>
      <c r="B74" s="48"/>
      <c r="C74" s="317" t="s">
        <v>19</v>
      </c>
      <c r="D74" s="317" t="s">
        <v>806</v>
      </c>
      <c r="E74" s="21" t="s">
        <v>19</v>
      </c>
      <c r="F74" s="318">
        <v>13.363</v>
      </c>
      <c r="G74" s="42"/>
      <c r="H74" s="48"/>
    </row>
    <row r="75" s="2" customFormat="1" ht="16.8" customHeight="1">
      <c r="A75" s="42"/>
      <c r="B75" s="48"/>
      <c r="C75" s="317" t="s">
        <v>118</v>
      </c>
      <c r="D75" s="317" t="s">
        <v>379</v>
      </c>
      <c r="E75" s="21" t="s">
        <v>19</v>
      </c>
      <c r="F75" s="318">
        <v>305.60399999999998</v>
      </c>
      <c r="G75" s="42"/>
      <c r="H75" s="48"/>
    </row>
    <row r="76" s="2" customFormat="1" ht="16.8" customHeight="1">
      <c r="A76" s="42"/>
      <c r="B76" s="48"/>
      <c r="C76" s="319" t="s">
        <v>3554</v>
      </c>
      <c r="D76" s="42"/>
      <c r="E76" s="42"/>
      <c r="F76" s="42"/>
      <c r="G76" s="42"/>
      <c r="H76" s="48"/>
    </row>
    <row r="77" s="2" customFormat="1">
      <c r="A77" s="42"/>
      <c r="B77" s="48"/>
      <c r="C77" s="317" t="s">
        <v>799</v>
      </c>
      <c r="D77" s="317" t="s">
        <v>3569</v>
      </c>
      <c r="E77" s="21" t="s">
        <v>93</v>
      </c>
      <c r="F77" s="318">
        <v>305.60399999999998</v>
      </c>
      <c r="G77" s="42"/>
      <c r="H77" s="48"/>
    </row>
    <row r="78" s="2" customFormat="1" ht="16.8" customHeight="1">
      <c r="A78" s="42"/>
      <c r="B78" s="48"/>
      <c r="C78" s="317" t="s">
        <v>784</v>
      </c>
      <c r="D78" s="317" t="s">
        <v>3570</v>
      </c>
      <c r="E78" s="21" t="s">
        <v>93</v>
      </c>
      <c r="F78" s="318">
        <v>305.60399999999998</v>
      </c>
      <c r="G78" s="42"/>
      <c r="H78" s="48"/>
    </row>
    <row r="79" s="2" customFormat="1" ht="16.8" customHeight="1">
      <c r="A79" s="42"/>
      <c r="B79" s="48"/>
      <c r="C79" s="317" t="s">
        <v>820</v>
      </c>
      <c r="D79" s="317" t="s">
        <v>3571</v>
      </c>
      <c r="E79" s="21" t="s">
        <v>93</v>
      </c>
      <c r="F79" s="318">
        <v>305.60399999999998</v>
      </c>
      <c r="G79" s="42"/>
      <c r="H79" s="48"/>
    </row>
    <row r="80" s="2" customFormat="1">
      <c r="A80" s="42"/>
      <c r="B80" s="48"/>
      <c r="C80" s="317" t="s">
        <v>612</v>
      </c>
      <c r="D80" s="317" t="s">
        <v>3572</v>
      </c>
      <c r="E80" s="21" t="s">
        <v>107</v>
      </c>
      <c r="F80" s="318">
        <v>18.335999999999999</v>
      </c>
      <c r="G80" s="42"/>
      <c r="H80" s="48"/>
    </row>
    <row r="81" s="2" customFormat="1" ht="16.8" customHeight="1">
      <c r="A81" s="42"/>
      <c r="B81" s="48"/>
      <c r="C81" s="317" t="s">
        <v>618</v>
      </c>
      <c r="D81" s="317" t="s">
        <v>3573</v>
      </c>
      <c r="E81" s="21" t="s">
        <v>93</v>
      </c>
      <c r="F81" s="318">
        <v>305.60399999999998</v>
      </c>
      <c r="G81" s="42"/>
      <c r="H81" s="48"/>
    </row>
    <row r="82" s="2" customFormat="1">
      <c r="A82" s="42"/>
      <c r="B82" s="48"/>
      <c r="C82" s="317" t="s">
        <v>623</v>
      </c>
      <c r="D82" s="317" t="s">
        <v>3574</v>
      </c>
      <c r="E82" s="21" t="s">
        <v>93</v>
      </c>
      <c r="F82" s="318">
        <v>305.60399999999998</v>
      </c>
      <c r="G82" s="42"/>
      <c r="H82" s="48"/>
    </row>
    <row r="83" s="2" customFormat="1" ht="16.8" customHeight="1">
      <c r="A83" s="42"/>
      <c r="B83" s="48"/>
      <c r="C83" s="313" t="s">
        <v>121</v>
      </c>
      <c r="D83" s="314" t="s">
        <v>122</v>
      </c>
      <c r="E83" s="315" t="s">
        <v>93</v>
      </c>
      <c r="F83" s="316">
        <v>395.16300000000001</v>
      </c>
      <c r="G83" s="42"/>
      <c r="H83" s="48"/>
    </row>
    <row r="84" s="2" customFormat="1" ht="16.8" customHeight="1">
      <c r="A84" s="42"/>
      <c r="B84" s="48"/>
      <c r="C84" s="317" t="s">
        <v>19</v>
      </c>
      <c r="D84" s="317" t="s">
        <v>506</v>
      </c>
      <c r="E84" s="21" t="s">
        <v>19</v>
      </c>
      <c r="F84" s="318">
        <v>387.08300000000003</v>
      </c>
      <c r="G84" s="42"/>
      <c r="H84" s="48"/>
    </row>
    <row r="85" s="2" customFormat="1" ht="16.8" customHeight="1">
      <c r="A85" s="42"/>
      <c r="B85" s="48"/>
      <c r="C85" s="317" t="s">
        <v>19</v>
      </c>
      <c r="D85" s="317" t="s">
        <v>507</v>
      </c>
      <c r="E85" s="21" t="s">
        <v>19</v>
      </c>
      <c r="F85" s="318">
        <v>8.0800000000000001</v>
      </c>
      <c r="G85" s="42"/>
      <c r="H85" s="48"/>
    </row>
    <row r="86" s="2" customFormat="1" ht="16.8" customHeight="1">
      <c r="A86" s="42"/>
      <c r="B86" s="48"/>
      <c r="C86" s="317" t="s">
        <v>121</v>
      </c>
      <c r="D86" s="317" t="s">
        <v>203</v>
      </c>
      <c r="E86" s="21" t="s">
        <v>19</v>
      </c>
      <c r="F86" s="318">
        <v>395.16300000000001</v>
      </c>
      <c r="G86" s="42"/>
      <c r="H86" s="48"/>
    </row>
    <row r="87" s="2" customFormat="1" ht="16.8" customHeight="1">
      <c r="A87" s="42"/>
      <c r="B87" s="48"/>
      <c r="C87" s="319" t="s">
        <v>3554</v>
      </c>
      <c r="D87" s="42"/>
      <c r="E87" s="42"/>
      <c r="F87" s="42"/>
      <c r="G87" s="42"/>
      <c r="H87" s="48"/>
    </row>
    <row r="88" s="2" customFormat="1" ht="16.8" customHeight="1">
      <c r="A88" s="42"/>
      <c r="B88" s="48"/>
      <c r="C88" s="317" t="s">
        <v>502</v>
      </c>
      <c r="D88" s="317" t="s">
        <v>3575</v>
      </c>
      <c r="E88" s="21" t="s">
        <v>93</v>
      </c>
      <c r="F88" s="318">
        <v>395.16300000000001</v>
      </c>
      <c r="G88" s="42"/>
      <c r="H88" s="48"/>
    </row>
    <row r="89" s="2" customFormat="1">
      <c r="A89" s="42"/>
      <c r="B89" s="48"/>
      <c r="C89" s="317" t="s">
        <v>509</v>
      </c>
      <c r="D89" s="317" t="s">
        <v>3576</v>
      </c>
      <c r="E89" s="21" t="s">
        <v>93</v>
      </c>
      <c r="F89" s="318">
        <v>36157.415000000001</v>
      </c>
      <c r="G89" s="42"/>
      <c r="H89" s="48"/>
    </row>
    <row r="90" s="2" customFormat="1">
      <c r="A90" s="42"/>
      <c r="B90" s="48"/>
      <c r="C90" s="317" t="s">
        <v>520</v>
      </c>
      <c r="D90" s="317" t="s">
        <v>3577</v>
      </c>
      <c r="E90" s="21" t="s">
        <v>93</v>
      </c>
      <c r="F90" s="318">
        <v>395.16300000000001</v>
      </c>
      <c r="G90" s="42"/>
      <c r="H90" s="48"/>
    </row>
    <row r="91" s="2" customFormat="1" ht="16.8" customHeight="1">
      <c r="A91" s="42"/>
      <c r="B91" s="48"/>
      <c r="C91" s="317" t="s">
        <v>548</v>
      </c>
      <c r="D91" s="317" t="s">
        <v>3578</v>
      </c>
      <c r="E91" s="21" t="s">
        <v>93</v>
      </c>
      <c r="F91" s="318">
        <v>395.16300000000001</v>
      </c>
      <c r="G91" s="42"/>
      <c r="H91" s="48"/>
    </row>
    <row r="92" s="2" customFormat="1" ht="16.8" customHeight="1">
      <c r="A92" s="42"/>
      <c r="B92" s="48"/>
      <c r="C92" s="317" t="s">
        <v>553</v>
      </c>
      <c r="D92" s="317" t="s">
        <v>3579</v>
      </c>
      <c r="E92" s="21" t="s">
        <v>93</v>
      </c>
      <c r="F92" s="318">
        <v>36157.415000000001</v>
      </c>
      <c r="G92" s="42"/>
      <c r="H92" s="48"/>
    </row>
    <row r="93" s="2" customFormat="1" ht="16.8" customHeight="1">
      <c r="A93" s="42"/>
      <c r="B93" s="48"/>
      <c r="C93" s="317" t="s">
        <v>558</v>
      </c>
      <c r="D93" s="317" t="s">
        <v>3580</v>
      </c>
      <c r="E93" s="21" t="s">
        <v>93</v>
      </c>
      <c r="F93" s="318">
        <v>395.16300000000001</v>
      </c>
      <c r="G93" s="42"/>
      <c r="H93" s="48"/>
    </row>
    <row r="94" s="2" customFormat="1" ht="16.8" customHeight="1">
      <c r="A94" s="42"/>
      <c r="B94" s="48"/>
      <c r="C94" s="317" t="s">
        <v>695</v>
      </c>
      <c r="D94" s="317" t="s">
        <v>3581</v>
      </c>
      <c r="E94" s="21" t="s">
        <v>93</v>
      </c>
      <c r="F94" s="318">
        <v>395.16300000000001</v>
      </c>
      <c r="G94" s="42"/>
      <c r="H94" s="48"/>
    </row>
    <row r="95" s="2" customFormat="1" ht="16.8" customHeight="1">
      <c r="A95" s="42"/>
      <c r="B95" s="48"/>
      <c r="C95" s="317" t="s">
        <v>700</v>
      </c>
      <c r="D95" s="317" t="s">
        <v>3582</v>
      </c>
      <c r="E95" s="21" t="s">
        <v>93</v>
      </c>
      <c r="F95" s="318">
        <v>395.16300000000001</v>
      </c>
      <c r="G95" s="42"/>
      <c r="H95" s="48"/>
    </row>
    <row r="96" s="2" customFormat="1" ht="16.8" customHeight="1">
      <c r="A96" s="42"/>
      <c r="B96" s="48"/>
      <c r="C96" s="313" t="s">
        <v>124</v>
      </c>
      <c r="D96" s="314" t="s">
        <v>125</v>
      </c>
      <c r="E96" s="315" t="s">
        <v>126</v>
      </c>
      <c r="F96" s="316">
        <v>1686.6659999999999</v>
      </c>
      <c r="G96" s="42"/>
      <c r="H96" s="48"/>
    </row>
    <row r="97" s="2" customFormat="1" ht="16.8" customHeight="1">
      <c r="A97" s="42"/>
      <c r="B97" s="48"/>
      <c r="C97" s="317" t="s">
        <v>19</v>
      </c>
      <c r="D97" s="317" t="s">
        <v>1029</v>
      </c>
      <c r="E97" s="21" t="s">
        <v>19</v>
      </c>
      <c r="F97" s="318">
        <v>1686.6659999999999</v>
      </c>
      <c r="G97" s="42"/>
      <c r="H97" s="48"/>
    </row>
    <row r="98" s="2" customFormat="1" ht="16.8" customHeight="1">
      <c r="A98" s="42"/>
      <c r="B98" s="48"/>
      <c r="C98" s="317" t="s">
        <v>124</v>
      </c>
      <c r="D98" s="317" t="s">
        <v>379</v>
      </c>
      <c r="E98" s="21" t="s">
        <v>19</v>
      </c>
      <c r="F98" s="318">
        <v>1686.6659999999999</v>
      </c>
      <c r="G98" s="42"/>
      <c r="H98" s="48"/>
    </row>
    <row r="99" s="2" customFormat="1" ht="16.8" customHeight="1">
      <c r="A99" s="42"/>
      <c r="B99" s="48"/>
      <c r="C99" s="319" t="s">
        <v>3554</v>
      </c>
      <c r="D99" s="42"/>
      <c r="E99" s="42"/>
      <c r="F99" s="42"/>
      <c r="G99" s="42"/>
      <c r="H99" s="48"/>
    </row>
    <row r="100" s="2" customFormat="1" ht="16.8" customHeight="1">
      <c r="A100" s="42"/>
      <c r="B100" s="48"/>
      <c r="C100" s="317" t="s">
        <v>1025</v>
      </c>
      <c r="D100" s="317" t="s">
        <v>1026</v>
      </c>
      <c r="E100" s="21" t="s">
        <v>126</v>
      </c>
      <c r="F100" s="318">
        <v>1686.6659999999999</v>
      </c>
      <c r="G100" s="42"/>
      <c r="H100" s="48"/>
    </row>
    <row r="101" s="2" customFormat="1" ht="16.8" customHeight="1">
      <c r="A101" s="42"/>
      <c r="B101" s="48"/>
      <c r="C101" s="317" t="s">
        <v>1018</v>
      </c>
      <c r="D101" s="317" t="s">
        <v>3583</v>
      </c>
      <c r="E101" s="21" t="s">
        <v>126</v>
      </c>
      <c r="F101" s="318">
        <v>1686.6659999999999</v>
      </c>
      <c r="G101" s="42"/>
      <c r="H101" s="48"/>
    </row>
    <row r="102" s="2" customFormat="1" ht="16.8" customHeight="1">
      <c r="A102" s="42"/>
      <c r="B102" s="48"/>
      <c r="C102" s="313" t="s">
        <v>128</v>
      </c>
      <c r="D102" s="314" t="s">
        <v>129</v>
      </c>
      <c r="E102" s="315" t="s">
        <v>93</v>
      </c>
      <c r="F102" s="316">
        <v>35.518000000000001</v>
      </c>
      <c r="G102" s="42"/>
      <c r="H102" s="48"/>
    </row>
    <row r="103" s="2" customFormat="1" ht="16.8" customHeight="1">
      <c r="A103" s="42"/>
      <c r="B103" s="48"/>
      <c r="C103" s="317" t="s">
        <v>19</v>
      </c>
      <c r="D103" s="317" t="s">
        <v>868</v>
      </c>
      <c r="E103" s="21" t="s">
        <v>19</v>
      </c>
      <c r="F103" s="318">
        <v>0</v>
      </c>
      <c r="G103" s="42"/>
      <c r="H103" s="48"/>
    </row>
    <row r="104" s="2" customFormat="1" ht="16.8" customHeight="1">
      <c r="A104" s="42"/>
      <c r="B104" s="48"/>
      <c r="C104" s="317" t="s">
        <v>19</v>
      </c>
      <c r="D104" s="317" t="s">
        <v>967</v>
      </c>
      <c r="E104" s="21" t="s">
        <v>19</v>
      </c>
      <c r="F104" s="318">
        <v>35.518000000000001</v>
      </c>
      <c r="G104" s="42"/>
      <c r="H104" s="48"/>
    </row>
    <row r="105" s="2" customFormat="1" ht="16.8" customHeight="1">
      <c r="A105" s="42"/>
      <c r="B105" s="48"/>
      <c r="C105" s="317" t="s">
        <v>128</v>
      </c>
      <c r="D105" s="317" t="s">
        <v>379</v>
      </c>
      <c r="E105" s="21" t="s">
        <v>19</v>
      </c>
      <c r="F105" s="318">
        <v>35.518000000000001</v>
      </c>
      <c r="G105" s="42"/>
      <c r="H105" s="48"/>
    </row>
    <row r="106" s="2" customFormat="1" ht="16.8" customHeight="1">
      <c r="A106" s="42"/>
      <c r="B106" s="48"/>
      <c r="C106" s="319" t="s">
        <v>3554</v>
      </c>
      <c r="D106" s="42"/>
      <c r="E106" s="42"/>
      <c r="F106" s="42"/>
      <c r="G106" s="42"/>
      <c r="H106" s="48"/>
    </row>
    <row r="107" s="2" customFormat="1">
      <c r="A107" s="42"/>
      <c r="B107" s="48"/>
      <c r="C107" s="317" t="s">
        <v>963</v>
      </c>
      <c r="D107" s="317" t="s">
        <v>3584</v>
      </c>
      <c r="E107" s="21" t="s">
        <v>93</v>
      </c>
      <c r="F107" s="318">
        <v>35.518000000000001</v>
      </c>
      <c r="G107" s="42"/>
      <c r="H107" s="48"/>
    </row>
    <row r="108" s="2" customFormat="1" ht="16.8" customHeight="1">
      <c r="A108" s="42"/>
      <c r="B108" s="48"/>
      <c r="C108" s="317" t="s">
        <v>925</v>
      </c>
      <c r="D108" s="317" t="s">
        <v>3585</v>
      </c>
      <c r="E108" s="21" t="s">
        <v>93</v>
      </c>
      <c r="F108" s="318">
        <v>35.518000000000001</v>
      </c>
      <c r="G108" s="42"/>
      <c r="H108" s="48"/>
    </row>
    <row r="109" s="2" customFormat="1" ht="16.8" customHeight="1">
      <c r="A109" s="42"/>
      <c r="B109" s="48"/>
      <c r="C109" s="317" t="s">
        <v>930</v>
      </c>
      <c r="D109" s="317" t="s">
        <v>3586</v>
      </c>
      <c r="E109" s="21" t="s">
        <v>93</v>
      </c>
      <c r="F109" s="318">
        <v>35.518000000000001</v>
      </c>
      <c r="G109" s="42"/>
      <c r="H109" s="48"/>
    </row>
    <row r="110" s="2" customFormat="1">
      <c r="A110" s="42"/>
      <c r="B110" s="48"/>
      <c r="C110" s="317" t="s">
        <v>935</v>
      </c>
      <c r="D110" s="317" t="s">
        <v>936</v>
      </c>
      <c r="E110" s="21" t="s">
        <v>93</v>
      </c>
      <c r="F110" s="318">
        <v>40.845999999999997</v>
      </c>
      <c r="G110" s="42"/>
      <c r="H110" s="48"/>
    </row>
    <row r="111" s="2" customFormat="1" ht="16.8" customHeight="1">
      <c r="A111" s="42"/>
      <c r="B111" s="48"/>
      <c r="C111" s="313" t="s">
        <v>131</v>
      </c>
      <c r="D111" s="314" t="s">
        <v>132</v>
      </c>
      <c r="E111" s="315" t="s">
        <v>107</v>
      </c>
      <c r="F111" s="316">
        <v>237.59999999999999</v>
      </c>
      <c r="G111" s="42"/>
      <c r="H111" s="48"/>
    </row>
    <row r="112" s="2" customFormat="1" ht="16.8" customHeight="1">
      <c r="A112" s="42"/>
      <c r="B112" s="48"/>
      <c r="C112" s="317" t="s">
        <v>19</v>
      </c>
      <c r="D112" s="317" t="s">
        <v>529</v>
      </c>
      <c r="E112" s="21" t="s">
        <v>19</v>
      </c>
      <c r="F112" s="318">
        <v>0</v>
      </c>
      <c r="G112" s="42"/>
      <c r="H112" s="48"/>
    </row>
    <row r="113" s="2" customFormat="1" ht="16.8" customHeight="1">
      <c r="A113" s="42"/>
      <c r="B113" s="48"/>
      <c r="C113" s="317" t="s">
        <v>19</v>
      </c>
      <c r="D113" s="317" t="s">
        <v>530</v>
      </c>
      <c r="E113" s="21" t="s">
        <v>19</v>
      </c>
      <c r="F113" s="318">
        <v>237.59999999999999</v>
      </c>
      <c r="G113" s="42"/>
      <c r="H113" s="48"/>
    </row>
    <row r="114" s="2" customFormat="1" ht="16.8" customHeight="1">
      <c r="A114" s="42"/>
      <c r="B114" s="48"/>
      <c r="C114" s="317" t="s">
        <v>131</v>
      </c>
      <c r="D114" s="317" t="s">
        <v>379</v>
      </c>
      <c r="E114" s="21" t="s">
        <v>19</v>
      </c>
      <c r="F114" s="318">
        <v>237.59999999999999</v>
      </c>
      <c r="G114" s="42"/>
      <c r="H114" s="48"/>
    </row>
    <row r="115" s="2" customFormat="1" ht="16.8" customHeight="1">
      <c r="A115" s="42"/>
      <c r="B115" s="48"/>
      <c r="C115" s="319" t="s">
        <v>3554</v>
      </c>
      <c r="D115" s="42"/>
      <c r="E115" s="42"/>
      <c r="F115" s="42"/>
      <c r="G115" s="42"/>
      <c r="H115" s="48"/>
    </row>
    <row r="116" s="2" customFormat="1" ht="16.8" customHeight="1">
      <c r="A116" s="42"/>
      <c r="B116" s="48"/>
      <c r="C116" s="317" t="s">
        <v>525</v>
      </c>
      <c r="D116" s="317" t="s">
        <v>3587</v>
      </c>
      <c r="E116" s="21" t="s">
        <v>107</v>
      </c>
      <c r="F116" s="318">
        <v>237.59999999999999</v>
      </c>
      <c r="G116" s="42"/>
      <c r="H116" s="48"/>
    </row>
    <row r="117" s="2" customFormat="1">
      <c r="A117" s="42"/>
      <c r="B117" s="48"/>
      <c r="C117" s="317" t="s">
        <v>532</v>
      </c>
      <c r="D117" s="317" t="s">
        <v>3588</v>
      </c>
      <c r="E117" s="21" t="s">
        <v>107</v>
      </c>
      <c r="F117" s="318">
        <v>7246.8000000000002</v>
      </c>
      <c r="G117" s="42"/>
      <c r="H117" s="48"/>
    </row>
    <row r="118" s="2" customFormat="1">
      <c r="A118" s="42"/>
      <c r="B118" s="48"/>
      <c r="C118" s="317" t="s">
        <v>543</v>
      </c>
      <c r="D118" s="317" t="s">
        <v>3589</v>
      </c>
      <c r="E118" s="21" t="s">
        <v>107</v>
      </c>
      <c r="F118" s="318">
        <v>237.59999999999999</v>
      </c>
      <c r="G118" s="42"/>
      <c r="H118" s="48"/>
    </row>
    <row r="119" s="2" customFormat="1">
      <c r="A119" s="42"/>
      <c r="B119" s="48"/>
      <c r="C119" s="317" t="s">
        <v>563</v>
      </c>
      <c r="D119" s="317" t="s">
        <v>3590</v>
      </c>
      <c r="E119" s="21" t="s">
        <v>93</v>
      </c>
      <c r="F119" s="318">
        <v>237.59999999999999</v>
      </c>
      <c r="G119" s="42"/>
      <c r="H119" s="48"/>
    </row>
    <row r="120" s="2" customFormat="1" ht="16.8" customHeight="1">
      <c r="A120" s="42"/>
      <c r="B120" s="48"/>
      <c r="C120" s="317" t="s">
        <v>705</v>
      </c>
      <c r="D120" s="317" t="s">
        <v>3591</v>
      </c>
      <c r="E120" s="21" t="s">
        <v>107</v>
      </c>
      <c r="F120" s="318">
        <v>237.59999999999999</v>
      </c>
      <c r="G120" s="42"/>
      <c r="H120" s="48"/>
    </row>
    <row r="121" s="2" customFormat="1" ht="16.8" customHeight="1">
      <c r="A121" s="42"/>
      <c r="B121" s="48"/>
      <c r="C121" s="317" t="s">
        <v>710</v>
      </c>
      <c r="D121" s="317" t="s">
        <v>3592</v>
      </c>
      <c r="E121" s="21" t="s">
        <v>107</v>
      </c>
      <c r="F121" s="318">
        <v>237.59999999999999</v>
      </c>
      <c r="G121" s="42"/>
      <c r="H121" s="48"/>
    </row>
    <row r="122" s="2" customFormat="1" ht="16.8" customHeight="1">
      <c r="A122" s="42"/>
      <c r="B122" s="48"/>
      <c r="C122" s="313" t="s">
        <v>134</v>
      </c>
      <c r="D122" s="314" t="s">
        <v>135</v>
      </c>
      <c r="E122" s="315" t="s">
        <v>93</v>
      </c>
      <c r="F122" s="316">
        <v>100.09699999999999</v>
      </c>
      <c r="G122" s="42"/>
      <c r="H122" s="48"/>
    </row>
    <row r="123" s="2" customFormat="1" ht="16.8" customHeight="1">
      <c r="A123" s="42"/>
      <c r="B123" s="48"/>
      <c r="C123" s="317" t="s">
        <v>19</v>
      </c>
      <c r="D123" s="317" t="s">
        <v>375</v>
      </c>
      <c r="E123" s="21" t="s">
        <v>19</v>
      </c>
      <c r="F123" s="318">
        <v>0</v>
      </c>
      <c r="G123" s="42"/>
      <c r="H123" s="48"/>
    </row>
    <row r="124" s="2" customFormat="1" ht="16.8" customHeight="1">
      <c r="A124" s="42"/>
      <c r="B124" s="48"/>
      <c r="C124" s="317" t="s">
        <v>19</v>
      </c>
      <c r="D124" s="317" t="s">
        <v>208</v>
      </c>
      <c r="E124" s="21" t="s">
        <v>19</v>
      </c>
      <c r="F124" s="318">
        <v>31.878</v>
      </c>
      <c r="G124" s="42"/>
      <c r="H124" s="48"/>
    </row>
    <row r="125" s="2" customFormat="1" ht="16.8" customHeight="1">
      <c r="A125" s="42"/>
      <c r="B125" s="48"/>
      <c r="C125" s="317" t="s">
        <v>19</v>
      </c>
      <c r="D125" s="317" t="s">
        <v>209</v>
      </c>
      <c r="E125" s="21" t="s">
        <v>19</v>
      </c>
      <c r="F125" s="318">
        <v>1.246</v>
      </c>
      <c r="G125" s="42"/>
      <c r="H125" s="48"/>
    </row>
    <row r="126" s="2" customFormat="1" ht="16.8" customHeight="1">
      <c r="A126" s="42"/>
      <c r="B126" s="48"/>
      <c r="C126" s="317" t="s">
        <v>19</v>
      </c>
      <c r="D126" s="317" t="s">
        <v>318</v>
      </c>
      <c r="E126" s="21" t="s">
        <v>19</v>
      </c>
      <c r="F126" s="318">
        <v>0</v>
      </c>
      <c r="G126" s="42"/>
      <c r="H126" s="48"/>
    </row>
    <row r="127" s="2" customFormat="1" ht="16.8" customHeight="1">
      <c r="A127" s="42"/>
      <c r="B127" s="48"/>
      <c r="C127" s="317" t="s">
        <v>19</v>
      </c>
      <c r="D127" s="317" t="s">
        <v>376</v>
      </c>
      <c r="E127" s="21" t="s">
        <v>19</v>
      </c>
      <c r="F127" s="318">
        <v>49.719999999999999</v>
      </c>
      <c r="G127" s="42"/>
      <c r="H127" s="48"/>
    </row>
    <row r="128" s="2" customFormat="1" ht="16.8" customHeight="1">
      <c r="A128" s="42"/>
      <c r="B128" s="48"/>
      <c r="C128" s="317" t="s">
        <v>19</v>
      </c>
      <c r="D128" s="317" t="s">
        <v>377</v>
      </c>
      <c r="E128" s="21" t="s">
        <v>19</v>
      </c>
      <c r="F128" s="318">
        <v>0</v>
      </c>
      <c r="G128" s="42"/>
      <c r="H128" s="48"/>
    </row>
    <row r="129" s="2" customFormat="1" ht="16.8" customHeight="1">
      <c r="A129" s="42"/>
      <c r="B129" s="48"/>
      <c r="C129" s="317" t="s">
        <v>19</v>
      </c>
      <c r="D129" s="317" t="s">
        <v>378</v>
      </c>
      <c r="E129" s="21" t="s">
        <v>19</v>
      </c>
      <c r="F129" s="318">
        <v>-6.3200000000000003</v>
      </c>
      <c r="G129" s="42"/>
      <c r="H129" s="48"/>
    </row>
    <row r="130" s="2" customFormat="1" ht="16.8" customHeight="1">
      <c r="A130" s="42"/>
      <c r="B130" s="48"/>
      <c r="C130" s="317" t="s">
        <v>19</v>
      </c>
      <c r="D130" s="317" t="s">
        <v>320</v>
      </c>
      <c r="E130" s="21" t="s">
        <v>19</v>
      </c>
      <c r="F130" s="318">
        <v>0</v>
      </c>
      <c r="G130" s="42"/>
      <c r="H130" s="48"/>
    </row>
    <row r="131" s="2" customFormat="1" ht="16.8" customHeight="1">
      <c r="A131" s="42"/>
      <c r="B131" s="48"/>
      <c r="C131" s="317" t="s">
        <v>19</v>
      </c>
      <c r="D131" s="317" t="s">
        <v>331</v>
      </c>
      <c r="E131" s="21" t="s">
        <v>19</v>
      </c>
      <c r="F131" s="318">
        <v>1.5880000000000001</v>
      </c>
      <c r="G131" s="42"/>
      <c r="H131" s="48"/>
    </row>
    <row r="132" s="2" customFormat="1" ht="16.8" customHeight="1">
      <c r="A132" s="42"/>
      <c r="B132" s="48"/>
      <c r="C132" s="317" t="s">
        <v>19</v>
      </c>
      <c r="D132" s="317" t="s">
        <v>332</v>
      </c>
      <c r="E132" s="21" t="s">
        <v>19</v>
      </c>
      <c r="F132" s="318">
        <v>17.327999999999999</v>
      </c>
      <c r="G132" s="42"/>
      <c r="H132" s="48"/>
    </row>
    <row r="133" s="2" customFormat="1" ht="16.8" customHeight="1">
      <c r="A133" s="42"/>
      <c r="B133" s="48"/>
      <c r="C133" s="317" t="s">
        <v>19</v>
      </c>
      <c r="D133" s="317" t="s">
        <v>333</v>
      </c>
      <c r="E133" s="21" t="s">
        <v>19</v>
      </c>
      <c r="F133" s="318">
        <v>3.177</v>
      </c>
      <c r="G133" s="42"/>
      <c r="H133" s="48"/>
    </row>
    <row r="134" s="2" customFormat="1" ht="16.8" customHeight="1">
      <c r="A134" s="42"/>
      <c r="B134" s="48"/>
      <c r="C134" s="317" t="s">
        <v>19</v>
      </c>
      <c r="D134" s="317" t="s">
        <v>334</v>
      </c>
      <c r="E134" s="21" t="s">
        <v>19</v>
      </c>
      <c r="F134" s="318">
        <v>1.48</v>
      </c>
      <c r="G134" s="42"/>
      <c r="H134" s="48"/>
    </row>
    <row r="135" s="2" customFormat="1" ht="16.8" customHeight="1">
      <c r="A135" s="42"/>
      <c r="B135" s="48"/>
      <c r="C135" s="317" t="s">
        <v>134</v>
      </c>
      <c r="D135" s="317" t="s">
        <v>379</v>
      </c>
      <c r="E135" s="21" t="s">
        <v>19</v>
      </c>
      <c r="F135" s="318">
        <v>100.09699999999999</v>
      </c>
      <c r="G135" s="42"/>
      <c r="H135" s="48"/>
    </row>
    <row r="136" s="2" customFormat="1" ht="16.8" customHeight="1">
      <c r="A136" s="42"/>
      <c r="B136" s="48"/>
      <c r="C136" s="319" t="s">
        <v>3554</v>
      </c>
      <c r="D136" s="42"/>
      <c r="E136" s="42"/>
      <c r="F136" s="42"/>
      <c r="G136" s="42"/>
      <c r="H136" s="48"/>
    </row>
    <row r="137" s="2" customFormat="1" ht="16.8" customHeight="1">
      <c r="A137" s="42"/>
      <c r="B137" s="48"/>
      <c r="C137" s="317" t="s">
        <v>372</v>
      </c>
      <c r="D137" s="317" t="s">
        <v>19</v>
      </c>
      <c r="E137" s="21" t="s">
        <v>93</v>
      </c>
      <c r="F137" s="318">
        <v>100.09699999999999</v>
      </c>
      <c r="G137" s="42"/>
      <c r="H137" s="48"/>
    </row>
    <row r="138" s="2" customFormat="1" ht="16.8" customHeight="1">
      <c r="A138" s="42"/>
      <c r="B138" s="48"/>
      <c r="C138" s="317" t="s">
        <v>1074</v>
      </c>
      <c r="D138" s="317" t="s">
        <v>1075</v>
      </c>
      <c r="E138" s="21" t="s">
        <v>93</v>
      </c>
      <c r="F138" s="318">
        <v>324.786</v>
      </c>
      <c r="G138" s="42"/>
      <c r="H138" s="48"/>
    </row>
    <row r="139" s="2" customFormat="1" ht="16.8" customHeight="1">
      <c r="A139" s="42"/>
      <c r="B139" s="48"/>
      <c r="C139" s="313" t="s">
        <v>137</v>
      </c>
      <c r="D139" s="314" t="s">
        <v>138</v>
      </c>
      <c r="E139" s="315" t="s">
        <v>93</v>
      </c>
      <c r="F139" s="316">
        <v>37.935000000000002</v>
      </c>
      <c r="G139" s="42"/>
      <c r="H139" s="48"/>
    </row>
    <row r="140" s="2" customFormat="1" ht="16.8" customHeight="1">
      <c r="A140" s="42"/>
      <c r="B140" s="48"/>
      <c r="C140" s="317" t="s">
        <v>19</v>
      </c>
      <c r="D140" s="317" t="s">
        <v>384</v>
      </c>
      <c r="E140" s="21" t="s">
        <v>19</v>
      </c>
      <c r="F140" s="318">
        <v>0</v>
      </c>
      <c r="G140" s="42"/>
      <c r="H140" s="48"/>
    </row>
    <row r="141" s="2" customFormat="1" ht="16.8" customHeight="1">
      <c r="A141" s="42"/>
      <c r="B141" s="48"/>
      <c r="C141" s="317" t="s">
        <v>19</v>
      </c>
      <c r="D141" s="317" t="s">
        <v>243</v>
      </c>
      <c r="E141" s="21" t="s">
        <v>19</v>
      </c>
      <c r="F141" s="318">
        <v>2.835</v>
      </c>
      <c r="G141" s="42"/>
      <c r="H141" s="48"/>
    </row>
    <row r="142" s="2" customFormat="1" ht="16.8" customHeight="1">
      <c r="A142" s="42"/>
      <c r="B142" s="48"/>
      <c r="C142" s="317" t="s">
        <v>19</v>
      </c>
      <c r="D142" s="317" t="s">
        <v>244</v>
      </c>
      <c r="E142" s="21" t="s">
        <v>19</v>
      </c>
      <c r="F142" s="318">
        <v>27</v>
      </c>
      <c r="G142" s="42"/>
      <c r="H142" s="48"/>
    </row>
    <row r="143" s="2" customFormat="1" ht="16.8" customHeight="1">
      <c r="A143" s="42"/>
      <c r="B143" s="48"/>
      <c r="C143" s="317" t="s">
        <v>19</v>
      </c>
      <c r="D143" s="317" t="s">
        <v>245</v>
      </c>
      <c r="E143" s="21" t="s">
        <v>19</v>
      </c>
      <c r="F143" s="318">
        <v>5.4000000000000004</v>
      </c>
      <c r="G143" s="42"/>
      <c r="H143" s="48"/>
    </row>
    <row r="144" s="2" customFormat="1" ht="16.8" customHeight="1">
      <c r="A144" s="42"/>
      <c r="B144" s="48"/>
      <c r="C144" s="317" t="s">
        <v>19</v>
      </c>
      <c r="D144" s="317" t="s">
        <v>385</v>
      </c>
      <c r="E144" s="21" t="s">
        <v>19</v>
      </c>
      <c r="F144" s="318">
        <v>2.7000000000000002</v>
      </c>
      <c r="G144" s="42"/>
      <c r="H144" s="48"/>
    </row>
    <row r="145" s="2" customFormat="1" ht="16.8" customHeight="1">
      <c r="A145" s="42"/>
      <c r="B145" s="48"/>
      <c r="C145" s="317" t="s">
        <v>137</v>
      </c>
      <c r="D145" s="317" t="s">
        <v>379</v>
      </c>
      <c r="E145" s="21" t="s">
        <v>19</v>
      </c>
      <c r="F145" s="318">
        <v>37.935000000000002</v>
      </c>
      <c r="G145" s="42"/>
      <c r="H145" s="48"/>
    </row>
    <row r="146" s="2" customFormat="1" ht="16.8" customHeight="1">
      <c r="A146" s="42"/>
      <c r="B146" s="48"/>
      <c r="C146" s="319" t="s">
        <v>3554</v>
      </c>
      <c r="D146" s="42"/>
      <c r="E146" s="42"/>
      <c r="F146" s="42"/>
      <c r="G146" s="42"/>
      <c r="H146" s="48"/>
    </row>
    <row r="147" s="2" customFormat="1" ht="16.8" customHeight="1">
      <c r="A147" s="42"/>
      <c r="B147" s="48"/>
      <c r="C147" s="317" t="s">
        <v>381</v>
      </c>
      <c r="D147" s="317" t="s">
        <v>19</v>
      </c>
      <c r="E147" s="21" t="s">
        <v>93</v>
      </c>
      <c r="F147" s="318">
        <v>37.935000000000002</v>
      </c>
      <c r="G147" s="42"/>
      <c r="H147" s="48"/>
    </row>
    <row r="148" s="2" customFormat="1" ht="16.8" customHeight="1">
      <c r="A148" s="42"/>
      <c r="B148" s="48"/>
      <c r="C148" s="317" t="s">
        <v>387</v>
      </c>
      <c r="D148" s="317" t="s">
        <v>388</v>
      </c>
      <c r="E148" s="21" t="s">
        <v>93</v>
      </c>
      <c r="F148" s="318">
        <v>37.935000000000002</v>
      </c>
      <c r="G148" s="42"/>
      <c r="H148" s="48"/>
    </row>
    <row r="149" s="2" customFormat="1" ht="16.8" customHeight="1">
      <c r="A149" s="42"/>
      <c r="B149" s="48"/>
      <c r="C149" s="317" t="s">
        <v>391</v>
      </c>
      <c r="D149" s="317" t="s">
        <v>388</v>
      </c>
      <c r="E149" s="21" t="s">
        <v>93</v>
      </c>
      <c r="F149" s="318">
        <v>37.935000000000002</v>
      </c>
      <c r="G149" s="42"/>
      <c r="H149" s="48"/>
    </row>
    <row r="150" s="2" customFormat="1" ht="16.8" customHeight="1">
      <c r="A150" s="42"/>
      <c r="B150" s="48"/>
      <c r="C150" s="317" t="s">
        <v>395</v>
      </c>
      <c r="D150" s="317" t="s">
        <v>19</v>
      </c>
      <c r="E150" s="21" t="s">
        <v>93</v>
      </c>
      <c r="F150" s="318">
        <v>37.935000000000002</v>
      </c>
      <c r="G150" s="42"/>
      <c r="H150" s="48"/>
    </row>
    <row r="151" s="2" customFormat="1" ht="16.8" customHeight="1">
      <c r="A151" s="42"/>
      <c r="B151" s="48"/>
      <c r="C151" s="317" t="s">
        <v>399</v>
      </c>
      <c r="D151" s="317" t="s">
        <v>19</v>
      </c>
      <c r="E151" s="21" t="s">
        <v>93</v>
      </c>
      <c r="F151" s="318">
        <v>37.935000000000002</v>
      </c>
      <c r="G151" s="42"/>
      <c r="H151" s="48"/>
    </row>
    <row r="152" s="2" customFormat="1" ht="16.8" customHeight="1">
      <c r="A152" s="42"/>
      <c r="B152" s="48"/>
      <c r="C152" s="317" t="s">
        <v>403</v>
      </c>
      <c r="D152" s="317" t="s">
        <v>404</v>
      </c>
      <c r="E152" s="21" t="s">
        <v>93</v>
      </c>
      <c r="F152" s="318">
        <v>37.935000000000002</v>
      </c>
      <c r="G152" s="42"/>
      <c r="H152" s="48"/>
    </row>
    <row r="153" s="2" customFormat="1" ht="16.8" customHeight="1">
      <c r="A153" s="42"/>
      <c r="B153" s="48"/>
      <c r="C153" s="317" t="s">
        <v>1074</v>
      </c>
      <c r="D153" s="317" t="s">
        <v>1075</v>
      </c>
      <c r="E153" s="21" t="s">
        <v>93</v>
      </c>
      <c r="F153" s="318">
        <v>324.786</v>
      </c>
      <c r="G153" s="42"/>
      <c r="H153" s="48"/>
    </row>
    <row r="154" s="2" customFormat="1" ht="16.8" customHeight="1">
      <c r="A154" s="42"/>
      <c r="B154" s="48"/>
      <c r="C154" s="313" t="s">
        <v>140</v>
      </c>
      <c r="D154" s="314" t="s">
        <v>141</v>
      </c>
      <c r="E154" s="315" t="s">
        <v>93</v>
      </c>
      <c r="F154" s="316">
        <v>23.244</v>
      </c>
      <c r="G154" s="42"/>
      <c r="H154" s="48"/>
    </row>
    <row r="155" s="2" customFormat="1" ht="16.8" customHeight="1">
      <c r="A155" s="42"/>
      <c r="B155" s="48"/>
      <c r="C155" s="317" t="s">
        <v>19</v>
      </c>
      <c r="D155" s="317" t="s">
        <v>1006</v>
      </c>
      <c r="E155" s="21" t="s">
        <v>19</v>
      </c>
      <c r="F155" s="318">
        <v>23.244</v>
      </c>
      <c r="G155" s="42"/>
      <c r="H155" s="48"/>
    </row>
    <row r="156" s="2" customFormat="1" ht="16.8" customHeight="1">
      <c r="A156" s="42"/>
      <c r="B156" s="48"/>
      <c r="C156" s="317" t="s">
        <v>140</v>
      </c>
      <c r="D156" s="317" t="s">
        <v>379</v>
      </c>
      <c r="E156" s="21" t="s">
        <v>19</v>
      </c>
      <c r="F156" s="318">
        <v>23.244</v>
      </c>
      <c r="G156" s="42"/>
      <c r="H156" s="48"/>
    </row>
    <row r="157" s="2" customFormat="1" ht="16.8" customHeight="1">
      <c r="A157" s="42"/>
      <c r="B157" s="48"/>
      <c r="C157" s="319" t="s">
        <v>3554</v>
      </c>
      <c r="D157" s="42"/>
      <c r="E157" s="42"/>
      <c r="F157" s="42"/>
      <c r="G157" s="42"/>
      <c r="H157" s="48"/>
    </row>
    <row r="158" s="2" customFormat="1">
      <c r="A158" s="42"/>
      <c r="B158" s="48"/>
      <c r="C158" s="317" t="s">
        <v>1002</v>
      </c>
      <c r="D158" s="317" t="s">
        <v>1003</v>
      </c>
      <c r="E158" s="21" t="s">
        <v>93</v>
      </c>
      <c r="F158" s="318">
        <v>23.244</v>
      </c>
      <c r="G158" s="42"/>
      <c r="H158" s="48"/>
    </row>
    <row r="159" s="2" customFormat="1" ht="16.8" customHeight="1">
      <c r="A159" s="42"/>
      <c r="B159" s="48"/>
      <c r="C159" s="317" t="s">
        <v>1008</v>
      </c>
      <c r="D159" s="317" t="s">
        <v>3593</v>
      </c>
      <c r="E159" s="21" t="s">
        <v>93</v>
      </c>
      <c r="F159" s="318">
        <v>23.244</v>
      </c>
      <c r="G159" s="42"/>
      <c r="H159" s="48"/>
    </row>
    <row r="160" s="2" customFormat="1" ht="16.8" customHeight="1">
      <c r="A160" s="42"/>
      <c r="B160" s="48"/>
      <c r="C160" s="313" t="s">
        <v>143</v>
      </c>
      <c r="D160" s="314" t="s">
        <v>144</v>
      </c>
      <c r="E160" s="315" t="s">
        <v>93</v>
      </c>
      <c r="F160" s="316">
        <v>34.677</v>
      </c>
      <c r="G160" s="42"/>
      <c r="H160" s="48"/>
    </row>
    <row r="161" s="2" customFormat="1" ht="16.8" customHeight="1">
      <c r="A161" s="42"/>
      <c r="B161" s="48"/>
      <c r="C161" s="317" t="s">
        <v>19</v>
      </c>
      <c r="D161" s="317" t="s">
        <v>868</v>
      </c>
      <c r="E161" s="21" t="s">
        <v>19</v>
      </c>
      <c r="F161" s="318">
        <v>0</v>
      </c>
      <c r="G161" s="42"/>
      <c r="H161" s="48"/>
    </row>
    <row r="162" s="2" customFormat="1" ht="16.8" customHeight="1">
      <c r="A162" s="42"/>
      <c r="B162" s="48"/>
      <c r="C162" s="317" t="s">
        <v>19</v>
      </c>
      <c r="D162" s="317" t="s">
        <v>869</v>
      </c>
      <c r="E162" s="21" t="s">
        <v>19</v>
      </c>
      <c r="F162" s="318">
        <v>34.677</v>
      </c>
      <c r="G162" s="42"/>
      <c r="H162" s="48"/>
    </row>
    <row r="163" s="2" customFormat="1" ht="16.8" customHeight="1">
      <c r="A163" s="42"/>
      <c r="B163" s="48"/>
      <c r="C163" s="317" t="s">
        <v>143</v>
      </c>
      <c r="D163" s="317" t="s">
        <v>379</v>
      </c>
      <c r="E163" s="21" t="s">
        <v>19</v>
      </c>
      <c r="F163" s="318">
        <v>34.677</v>
      </c>
      <c r="G163" s="42"/>
      <c r="H163" s="48"/>
    </row>
    <row r="164" s="2" customFormat="1" ht="16.8" customHeight="1">
      <c r="A164" s="42"/>
      <c r="B164" s="48"/>
      <c r="C164" s="319" t="s">
        <v>3554</v>
      </c>
      <c r="D164" s="42"/>
      <c r="E164" s="42"/>
      <c r="F164" s="42"/>
      <c r="G164" s="42"/>
      <c r="H164" s="48"/>
    </row>
    <row r="165" s="2" customFormat="1">
      <c r="A165" s="42"/>
      <c r="B165" s="48"/>
      <c r="C165" s="317" t="s">
        <v>864</v>
      </c>
      <c r="D165" s="317" t="s">
        <v>3594</v>
      </c>
      <c r="E165" s="21" t="s">
        <v>93</v>
      </c>
      <c r="F165" s="318">
        <v>34.677</v>
      </c>
      <c r="G165" s="42"/>
      <c r="H165" s="48"/>
    </row>
    <row r="166" s="2" customFormat="1" ht="16.8" customHeight="1">
      <c r="A166" s="42"/>
      <c r="B166" s="48"/>
      <c r="C166" s="317" t="s">
        <v>789</v>
      </c>
      <c r="D166" s="317" t="s">
        <v>3595</v>
      </c>
      <c r="E166" s="21" t="s">
        <v>93</v>
      </c>
      <c r="F166" s="318">
        <v>34.677</v>
      </c>
      <c r="G166" s="42"/>
      <c r="H166" s="48"/>
    </row>
    <row r="167" s="2" customFormat="1" ht="16.8" customHeight="1">
      <c r="A167" s="42"/>
      <c r="B167" s="48"/>
      <c r="C167" s="317" t="s">
        <v>841</v>
      </c>
      <c r="D167" s="317" t="s">
        <v>3596</v>
      </c>
      <c r="E167" s="21" t="s">
        <v>93</v>
      </c>
      <c r="F167" s="318">
        <v>34.677</v>
      </c>
      <c r="G167" s="42"/>
      <c r="H167" s="48"/>
    </row>
    <row r="168" s="2" customFormat="1" ht="16.8" customHeight="1">
      <c r="A168" s="42"/>
      <c r="B168" s="48"/>
      <c r="C168" s="317" t="s">
        <v>858</v>
      </c>
      <c r="D168" s="317" t="s">
        <v>3597</v>
      </c>
      <c r="E168" s="21" t="s">
        <v>107</v>
      </c>
      <c r="F168" s="318">
        <v>0.69399999999999995</v>
      </c>
      <c r="G168" s="42"/>
      <c r="H168" s="48"/>
    </row>
    <row r="169" s="2" customFormat="1" ht="16.8" customHeight="1">
      <c r="A169" s="42"/>
      <c r="B169" s="48"/>
      <c r="C169" s="317" t="s">
        <v>876</v>
      </c>
      <c r="D169" s="317" t="s">
        <v>3598</v>
      </c>
      <c r="E169" s="21" t="s">
        <v>93</v>
      </c>
      <c r="F169" s="318">
        <v>440.17500000000001</v>
      </c>
      <c r="G169" s="42"/>
      <c r="H169" s="48"/>
    </row>
    <row r="170" s="2" customFormat="1" ht="16.8" customHeight="1">
      <c r="A170" s="42"/>
      <c r="B170" s="48"/>
      <c r="C170" s="317" t="s">
        <v>846</v>
      </c>
      <c r="D170" s="317" t="s">
        <v>847</v>
      </c>
      <c r="E170" s="21" t="s">
        <v>126</v>
      </c>
      <c r="F170" s="318">
        <v>1.387</v>
      </c>
      <c r="G170" s="42"/>
      <c r="H170" s="48"/>
    </row>
    <row r="171" s="2" customFormat="1" ht="16.8" customHeight="1">
      <c r="A171" s="42"/>
      <c r="B171" s="48"/>
      <c r="C171" s="317" t="s">
        <v>871</v>
      </c>
      <c r="D171" s="317" t="s">
        <v>872</v>
      </c>
      <c r="E171" s="21" t="s">
        <v>107</v>
      </c>
      <c r="F171" s="318">
        <v>0.749</v>
      </c>
      <c r="G171" s="42"/>
      <c r="H171" s="48"/>
    </row>
    <row r="172" s="2" customFormat="1">
      <c r="A172" s="42"/>
      <c r="B172" s="48"/>
      <c r="C172" s="317" t="s">
        <v>794</v>
      </c>
      <c r="D172" s="317" t="s">
        <v>795</v>
      </c>
      <c r="E172" s="21" t="s">
        <v>93</v>
      </c>
      <c r="F172" s="318">
        <v>40.415999999999997</v>
      </c>
      <c r="G172" s="42"/>
      <c r="H172" s="48"/>
    </row>
    <row r="173" s="2" customFormat="1" ht="16.8" customHeight="1">
      <c r="A173" s="42"/>
      <c r="B173" s="48"/>
      <c r="C173" s="313" t="s">
        <v>146</v>
      </c>
      <c r="D173" s="314" t="s">
        <v>147</v>
      </c>
      <c r="E173" s="315" t="s">
        <v>93</v>
      </c>
      <c r="F173" s="316">
        <v>316.69200000000001</v>
      </c>
      <c r="G173" s="42"/>
      <c r="H173" s="48"/>
    </row>
    <row r="174" s="2" customFormat="1" ht="16.8" customHeight="1">
      <c r="A174" s="42"/>
      <c r="B174" s="48"/>
      <c r="C174" s="317" t="s">
        <v>19</v>
      </c>
      <c r="D174" s="317" t="s">
        <v>493</v>
      </c>
      <c r="E174" s="21" t="s">
        <v>19</v>
      </c>
      <c r="F174" s="318">
        <v>0</v>
      </c>
      <c r="G174" s="42"/>
      <c r="H174" s="48"/>
    </row>
    <row r="175" s="2" customFormat="1" ht="16.8" customHeight="1">
      <c r="A175" s="42"/>
      <c r="B175" s="48"/>
      <c r="C175" s="317" t="s">
        <v>19</v>
      </c>
      <c r="D175" s="317" t="s">
        <v>494</v>
      </c>
      <c r="E175" s="21" t="s">
        <v>19</v>
      </c>
      <c r="F175" s="318">
        <v>22.579999999999998</v>
      </c>
      <c r="G175" s="42"/>
      <c r="H175" s="48"/>
    </row>
    <row r="176" s="2" customFormat="1" ht="16.8" customHeight="1">
      <c r="A176" s="42"/>
      <c r="B176" s="48"/>
      <c r="C176" s="317" t="s">
        <v>19</v>
      </c>
      <c r="D176" s="317" t="s">
        <v>495</v>
      </c>
      <c r="E176" s="21" t="s">
        <v>19</v>
      </c>
      <c r="F176" s="318">
        <v>280.38900000000001</v>
      </c>
      <c r="G176" s="42"/>
      <c r="H176" s="48"/>
    </row>
    <row r="177" s="2" customFormat="1" ht="16.8" customHeight="1">
      <c r="A177" s="42"/>
      <c r="B177" s="48"/>
      <c r="C177" s="317" t="s">
        <v>19</v>
      </c>
      <c r="D177" s="317" t="s">
        <v>496</v>
      </c>
      <c r="E177" s="21" t="s">
        <v>19</v>
      </c>
      <c r="F177" s="318">
        <v>13.723000000000001</v>
      </c>
      <c r="G177" s="42"/>
      <c r="H177" s="48"/>
    </row>
    <row r="178" s="2" customFormat="1" ht="16.8" customHeight="1">
      <c r="A178" s="42"/>
      <c r="B178" s="48"/>
      <c r="C178" s="317" t="s">
        <v>146</v>
      </c>
      <c r="D178" s="317" t="s">
        <v>379</v>
      </c>
      <c r="E178" s="21" t="s">
        <v>19</v>
      </c>
      <c r="F178" s="318">
        <v>316.69200000000001</v>
      </c>
      <c r="G178" s="42"/>
      <c r="H178" s="48"/>
    </row>
    <row r="179" s="2" customFormat="1" ht="16.8" customHeight="1">
      <c r="A179" s="42"/>
      <c r="B179" s="48"/>
      <c r="C179" s="319" t="s">
        <v>3554</v>
      </c>
      <c r="D179" s="42"/>
      <c r="E179" s="42"/>
      <c r="F179" s="42"/>
      <c r="G179" s="42"/>
      <c r="H179" s="48"/>
    </row>
    <row r="180" s="2" customFormat="1" ht="16.8" customHeight="1">
      <c r="A180" s="42"/>
      <c r="B180" s="48"/>
      <c r="C180" s="317" t="s">
        <v>488</v>
      </c>
      <c r="D180" s="317" t="s">
        <v>3599</v>
      </c>
      <c r="E180" s="21" t="s">
        <v>107</v>
      </c>
      <c r="F180" s="318">
        <v>31.669</v>
      </c>
      <c r="G180" s="42"/>
      <c r="H180" s="48"/>
    </row>
    <row r="181" s="2" customFormat="1">
      <c r="A181" s="42"/>
      <c r="B181" s="48"/>
      <c r="C181" s="317" t="s">
        <v>419</v>
      </c>
      <c r="D181" s="317" t="s">
        <v>3600</v>
      </c>
      <c r="E181" s="21" t="s">
        <v>107</v>
      </c>
      <c r="F181" s="318">
        <v>26.465</v>
      </c>
      <c r="G181" s="42"/>
      <c r="H181" s="48"/>
    </row>
    <row r="182" s="2" customFormat="1" ht="16.8" customHeight="1">
      <c r="A182" s="42"/>
      <c r="B182" s="48"/>
      <c r="C182" s="317" t="s">
        <v>460</v>
      </c>
      <c r="D182" s="317" t="s">
        <v>3601</v>
      </c>
      <c r="E182" s="21" t="s">
        <v>93</v>
      </c>
      <c r="F182" s="318">
        <v>316.69200000000001</v>
      </c>
      <c r="G182" s="42"/>
      <c r="H182" s="48"/>
    </row>
    <row r="183" s="2" customFormat="1" ht="16.8" customHeight="1">
      <c r="A183" s="42"/>
      <c r="B183" s="48"/>
      <c r="C183" s="317" t="s">
        <v>465</v>
      </c>
      <c r="D183" s="317" t="s">
        <v>3602</v>
      </c>
      <c r="E183" s="21" t="s">
        <v>93</v>
      </c>
      <c r="F183" s="318">
        <v>63.338000000000001</v>
      </c>
      <c r="G183" s="42"/>
      <c r="H183" s="48"/>
    </row>
    <row r="184" s="2" customFormat="1" ht="16.8" customHeight="1">
      <c r="A184" s="42"/>
      <c r="B184" s="48"/>
      <c r="C184" s="317" t="s">
        <v>472</v>
      </c>
      <c r="D184" s="317" t="s">
        <v>3603</v>
      </c>
      <c r="E184" s="21" t="s">
        <v>93</v>
      </c>
      <c r="F184" s="318">
        <v>316.69200000000001</v>
      </c>
      <c r="G184" s="42"/>
      <c r="H184" s="48"/>
    </row>
    <row r="185" s="2" customFormat="1" ht="16.8" customHeight="1">
      <c r="A185" s="42"/>
      <c r="B185" s="48"/>
      <c r="C185" s="317" t="s">
        <v>808</v>
      </c>
      <c r="D185" s="317" t="s">
        <v>3604</v>
      </c>
      <c r="E185" s="21" t="s">
        <v>93</v>
      </c>
      <c r="F185" s="318">
        <v>79.165000000000006</v>
      </c>
      <c r="G185" s="42"/>
      <c r="H185" s="48"/>
    </row>
    <row r="186" s="2" customFormat="1">
      <c r="A186" s="42"/>
      <c r="B186" s="48"/>
      <c r="C186" s="317" t="s">
        <v>826</v>
      </c>
      <c r="D186" s="317" t="s">
        <v>3605</v>
      </c>
      <c r="E186" s="21" t="s">
        <v>93</v>
      </c>
      <c r="F186" s="318">
        <v>316.69200000000001</v>
      </c>
      <c r="G186" s="42"/>
      <c r="H186" s="48"/>
    </row>
    <row r="187" s="2" customFormat="1" ht="16.8" customHeight="1">
      <c r="A187" s="42"/>
      <c r="B187" s="48"/>
      <c r="C187" s="317" t="s">
        <v>834</v>
      </c>
      <c r="D187" s="317" t="s">
        <v>3606</v>
      </c>
      <c r="E187" s="21" t="s">
        <v>115</v>
      </c>
      <c r="F187" s="318">
        <v>174.18100000000001</v>
      </c>
      <c r="G187" s="42"/>
      <c r="H187" s="48"/>
    </row>
    <row r="188" s="2" customFormat="1" ht="16.8" customHeight="1">
      <c r="A188" s="42"/>
      <c r="B188" s="48"/>
      <c r="C188" s="317" t="s">
        <v>414</v>
      </c>
      <c r="D188" s="317" t="s">
        <v>3607</v>
      </c>
      <c r="E188" s="21" t="s">
        <v>93</v>
      </c>
      <c r="F188" s="318">
        <v>380.02999999999997</v>
      </c>
      <c r="G188" s="42"/>
      <c r="H188" s="48"/>
    </row>
    <row r="189" s="2" customFormat="1" ht="16.8" customHeight="1">
      <c r="A189" s="42"/>
      <c r="B189" s="48"/>
      <c r="C189" s="317" t="s">
        <v>1038</v>
      </c>
      <c r="D189" s="317" t="s">
        <v>3608</v>
      </c>
      <c r="E189" s="21" t="s">
        <v>93</v>
      </c>
      <c r="F189" s="318">
        <v>95.007999999999996</v>
      </c>
      <c r="G189" s="42"/>
      <c r="H189" s="48"/>
    </row>
    <row r="190" s="2" customFormat="1" ht="16.8" customHeight="1">
      <c r="A190" s="42"/>
      <c r="B190" s="48"/>
      <c r="C190" s="317" t="s">
        <v>1045</v>
      </c>
      <c r="D190" s="317" t="s">
        <v>3609</v>
      </c>
      <c r="E190" s="21" t="s">
        <v>93</v>
      </c>
      <c r="F190" s="318">
        <v>95.007999999999996</v>
      </c>
      <c r="G190" s="42"/>
      <c r="H190" s="48"/>
    </row>
    <row r="191" s="2" customFormat="1" ht="16.8" customHeight="1">
      <c r="A191" s="42"/>
      <c r="B191" s="48"/>
      <c r="C191" s="317" t="s">
        <v>1050</v>
      </c>
      <c r="D191" s="317" t="s">
        <v>3610</v>
      </c>
      <c r="E191" s="21" t="s">
        <v>93</v>
      </c>
      <c r="F191" s="318">
        <v>126.67700000000001</v>
      </c>
      <c r="G191" s="42"/>
      <c r="H191" s="48"/>
    </row>
    <row r="192" s="2" customFormat="1" ht="16.8" customHeight="1">
      <c r="A192" s="42"/>
      <c r="B192" s="48"/>
      <c r="C192" s="317" t="s">
        <v>1062</v>
      </c>
      <c r="D192" s="317" t="s">
        <v>3611</v>
      </c>
      <c r="E192" s="21" t="s">
        <v>93</v>
      </c>
      <c r="F192" s="318">
        <v>316.69200000000001</v>
      </c>
      <c r="G192" s="42"/>
      <c r="H192" s="48"/>
    </row>
    <row r="193" s="2" customFormat="1">
      <c r="A193" s="42"/>
      <c r="B193" s="48"/>
      <c r="C193" s="317" t="s">
        <v>815</v>
      </c>
      <c r="D193" s="317" t="s">
        <v>816</v>
      </c>
      <c r="E193" s="21" t="s">
        <v>93</v>
      </c>
      <c r="F193" s="318">
        <v>369.10500000000002</v>
      </c>
      <c r="G193" s="42"/>
      <c r="H193" s="48"/>
    </row>
    <row r="194" s="2" customFormat="1">
      <c r="A194" s="42"/>
      <c r="B194" s="48"/>
      <c r="C194" s="317" t="s">
        <v>815</v>
      </c>
      <c r="D194" s="317" t="s">
        <v>816</v>
      </c>
      <c r="E194" s="21" t="s">
        <v>93</v>
      </c>
      <c r="F194" s="318">
        <v>92.266999999999996</v>
      </c>
      <c r="G194" s="42"/>
      <c r="H194" s="48"/>
    </row>
    <row r="195" s="2" customFormat="1" ht="16.8" customHeight="1">
      <c r="A195" s="42"/>
      <c r="B195" s="48"/>
      <c r="C195" s="317" t="s">
        <v>1057</v>
      </c>
      <c r="D195" s="317" t="s">
        <v>1058</v>
      </c>
      <c r="E195" s="21" t="s">
        <v>93</v>
      </c>
      <c r="F195" s="318">
        <v>329.36000000000001</v>
      </c>
      <c r="G195" s="42"/>
      <c r="H195" s="48"/>
    </row>
    <row r="196" s="2" customFormat="1" ht="26.4" customHeight="1">
      <c r="A196" s="42"/>
      <c r="B196" s="48"/>
      <c r="C196" s="312" t="s">
        <v>85</v>
      </c>
      <c r="D196" s="312" t="s">
        <v>86</v>
      </c>
      <c r="E196" s="42"/>
      <c r="F196" s="42"/>
      <c r="G196" s="42"/>
      <c r="H196" s="48"/>
    </row>
    <row r="197" s="2" customFormat="1" ht="16.8" customHeight="1">
      <c r="A197" s="42"/>
      <c r="B197" s="48"/>
      <c r="C197" s="313" t="s">
        <v>3612</v>
      </c>
      <c r="D197" s="314" t="s">
        <v>3613</v>
      </c>
      <c r="E197" s="315" t="s">
        <v>93</v>
      </c>
      <c r="F197" s="316">
        <v>460.27600000000001</v>
      </c>
      <c r="G197" s="42"/>
      <c r="H197" s="48"/>
    </row>
    <row r="198" s="2" customFormat="1" ht="16.8" customHeight="1">
      <c r="A198" s="42"/>
      <c r="B198" s="48"/>
      <c r="C198" s="313" t="s">
        <v>1330</v>
      </c>
      <c r="D198" s="314" t="s">
        <v>3613</v>
      </c>
      <c r="E198" s="315" t="s">
        <v>93</v>
      </c>
      <c r="F198" s="316">
        <v>345.73700000000002</v>
      </c>
      <c r="G198" s="42"/>
      <c r="H198" s="48"/>
    </row>
    <row r="199" s="2" customFormat="1" ht="16.8" customHeight="1">
      <c r="A199" s="42"/>
      <c r="B199" s="48"/>
      <c r="C199" s="317" t="s">
        <v>19</v>
      </c>
      <c r="D199" s="317" t="s">
        <v>1325</v>
      </c>
      <c r="E199" s="21" t="s">
        <v>19</v>
      </c>
      <c r="F199" s="318">
        <v>0</v>
      </c>
      <c r="G199" s="42"/>
      <c r="H199" s="48"/>
    </row>
    <row r="200" s="2" customFormat="1" ht="16.8" customHeight="1">
      <c r="A200" s="42"/>
      <c r="B200" s="48"/>
      <c r="C200" s="317" t="s">
        <v>19</v>
      </c>
      <c r="D200" s="317" t="s">
        <v>1326</v>
      </c>
      <c r="E200" s="21" t="s">
        <v>19</v>
      </c>
      <c r="F200" s="318">
        <v>327.262</v>
      </c>
      <c r="G200" s="42"/>
      <c r="H200" s="48"/>
    </row>
    <row r="201" s="2" customFormat="1" ht="16.8" customHeight="1">
      <c r="A201" s="42"/>
      <c r="B201" s="48"/>
      <c r="C201" s="317" t="s">
        <v>19</v>
      </c>
      <c r="D201" s="317" t="s">
        <v>1327</v>
      </c>
      <c r="E201" s="21" t="s">
        <v>19</v>
      </c>
      <c r="F201" s="318">
        <v>0</v>
      </c>
      <c r="G201" s="42"/>
      <c r="H201" s="48"/>
    </row>
    <row r="202" s="2" customFormat="1" ht="16.8" customHeight="1">
      <c r="A202" s="42"/>
      <c r="B202" s="48"/>
      <c r="C202" s="317" t="s">
        <v>19</v>
      </c>
      <c r="D202" s="317" t="s">
        <v>1328</v>
      </c>
      <c r="E202" s="21" t="s">
        <v>19</v>
      </c>
      <c r="F202" s="318">
        <v>18.475000000000001</v>
      </c>
      <c r="G202" s="42"/>
      <c r="H202" s="48"/>
    </row>
    <row r="203" s="2" customFormat="1" ht="16.8" customHeight="1">
      <c r="A203" s="42"/>
      <c r="B203" s="48"/>
      <c r="C203" s="317" t="s">
        <v>1330</v>
      </c>
      <c r="D203" s="317" t="s">
        <v>203</v>
      </c>
      <c r="E203" s="21" t="s">
        <v>19</v>
      </c>
      <c r="F203" s="318">
        <v>345.73700000000002</v>
      </c>
      <c r="G203" s="42"/>
      <c r="H203" s="48"/>
    </row>
    <row r="204" s="2" customFormat="1" ht="16.8" customHeight="1">
      <c r="A204" s="42"/>
      <c r="B204" s="48"/>
      <c r="C204" s="313" t="s">
        <v>1141</v>
      </c>
      <c r="D204" s="314" t="s">
        <v>1142</v>
      </c>
      <c r="E204" s="315" t="s">
        <v>93</v>
      </c>
      <c r="F204" s="316">
        <v>27.198</v>
      </c>
      <c r="G204" s="42"/>
      <c r="H204" s="48"/>
    </row>
    <row r="205" s="2" customFormat="1" ht="16.8" customHeight="1">
      <c r="A205" s="42"/>
      <c r="B205" s="48"/>
      <c r="C205" s="317" t="s">
        <v>19</v>
      </c>
      <c r="D205" s="317" t="s">
        <v>1867</v>
      </c>
      <c r="E205" s="21" t="s">
        <v>19</v>
      </c>
      <c r="F205" s="318">
        <v>0</v>
      </c>
      <c r="G205" s="42"/>
      <c r="H205" s="48"/>
    </row>
    <row r="206" s="2" customFormat="1" ht="16.8" customHeight="1">
      <c r="A206" s="42"/>
      <c r="B206" s="48"/>
      <c r="C206" s="317" t="s">
        <v>19</v>
      </c>
      <c r="D206" s="317" t="s">
        <v>1874</v>
      </c>
      <c r="E206" s="21" t="s">
        <v>19</v>
      </c>
      <c r="F206" s="318">
        <v>3.9260000000000002</v>
      </c>
      <c r="G206" s="42"/>
      <c r="H206" s="48"/>
    </row>
    <row r="207" s="2" customFormat="1" ht="16.8" customHeight="1">
      <c r="A207" s="42"/>
      <c r="B207" s="48"/>
      <c r="C207" s="317" t="s">
        <v>19</v>
      </c>
      <c r="D207" s="317" t="s">
        <v>1875</v>
      </c>
      <c r="E207" s="21" t="s">
        <v>19</v>
      </c>
      <c r="F207" s="318">
        <v>23.271999999999998</v>
      </c>
      <c r="G207" s="42"/>
      <c r="H207" s="48"/>
    </row>
    <row r="208" s="2" customFormat="1" ht="16.8" customHeight="1">
      <c r="A208" s="42"/>
      <c r="B208" s="48"/>
      <c r="C208" s="317" t="s">
        <v>1141</v>
      </c>
      <c r="D208" s="317" t="s">
        <v>203</v>
      </c>
      <c r="E208" s="21" t="s">
        <v>19</v>
      </c>
      <c r="F208" s="318">
        <v>27.198</v>
      </c>
      <c r="G208" s="42"/>
      <c r="H208" s="48"/>
    </row>
    <row r="209" s="2" customFormat="1" ht="16.8" customHeight="1">
      <c r="A209" s="42"/>
      <c r="B209" s="48"/>
      <c r="C209" s="319" t="s">
        <v>3554</v>
      </c>
      <c r="D209" s="42"/>
      <c r="E209" s="42"/>
      <c r="F209" s="42"/>
      <c r="G209" s="42"/>
      <c r="H209" s="48"/>
    </row>
    <row r="210" s="2" customFormat="1" ht="16.8" customHeight="1">
      <c r="A210" s="42"/>
      <c r="B210" s="48"/>
      <c r="C210" s="317" t="s">
        <v>1870</v>
      </c>
      <c r="D210" s="317" t="s">
        <v>3614</v>
      </c>
      <c r="E210" s="21" t="s">
        <v>93</v>
      </c>
      <c r="F210" s="318">
        <v>27.198</v>
      </c>
      <c r="G210" s="42"/>
      <c r="H210" s="48"/>
    </row>
    <row r="211" s="2" customFormat="1" ht="16.8" customHeight="1">
      <c r="A211" s="42"/>
      <c r="B211" s="48"/>
      <c r="C211" s="317" t="s">
        <v>1876</v>
      </c>
      <c r="D211" s="317" t="s">
        <v>3615</v>
      </c>
      <c r="E211" s="21" t="s">
        <v>93</v>
      </c>
      <c r="F211" s="318">
        <v>27.198</v>
      </c>
      <c r="G211" s="42"/>
      <c r="H211" s="48"/>
    </row>
    <row r="212" s="2" customFormat="1" ht="16.8" customHeight="1">
      <c r="A212" s="42"/>
      <c r="B212" s="48"/>
      <c r="C212" s="313" t="s">
        <v>1144</v>
      </c>
      <c r="D212" s="314" t="s">
        <v>1145</v>
      </c>
      <c r="E212" s="315" t="s">
        <v>93</v>
      </c>
      <c r="F212" s="316">
        <v>12.590999999999999</v>
      </c>
      <c r="G212" s="42"/>
      <c r="H212" s="48"/>
    </row>
    <row r="213" s="2" customFormat="1" ht="16.8" customHeight="1">
      <c r="A213" s="42"/>
      <c r="B213" s="48"/>
      <c r="C213" s="317" t="s">
        <v>19</v>
      </c>
      <c r="D213" s="317" t="s">
        <v>1753</v>
      </c>
      <c r="E213" s="21" t="s">
        <v>19</v>
      </c>
      <c r="F213" s="318">
        <v>0</v>
      </c>
      <c r="G213" s="42"/>
      <c r="H213" s="48"/>
    </row>
    <row r="214" s="2" customFormat="1" ht="16.8" customHeight="1">
      <c r="A214" s="42"/>
      <c r="B214" s="48"/>
      <c r="C214" s="317" t="s">
        <v>19</v>
      </c>
      <c r="D214" s="317" t="s">
        <v>1784</v>
      </c>
      <c r="E214" s="21" t="s">
        <v>19</v>
      </c>
      <c r="F214" s="318">
        <v>0</v>
      </c>
      <c r="G214" s="42"/>
      <c r="H214" s="48"/>
    </row>
    <row r="215" s="2" customFormat="1" ht="16.8" customHeight="1">
      <c r="A215" s="42"/>
      <c r="B215" s="48"/>
      <c r="C215" s="317" t="s">
        <v>19</v>
      </c>
      <c r="D215" s="317" t="s">
        <v>1785</v>
      </c>
      <c r="E215" s="21" t="s">
        <v>19</v>
      </c>
      <c r="F215" s="318">
        <v>0.55900000000000005</v>
      </c>
      <c r="G215" s="42"/>
      <c r="H215" s="48"/>
    </row>
    <row r="216" s="2" customFormat="1" ht="16.8" customHeight="1">
      <c r="A216" s="42"/>
      <c r="B216" s="48"/>
      <c r="C216" s="317" t="s">
        <v>19</v>
      </c>
      <c r="D216" s="317" t="s">
        <v>1786</v>
      </c>
      <c r="E216" s="21" t="s">
        <v>19</v>
      </c>
      <c r="F216" s="318">
        <v>0.56100000000000005</v>
      </c>
      <c r="G216" s="42"/>
      <c r="H216" s="48"/>
    </row>
    <row r="217" s="2" customFormat="1" ht="16.8" customHeight="1">
      <c r="A217" s="42"/>
      <c r="B217" s="48"/>
      <c r="C217" s="317" t="s">
        <v>19</v>
      </c>
      <c r="D217" s="317" t="s">
        <v>1787</v>
      </c>
      <c r="E217" s="21" t="s">
        <v>19</v>
      </c>
      <c r="F217" s="318">
        <v>0.57199999999999995</v>
      </c>
      <c r="G217" s="42"/>
      <c r="H217" s="48"/>
    </row>
    <row r="218" s="2" customFormat="1" ht="16.8" customHeight="1">
      <c r="A218" s="42"/>
      <c r="B218" s="48"/>
      <c r="C218" s="317" t="s">
        <v>19</v>
      </c>
      <c r="D218" s="317" t="s">
        <v>1792</v>
      </c>
      <c r="E218" s="21" t="s">
        <v>19</v>
      </c>
      <c r="F218" s="318">
        <v>1.0860000000000001</v>
      </c>
      <c r="G218" s="42"/>
      <c r="H218" s="48"/>
    </row>
    <row r="219" s="2" customFormat="1" ht="16.8" customHeight="1">
      <c r="A219" s="42"/>
      <c r="B219" s="48"/>
      <c r="C219" s="317" t="s">
        <v>19</v>
      </c>
      <c r="D219" s="317" t="s">
        <v>1793</v>
      </c>
      <c r="E219" s="21" t="s">
        <v>19</v>
      </c>
      <c r="F219" s="318">
        <v>1.4850000000000001</v>
      </c>
      <c r="G219" s="42"/>
      <c r="H219" s="48"/>
    </row>
    <row r="220" s="2" customFormat="1" ht="16.8" customHeight="1">
      <c r="A220" s="42"/>
      <c r="B220" s="48"/>
      <c r="C220" s="317" t="s">
        <v>19</v>
      </c>
      <c r="D220" s="317" t="s">
        <v>1794</v>
      </c>
      <c r="E220" s="21" t="s">
        <v>19</v>
      </c>
      <c r="F220" s="318">
        <v>1.44</v>
      </c>
      <c r="G220" s="42"/>
      <c r="H220" s="48"/>
    </row>
    <row r="221" s="2" customFormat="1" ht="16.8" customHeight="1">
      <c r="A221" s="42"/>
      <c r="B221" s="48"/>
      <c r="C221" s="317" t="s">
        <v>19</v>
      </c>
      <c r="D221" s="317" t="s">
        <v>1795</v>
      </c>
      <c r="E221" s="21" t="s">
        <v>19</v>
      </c>
      <c r="F221" s="318">
        <v>1.2390000000000001</v>
      </c>
      <c r="G221" s="42"/>
      <c r="H221" s="48"/>
    </row>
    <row r="222" s="2" customFormat="1" ht="16.8" customHeight="1">
      <c r="A222" s="42"/>
      <c r="B222" s="48"/>
      <c r="C222" s="317" t="s">
        <v>19</v>
      </c>
      <c r="D222" s="317" t="s">
        <v>1760</v>
      </c>
      <c r="E222" s="21" t="s">
        <v>19</v>
      </c>
      <c r="F222" s="318">
        <v>0</v>
      </c>
      <c r="G222" s="42"/>
      <c r="H222" s="48"/>
    </row>
    <row r="223" s="2" customFormat="1" ht="16.8" customHeight="1">
      <c r="A223" s="42"/>
      <c r="B223" s="48"/>
      <c r="C223" s="317" t="s">
        <v>19</v>
      </c>
      <c r="D223" s="317" t="s">
        <v>1796</v>
      </c>
      <c r="E223" s="21" t="s">
        <v>19</v>
      </c>
      <c r="F223" s="318">
        <v>1.948</v>
      </c>
      <c r="G223" s="42"/>
      <c r="H223" s="48"/>
    </row>
    <row r="224" s="2" customFormat="1" ht="16.8" customHeight="1">
      <c r="A224" s="42"/>
      <c r="B224" s="48"/>
      <c r="C224" s="317" t="s">
        <v>19</v>
      </c>
      <c r="D224" s="317" t="s">
        <v>1797</v>
      </c>
      <c r="E224" s="21" t="s">
        <v>19</v>
      </c>
      <c r="F224" s="318">
        <v>2.1259999999999999</v>
      </c>
      <c r="G224" s="42"/>
      <c r="H224" s="48"/>
    </row>
    <row r="225" s="2" customFormat="1" ht="16.8" customHeight="1">
      <c r="A225" s="42"/>
      <c r="B225" s="48"/>
      <c r="C225" s="317" t="s">
        <v>19</v>
      </c>
      <c r="D225" s="317" t="s">
        <v>1798</v>
      </c>
      <c r="E225" s="21" t="s">
        <v>19</v>
      </c>
      <c r="F225" s="318">
        <v>1.575</v>
      </c>
      <c r="G225" s="42"/>
      <c r="H225" s="48"/>
    </row>
    <row r="226" s="2" customFormat="1" ht="16.8" customHeight="1">
      <c r="A226" s="42"/>
      <c r="B226" s="48"/>
      <c r="C226" s="317" t="s">
        <v>1144</v>
      </c>
      <c r="D226" s="317" t="s">
        <v>379</v>
      </c>
      <c r="E226" s="21" t="s">
        <v>19</v>
      </c>
      <c r="F226" s="318">
        <v>12.590999999999999</v>
      </c>
      <c r="G226" s="42"/>
      <c r="H226" s="48"/>
    </row>
    <row r="227" s="2" customFormat="1" ht="16.8" customHeight="1">
      <c r="A227" s="42"/>
      <c r="B227" s="48"/>
      <c r="C227" s="319" t="s">
        <v>3554</v>
      </c>
      <c r="D227" s="42"/>
      <c r="E227" s="42"/>
      <c r="F227" s="42"/>
      <c r="G227" s="42"/>
      <c r="H227" s="48"/>
    </row>
    <row r="228" s="2" customFormat="1" ht="16.8" customHeight="1">
      <c r="A228" s="42"/>
      <c r="B228" s="48"/>
      <c r="C228" s="317" t="s">
        <v>1788</v>
      </c>
      <c r="D228" s="317" t="s">
        <v>3616</v>
      </c>
      <c r="E228" s="21" t="s">
        <v>93</v>
      </c>
      <c r="F228" s="318">
        <v>12.590999999999999</v>
      </c>
      <c r="G228" s="42"/>
      <c r="H228" s="48"/>
    </row>
    <row r="229" s="2" customFormat="1" ht="16.8" customHeight="1">
      <c r="A229" s="42"/>
      <c r="B229" s="48"/>
      <c r="C229" s="317" t="s">
        <v>1799</v>
      </c>
      <c r="D229" s="317" t="s">
        <v>3617</v>
      </c>
      <c r="E229" s="21" t="s">
        <v>93</v>
      </c>
      <c r="F229" s="318">
        <v>12.590999999999999</v>
      </c>
      <c r="G229" s="42"/>
      <c r="H229" s="48"/>
    </row>
    <row r="230" s="2" customFormat="1" ht="16.8" customHeight="1">
      <c r="A230" s="42"/>
      <c r="B230" s="48"/>
      <c r="C230" s="313" t="s">
        <v>3618</v>
      </c>
      <c r="D230" s="314" t="s">
        <v>3619</v>
      </c>
      <c r="E230" s="315" t="s">
        <v>93</v>
      </c>
      <c r="F230" s="316">
        <v>64.206999999999994</v>
      </c>
      <c r="G230" s="42"/>
      <c r="H230" s="48"/>
    </row>
    <row r="231" s="2" customFormat="1" ht="16.8" customHeight="1">
      <c r="A231" s="42"/>
      <c r="B231" s="48"/>
      <c r="C231" s="313" t="s">
        <v>1147</v>
      </c>
      <c r="D231" s="314" t="s">
        <v>1148</v>
      </c>
      <c r="E231" s="315" t="s">
        <v>107</v>
      </c>
      <c r="F231" s="316">
        <v>10.303000000000001</v>
      </c>
      <c r="G231" s="42"/>
      <c r="H231" s="48"/>
    </row>
    <row r="232" s="2" customFormat="1" ht="16.8" customHeight="1">
      <c r="A232" s="42"/>
      <c r="B232" s="48"/>
      <c r="C232" s="317" t="s">
        <v>19</v>
      </c>
      <c r="D232" s="317" t="s">
        <v>1867</v>
      </c>
      <c r="E232" s="21" t="s">
        <v>19</v>
      </c>
      <c r="F232" s="318">
        <v>0</v>
      </c>
      <c r="G232" s="42"/>
      <c r="H232" s="48"/>
    </row>
    <row r="233" s="2" customFormat="1" ht="16.8" customHeight="1">
      <c r="A233" s="42"/>
      <c r="B233" s="48"/>
      <c r="C233" s="317" t="s">
        <v>19</v>
      </c>
      <c r="D233" s="317" t="s">
        <v>1868</v>
      </c>
      <c r="E233" s="21" t="s">
        <v>19</v>
      </c>
      <c r="F233" s="318">
        <v>1.3779999999999999</v>
      </c>
      <c r="G233" s="42"/>
      <c r="H233" s="48"/>
    </row>
    <row r="234" s="2" customFormat="1" ht="16.8" customHeight="1">
      <c r="A234" s="42"/>
      <c r="B234" s="48"/>
      <c r="C234" s="317" t="s">
        <v>19</v>
      </c>
      <c r="D234" s="317" t="s">
        <v>1869</v>
      </c>
      <c r="E234" s="21" t="s">
        <v>19</v>
      </c>
      <c r="F234" s="318">
        <v>8.9250000000000007</v>
      </c>
      <c r="G234" s="42"/>
      <c r="H234" s="48"/>
    </row>
    <row r="235" s="2" customFormat="1" ht="16.8" customHeight="1">
      <c r="A235" s="42"/>
      <c r="B235" s="48"/>
      <c r="C235" s="317" t="s">
        <v>1147</v>
      </c>
      <c r="D235" s="317" t="s">
        <v>203</v>
      </c>
      <c r="E235" s="21" t="s">
        <v>19</v>
      </c>
      <c r="F235" s="318">
        <v>10.303000000000001</v>
      </c>
      <c r="G235" s="42"/>
      <c r="H235" s="48"/>
    </row>
    <row r="236" s="2" customFormat="1" ht="16.8" customHeight="1">
      <c r="A236" s="42"/>
      <c r="B236" s="48"/>
      <c r="C236" s="319" t="s">
        <v>3554</v>
      </c>
      <c r="D236" s="42"/>
      <c r="E236" s="42"/>
      <c r="F236" s="42"/>
      <c r="G236" s="42"/>
      <c r="H236" s="48"/>
    </row>
    <row r="237" s="2" customFormat="1" ht="16.8" customHeight="1">
      <c r="A237" s="42"/>
      <c r="B237" s="48"/>
      <c r="C237" s="317" t="s">
        <v>1863</v>
      </c>
      <c r="D237" s="317" t="s">
        <v>3620</v>
      </c>
      <c r="E237" s="21" t="s">
        <v>107</v>
      </c>
      <c r="F237" s="318">
        <v>10.303000000000001</v>
      </c>
      <c r="G237" s="42"/>
      <c r="H237" s="48"/>
    </row>
    <row r="238" s="2" customFormat="1" ht="16.8" customHeight="1">
      <c r="A238" s="42"/>
      <c r="B238" s="48"/>
      <c r="C238" s="317" t="s">
        <v>1880</v>
      </c>
      <c r="D238" s="317" t="s">
        <v>3621</v>
      </c>
      <c r="E238" s="21" t="s">
        <v>222</v>
      </c>
      <c r="F238" s="318">
        <v>0.45700000000000002</v>
      </c>
      <c r="G238" s="42"/>
      <c r="H238" s="48"/>
    </row>
    <row r="239" s="2" customFormat="1" ht="16.8" customHeight="1">
      <c r="A239" s="42"/>
      <c r="B239" s="48"/>
      <c r="C239" s="317" t="s">
        <v>2299</v>
      </c>
      <c r="D239" s="317" t="s">
        <v>3622</v>
      </c>
      <c r="E239" s="21" t="s">
        <v>107</v>
      </c>
      <c r="F239" s="318">
        <v>27.02</v>
      </c>
      <c r="G239" s="42"/>
      <c r="H239" s="48"/>
    </row>
    <row r="240" s="2" customFormat="1" ht="16.8" customHeight="1">
      <c r="A240" s="42"/>
      <c r="B240" s="48"/>
      <c r="C240" s="313" t="s">
        <v>1329</v>
      </c>
      <c r="D240" s="314" t="s">
        <v>3623</v>
      </c>
      <c r="E240" s="315" t="s">
        <v>93</v>
      </c>
      <c r="F240" s="316">
        <v>18.475000000000001</v>
      </c>
      <c r="G240" s="42"/>
      <c r="H240" s="48"/>
    </row>
    <row r="241" s="2" customFormat="1" ht="16.8" customHeight="1">
      <c r="A241" s="42"/>
      <c r="B241" s="48"/>
      <c r="C241" s="317" t="s">
        <v>19</v>
      </c>
      <c r="D241" s="317" t="s">
        <v>1327</v>
      </c>
      <c r="E241" s="21" t="s">
        <v>19</v>
      </c>
      <c r="F241" s="318">
        <v>0</v>
      </c>
      <c r="G241" s="42"/>
      <c r="H241" s="48"/>
    </row>
    <row r="242" s="2" customFormat="1" ht="16.8" customHeight="1">
      <c r="A242" s="42"/>
      <c r="B242" s="48"/>
      <c r="C242" s="317" t="s">
        <v>19</v>
      </c>
      <c r="D242" s="317" t="s">
        <v>1328</v>
      </c>
      <c r="E242" s="21" t="s">
        <v>19</v>
      </c>
      <c r="F242" s="318">
        <v>18.475000000000001</v>
      </c>
      <c r="G242" s="42"/>
      <c r="H242" s="48"/>
    </row>
    <row r="243" s="2" customFormat="1" ht="16.8" customHeight="1">
      <c r="A243" s="42"/>
      <c r="B243" s="48"/>
      <c r="C243" s="317" t="s">
        <v>1329</v>
      </c>
      <c r="D243" s="317" t="s">
        <v>379</v>
      </c>
      <c r="E243" s="21" t="s">
        <v>19</v>
      </c>
      <c r="F243" s="318">
        <v>18.475000000000001</v>
      </c>
      <c r="G243" s="42"/>
      <c r="H243" s="48"/>
    </row>
    <row r="244" s="2" customFormat="1" ht="16.8" customHeight="1">
      <c r="A244" s="42"/>
      <c r="B244" s="48"/>
      <c r="C244" s="313" t="s">
        <v>1356</v>
      </c>
      <c r="D244" s="314" t="s">
        <v>3624</v>
      </c>
      <c r="E244" s="315" t="s">
        <v>93</v>
      </c>
      <c r="F244" s="316">
        <v>144</v>
      </c>
      <c r="G244" s="42"/>
      <c r="H244" s="48"/>
    </row>
    <row r="245" s="2" customFormat="1" ht="16.8" customHeight="1">
      <c r="A245" s="42"/>
      <c r="B245" s="48"/>
      <c r="C245" s="317" t="s">
        <v>19</v>
      </c>
      <c r="D245" s="317" t="s">
        <v>1354</v>
      </c>
      <c r="E245" s="21" t="s">
        <v>19</v>
      </c>
      <c r="F245" s="318">
        <v>0</v>
      </c>
      <c r="G245" s="42"/>
      <c r="H245" s="48"/>
    </row>
    <row r="246" s="2" customFormat="1" ht="16.8" customHeight="1">
      <c r="A246" s="42"/>
      <c r="B246" s="48"/>
      <c r="C246" s="317" t="s">
        <v>19</v>
      </c>
      <c r="D246" s="317" t="s">
        <v>1355</v>
      </c>
      <c r="E246" s="21" t="s">
        <v>19</v>
      </c>
      <c r="F246" s="318">
        <v>144</v>
      </c>
      <c r="G246" s="42"/>
      <c r="H246" s="48"/>
    </row>
    <row r="247" s="2" customFormat="1" ht="16.8" customHeight="1">
      <c r="A247" s="42"/>
      <c r="B247" s="48"/>
      <c r="C247" s="317" t="s">
        <v>1356</v>
      </c>
      <c r="D247" s="317" t="s">
        <v>379</v>
      </c>
      <c r="E247" s="21" t="s">
        <v>19</v>
      </c>
      <c r="F247" s="318">
        <v>144</v>
      </c>
      <c r="G247" s="42"/>
      <c r="H247" s="48"/>
    </row>
    <row r="248" s="2" customFormat="1" ht="16.8" customHeight="1">
      <c r="A248" s="42"/>
      <c r="B248" s="48"/>
      <c r="C248" s="313" t="s">
        <v>1150</v>
      </c>
      <c r="D248" s="314" t="s">
        <v>1151</v>
      </c>
      <c r="E248" s="315" t="s">
        <v>115</v>
      </c>
      <c r="F248" s="316">
        <v>102</v>
      </c>
      <c r="G248" s="42"/>
      <c r="H248" s="48"/>
    </row>
    <row r="249" s="2" customFormat="1" ht="16.8" customHeight="1">
      <c r="A249" s="42"/>
      <c r="B249" s="48"/>
      <c r="C249" s="317" t="s">
        <v>19</v>
      </c>
      <c r="D249" s="317" t="s">
        <v>2171</v>
      </c>
      <c r="E249" s="21" t="s">
        <v>19</v>
      </c>
      <c r="F249" s="318">
        <v>0</v>
      </c>
      <c r="G249" s="42"/>
      <c r="H249" s="48"/>
    </row>
    <row r="250" s="2" customFormat="1" ht="16.8" customHeight="1">
      <c r="A250" s="42"/>
      <c r="B250" s="48"/>
      <c r="C250" s="317" t="s">
        <v>19</v>
      </c>
      <c r="D250" s="317" t="s">
        <v>2172</v>
      </c>
      <c r="E250" s="21" t="s">
        <v>19</v>
      </c>
      <c r="F250" s="318">
        <v>19.699999999999999</v>
      </c>
      <c r="G250" s="42"/>
      <c r="H250" s="48"/>
    </row>
    <row r="251" s="2" customFormat="1" ht="16.8" customHeight="1">
      <c r="A251" s="42"/>
      <c r="B251" s="48"/>
      <c r="C251" s="317" t="s">
        <v>19</v>
      </c>
      <c r="D251" s="317" t="s">
        <v>2173</v>
      </c>
      <c r="E251" s="21" t="s">
        <v>19</v>
      </c>
      <c r="F251" s="318">
        <v>10.800000000000001</v>
      </c>
      <c r="G251" s="42"/>
      <c r="H251" s="48"/>
    </row>
    <row r="252" s="2" customFormat="1" ht="16.8" customHeight="1">
      <c r="A252" s="42"/>
      <c r="B252" s="48"/>
      <c r="C252" s="317" t="s">
        <v>19</v>
      </c>
      <c r="D252" s="317" t="s">
        <v>2174</v>
      </c>
      <c r="E252" s="21" t="s">
        <v>19</v>
      </c>
      <c r="F252" s="318">
        <v>56.600000000000001</v>
      </c>
      <c r="G252" s="42"/>
      <c r="H252" s="48"/>
    </row>
    <row r="253" s="2" customFormat="1" ht="16.8" customHeight="1">
      <c r="A253" s="42"/>
      <c r="B253" s="48"/>
      <c r="C253" s="317" t="s">
        <v>19</v>
      </c>
      <c r="D253" s="317" t="s">
        <v>2175</v>
      </c>
      <c r="E253" s="21" t="s">
        <v>19</v>
      </c>
      <c r="F253" s="318">
        <v>14.9</v>
      </c>
      <c r="G253" s="42"/>
      <c r="H253" s="48"/>
    </row>
    <row r="254" s="2" customFormat="1" ht="16.8" customHeight="1">
      <c r="A254" s="42"/>
      <c r="B254" s="48"/>
      <c r="C254" s="317" t="s">
        <v>1150</v>
      </c>
      <c r="D254" s="317" t="s">
        <v>379</v>
      </c>
      <c r="E254" s="21" t="s">
        <v>19</v>
      </c>
      <c r="F254" s="318">
        <v>102</v>
      </c>
      <c r="G254" s="42"/>
      <c r="H254" s="48"/>
    </row>
    <row r="255" s="2" customFormat="1" ht="16.8" customHeight="1">
      <c r="A255" s="42"/>
      <c r="B255" s="48"/>
      <c r="C255" s="319" t="s">
        <v>3554</v>
      </c>
      <c r="D255" s="42"/>
      <c r="E255" s="42"/>
      <c r="F255" s="42"/>
      <c r="G255" s="42"/>
      <c r="H255" s="48"/>
    </row>
    <row r="256" s="2" customFormat="1" ht="16.8" customHeight="1">
      <c r="A256" s="42"/>
      <c r="B256" s="48"/>
      <c r="C256" s="317" t="s">
        <v>2167</v>
      </c>
      <c r="D256" s="317" t="s">
        <v>3625</v>
      </c>
      <c r="E256" s="21" t="s">
        <v>115</v>
      </c>
      <c r="F256" s="318">
        <v>190.5</v>
      </c>
      <c r="G256" s="42"/>
      <c r="H256" s="48"/>
    </row>
    <row r="257" s="2" customFormat="1">
      <c r="A257" s="42"/>
      <c r="B257" s="48"/>
      <c r="C257" s="317" t="s">
        <v>1424</v>
      </c>
      <c r="D257" s="317" t="s">
        <v>3626</v>
      </c>
      <c r="E257" s="21" t="s">
        <v>107</v>
      </c>
      <c r="F257" s="318">
        <v>50.292000000000002</v>
      </c>
      <c r="G257" s="42"/>
      <c r="H257" s="48"/>
    </row>
    <row r="258" s="2" customFormat="1" ht="16.8" customHeight="1">
      <c r="A258" s="42"/>
      <c r="B258" s="48"/>
      <c r="C258" s="317" t="s">
        <v>1487</v>
      </c>
      <c r="D258" s="317" t="s">
        <v>3627</v>
      </c>
      <c r="E258" s="21" t="s">
        <v>107</v>
      </c>
      <c r="F258" s="318">
        <v>566.81700000000001</v>
      </c>
      <c r="G258" s="42"/>
      <c r="H258" s="48"/>
    </row>
    <row r="259" s="2" customFormat="1" ht="16.8" customHeight="1">
      <c r="A259" s="42"/>
      <c r="B259" s="48"/>
      <c r="C259" s="317" t="s">
        <v>1503</v>
      </c>
      <c r="D259" s="317" t="s">
        <v>3628</v>
      </c>
      <c r="E259" s="21" t="s">
        <v>107</v>
      </c>
      <c r="F259" s="318">
        <v>31.259</v>
      </c>
      <c r="G259" s="42"/>
      <c r="H259" s="48"/>
    </row>
    <row r="260" s="2" customFormat="1">
      <c r="A260" s="42"/>
      <c r="B260" s="48"/>
      <c r="C260" s="317" t="s">
        <v>1726</v>
      </c>
      <c r="D260" s="317" t="s">
        <v>3629</v>
      </c>
      <c r="E260" s="21" t="s">
        <v>93</v>
      </c>
      <c r="F260" s="318">
        <v>406.09500000000003</v>
      </c>
      <c r="G260" s="42"/>
      <c r="H260" s="48"/>
    </row>
    <row r="261" s="2" customFormat="1" ht="16.8" customHeight="1">
      <c r="A261" s="42"/>
      <c r="B261" s="48"/>
      <c r="C261" s="317" t="s">
        <v>1738</v>
      </c>
      <c r="D261" s="317" t="s">
        <v>1739</v>
      </c>
      <c r="E261" s="21" t="s">
        <v>107</v>
      </c>
      <c r="F261" s="318">
        <v>11.43</v>
      </c>
      <c r="G261" s="42"/>
      <c r="H261" s="48"/>
    </row>
    <row r="262" s="2" customFormat="1" ht="16.8" customHeight="1">
      <c r="A262" s="42"/>
      <c r="B262" s="48"/>
      <c r="C262" s="317" t="s">
        <v>2213</v>
      </c>
      <c r="D262" s="317" t="s">
        <v>3630</v>
      </c>
      <c r="E262" s="21" t="s">
        <v>115</v>
      </c>
      <c r="F262" s="318">
        <v>190.5</v>
      </c>
      <c r="G262" s="42"/>
      <c r="H262" s="48"/>
    </row>
    <row r="263" s="2" customFormat="1" ht="16.8" customHeight="1">
      <c r="A263" s="42"/>
      <c r="B263" s="48"/>
      <c r="C263" s="317" t="s">
        <v>2178</v>
      </c>
      <c r="D263" s="317" t="s">
        <v>2179</v>
      </c>
      <c r="E263" s="21" t="s">
        <v>115</v>
      </c>
      <c r="F263" s="318">
        <v>107.09999999999999</v>
      </c>
      <c r="G263" s="42"/>
      <c r="H263" s="48"/>
    </row>
    <row r="264" s="2" customFormat="1" ht="16.8" customHeight="1">
      <c r="A264" s="42"/>
      <c r="B264" s="48"/>
      <c r="C264" s="313" t="s">
        <v>1152</v>
      </c>
      <c r="D264" s="314" t="s">
        <v>1153</v>
      </c>
      <c r="E264" s="315" t="s">
        <v>115</v>
      </c>
      <c r="F264" s="316">
        <v>88.5</v>
      </c>
      <c r="G264" s="42"/>
      <c r="H264" s="48"/>
    </row>
    <row r="265" s="2" customFormat="1" ht="16.8" customHeight="1">
      <c r="A265" s="42"/>
      <c r="B265" s="48"/>
      <c r="C265" s="317" t="s">
        <v>19</v>
      </c>
      <c r="D265" s="317" t="s">
        <v>2176</v>
      </c>
      <c r="E265" s="21" t="s">
        <v>19</v>
      </c>
      <c r="F265" s="318">
        <v>0</v>
      </c>
      <c r="G265" s="42"/>
      <c r="H265" s="48"/>
    </row>
    <row r="266" s="2" customFormat="1" ht="16.8" customHeight="1">
      <c r="A266" s="42"/>
      <c r="B266" s="48"/>
      <c r="C266" s="317" t="s">
        <v>19</v>
      </c>
      <c r="D266" s="317" t="s">
        <v>2177</v>
      </c>
      <c r="E266" s="21" t="s">
        <v>19</v>
      </c>
      <c r="F266" s="318">
        <v>88.5</v>
      </c>
      <c r="G266" s="42"/>
      <c r="H266" s="48"/>
    </row>
    <row r="267" s="2" customFormat="1" ht="16.8" customHeight="1">
      <c r="A267" s="42"/>
      <c r="B267" s="48"/>
      <c r="C267" s="317" t="s">
        <v>1152</v>
      </c>
      <c r="D267" s="317" t="s">
        <v>379</v>
      </c>
      <c r="E267" s="21" t="s">
        <v>19</v>
      </c>
      <c r="F267" s="318">
        <v>88.5</v>
      </c>
      <c r="G267" s="42"/>
      <c r="H267" s="48"/>
    </row>
    <row r="268" s="2" customFormat="1" ht="16.8" customHeight="1">
      <c r="A268" s="42"/>
      <c r="B268" s="48"/>
      <c r="C268" s="319" t="s">
        <v>3554</v>
      </c>
      <c r="D268" s="42"/>
      <c r="E268" s="42"/>
      <c r="F268" s="42"/>
      <c r="G268" s="42"/>
      <c r="H268" s="48"/>
    </row>
    <row r="269" s="2" customFormat="1" ht="16.8" customHeight="1">
      <c r="A269" s="42"/>
      <c r="B269" s="48"/>
      <c r="C269" s="317" t="s">
        <v>2167</v>
      </c>
      <c r="D269" s="317" t="s">
        <v>3625</v>
      </c>
      <c r="E269" s="21" t="s">
        <v>115</v>
      </c>
      <c r="F269" s="318">
        <v>190.5</v>
      </c>
      <c r="G269" s="42"/>
      <c r="H269" s="48"/>
    </row>
    <row r="270" s="2" customFormat="1">
      <c r="A270" s="42"/>
      <c r="B270" s="48"/>
      <c r="C270" s="317" t="s">
        <v>1424</v>
      </c>
      <c r="D270" s="317" t="s">
        <v>3626</v>
      </c>
      <c r="E270" s="21" t="s">
        <v>107</v>
      </c>
      <c r="F270" s="318">
        <v>50.292000000000002</v>
      </c>
      <c r="G270" s="42"/>
      <c r="H270" s="48"/>
    </row>
    <row r="271" s="2" customFormat="1" ht="16.8" customHeight="1">
      <c r="A271" s="42"/>
      <c r="B271" s="48"/>
      <c r="C271" s="317" t="s">
        <v>1487</v>
      </c>
      <c r="D271" s="317" t="s">
        <v>3627</v>
      </c>
      <c r="E271" s="21" t="s">
        <v>107</v>
      </c>
      <c r="F271" s="318">
        <v>566.81700000000001</v>
      </c>
      <c r="G271" s="42"/>
      <c r="H271" s="48"/>
    </row>
    <row r="272" s="2" customFormat="1" ht="16.8" customHeight="1">
      <c r="A272" s="42"/>
      <c r="B272" s="48"/>
      <c r="C272" s="317" t="s">
        <v>1503</v>
      </c>
      <c r="D272" s="317" t="s">
        <v>3628</v>
      </c>
      <c r="E272" s="21" t="s">
        <v>107</v>
      </c>
      <c r="F272" s="318">
        <v>31.259</v>
      </c>
      <c r="G272" s="42"/>
      <c r="H272" s="48"/>
    </row>
    <row r="273" s="2" customFormat="1">
      <c r="A273" s="42"/>
      <c r="B273" s="48"/>
      <c r="C273" s="317" t="s">
        <v>1726</v>
      </c>
      <c r="D273" s="317" t="s">
        <v>3629</v>
      </c>
      <c r="E273" s="21" t="s">
        <v>93</v>
      </c>
      <c r="F273" s="318">
        <v>406.09500000000003</v>
      </c>
      <c r="G273" s="42"/>
      <c r="H273" s="48"/>
    </row>
    <row r="274" s="2" customFormat="1" ht="16.8" customHeight="1">
      <c r="A274" s="42"/>
      <c r="B274" s="48"/>
      <c r="C274" s="317" t="s">
        <v>1738</v>
      </c>
      <c r="D274" s="317" t="s">
        <v>1739</v>
      </c>
      <c r="E274" s="21" t="s">
        <v>107</v>
      </c>
      <c r="F274" s="318">
        <v>11.43</v>
      </c>
      <c r="G274" s="42"/>
      <c r="H274" s="48"/>
    </row>
    <row r="275" s="2" customFormat="1" ht="16.8" customHeight="1">
      <c r="A275" s="42"/>
      <c r="B275" s="48"/>
      <c r="C275" s="317" t="s">
        <v>2213</v>
      </c>
      <c r="D275" s="317" t="s">
        <v>3630</v>
      </c>
      <c r="E275" s="21" t="s">
        <v>115</v>
      </c>
      <c r="F275" s="318">
        <v>190.5</v>
      </c>
      <c r="G275" s="42"/>
      <c r="H275" s="48"/>
    </row>
    <row r="276" s="2" customFormat="1" ht="16.8" customHeight="1">
      <c r="A276" s="42"/>
      <c r="B276" s="48"/>
      <c r="C276" s="317" t="s">
        <v>2182</v>
      </c>
      <c r="D276" s="317" t="s">
        <v>2179</v>
      </c>
      <c r="E276" s="21" t="s">
        <v>115</v>
      </c>
      <c r="F276" s="318">
        <v>92.924999999999997</v>
      </c>
      <c r="G276" s="42"/>
      <c r="H276" s="48"/>
    </row>
    <row r="277" s="2" customFormat="1" ht="16.8" customHeight="1">
      <c r="A277" s="42"/>
      <c r="B277" s="48"/>
      <c r="C277" s="313" t="s">
        <v>1155</v>
      </c>
      <c r="D277" s="314" t="s">
        <v>1156</v>
      </c>
      <c r="E277" s="315" t="s">
        <v>115</v>
      </c>
      <c r="F277" s="316">
        <v>23.899999999999999</v>
      </c>
      <c r="G277" s="42"/>
      <c r="H277" s="48"/>
    </row>
    <row r="278" s="2" customFormat="1" ht="16.8" customHeight="1">
      <c r="A278" s="42"/>
      <c r="B278" s="48"/>
      <c r="C278" s="317" t="s">
        <v>19</v>
      </c>
      <c r="D278" s="317" t="s">
        <v>1747</v>
      </c>
      <c r="E278" s="21" t="s">
        <v>19</v>
      </c>
      <c r="F278" s="318">
        <v>0</v>
      </c>
      <c r="G278" s="42"/>
      <c r="H278" s="48"/>
    </row>
    <row r="279" s="2" customFormat="1" ht="16.8" customHeight="1">
      <c r="A279" s="42"/>
      <c r="B279" s="48"/>
      <c r="C279" s="317" t="s">
        <v>19</v>
      </c>
      <c r="D279" s="317" t="s">
        <v>1748</v>
      </c>
      <c r="E279" s="21" t="s">
        <v>19</v>
      </c>
      <c r="F279" s="318">
        <v>23.899999999999999</v>
      </c>
      <c r="G279" s="42"/>
      <c r="H279" s="48"/>
    </row>
    <row r="280" s="2" customFormat="1" ht="16.8" customHeight="1">
      <c r="A280" s="42"/>
      <c r="B280" s="48"/>
      <c r="C280" s="317" t="s">
        <v>1155</v>
      </c>
      <c r="D280" s="317" t="s">
        <v>203</v>
      </c>
      <c r="E280" s="21" t="s">
        <v>19</v>
      </c>
      <c r="F280" s="318">
        <v>23.899999999999999</v>
      </c>
      <c r="G280" s="42"/>
      <c r="H280" s="48"/>
    </row>
    <row r="281" s="2" customFormat="1" ht="16.8" customHeight="1">
      <c r="A281" s="42"/>
      <c r="B281" s="48"/>
      <c r="C281" s="319" t="s">
        <v>3554</v>
      </c>
      <c r="D281" s="42"/>
      <c r="E281" s="42"/>
      <c r="F281" s="42"/>
      <c r="G281" s="42"/>
      <c r="H281" s="48"/>
    </row>
    <row r="282" s="2" customFormat="1">
      <c r="A282" s="42"/>
      <c r="B282" s="48"/>
      <c r="C282" s="317" t="s">
        <v>1743</v>
      </c>
      <c r="D282" s="317" t="s">
        <v>3631</v>
      </c>
      <c r="E282" s="21" t="s">
        <v>115</v>
      </c>
      <c r="F282" s="318">
        <v>23.899999999999999</v>
      </c>
      <c r="G282" s="42"/>
      <c r="H282" s="48"/>
    </row>
    <row r="283" s="2" customFormat="1">
      <c r="A283" s="42"/>
      <c r="B283" s="48"/>
      <c r="C283" s="317" t="s">
        <v>1726</v>
      </c>
      <c r="D283" s="317" t="s">
        <v>3629</v>
      </c>
      <c r="E283" s="21" t="s">
        <v>93</v>
      </c>
      <c r="F283" s="318">
        <v>406.09500000000003</v>
      </c>
      <c r="G283" s="42"/>
      <c r="H283" s="48"/>
    </row>
    <row r="284" s="2" customFormat="1" ht="16.8" customHeight="1">
      <c r="A284" s="42"/>
      <c r="B284" s="48"/>
      <c r="C284" s="313" t="s">
        <v>1158</v>
      </c>
      <c r="D284" s="314" t="s">
        <v>1159</v>
      </c>
      <c r="E284" s="315" t="s">
        <v>93</v>
      </c>
      <c r="F284" s="316">
        <v>406.09500000000003</v>
      </c>
      <c r="G284" s="42"/>
      <c r="H284" s="48"/>
    </row>
    <row r="285" s="2" customFormat="1" ht="16.8" customHeight="1">
      <c r="A285" s="42"/>
      <c r="B285" s="48"/>
      <c r="C285" s="317" t="s">
        <v>19</v>
      </c>
      <c r="D285" s="317" t="s">
        <v>1730</v>
      </c>
      <c r="E285" s="21" t="s">
        <v>19</v>
      </c>
      <c r="F285" s="318">
        <v>0</v>
      </c>
      <c r="G285" s="42"/>
      <c r="H285" s="48"/>
    </row>
    <row r="286" s="2" customFormat="1" ht="16.8" customHeight="1">
      <c r="A286" s="42"/>
      <c r="B286" s="48"/>
      <c r="C286" s="317" t="s">
        <v>19</v>
      </c>
      <c r="D286" s="317" t="s">
        <v>1731</v>
      </c>
      <c r="E286" s="21" t="s">
        <v>19</v>
      </c>
      <c r="F286" s="318">
        <v>381</v>
      </c>
      <c r="G286" s="42"/>
      <c r="H286" s="48"/>
    </row>
    <row r="287" s="2" customFormat="1" ht="16.8" customHeight="1">
      <c r="A287" s="42"/>
      <c r="B287" s="48"/>
      <c r="C287" s="317" t="s">
        <v>19</v>
      </c>
      <c r="D287" s="317" t="s">
        <v>1732</v>
      </c>
      <c r="E287" s="21" t="s">
        <v>19</v>
      </c>
      <c r="F287" s="318">
        <v>0</v>
      </c>
      <c r="G287" s="42"/>
      <c r="H287" s="48"/>
    </row>
    <row r="288" s="2" customFormat="1" ht="16.8" customHeight="1">
      <c r="A288" s="42"/>
      <c r="B288" s="48"/>
      <c r="C288" s="317" t="s">
        <v>19</v>
      </c>
      <c r="D288" s="317" t="s">
        <v>1733</v>
      </c>
      <c r="E288" s="21" t="s">
        <v>19</v>
      </c>
      <c r="F288" s="318">
        <v>25.094999999999999</v>
      </c>
      <c r="G288" s="42"/>
      <c r="H288" s="48"/>
    </row>
    <row r="289" s="2" customFormat="1" ht="16.8" customHeight="1">
      <c r="A289" s="42"/>
      <c r="B289" s="48"/>
      <c r="C289" s="317" t="s">
        <v>1158</v>
      </c>
      <c r="D289" s="317" t="s">
        <v>203</v>
      </c>
      <c r="E289" s="21" t="s">
        <v>19</v>
      </c>
      <c r="F289" s="318">
        <v>406.09500000000003</v>
      </c>
      <c r="G289" s="42"/>
      <c r="H289" s="48"/>
    </row>
    <row r="290" s="2" customFormat="1" ht="16.8" customHeight="1">
      <c r="A290" s="42"/>
      <c r="B290" s="48"/>
      <c r="C290" s="319" t="s">
        <v>3554</v>
      </c>
      <c r="D290" s="42"/>
      <c r="E290" s="42"/>
      <c r="F290" s="42"/>
      <c r="G290" s="42"/>
      <c r="H290" s="48"/>
    </row>
    <row r="291" s="2" customFormat="1">
      <c r="A291" s="42"/>
      <c r="B291" s="48"/>
      <c r="C291" s="317" t="s">
        <v>1726</v>
      </c>
      <c r="D291" s="317" t="s">
        <v>3629</v>
      </c>
      <c r="E291" s="21" t="s">
        <v>93</v>
      </c>
      <c r="F291" s="318">
        <v>406.09500000000003</v>
      </c>
      <c r="G291" s="42"/>
      <c r="H291" s="48"/>
    </row>
    <row r="292" s="2" customFormat="1" ht="16.8" customHeight="1">
      <c r="A292" s="42"/>
      <c r="B292" s="48"/>
      <c r="C292" s="317" t="s">
        <v>1734</v>
      </c>
      <c r="D292" s="317" t="s">
        <v>1735</v>
      </c>
      <c r="E292" s="21" t="s">
        <v>93</v>
      </c>
      <c r="F292" s="318">
        <v>481.01999999999998</v>
      </c>
      <c r="G292" s="42"/>
      <c r="H292" s="48"/>
    </row>
    <row r="293" s="2" customFormat="1" ht="16.8" customHeight="1">
      <c r="A293" s="42"/>
      <c r="B293" s="48"/>
      <c r="C293" s="313" t="s">
        <v>1162</v>
      </c>
      <c r="D293" s="314" t="s">
        <v>1163</v>
      </c>
      <c r="E293" s="315" t="s">
        <v>93</v>
      </c>
      <c r="F293" s="316">
        <v>50.375</v>
      </c>
      <c r="G293" s="42"/>
      <c r="H293" s="48"/>
    </row>
    <row r="294" s="2" customFormat="1" ht="16.8" customHeight="1">
      <c r="A294" s="42"/>
      <c r="B294" s="48"/>
      <c r="C294" s="317" t="s">
        <v>19</v>
      </c>
      <c r="D294" s="317" t="s">
        <v>2513</v>
      </c>
      <c r="E294" s="21" t="s">
        <v>19</v>
      </c>
      <c r="F294" s="318">
        <v>0</v>
      </c>
      <c r="G294" s="42"/>
      <c r="H294" s="48"/>
    </row>
    <row r="295" s="2" customFormat="1" ht="16.8" customHeight="1">
      <c r="A295" s="42"/>
      <c r="B295" s="48"/>
      <c r="C295" s="317" t="s">
        <v>19</v>
      </c>
      <c r="D295" s="317" t="s">
        <v>2514</v>
      </c>
      <c r="E295" s="21" t="s">
        <v>19</v>
      </c>
      <c r="F295" s="318">
        <v>26.675000000000001</v>
      </c>
      <c r="G295" s="42"/>
      <c r="H295" s="48"/>
    </row>
    <row r="296" s="2" customFormat="1" ht="16.8" customHeight="1">
      <c r="A296" s="42"/>
      <c r="B296" s="48"/>
      <c r="C296" s="317" t="s">
        <v>19</v>
      </c>
      <c r="D296" s="317" t="s">
        <v>2515</v>
      </c>
      <c r="E296" s="21" t="s">
        <v>19</v>
      </c>
      <c r="F296" s="318">
        <v>17.600000000000001</v>
      </c>
      <c r="G296" s="42"/>
      <c r="H296" s="48"/>
    </row>
    <row r="297" s="2" customFormat="1" ht="16.8" customHeight="1">
      <c r="A297" s="42"/>
      <c r="B297" s="48"/>
      <c r="C297" s="317" t="s">
        <v>19</v>
      </c>
      <c r="D297" s="317" t="s">
        <v>2516</v>
      </c>
      <c r="E297" s="21" t="s">
        <v>19</v>
      </c>
      <c r="F297" s="318">
        <v>6.0999999999999996</v>
      </c>
      <c r="G297" s="42"/>
      <c r="H297" s="48"/>
    </row>
    <row r="298" s="2" customFormat="1" ht="16.8" customHeight="1">
      <c r="A298" s="42"/>
      <c r="B298" s="48"/>
      <c r="C298" s="317" t="s">
        <v>1162</v>
      </c>
      <c r="D298" s="317" t="s">
        <v>379</v>
      </c>
      <c r="E298" s="21" t="s">
        <v>19</v>
      </c>
      <c r="F298" s="318">
        <v>50.375</v>
      </c>
      <c r="G298" s="42"/>
      <c r="H298" s="48"/>
    </row>
    <row r="299" s="2" customFormat="1" ht="16.8" customHeight="1">
      <c r="A299" s="42"/>
      <c r="B299" s="48"/>
      <c r="C299" s="319" t="s">
        <v>3554</v>
      </c>
      <c r="D299" s="42"/>
      <c r="E299" s="42"/>
      <c r="F299" s="42"/>
      <c r="G299" s="42"/>
      <c r="H299" s="48"/>
    </row>
    <row r="300" s="2" customFormat="1" ht="16.8" customHeight="1">
      <c r="A300" s="42"/>
      <c r="B300" s="48"/>
      <c r="C300" s="317" t="s">
        <v>2509</v>
      </c>
      <c r="D300" s="317" t="s">
        <v>3632</v>
      </c>
      <c r="E300" s="21" t="s">
        <v>93</v>
      </c>
      <c r="F300" s="318">
        <v>50.375</v>
      </c>
      <c r="G300" s="42"/>
      <c r="H300" s="48"/>
    </row>
    <row r="301" s="2" customFormat="1" ht="16.8" customHeight="1">
      <c r="A301" s="42"/>
      <c r="B301" s="48"/>
      <c r="C301" s="317" t="s">
        <v>2503</v>
      </c>
      <c r="D301" s="317" t="s">
        <v>3633</v>
      </c>
      <c r="E301" s="21" t="s">
        <v>93</v>
      </c>
      <c r="F301" s="318">
        <v>30.225000000000001</v>
      </c>
      <c r="G301" s="42"/>
      <c r="H301" s="48"/>
    </row>
    <row r="302" s="2" customFormat="1" ht="16.8" customHeight="1">
      <c r="A302" s="42"/>
      <c r="B302" s="48"/>
      <c r="C302" s="317" t="s">
        <v>2518</v>
      </c>
      <c r="D302" s="317" t="s">
        <v>2519</v>
      </c>
      <c r="E302" s="21" t="s">
        <v>93</v>
      </c>
      <c r="F302" s="318">
        <v>98.412999999999997</v>
      </c>
      <c r="G302" s="42"/>
      <c r="H302" s="48"/>
    </row>
    <row r="303" s="2" customFormat="1" ht="16.8" customHeight="1">
      <c r="A303" s="42"/>
      <c r="B303" s="48"/>
      <c r="C303" s="313" t="s">
        <v>1165</v>
      </c>
      <c r="D303" s="314" t="s">
        <v>1166</v>
      </c>
      <c r="E303" s="315" t="s">
        <v>107</v>
      </c>
      <c r="F303" s="316">
        <v>48.466999999999999</v>
      </c>
      <c r="G303" s="42"/>
      <c r="H303" s="48"/>
    </row>
    <row r="304" s="2" customFormat="1" ht="16.8" customHeight="1">
      <c r="A304" s="42"/>
      <c r="B304" s="48"/>
      <c r="C304" s="317" t="s">
        <v>19</v>
      </c>
      <c r="D304" s="317" t="s">
        <v>1402</v>
      </c>
      <c r="E304" s="21" t="s">
        <v>19</v>
      </c>
      <c r="F304" s="318">
        <v>0</v>
      </c>
      <c r="G304" s="42"/>
      <c r="H304" s="48"/>
    </row>
    <row r="305" s="2" customFormat="1" ht="16.8" customHeight="1">
      <c r="A305" s="42"/>
      <c r="B305" s="48"/>
      <c r="C305" s="317" t="s">
        <v>19</v>
      </c>
      <c r="D305" s="317" t="s">
        <v>1403</v>
      </c>
      <c r="E305" s="21" t="s">
        <v>19</v>
      </c>
      <c r="F305" s="318">
        <v>48.466999999999999</v>
      </c>
      <c r="G305" s="42"/>
      <c r="H305" s="48"/>
    </row>
    <row r="306" s="2" customFormat="1" ht="16.8" customHeight="1">
      <c r="A306" s="42"/>
      <c r="B306" s="48"/>
      <c r="C306" s="317" t="s">
        <v>1165</v>
      </c>
      <c r="D306" s="317" t="s">
        <v>379</v>
      </c>
      <c r="E306" s="21" t="s">
        <v>19</v>
      </c>
      <c r="F306" s="318">
        <v>48.466999999999999</v>
      </c>
      <c r="G306" s="42"/>
      <c r="H306" s="48"/>
    </row>
    <row r="307" s="2" customFormat="1" ht="16.8" customHeight="1">
      <c r="A307" s="42"/>
      <c r="B307" s="48"/>
      <c r="C307" s="319" t="s">
        <v>3554</v>
      </c>
      <c r="D307" s="42"/>
      <c r="E307" s="42"/>
      <c r="F307" s="42"/>
      <c r="G307" s="42"/>
      <c r="H307" s="48"/>
    </row>
    <row r="308" s="2" customFormat="1" ht="16.8" customHeight="1">
      <c r="A308" s="42"/>
      <c r="B308" s="48"/>
      <c r="C308" s="317" t="s">
        <v>1398</v>
      </c>
      <c r="D308" s="317" t="s">
        <v>3634</v>
      </c>
      <c r="E308" s="21" t="s">
        <v>107</v>
      </c>
      <c r="F308" s="318">
        <v>19.387</v>
      </c>
      <c r="G308" s="42"/>
      <c r="H308" s="48"/>
    </row>
    <row r="309" s="2" customFormat="1" ht="16.8" customHeight="1">
      <c r="A309" s="42"/>
      <c r="B309" s="48"/>
      <c r="C309" s="317" t="s">
        <v>1414</v>
      </c>
      <c r="D309" s="317" t="s">
        <v>3635</v>
      </c>
      <c r="E309" s="21" t="s">
        <v>107</v>
      </c>
      <c r="F309" s="318">
        <v>29.079999999999998</v>
      </c>
      <c r="G309" s="42"/>
      <c r="H309" s="48"/>
    </row>
    <row r="310" s="2" customFormat="1">
      <c r="A310" s="42"/>
      <c r="B310" s="48"/>
      <c r="C310" s="317" t="s">
        <v>1459</v>
      </c>
      <c r="D310" s="317" t="s">
        <v>3636</v>
      </c>
      <c r="E310" s="21" t="s">
        <v>107</v>
      </c>
      <c r="F310" s="318">
        <v>431.56200000000001</v>
      </c>
      <c r="G310" s="42"/>
      <c r="H310" s="48"/>
    </row>
    <row r="311" s="2" customFormat="1" ht="16.8" customHeight="1">
      <c r="A311" s="42"/>
      <c r="B311" s="48"/>
      <c r="C311" s="313" t="s">
        <v>1168</v>
      </c>
      <c r="D311" s="314" t="s">
        <v>1169</v>
      </c>
      <c r="E311" s="315" t="s">
        <v>107</v>
      </c>
      <c r="F311" s="316">
        <v>372.23500000000001</v>
      </c>
      <c r="G311" s="42"/>
      <c r="H311" s="48"/>
    </row>
    <row r="312" s="2" customFormat="1" ht="16.8" customHeight="1">
      <c r="A312" s="42"/>
      <c r="B312" s="48"/>
      <c r="C312" s="317" t="s">
        <v>19</v>
      </c>
      <c r="D312" s="317" t="s">
        <v>1409</v>
      </c>
      <c r="E312" s="21" t="s">
        <v>19</v>
      </c>
      <c r="F312" s="318">
        <v>0</v>
      </c>
      <c r="G312" s="42"/>
      <c r="H312" s="48"/>
    </row>
    <row r="313" s="2" customFormat="1" ht="16.8" customHeight="1">
      <c r="A313" s="42"/>
      <c r="B313" s="48"/>
      <c r="C313" s="317" t="s">
        <v>19</v>
      </c>
      <c r="D313" s="317" t="s">
        <v>1410</v>
      </c>
      <c r="E313" s="21" t="s">
        <v>19</v>
      </c>
      <c r="F313" s="318">
        <v>130.58199999999999</v>
      </c>
      <c r="G313" s="42"/>
      <c r="H313" s="48"/>
    </row>
    <row r="314" s="2" customFormat="1" ht="16.8" customHeight="1">
      <c r="A314" s="42"/>
      <c r="B314" s="48"/>
      <c r="C314" s="317" t="s">
        <v>19</v>
      </c>
      <c r="D314" s="317" t="s">
        <v>1411</v>
      </c>
      <c r="E314" s="21" t="s">
        <v>19</v>
      </c>
      <c r="F314" s="318">
        <v>0</v>
      </c>
      <c r="G314" s="42"/>
      <c r="H314" s="48"/>
    </row>
    <row r="315" s="2" customFormat="1" ht="16.8" customHeight="1">
      <c r="A315" s="42"/>
      <c r="B315" s="48"/>
      <c r="C315" s="317" t="s">
        <v>19</v>
      </c>
      <c r="D315" s="317" t="s">
        <v>1412</v>
      </c>
      <c r="E315" s="21" t="s">
        <v>19</v>
      </c>
      <c r="F315" s="318">
        <v>241.65299999999999</v>
      </c>
      <c r="G315" s="42"/>
      <c r="H315" s="48"/>
    </row>
    <row r="316" s="2" customFormat="1" ht="16.8" customHeight="1">
      <c r="A316" s="42"/>
      <c r="B316" s="48"/>
      <c r="C316" s="317" t="s">
        <v>1168</v>
      </c>
      <c r="D316" s="317" t="s">
        <v>379</v>
      </c>
      <c r="E316" s="21" t="s">
        <v>19</v>
      </c>
      <c r="F316" s="318">
        <v>372.23500000000001</v>
      </c>
      <c r="G316" s="42"/>
      <c r="H316" s="48"/>
    </row>
    <row r="317" s="2" customFormat="1" ht="16.8" customHeight="1">
      <c r="A317" s="42"/>
      <c r="B317" s="48"/>
      <c r="C317" s="319" t="s">
        <v>3554</v>
      </c>
      <c r="D317" s="42"/>
      <c r="E317" s="42"/>
      <c r="F317" s="42"/>
      <c r="G317" s="42"/>
      <c r="H317" s="48"/>
    </row>
    <row r="318" s="2" customFormat="1" ht="16.8" customHeight="1">
      <c r="A318" s="42"/>
      <c r="B318" s="48"/>
      <c r="C318" s="317" t="s">
        <v>1405</v>
      </c>
      <c r="D318" s="317" t="s">
        <v>3637</v>
      </c>
      <c r="E318" s="21" t="s">
        <v>107</v>
      </c>
      <c r="F318" s="318">
        <v>148.89400000000001</v>
      </c>
      <c r="G318" s="42"/>
      <c r="H318" s="48"/>
    </row>
    <row r="319" s="2" customFormat="1" ht="16.8" customHeight="1">
      <c r="A319" s="42"/>
      <c r="B319" s="48"/>
      <c r="C319" s="317" t="s">
        <v>1419</v>
      </c>
      <c r="D319" s="317" t="s">
        <v>3638</v>
      </c>
      <c r="E319" s="21" t="s">
        <v>107</v>
      </c>
      <c r="F319" s="318">
        <v>223.34100000000001</v>
      </c>
      <c r="G319" s="42"/>
      <c r="H319" s="48"/>
    </row>
    <row r="320" s="2" customFormat="1">
      <c r="A320" s="42"/>
      <c r="B320" s="48"/>
      <c r="C320" s="317" t="s">
        <v>1459</v>
      </c>
      <c r="D320" s="317" t="s">
        <v>3636</v>
      </c>
      <c r="E320" s="21" t="s">
        <v>107</v>
      </c>
      <c r="F320" s="318">
        <v>431.56200000000001</v>
      </c>
      <c r="G320" s="42"/>
      <c r="H320" s="48"/>
    </row>
    <row r="321" s="2" customFormat="1" ht="16.8" customHeight="1">
      <c r="A321" s="42"/>
      <c r="B321" s="48"/>
      <c r="C321" s="313" t="s">
        <v>3639</v>
      </c>
      <c r="D321" s="314" t="s">
        <v>3640</v>
      </c>
      <c r="E321" s="315" t="s">
        <v>250</v>
      </c>
      <c r="F321" s="316">
        <v>0</v>
      </c>
      <c r="G321" s="42"/>
      <c r="H321" s="48"/>
    </row>
    <row r="322" s="2" customFormat="1" ht="16.8" customHeight="1">
      <c r="A322" s="42"/>
      <c r="B322" s="48"/>
      <c r="C322" s="313" t="s">
        <v>1171</v>
      </c>
      <c r="D322" s="314" t="s">
        <v>1172</v>
      </c>
      <c r="E322" s="315" t="s">
        <v>107</v>
      </c>
      <c r="F322" s="316">
        <v>3.0659999999999998</v>
      </c>
      <c r="G322" s="42"/>
      <c r="H322" s="48"/>
    </row>
    <row r="323" s="2" customFormat="1" ht="16.8" customHeight="1">
      <c r="A323" s="42"/>
      <c r="B323" s="48"/>
      <c r="C323" s="317" t="s">
        <v>19</v>
      </c>
      <c r="D323" s="317" t="s">
        <v>1843</v>
      </c>
      <c r="E323" s="21" t="s">
        <v>19</v>
      </c>
      <c r="F323" s="318">
        <v>0</v>
      </c>
      <c r="G323" s="42"/>
      <c r="H323" s="48"/>
    </row>
    <row r="324" s="2" customFormat="1" ht="16.8" customHeight="1">
      <c r="A324" s="42"/>
      <c r="B324" s="48"/>
      <c r="C324" s="317" t="s">
        <v>19</v>
      </c>
      <c r="D324" s="317" t="s">
        <v>1844</v>
      </c>
      <c r="E324" s="21" t="s">
        <v>19</v>
      </c>
      <c r="F324" s="318">
        <v>0</v>
      </c>
      <c r="G324" s="42"/>
      <c r="H324" s="48"/>
    </row>
    <row r="325" s="2" customFormat="1" ht="16.8" customHeight="1">
      <c r="A325" s="42"/>
      <c r="B325" s="48"/>
      <c r="C325" s="317" t="s">
        <v>19</v>
      </c>
      <c r="D325" s="317" t="s">
        <v>1845</v>
      </c>
      <c r="E325" s="21" t="s">
        <v>19</v>
      </c>
      <c r="F325" s="318">
        <v>1.25</v>
      </c>
      <c r="G325" s="42"/>
      <c r="H325" s="48"/>
    </row>
    <row r="326" s="2" customFormat="1" ht="16.8" customHeight="1">
      <c r="A326" s="42"/>
      <c r="B326" s="48"/>
      <c r="C326" s="317" t="s">
        <v>19</v>
      </c>
      <c r="D326" s="317" t="s">
        <v>1846</v>
      </c>
      <c r="E326" s="21" t="s">
        <v>19</v>
      </c>
      <c r="F326" s="318">
        <v>0</v>
      </c>
      <c r="G326" s="42"/>
      <c r="H326" s="48"/>
    </row>
    <row r="327" s="2" customFormat="1" ht="16.8" customHeight="1">
      <c r="A327" s="42"/>
      <c r="B327" s="48"/>
      <c r="C327" s="317" t="s">
        <v>19</v>
      </c>
      <c r="D327" s="317" t="s">
        <v>1847</v>
      </c>
      <c r="E327" s="21" t="s">
        <v>19</v>
      </c>
      <c r="F327" s="318">
        <v>0.33800000000000002</v>
      </c>
      <c r="G327" s="42"/>
      <c r="H327" s="48"/>
    </row>
    <row r="328" s="2" customFormat="1" ht="16.8" customHeight="1">
      <c r="A328" s="42"/>
      <c r="B328" s="48"/>
      <c r="C328" s="317" t="s">
        <v>19</v>
      </c>
      <c r="D328" s="317" t="s">
        <v>1848</v>
      </c>
      <c r="E328" s="21" t="s">
        <v>19</v>
      </c>
      <c r="F328" s="318">
        <v>1.4650000000000001</v>
      </c>
      <c r="G328" s="42"/>
      <c r="H328" s="48"/>
    </row>
    <row r="329" s="2" customFormat="1" ht="16.8" customHeight="1">
      <c r="A329" s="42"/>
      <c r="B329" s="48"/>
      <c r="C329" s="317" t="s">
        <v>19</v>
      </c>
      <c r="D329" s="317" t="s">
        <v>1849</v>
      </c>
      <c r="E329" s="21" t="s">
        <v>19</v>
      </c>
      <c r="F329" s="318">
        <v>0.012999999999999999</v>
      </c>
      <c r="G329" s="42"/>
      <c r="H329" s="48"/>
    </row>
    <row r="330" s="2" customFormat="1" ht="16.8" customHeight="1">
      <c r="A330" s="42"/>
      <c r="B330" s="48"/>
      <c r="C330" s="317" t="s">
        <v>1171</v>
      </c>
      <c r="D330" s="317" t="s">
        <v>379</v>
      </c>
      <c r="E330" s="21" t="s">
        <v>19</v>
      </c>
      <c r="F330" s="318">
        <v>3.0659999999999998</v>
      </c>
      <c r="G330" s="42"/>
      <c r="H330" s="48"/>
    </row>
    <row r="331" s="2" customFormat="1" ht="16.8" customHeight="1">
      <c r="A331" s="42"/>
      <c r="B331" s="48"/>
      <c r="C331" s="319" t="s">
        <v>3554</v>
      </c>
      <c r="D331" s="42"/>
      <c r="E331" s="42"/>
      <c r="F331" s="42"/>
      <c r="G331" s="42"/>
      <c r="H331" s="48"/>
    </row>
    <row r="332" s="2" customFormat="1">
      <c r="A332" s="42"/>
      <c r="B332" s="48"/>
      <c r="C332" s="317" t="s">
        <v>1839</v>
      </c>
      <c r="D332" s="317" t="s">
        <v>3641</v>
      </c>
      <c r="E332" s="21" t="s">
        <v>107</v>
      </c>
      <c r="F332" s="318">
        <v>3.0659999999999998</v>
      </c>
      <c r="G332" s="42"/>
      <c r="H332" s="48"/>
    </row>
    <row r="333" s="2" customFormat="1" ht="16.8" customHeight="1">
      <c r="A333" s="42"/>
      <c r="B333" s="48"/>
      <c r="C333" s="317" t="s">
        <v>2391</v>
      </c>
      <c r="D333" s="317" t="s">
        <v>3642</v>
      </c>
      <c r="E333" s="21" t="s">
        <v>107</v>
      </c>
      <c r="F333" s="318">
        <v>3.0659999999999998</v>
      </c>
      <c r="G333" s="42"/>
      <c r="H333" s="48"/>
    </row>
    <row r="334" s="2" customFormat="1" ht="16.8" customHeight="1">
      <c r="A334" s="42"/>
      <c r="B334" s="48"/>
      <c r="C334" s="317" t="s">
        <v>2419</v>
      </c>
      <c r="D334" s="317" t="s">
        <v>3643</v>
      </c>
      <c r="E334" s="21" t="s">
        <v>107</v>
      </c>
      <c r="F334" s="318">
        <v>3.0659999999999998</v>
      </c>
      <c r="G334" s="42"/>
      <c r="H334" s="48"/>
    </row>
    <row r="335" s="2" customFormat="1" ht="16.8" customHeight="1">
      <c r="A335" s="42"/>
      <c r="B335" s="48"/>
      <c r="C335" s="317" t="s">
        <v>1850</v>
      </c>
      <c r="D335" s="317" t="s">
        <v>1851</v>
      </c>
      <c r="E335" s="21" t="s">
        <v>222</v>
      </c>
      <c r="F335" s="318">
        <v>1.7470000000000001</v>
      </c>
      <c r="G335" s="42"/>
      <c r="H335" s="48"/>
    </row>
    <row r="336" s="2" customFormat="1" ht="16.8" customHeight="1">
      <c r="A336" s="42"/>
      <c r="B336" s="48"/>
      <c r="C336" s="313" t="s">
        <v>1174</v>
      </c>
      <c r="D336" s="314" t="s">
        <v>1175</v>
      </c>
      <c r="E336" s="315" t="s">
        <v>93</v>
      </c>
      <c r="F336" s="316">
        <v>96.590000000000003</v>
      </c>
      <c r="G336" s="42"/>
      <c r="H336" s="48"/>
    </row>
    <row r="337" s="2" customFormat="1" ht="16.8" customHeight="1">
      <c r="A337" s="42"/>
      <c r="B337" s="48"/>
      <c r="C337" s="317" t="s">
        <v>19</v>
      </c>
      <c r="D337" s="317" t="s">
        <v>2401</v>
      </c>
      <c r="E337" s="21" t="s">
        <v>19</v>
      </c>
      <c r="F337" s="318">
        <v>0</v>
      </c>
      <c r="G337" s="42"/>
      <c r="H337" s="48"/>
    </row>
    <row r="338" s="2" customFormat="1" ht="16.8" customHeight="1">
      <c r="A338" s="42"/>
      <c r="B338" s="48"/>
      <c r="C338" s="317" t="s">
        <v>19</v>
      </c>
      <c r="D338" s="317" t="s">
        <v>2402</v>
      </c>
      <c r="E338" s="21" t="s">
        <v>19</v>
      </c>
      <c r="F338" s="318">
        <v>15.960000000000001</v>
      </c>
      <c r="G338" s="42"/>
      <c r="H338" s="48"/>
    </row>
    <row r="339" s="2" customFormat="1" ht="16.8" customHeight="1">
      <c r="A339" s="42"/>
      <c r="B339" s="48"/>
      <c r="C339" s="317" t="s">
        <v>19</v>
      </c>
      <c r="D339" s="317" t="s">
        <v>2403</v>
      </c>
      <c r="E339" s="21" t="s">
        <v>19</v>
      </c>
      <c r="F339" s="318">
        <v>17.146000000000001</v>
      </c>
      <c r="G339" s="42"/>
      <c r="H339" s="48"/>
    </row>
    <row r="340" s="2" customFormat="1" ht="16.8" customHeight="1">
      <c r="A340" s="42"/>
      <c r="B340" s="48"/>
      <c r="C340" s="317" t="s">
        <v>19</v>
      </c>
      <c r="D340" s="317" t="s">
        <v>2404</v>
      </c>
      <c r="E340" s="21" t="s">
        <v>19</v>
      </c>
      <c r="F340" s="318">
        <v>17.574999999999999</v>
      </c>
      <c r="G340" s="42"/>
      <c r="H340" s="48"/>
    </row>
    <row r="341" s="2" customFormat="1" ht="16.8" customHeight="1">
      <c r="A341" s="42"/>
      <c r="B341" s="48"/>
      <c r="C341" s="317" t="s">
        <v>19</v>
      </c>
      <c r="D341" s="317" t="s">
        <v>2405</v>
      </c>
      <c r="E341" s="21" t="s">
        <v>19</v>
      </c>
      <c r="F341" s="318">
        <v>18.783999999999999</v>
      </c>
      <c r="G341" s="42"/>
      <c r="H341" s="48"/>
    </row>
    <row r="342" s="2" customFormat="1" ht="16.8" customHeight="1">
      <c r="A342" s="42"/>
      <c r="B342" s="48"/>
      <c r="C342" s="317" t="s">
        <v>19</v>
      </c>
      <c r="D342" s="317" t="s">
        <v>2406</v>
      </c>
      <c r="E342" s="21" t="s">
        <v>19</v>
      </c>
      <c r="F342" s="318">
        <v>17.125</v>
      </c>
      <c r="G342" s="42"/>
      <c r="H342" s="48"/>
    </row>
    <row r="343" s="2" customFormat="1" ht="16.8" customHeight="1">
      <c r="A343" s="42"/>
      <c r="B343" s="48"/>
      <c r="C343" s="317" t="s">
        <v>19</v>
      </c>
      <c r="D343" s="317" t="s">
        <v>1313</v>
      </c>
      <c r="E343" s="21" t="s">
        <v>19</v>
      </c>
      <c r="F343" s="318">
        <v>0</v>
      </c>
      <c r="G343" s="42"/>
      <c r="H343" s="48"/>
    </row>
    <row r="344" s="2" customFormat="1" ht="16.8" customHeight="1">
      <c r="A344" s="42"/>
      <c r="B344" s="48"/>
      <c r="C344" s="317" t="s">
        <v>19</v>
      </c>
      <c r="D344" s="317" t="s">
        <v>688</v>
      </c>
      <c r="E344" s="21" t="s">
        <v>19</v>
      </c>
      <c r="F344" s="318">
        <v>10</v>
      </c>
      <c r="G344" s="42"/>
      <c r="H344" s="48"/>
    </row>
    <row r="345" s="2" customFormat="1" ht="16.8" customHeight="1">
      <c r="A345" s="42"/>
      <c r="B345" s="48"/>
      <c r="C345" s="317" t="s">
        <v>1174</v>
      </c>
      <c r="D345" s="317" t="s">
        <v>379</v>
      </c>
      <c r="E345" s="21" t="s">
        <v>19</v>
      </c>
      <c r="F345" s="318">
        <v>96.590000000000003</v>
      </c>
      <c r="G345" s="42"/>
      <c r="H345" s="48"/>
    </row>
    <row r="346" s="2" customFormat="1" ht="16.8" customHeight="1">
      <c r="A346" s="42"/>
      <c r="B346" s="48"/>
      <c r="C346" s="319" t="s">
        <v>3554</v>
      </c>
      <c r="D346" s="42"/>
      <c r="E346" s="42"/>
      <c r="F346" s="42"/>
      <c r="G346" s="42"/>
      <c r="H346" s="48"/>
    </row>
    <row r="347" s="2" customFormat="1" ht="16.8" customHeight="1">
      <c r="A347" s="42"/>
      <c r="B347" s="48"/>
      <c r="C347" s="317" t="s">
        <v>2397</v>
      </c>
      <c r="D347" s="317" t="s">
        <v>3644</v>
      </c>
      <c r="E347" s="21" t="s">
        <v>107</v>
      </c>
      <c r="F347" s="318">
        <v>2.173</v>
      </c>
      <c r="G347" s="42"/>
      <c r="H347" s="48"/>
    </row>
    <row r="348" s="2" customFormat="1" ht="16.8" customHeight="1">
      <c r="A348" s="42"/>
      <c r="B348" s="48"/>
      <c r="C348" s="317" t="s">
        <v>2153</v>
      </c>
      <c r="D348" s="317" t="s">
        <v>3645</v>
      </c>
      <c r="E348" s="21" t="s">
        <v>93</v>
      </c>
      <c r="F348" s="318">
        <v>19.318000000000001</v>
      </c>
      <c r="G348" s="42"/>
      <c r="H348" s="48"/>
    </row>
    <row r="349" s="2" customFormat="1" ht="16.8" customHeight="1">
      <c r="A349" s="42"/>
      <c r="B349" s="48"/>
      <c r="C349" s="317" t="s">
        <v>2379</v>
      </c>
      <c r="D349" s="317" t="s">
        <v>2380</v>
      </c>
      <c r="E349" s="21" t="s">
        <v>93</v>
      </c>
      <c r="F349" s="318">
        <v>444.15199999999999</v>
      </c>
      <c r="G349" s="42"/>
      <c r="H349" s="48"/>
    </row>
    <row r="350" s="2" customFormat="1" ht="16.8" customHeight="1">
      <c r="A350" s="42"/>
      <c r="B350" s="48"/>
      <c r="C350" s="317" t="s">
        <v>2414</v>
      </c>
      <c r="D350" s="317" t="s">
        <v>3646</v>
      </c>
      <c r="E350" s="21" t="s">
        <v>107</v>
      </c>
      <c r="F350" s="318">
        <v>2.173</v>
      </c>
      <c r="G350" s="42"/>
      <c r="H350" s="48"/>
    </row>
    <row r="351" s="2" customFormat="1" ht="16.8" customHeight="1">
      <c r="A351" s="42"/>
      <c r="B351" s="48"/>
      <c r="C351" s="317" t="s">
        <v>1850</v>
      </c>
      <c r="D351" s="317" t="s">
        <v>1851</v>
      </c>
      <c r="E351" s="21" t="s">
        <v>222</v>
      </c>
      <c r="F351" s="318">
        <v>6.1929999999999996</v>
      </c>
      <c r="G351" s="42"/>
      <c r="H351" s="48"/>
    </row>
    <row r="352" s="2" customFormat="1" ht="16.8" customHeight="1">
      <c r="A352" s="42"/>
      <c r="B352" s="48"/>
      <c r="C352" s="313" t="s">
        <v>1177</v>
      </c>
      <c r="D352" s="314" t="s">
        <v>1178</v>
      </c>
      <c r="E352" s="315" t="s">
        <v>115</v>
      </c>
      <c r="F352" s="316">
        <v>16.123000000000001</v>
      </c>
      <c r="G352" s="42"/>
      <c r="H352" s="48"/>
    </row>
    <row r="353" s="2" customFormat="1" ht="16.8" customHeight="1">
      <c r="A353" s="42"/>
      <c r="B353" s="48"/>
      <c r="C353" s="317" t="s">
        <v>19</v>
      </c>
      <c r="D353" s="317" t="s">
        <v>2223</v>
      </c>
      <c r="E353" s="21" t="s">
        <v>19</v>
      </c>
      <c r="F353" s="318">
        <v>11.872999999999999</v>
      </c>
      <c r="G353" s="42"/>
      <c r="H353" s="48"/>
    </row>
    <row r="354" s="2" customFormat="1" ht="16.8" customHeight="1">
      <c r="A354" s="42"/>
      <c r="B354" s="48"/>
      <c r="C354" s="317" t="s">
        <v>19</v>
      </c>
      <c r="D354" s="317" t="s">
        <v>2224</v>
      </c>
      <c r="E354" s="21" t="s">
        <v>19</v>
      </c>
      <c r="F354" s="318">
        <v>0</v>
      </c>
      <c r="G354" s="42"/>
      <c r="H354" s="48"/>
    </row>
    <row r="355" s="2" customFormat="1" ht="16.8" customHeight="1">
      <c r="A355" s="42"/>
      <c r="B355" s="48"/>
      <c r="C355" s="317" t="s">
        <v>19</v>
      </c>
      <c r="D355" s="317" t="s">
        <v>2225</v>
      </c>
      <c r="E355" s="21" t="s">
        <v>19</v>
      </c>
      <c r="F355" s="318">
        <v>4.25</v>
      </c>
      <c r="G355" s="42"/>
      <c r="H355" s="48"/>
    </row>
    <row r="356" s="2" customFormat="1" ht="16.8" customHeight="1">
      <c r="A356" s="42"/>
      <c r="B356" s="48"/>
      <c r="C356" s="317" t="s">
        <v>1177</v>
      </c>
      <c r="D356" s="317" t="s">
        <v>379</v>
      </c>
      <c r="E356" s="21" t="s">
        <v>19</v>
      </c>
      <c r="F356" s="318">
        <v>16.123000000000001</v>
      </c>
      <c r="G356" s="42"/>
      <c r="H356" s="48"/>
    </row>
    <row r="357" s="2" customFormat="1" ht="16.8" customHeight="1">
      <c r="A357" s="42"/>
      <c r="B357" s="48"/>
      <c r="C357" s="319" t="s">
        <v>3554</v>
      </c>
      <c r="D357" s="42"/>
      <c r="E357" s="42"/>
      <c r="F357" s="42"/>
      <c r="G357" s="42"/>
      <c r="H357" s="48"/>
    </row>
    <row r="358" s="2" customFormat="1" ht="16.8" customHeight="1">
      <c r="A358" s="42"/>
      <c r="B358" s="48"/>
      <c r="C358" s="317" t="s">
        <v>2219</v>
      </c>
      <c r="D358" s="317" t="s">
        <v>3647</v>
      </c>
      <c r="E358" s="21" t="s">
        <v>115</v>
      </c>
      <c r="F358" s="318">
        <v>16.123000000000001</v>
      </c>
      <c r="G358" s="42"/>
      <c r="H358" s="48"/>
    </row>
    <row r="359" s="2" customFormat="1" ht="16.8" customHeight="1">
      <c r="A359" s="42"/>
      <c r="B359" s="48"/>
      <c r="C359" s="317" t="s">
        <v>2028</v>
      </c>
      <c r="D359" s="317" t="s">
        <v>2029</v>
      </c>
      <c r="E359" s="21" t="s">
        <v>93</v>
      </c>
      <c r="F359" s="318">
        <v>1.6439999999999999</v>
      </c>
      <c r="G359" s="42"/>
      <c r="H359" s="48"/>
    </row>
    <row r="360" s="2" customFormat="1" ht="16.8" customHeight="1">
      <c r="A360" s="42"/>
      <c r="B360" s="48"/>
      <c r="C360" s="313" t="s">
        <v>1180</v>
      </c>
      <c r="D360" s="314" t="s">
        <v>1181</v>
      </c>
      <c r="E360" s="315" t="s">
        <v>93</v>
      </c>
      <c r="F360" s="316">
        <v>16</v>
      </c>
      <c r="G360" s="42"/>
      <c r="H360" s="48"/>
    </row>
    <row r="361" s="2" customFormat="1" ht="16.8" customHeight="1">
      <c r="A361" s="42"/>
      <c r="B361" s="48"/>
      <c r="C361" s="317" t="s">
        <v>19</v>
      </c>
      <c r="D361" s="317" t="s">
        <v>1584</v>
      </c>
      <c r="E361" s="21" t="s">
        <v>19</v>
      </c>
      <c r="F361" s="318">
        <v>0</v>
      </c>
      <c r="G361" s="42"/>
      <c r="H361" s="48"/>
    </row>
    <row r="362" s="2" customFormat="1" ht="16.8" customHeight="1">
      <c r="A362" s="42"/>
      <c r="B362" s="48"/>
      <c r="C362" s="317" t="s">
        <v>19</v>
      </c>
      <c r="D362" s="317" t="s">
        <v>1585</v>
      </c>
      <c r="E362" s="21" t="s">
        <v>19</v>
      </c>
      <c r="F362" s="318">
        <v>16</v>
      </c>
      <c r="G362" s="42"/>
      <c r="H362" s="48"/>
    </row>
    <row r="363" s="2" customFormat="1" ht="16.8" customHeight="1">
      <c r="A363" s="42"/>
      <c r="B363" s="48"/>
      <c r="C363" s="317" t="s">
        <v>1180</v>
      </c>
      <c r="D363" s="317" t="s">
        <v>379</v>
      </c>
      <c r="E363" s="21" t="s">
        <v>19</v>
      </c>
      <c r="F363" s="318">
        <v>16</v>
      </c>
      <c r="G363" s="42"/>
      <c r="H363" s="48"/>
    </row>
    <row r="364" s="2" customFormat="1" ht="16.8" customHeight="1">
      <c r="A364" s="42"/>
      <c r="B364" s="48"/>
      <c r="C364" s="319" t="s">
        <v>3554</v>
      </c>
      <c r="D364" s="42"/>
      <c r="E364" s="42"/>
      <c r="F364" s="42"/>
      <c r="G364" s="42"/>
      <c r="H364" s="48"/>
    </row>
    <row r="365" s="2" customFormat="1" ht="16.8" customHeight="1">
      <c r="A365" s="42"/>
      <c r="B365" s="48"/>
      <c r="C365" s="317" t="s">
        <v>1580</v>
      </c>
      <c r="D365" s="317" t="s">
        <v>3648</v>
      </c>
      <c r="E365" s="21" t="s">
        <v>93</v>
      </c>
      <c r="F365" s="318">
        <v>63.649999999999999</v>
      </c>
      <c r="G365" s="42"/>
      <c r="H365" s="48"/>
    </row>
    <row r="366" s="2" customFormat="1" ht="16.8" customHeight="1">
      <c r="A366" s="42"/>
      <c r="B366" s="48"/>
      <c r="C366" s="317" t="s">
        <v>1533</v>
      </c>
      <c r="D366" s="317" t="s">
        <v>3649</v>
      </c>
      <c r="E366" s="21" t="s">
        <v>93</v>
      </c>
      <c r="F366" s="318">
        <v>128</v>
      </c>
      <c r="G366" s="42"/>
      <c r="H366" s="48"/>
    </row>
    <row r="367" s="2" customFormat="1">
      <c r="A367" s="42"/>
      <c r="B367" s="48"/>
      <c r="C367" s="317" t="s">
        <v>1568</v>
      </c>
      <c r="D367" s="317" t="s">
        <v>3650</v>
      </c>
      <c r="E367" s="21" t="s">
        <v>250</v>
      </c>
      <c r="F367" s="318">
        <v>368</v>
      </c>
      <c r="G367" s="42"/>
      <c r="H367" s="48"/>
    </row>
    <row r="368" s="2" customFormat="1" ht="16.8" customHeight="1">
      <c r="A368" s="42"/>
      <c r="B368" s="48"/>
      <c r="C368" s="317" t="s">
        <v>1592</v>
      </c>
      <c r="D368" s="317" t="s">
        <v>3651</v>
      </c>
      <c r="E368" s="21" t="s">
        <v>250</v>
      </c>
      <c r="F368" s="318">
        <v>176</v>
      </c>
      <c r="G368" s="42"/>
      <c r="H368" s="48"/>
    </row>
    <row r="369" s="2" customFormat="1" ht="16.8" customHeight="1">
      <c r="A369" s="42"/>
      <c r="B369" s="48"/>
      <c r="C369" s="317" t="s">
        <v>1696</v>
      </c>
      <c r="D369" s="317" t="s">
        <v>3652</v>
      </c>
      <c r="E369" s="21" t="s">
        <v>93</v>
      </c>
      <c r="F369" s="318">
        <v>79.189999999999998</v>
      </c>
      <c r="G369" s="42"/>
      <c r="H369" s="48"/>
    </row>
    <row r="370" s="2" customFormat="1" ht="16.8" customHeight="1">
      <c r="A370" s="42"/>
      <c r="B370" s="48"/>
      <c r="C370" s="317" t="s">
        <v>1712</v>
      </c>
      <c r="D370" s="317" t="s">
        <v>3653</v>
      </c>
      <c r="E370" s="21" t="s">
        <v>93</v>
      </c>
      <c r="F370" s="318">
        <v>16</v>
      </c>
      <c r="G370" s="42"/>
      <c r="H370" s="48"/>
    </row>
    <row r="371" s="2" customFormat="1" ht="16.8" customHeight="1">
      <c r="A371" s="42"/>
      <c r="B371" s="48"/>
      <c r="C371" s="317" t="s">
        <v>1596</v>
      </c>
      <c r="D371" s="317" t="s">
        <v>3654</v>
      </c>
      <c r="E371" s="21" t="s">
        <v>250</v>
      </c>
      <c r="F371" s="318">
        <v>176</v>
      </c>
      <c r="G371" s="42"/>
      <c r="H371" s="48"/>
    </row>
    <row r="372" s="2" customFormat="1" ht="16.8" customHeight="1">
      <c r="A372" s="42"/>
      <c r="B372" s="48"/>
      <c r="C372" s="317" t="s">
        <v>1588</v>
      </c>
      <c r="D372" s="317" t="s">
        <v>1589</v>
      </c>
      <c r="E372" s="21" t="s">
        <v>107</v>
      </c>
      <c r="F372" s="318">
        <v>12.73</v>
      </c>
      <c r="G372" s="42"/>
      <c r="H372" s="48"/>
    </row>
    <row r="373" s="2" customFormat="1" ht="16.8" customHeight="1">
      <c r="A373" s="42"/>
      <c r="B373" s="48"/>
      <c r="C373" s="313" t="s">
        <v>254</v>
      </c>
      <c r="D373" s="314" t="s">
        <v>1182</v>
      </c>
      <c r="E373" s="315" t="s">
        <v>19</v>
      </c>
      <c r="F373" s="316">
        <v>79.189999999999998</v>
      </c>
      <c r="G373" s="42"/>
      <c r="H373" s="48"/>
    </row>
    <row r="374" s="2" customFormat="1" ht="16.8" customHeight="1">
      <c r="A374" s="42"/>
      <c r="B374" s="48"/>
      <c r="C374" s="317" t="s">
        <v>19</v>
      </c>
      <c r="D374" s="317" t="s">
        <v>1700</v>
      </c>
      <c r="E374" s="21" t="s">
        <v>19</v>
      </c>
      <c r="F374" s="318">
        <v>0</v>
      </c>
      <c r="G374" s="42"/>
      <c r="H374" s="48"/>
    </row>
    <row r="375" s="2" customFormat="1" ht="16.8" customHeight="1">
      <c r="A375" s="42"/>
      <c r="B375" s="48"/>
      <c r="C375" s="317" t="s">
        <v>19</v>
      </c>
      <c r="D375" s="317" t="s">
        <v>1701</v>
      </c>
      <c r="E375" s="21" t="s">
        <v>19</v>
      </c>
      <c r="F375" s="318">
        <v>44.340000000000003</v>
      </c>
      <c r="G375" s="42"/>
      <c r="H375" s="48"/>
    </row>
    <row r="376" s="2" customFormat="1" ht="16.8" customHeight="1">
      <c r="A376" s="42"/>
      <c r="B376" s="48"/>
      <c r="C376" s="317" t="s">
        <v>19</v>
      </c>
      <c r="D376" s="317" t="s">
        <v>1574</v>
      </c>
      <c r="E376" s="21" t="s">
        <v>19</v>
      </c>
      <c r="F376" s="318">
        <v>0</v>
      </c>
      <c r="G376" s="42"/>
      <c r="H376" s="48"/>
    </row>
    <row r="377" s="2" customFormat="1" ht="16.8" customHeight="1">
      <c r="A377" s="42"/>
      <c r="B377" s="48"/>
      <c r="C377" s="317" t="s">
        <v>19</v>
      </c>
      <c r="D377" s="317" t="s">
        <v>1180</v>
      </c>
      <c r="E377" s="21" t="s">
        <v>19</v>
      </c>
      <c r="F377" s="318">
        <v>16</v>
      </c>
      <c r="G377" s="42"/>
      <c r="H377" s="48"/>
    </row>
    <row r="378" s="2" customFormat="1" ht="16.8" customHeight="1">
      <c r="A378" s="42"/>
      <c r="B378" s="48"/>
      <c r="C378" s="317" t="s">
        <v>19</v>
      </c>
      <c r="D378" s="317" t="s">
        <v>1683</v>
      </c>
      <c r="E378" s="21" t="s">
        <v>19</v>
      </c>
      <c r="F378" s="318">
        <v>0</v>
      </c>
      <c r="G378" s="42"/>
      <c r="H378" s="48"/>
    </row>
    <row r="379" s="2" customFormat="1" ht="16.8" customHeight="1">
      <c r="A379" s="42"/>
      <c r="B379" s="48"/>
      <c r="C379" s="317" t="s">
        <v>19</v>
      </c>
      <c r="D379" s="317" t="s">
        <v>1702</v>
      </c>
      <c r="E379" s="21" t="s">
        <v>19</v>
      </c>
      <c r="F379" s="318">
        <v>18.850000000000001</v>
      </c>
      <c r="G379" s="42"/>
      <c r="H379" s="48"/>
    </row>
    <row r="380" s="2" customFormat="1" ht="16.8" customHeight="1">
      <c r="A380" s="42"/>
      <c r="B380" s="48"/>
      <c r="C380" s="317" t="s">
        <v>254</v>
      </c>
      <c r="D380" s="317" t="s">
        <v>203</v>
      </c>
      <c r="E380" s="21" t="s">
        <v>19</v>
      </c>
      <c r="F380" s="318">
        <v>79.189999999999998</v>
      </c>
      <c r="G380" s="42"/>
      <c r="H380" s="48"/>
    </row>
    <row r="381" s="2" customFormat="1" ht="16.8" customHeight="1">
      <c r="A381" s="42"/>
      <c r="B381" s="48"/>
      <c r="C381" s="319" t="s">
        <v>3554</v>
      </c>
      <c r="D381" s="42"/>
      <c r="E381" s="42"/>
      <c r="F381" s="42"/>
      <c r="G381" s="42"/>
      <c r="H381" s="48"/>
    </row>
    <row r="382" s="2" customFormat="1" ht="16.8" customHeight="1">
      <c r="A382" s="42"/>
      <c r="B382" s="48"/>
      <c r="C382" s="317" t="s">
        <v>1696</v>
      </c>
      <c r="D382" s="317" t="s">
        <v>3652</v>
      </c>
      <c r="E382" s="21" t="s">
        <v>93</v>
      </c>
      <c r="F382" s="318">
        <v>79.189999999999998</v>
      </c>
      <c r="G382" s="42"/>
      <c r="H382" s="48"/>
    </row>
    <row r="383" s="2" customFormat="1" ht="16.8" customHeight="1">
      <c r="A383" s="42"/>
      <c r="B383" s="48"/>
      <c r="C383" s="317" t="s">
        <v>1703</v>
      </c>
      <c r="D383" s="317" t="s">
        <v>1704</v>
      </c>
      <c r="E383" s="21" t="s">
        <v>107</v>
      </c>
      <c r="F383" s="318">
        <v>3.1680000000000001</v>
      </c>
      <c r="G383" s="42"/>
      <c r="H383" s="48"/>
    </row>
    <row r="384" s="2" customFormat="1" ht="16.8" customHeight="1">
      <c r="A384" s="42"/>
      <c r="B384" s="48"/>
      <c r="C384" s="313" t="s">
        <v>1184</v>
      </c>
      <c r="D384" s="314" t="s">
        <v>1185</v>
      </c>
      <c r="E384" s="315" t="s">
        <v>107</v>
      </c>
      <c r="F384" s="316">
        <v>52.201000000000001</v>
      </c>
      <c r="G384" s="42"/>
      <c r="H384" s="48"/>
    </row>
    <row r="385" s="2" customFormat="1" ht="16.8" customHeight="1">
      <c r="A385" s="42"/>
      <c r="B385" s="48"/>
      <c r="C385" s="317" t="s">
        <v>19</v>
      </c>
      <c r="D385" s="317" t="s">
        <v>1361</v>
      </c>
      <c r="E385" s="21" t="s">
        <v>19</v>
      </c>
      <c r="F385" s="318">
        <v>0</v>
      </c>
      <c r="G385" s="42"/>
      <c r="H385" s="48"/>
    </row>
    <row r="386" s="2" customFormat="1" ht="16.8" customHeight="1">
      <c r="A386" s="42"/>
      <c r="B386" s="48"/>
      <c r="C386" s="317" t="s">
        <v>19</v>
      </c>
      <c r="D386" s="317" t="s">
        <v>1362</v>
      </c>
      <c r="E386" s="21" t="s">
        <v>19</v>
      </c>
      <c r="F386" s="318">
        <v>29.635000000000002</v>
      </c>
      <c r="G386" s="42"/>
      <c r="H386" s="48"/>
    </row>
    <row r="387" s="2" customFormat="1" ht="16.8" customHeight="1">
      <c r="A387" s="42"/>
      <c r="B387" s="48"/>
      <c r="C387" s="317" t="s">
        <v>19</v>
      </c>
      <c r="D387" s="317" t="s">
        <v>1363</v>
      </c>
      <c r="E387" s="21" t="s">
        <v>19</v>
      </c>
      <c r="F387" s="318">
        <v>22.565999999999999</v>
      </c>
      <c r="G387" s="42"/>
      <c r="H387" s="48"/>
    </row>
    <row r="388" s="2" customFormat="1" ht="16.8" customHeight="1">
      <c r="A388" s="42"/>
      <c r="B388" s="48"/>
      <c r="C388" s="317" t="s">
        <v>1184</v>
      </c>
      <c r="D388" s="317" t="s">
        <v>379</v>
      </c>
      <c r="E388" s="21" t="s">
        <v>19</v>
      </c>
      <c r="F388" s="318">
        <v>52.201000000000001</v>
      </c>
      <c r="G388" s="42"/>
      <c r="H388" s="48"/>
    </row>
    <row r="389" s="2" customFormat="1" ht="16.8" customHeight="1">
      <c r="A389" s="42"/>
      <c r="B389" s="48"/>
      <c r="C389" s="319" t="s">
        <v>3554</v>
      </c>
      <c r="D389" s="42"/>
      <c r="E389" s="42"/>
      <c r="F389" s="42"/>
      <c r="G389" s="42"/>
      <c r="H389" s="48"/>
    </row>
    <row r="390" s="2" customFormat="1">
      <c r="A390" s="42"/>
      <c r="B390" s="48"/>
      <c r="C390" s="317" t="s">
        <v>1357</v>
      </c>
      <c r="D390" s="317" t="s">
        <v>3655</v>
      </c>
      <c r="E390" s="21" t="s">
        <v>107</v>
      </c>
      <c r="F390" s="318">
        <v>20.879999999999999</v>
      </c>
      <c r="G390" s="42"/>
      <c r="H390" s="48"/>
    </row>
    <row r="391" s="2" customFormat="1">
      <c r="A391" s="42"/>
      <c r="B391" s="48"/>
      <c r="C391" s="317" t="s">
        <v>1382</v>
      </c>
      <c r="D391" s="317" t="s">
        <v>3656</v>
      </c>
      <c r="E391" s="21" t="s">
        <v>107</v>
      </c>
      <c r="F391" s="318">
        <v>31.321000000000002</v>
      </c>
      <c r="G391" s="42"/>
      <c r="H391" s="48"/>
    </row>
    <row r="392" s="2" customFormat="1">
      <c r="A392" s="42"/>
      <c r="B392" s="48"/>
      <c r="C392" s="317" t="s">
        <v>1459</v>
      </c>
      <c r="D392" s="317" t="s">
        <v>3636</v>
      </c>
      <c r="E392" s="21" t="s">
        <v>107</v>
      </c>
      <c r="F392" s="318">
        <v>431.56200000000001</v>
      </c>
      <c r="G392" s="42"/>
      <c r="H392" s="48"/>
    </row>
    <row r="393" s="2" customFormat="1" ht="16.8" customHeight="1">
      <c r="A393" s="42"/>
      <c r="B393" s="48"/>
      <c r="C393" s="313" t="s">
        <v>1187</v>
      </c>
      <c r="D393" s="314" t="s">
        <v>1188</v>
      </c>
      <c r="E393" s="315" t="s">
        <v>107</v>
      </c>
      <c r="F393" s="316">
        <v>123.083</v>
      </c>
      <c r="G393" s="42"/>
      <c r="H393" s="48"/>
    </row>
    <row r="394" s="2" customFormat="1" ht="16.8" customHeight="1">
      <c r="A394" s="42"/>
      <c r="B394" s="48"/>
      <c r="C394" s="317" t="s">
        <v>19</v>
      </c>
      <c r="D394" s="317" t="s">
        <v>1361</v>
      </c>
      <c r="E394" s="21" t="s">
        <v>19</v>
      </c>
      <c r="F394" s="318">
        <v>0</v>
      </c>
      <c r="G394" s="42"/>
      <c r="H394" s="48"/>
    </row>
    <row r="395" s="2" customFormat="1" ht="16.8" customHeight="1">
      <c r="A395" s="42"/>
      <c r="B395" s="48"/>
      <c r="C395" s="317" t="s">
        <v>19</v>
      </c>
      <c r="D395" s="317" t="s">
        <v>1370</v>
      </c>
      <c r="E395" s="21" t="s">
        <v>19</v>
      </c>
      <c r="F395" s="318">
        <v>77.481999999999999</v>
      </c>
      <c r="G395" s="42"/>
      <c r="H395" s="48"/>
    </row>
    <row r="396" s="2" customFormat="1" ht="16.8" customHeight="1">
      <c r="A396" s="42"/>
      <c r="B396" s="48"/>
      <c r="C396" s="317" t="s">
        <v>19</v>
      </c>
      <c r="D396" s="317" t="s">
        <v>1371</v>
      </c>
      <c r="E396" s="21" t="s">
        <v>19</v>
      </c>
      <c r="F396" s="318">
        <v>45.600999999999999</v>
      </c>
      <c r="G396" s="42"/>
      <c r="H396" s="48"/>
    </row>
    <row r="397" s="2" customFormat="1" ht="16.8" customHeight="1">
      <c r="A397" s="42"/>
      <c r="B397" s="48"/>
      <c r="C397" s="317" t="s">
        <v>1187</v>
      </c>
      <c r="D397" s="317" t="s">
        <v>379</v>
      </c>
      <c r="E397" s="21" t="s">
        <v>19</v>
      </c>
      <c r="F397" s="318">
        <v>123.083</v>
      </c>
      <c r="G397" s="42"/>
      <c r="H397" s="48"/>
    </row>
    <row r="398" s="2" customFormat="1" ht="16.8" customHeight="1">
      <c r="A398" s="42"/>
      <c r="B398" s="48"/>
      <c r="C398" s="319" t="s">
        <v>3554</v>
      </c>
      <c r="D398" s="42"/>
      <c r="E398" s="42"/>
      <c r="F398" s="42"/>
      <c r="G398" s="42"/>
      <c r="H398" s="48"/>
    </row>
    <row r="399" s="2" customFormat="1">
      <c r="A399" s="42"/>
      <c r="B399" s="48"/>
      <c r="C399" s="317" t="s">
        <v>1366</v>
      </c>
      <c r="D399" s="317" t="s">
        <v>3657</v>
      </c>
      <c r="E399" s="21" t="s">
        <v>107</v>
      </c>
      <c r="F399" s="318">
        <v>49.232999999999997</v>
      </c>
      <c r="G399" s="42"/>
      <c r="H399" s="48"/>
    </row>
    <row r="400" s="2" customFormat="1">
      <c r="A400" s="42"/>
      <c r="B400" s="48"/>
      <c r="C400" s="317" t="s">
        <v>1388</v>
      </c>
      <c r="D400" s="317" t="s">
        <v>3658</v>
      </c>
      <c r="E400" s="21" t="s">
        <v>107</v>
      </c>
      <c r="F400" s="318">
        <v>73.849999999999994</v>
      </c>
      <c r="G400" s="42"/>
      <c r="H400" s="48"/>
    </row>
    <row r="401" s="2" customFormat="1">
      <c r="A401" s="42"/>
      <c r="B401" s="48"/>
      <c r="C401" s="317" t="s">
        <v>1459</v>
      </c>
      <c r="D401" s="317" t="s">
        <v>3636</v>
      </c>
      <c r="E401" s="21" t="s">
        <v>107</v>
      </c>
      <c r="F401" s="318">
        <v>431.56200000000001</v>
      </c>
      <c r="G401" s="42"/>
      <c r="H401" s="48"/>
    </row>
    <row r="402" s="2" customFormat="1" ht="16.8" customHeight="1">
      <c r="A402" s="42"/>
      <c r="B402" s="48"/>
      <c r="C402" s="313" t="s">
        <v>1190</v>
      </c>
      <c r="D402" s="314" t="s">
        <v>1191</v>
      </c>
      <c r="E402" s="315" t="s">
        <v>107</v>
      </c>
      <c r="F402" s="316">
        <v>277.17899999999997</v>
      </c>
      <c r="G402" s="42"/>
      <c r="H402" s="48"/>
    </row>
    <row r="403" s="2" customFormat="1" ht="16.8" customHeight="1">
      <c r="A403" s="42"/>
      <c r="B403" s="48"/>
      <c r="C403" s="317" t="s">
        <v>19</v>
      </c>
      <c r="D403" s="317" t="s">
        <v>1377</v>
      </c>
      <c r="E403" s="21" t="s">
        <v>19</v>
      </c>
      <c r="F403" s="318">
        <v>0</v>
      </c>
      <c r="G403" s="42"/>
      <c r="H403" s="48"/>
    </row>
    <row r="404" s="2" customFormat="1" ht="16.8" customHeight="1">
      <c r="A404" s="42"/>
      <c r="B404" s="48"/>
      <c r="C404" s="317" t="s">
        <v>19</v>
      </c>
      <c r="D404" s="317" t="s">
        <v>1378</v>
      </c>
      <c r="E404" s="21" t="s">
        <v>19</v>
      </c>
      <c r="F404" s="318">
        <v>143.00999999999999</v>
      </c>
      <c r="G404" s="42"/>
      <c r="H404" s="48"/>
    </row>
    <row r="405" s="2" customFormat="1" ht="16.8" customHeight="1">
      <c r="A405" s="42"/>
      <c r="B405" s="48"/>
      <c r="C405" s="317" t="s">
        <v>19</v>
      </c>
      <c r="D405" s="317" t="s">
        <v>1379</v>
      </c>
      <c r="E405" s="21" t="s">
        <v>19</v>
      </c>
      <c r="F405" s="318">
        <v>0</v>
      </c>
      <c r="G405" s="42"/>
      <c r="H405" s="48"/>
    </row>
    <row r="406" s="2" customFormat="1" ht="16.8" customHeight="1">
      <c r="A406" s="42"/>
      <c r="B406" s="48"/>
      <c r="C406" s="317" t="s">
        <v>19</v>
      </c>
      <c r="D406" s="317" t="s">
        <v>1361</v>
      </c>
      <c r="E406" s="21" t="s">
        <v>19</v>
      </c>
      <c r="F406" s="318">
        <v>0</v>
      </c>
      <c r="G406" s="42"/>
      <c r="H406" s="48"/>
    </row>
    <row r="407" s="2" customFormat="1" ht="16.8" customHeight="1">
      <c r="A407" s="42"/>
      <c r="B407" s="48"/>
      <c r="C407" s="317" t="s">
        <v>19</v>
      </c>
      <c r="D407" s="317" t="s">
        <v>1380</v>
      </c>
      <c r="E407" s="21" t="s">
        <v>19</v>
      </c>
      <c r="F407" s="318">
        <v>134.16900000000001</v>
      </c>
      <c r="G407" s="42"/>
      <c r="H407" s="48"/>
    </row>
    <row r="408" s="2" customFormat="1" ht="16.8" customHeight="1">
      <c r="A408" s="42"/>
      <c r="B408" s="48"/>
      <c r="C408" s="317" t="s">
        <v>1190</v>
      </c>
      <c r="D408" s="317" t="s">
        <v>379</v>
      </c>
      <c r="E408" s="21" t="s">
        <v>19</v>
      </c>
      <c r="F408" s="318">
        <v>277.17899999999997</v>
      </c>
      <c r="G408" s="42"/>
      <c r="H408" s="48"/>
    </row>
    <row r="409" s="2" customFormat="1" ht="16.8" customHeight="1">
      <c r="A409" s="42"/>
      <c r="B409" s="48"/>
      <c r="C409" s="319" t="s">
        <v>3554</v>
      </c>
      <c r="D409" s="42"/>
      <c r="E409" s="42"/>
      <c r="F409" s="42"/>
      <c r="G409" s="42"/>
      <c r="H409" s="48"/>
    </row>
    <row r="410" s="2" customFormat="1">
      <c r="A410" s="42"/>
      <c r="B410" s="48"/>
      <c r="C410" s="317" t="s">
        <v>1373</v>
      </c>
      <c r="D410" s="317" t="s">
        <v>3659</v>
      </c>
      <c r="E410" s="21" t="s">
        <v>107</v>
      </c>
      <c r="F410" s="318">
        <v>110.872</v>
      </c>
      <c r="G410" s="42"/>
      <c r="H410" s="48"/>
    </row>
    <row r="411" s="2" customFormat="1">
      <c r="A411" s="42"/>
      <c r="B411" s="48"/>
      <c r="C411" s="317" t="s">
        <v>1393</v>
      </c>
      <c r="D411" s="317" t="s">
        <v>3660</v>
      </c>
      <c r="E411" s="21" t="s">
        <v>107</v>
      </c>
      <c r="F411" s="318">
        <v>166.30699999999999</v>
      </c>
      <c r="G411" s="42"/>
      <c r="H411" s="48"/>
    </row>
    <row r="412" s="2" customFormat="1">
      <c r="A412" s="42"/>
      <c r="B412" s="48"/>
      <c r="C412" s="317" t="s">
        <v>1459</v>
      </c>
      <c r="D412" s="317" t="s">
        <v>3636</v>
      </c>
      <c r="E412" s="21" t="s">
        <v>107</v>
      </c>
      <c r="F412" s="318">
        <v>431.56200000000001</v>
      </c>
      <c r="G412" s="42"/>
      <c r="H412" s="48"/>
    </row>
    <row r="413" s="2" customFormat="1" ht="16.8" customHeight="1">
      <c r="A413" s="42"/>
      <c r="B413" s="48"/>
      <c r="C413" s="313" t="s">
        <v>1193</v>
      </c>
      <c r="D413" s="314" t="s">
        <v>1194</v>
      </c>
      <c r="E413" s="315" t="s">
        <v>107</v>
      </c>
      <c r="F413" s="316">
        <v>486.80700000000002</v>
      </c>
      <c r="G413" s="42"/>
      <c r="H413" s="48"/>
    </row>
    <row r="414" s="2" customFormat="1" ht="16.8" customHeight="1">
      <c r="A414" s="42"/>
      <c r="B414" s="48"/>
      <c r="C414" s="317" t="s">
        <v>19</v>
      </c>
      <c r="D414" s="317" t="s">
        <v>1491</v>
      </c>
      <c r="E414" s="21" t="s">
        <v>19</v>
      </c>
      <c r="F414" s="318">
        <v>0</v>
      </c>
      <c r="G414" s="42"/>
      <c r="H414" s="48"/>
    </row>
    <row r="415" s="2" customFormat="1" ht="16.8" customHeight="1">
      <c r="A415" s="42"/>
      <c r="B415" s="48"/>
      <c r="C415" s="317" t="s">
        <v>19</v>
      </c>
      <c r="D415" s="317" t="s">
        <v>1403</v>
      </c>
      <c r="E415" s="21" t="s">
        <v>19</v>
      </c>
      <c r="F415" s="318">
        <v>48.466999999999999</v>
      </c>
      <c r="G415" s="42"/>
      <c r="H415" s="48"/>
    </row>
    <row r="416" s="2" customFormat="1" ht="16.8" customHeight="1">
      <c r="A416" s="42"/>
      <c r="B416" s="48"/>
      <c r="C416" s="317" t="s">
        <v>19</v>
      </c>
      <c r="D416" s="317" t="s">
        <v>1492</v>
      </c>
      <c r="E416" s="21" t="s">
        <v>19</v>
      </c>
      <c r="F416" s="318">
        <v>-7.4880000000000004</v>
      </c>
      <c r="G416" s="42"/>
      <c r="H416" s="48"/>
    </row>
    <row r="417" s="2" customFormat="1" ht="16.8" customHeight="1">
      <c r="A417" s="42"/>
      <c r="B417" s="48"/>
      <c r="C417" s="317" t="s">
        <v>19</v>
      </c>
      <c r="D417" s="317" t="s">
        <v>1493</v>
      </c>
      <c r="E417" s="21" t="s">
        <v>19</v>
      </c>
      <c r="F417" s="318">
        <v>0</v>
      </c>
      <c r="G417" s="42"/>
      <c r="H417" s="48"/>
    </row>
    <row r="418" s="2" customFormat="1" ht="16.8" customHeight="1">
      <c r="A418" s="42"/>
      <c r="B418" s="48"/>
      <c r="C418" s="317" t="s">
        <v>19</v>
      </c>
      <c r="D418" s="317" t="s">
        <v>1494</v>
      </c>
      <c r="E418" s="21" t="s">
        <v>19</v>
      </c>
      <c r="F418" s="318">
        <v>119.227</v>
      </c>
      <c r="G418" s="42"/>
      <c r="H418" s="48"/>
    </row>
    <row r="419" s="2" customFormat="1" ht="16.8" customHeight="1">
      <c r="A419" s="42"/>
      <c r="B419" s="48"/>
      <c r="C419" s="317" t="s">
        <v>19</v>
      </c>
      <c r="D419" s="317" t="s">
        <v>1378</v>
      </c>
      <c r="E419" s="21" t="s">
        <v>19</v>
      </c>
      <c r="F419" s="318">
        <v>143.00999999999999</v>
      </c>
      <c r="G419" s="42"/>
      <c r="H419" s="48"/>
    </row>
    <row r="420" s="2" customFormat="1" ht="16.8" customHeight="1">
      <c r="A420" s="42"/>
      <c r="B420" s="48"/>
      <c r="C420" s="317" t="s">
        <v>19</v>
      </c>
      <c r="D420" s="317" t="s">
        <v>1495</v>
      </c>
      <c r="E420" s="21" t="s">
        <v>19</v>
      </c>
      <c r="F420" s="318">
        <v>-22.5</v>
      </c>
      <c r="G420" s="42"/>
      <c r="H420" s="48"/>
    </row>
    <row r="421" s="2" customFormat="1" ht="16.8" customHeight="1">
      <c r="A421" s="42"/>
      <c r="B421" s="48"/>
      <c r="C421" s="317" t="s">
        <v>19</v>
      </c>
      <c r="D421" s="317" t="s">
        <v>1496</v>
      </c>
      <c r="E421" s="21" t="s">
        <v>19</v>
      </c>
      <c r="F421" s="318">
        <v>0</v>
      </c>
      <c r="G421" s="42"/>
      <c r="H421" s="48"/>
    </row>
    <row r="422" s="2" customFormat="1" ht="16.8" customHeight="1">
      <c r="A422" s="42"/>
      <c r="B422" s="48"/>
      <c r="C422" s="317" t="s">
        <v>19</v>
      </c>
      <c r="D422" s="317" t="s">
        <v>1497</v>
      </c>
      <c r="E422" s="21" t="s">
        <v>19</v>
      </c>
      <c r="F422" s="318">
        <v>228.59100000000001</v>
      </c>
      <c r="G422" s="42"/>
      <c r="H422" s="48"/>
    </row>
    <row r="423" s="2" customFormat="1" ht="16.8" customHeight="1">
      <c r="A423" s="42"/>
      <c r="B423" s="48"/>
      <c r="C423" s="317" t="s">
        <v>19</v>
      </c>
      <c r="D423" s="317" t="s">
        <v>1495</v>
      </c>
      <c r="E423" s="21" t="s">
        <v>19</v>
      </c>
      <c r="F423" s="318">
        <v>-22.5</v>
      </c>
      <c r="G423" s="42"/>
      <c r="H423" s="48"/>
    </row>
    <row r="424" s="2" customFormat="1" ht="16.8" customHeight="1">
      <c r="A424" s="42"/>
      <c r="B424" s="48"/>
      <c r="C424" s="317" t="s">
        <v>1193</v>
      </c>
      <c r="D424" s="317" t="s">
        <v>379</v>
      </c>
      <c r="E424" s="21" t="s">
        <v>19</v>
      </c>
      <c r="F424" s="318">
        <v>486.80700000000002</v>
      </c>
      <c r="G424" s="42"/>
      <c r="H424" s="48"/>
    </row>
    <row r="425" s="2" customFormat="1" ht="16.8" customHeight="1">
      <c r="A425" s="42"/>
      <c r="B425" s="48"/>
      <c r="C425" s="319" t="s">
        <v>3554</v>
      </c>
      <c r="D425" s="42"/>
      <c r="E425" s="42"/>
      <c r="F425" s="42"/>
      <c r="G425" s="42"/>
      <c r="H425" s="48"/>
    </row>
    <row r="426" s="2" customFormat="1" ht="16.8" customHeight="1">
      <c r="A426" s="42"/>
      <c r="B426" s="48"/>
      <c r="C426" s="317" t="s">
        <v>1487</v>
      </c>
      <c r="D426" s="317" t="s">
        <v>3627</v>
      </c>
      <c r="E426" s="21" t="s">
        <v>107</v>
      </c>
      <c r="F426" s="318">
        <v>566.81700000000001</v>
      </c>
      <c r="G426" s="42"/>
      <c r="H426" s="48"/>
    </row>
    <row r="427" s="2" customFormat="1" ht="16.8" customHeight="1">
      <c r="A427" s="42"/>
      <c r="B427" s="48"/>
      <c r="C427" s="317" t="s">
        <v>1499</v>
      </c>
      <c r="D427" s="317" t="s">
        <v>1500</v>
      </c>
      <c r="E427" s="21" t="s">
        <v>222</v>
      </c>
      <c r="F427" s="318">
        <v>681.52999999999997</v>
      </c>
      <c r="G427" s="42"/>
      <c r="H427" s="48"/>
    </row>
    <row r="428" s="2" customFormat="1" ht="16.8" customHeight="1">
      <c r="A428" s="42"/>
      <c r="B428" s="48"/>
      <c r="C428" s="313" t="s">
        <v>1196</v>
      </c>
      <c r="D428" s="314" t="s">
        <v>1197</v>
      </c>
      <c r="E428" s="315" t="s">
        <v>107</v>
      </c>
      <c r="F428" s="316">
        <v>31.259</v>
      </c>
      <c r="G428" s="42"/>
      <c r="H428" s="48"/>
    </row>
    <row r="429" s="2" customFormat="1" ht="16.8" customHeight="1">
      <c r="A429" s="42"/>
      <c r="B429" s="48"/>
      <c r="C429" s="317" t="s">
        <v>19</v>
      </c>
      <c r="D429" s="317" t="s">
        <v>1428</v>
      </c>
      <c r="E429" s="21" t="s">
        <v>19</v>
      </c>
      <c r="F429" s="318">
        <v>0</v>
      </c>
      <c r="G429" s="42"/>
      <c r="H429" s="48"/>
    </row>
    <row r="430" s="2" customFormat="1" ht="16.8" customHeight="1">
      <c r="A430" s="42"/>
      <c r="B430" s="48"/>
      <c r="C430" s="317" t="s">
        <v>19</v>
      </c>
      <c r="D430" s="317" t="s">
        <v>1507</v>
      </c>
      <c r="E430" s="21" t="s">
        <v>19</v>
      </c>
      <c r="F430" s="318">
        <v>34.289999999999999</v>
      </c>
      <c r="G430" s="42"/>
      <c r="H430" s="48"/>
    </row>
    <row r="431" s="2" customFormat="1" ht="16.8" customHeight="1">
      <c r="A431" s="42"/>
      <c r="B431" s="48"/>
      <c r="C431" s="317" t="s">
        <v>19</v>
      </c>
      <c r="D431" s="317" t="s">
        <v>1508</v>
      </c>
      <c r="E431" s="21" t="s">
        <v>19</v>
      </c>
      <c r="F431" s="318">
        <v>-1.252</v>
      </c>
      <c r="G431" s="42"/>
      <c r="H431" s="48"/>
    </row>
    <row r="432" s="2" customFormat="1" ht="16.8" customHeight="1">
      <c r="A432" s="42"/>
      <c r="B432" s="48"/>
      <c r="C432" s="317" t="s">
        <v>19</v>
      </c>
      <c r="D432" s="317" t="s">
        <v>1509</v>
      </c>
      <c r="E432" s="21" t="s">
        <v>19</v>
      </c>
      <c r="F432" s="318">
        <v>-1.7789999999999999</v>
      </c>
      <c r="G432" s="42"/>
      <c r="H432" s="48"/>
    </row>
    <row r="433" s="2" customFormat="1" ht="16.8" customHeight="1">
      <c r="A433" s="42"/>
      <c r="B433" s="48"/>
      <c r="C433" s="317" t="s">
        <v>1196</v>
      </c>
      <c r="D433" s="317" t="s">
        <v>379</v>
      </c>
      <c r="E433" s="21" t="s">
        <v>19</v>
      </c>
      <c r="F433" s="318">
        <v>31.259</v>
      </c>
      <c r="G433" s="42"/>
      <c r="H433" s="48"/>
    </row>
    <row r="434" s="2" customFormat="1" ht="16.8" customHeight="1">
      <c r="A434" s="42"/>
      <c r="B434" s="48"/>
      <c r="C434" s="319" t="s">
        <v>3554</v>
      </c>
      <c r="D434" s="42"/>
      <c r="E434" s="42"/>
      <c r="F434" s="42"/>
      <c r="G434" s="42"/>
      <c r="H434" s="48"/>
    </row>
    <row r="435" s="2" customFormat="1" ht="16.8" customHeight="1">
      <c r="A435" s="42"/>
      <c r="B435" s="48"/>
      <c r="C435" s="317" t="s">
        <v>1503</v>
      </c>
      <c r="D435" s="317" t="s">
        <v>3628</v>
      </c>
      <c r="E435" s="21" t="s">
        <v>107</v>
      </c>
      <c r="F435" s="318">
        <v>31.259</v>
      </c>
      <c r="G435" s="42"/>
      <c r="H435" s="48"/>
    </row>
    <row r="436" s="2" customFormat="1" ht="16.8" customHeight="1">
      <c r="A436" s="42"/>
      <c r="B436" s="48"/>
      <c r="C436" s="317" t="s">
        <v>1510</v>
      </c>
      <c r="D436" s="317" t="s">
        <v>1511</v>
      </c>
      <c r="E436" s="21" t="s">
        <v>222</v>
      </c>
      <c r="F436" s="318">
        <v>62.518000000000001</v>
      </c>
      <c r="G436" s="42"/>
      <c r="H436" s="48"/>
    </row>
    <row r="437" s="2" customFormat="1" ht="16.8" customHeight="1">
      <c r="A437" s="42"/>
      <c r="B437" s="48"/>
      <c r="C437" s="313" t="s">
        <v>134</v>
      </c>
      <c r="D437" s="314" t="s">
        <v>135</v>
      </c>
      <c r="E437" s="315" t="s">
        <v>93</v>
      </c>
      <c r="F437" s="316">
        <v>197.02099999999999</v>
      </c>
      <c r="G437" s="42"/>
      <c r="H437" s="48"/>
    </row>
    <row r="438" s="2" customFormat="1" ht="16.8" customHeight="1">
      <c r="A438" s="42"/>
      <c r="B438" s="48"/>
      <c r="C438" s="317" t="s">
        <v>19</v>
      </c>
      <c r="D438" s="317" t="s">
        <v>2056</v>
      </c>
      <c r="E438" s="21" t="s">
        <v>19</v>
      </c>
      <c r="F438" s="318">
        <v>0</v>
      </c>
      <c r="G438" s="42"/>
      <c r="H438" s="48"/>
    </row>
    <row r="439" s="2" customFormat="1" ht="16.8" customHeight="1">
      <c r="A439" s="42"/>
      <c r="B439" s="48"/>
      <c r="C439" s="317" t="s">
        <v>19</v>
      </c>
      <c r="D439" s="317" t="s">
        <v>2057</v>
      </c>
      <c r="E439" s="21" t="s">
        <v>19</v>
      </c>
      <c r="F439" s="318">
        <v>0</v>
      </c>
      <c r="G439" s="42"/>
      <c r="H439" s="48"/>
    </row>
    <row r="440" s="2" customFormat="1" ht="16.8" customHeight="1">
      <c r="A440" s="42"/>
      <c r="B440" s="48"/>
      <c r="C440" s="317" t="s">
        <v>19</v>
      </c>
      <c r="D440" s="317" t="s">
        <v>2058</v>
      </c>
      <c r="E440" s="21" t="s">
        <v>19</v>
      </c>
      <c r="F440" s="318">
        <v>0.93400000000000005</v>
      </c>
      <c r="G440" s="42"/>
      <c r="H440" s="48"/>
    </row>
    <row r="441" s="2" customFormat="1" ht="16.8" customHeight="1">
      <c r="A441" s="42"/>
      <c r="B441" s="48"/>
      <c r="C441" s="317" t="s">
        <v>19</v>
      </c>
      <c r="D441" s="317" t="s">
        <v>2059</v>
      </c>
      <c r="E441" s="21" t="s">
        <v>19</v>
      </c>
      <c r="F441" s="318">
        <v>3.9369999999999998</v>
      </c>
      <c r="G441" s="42"/>
      <c r="H441" s="48"/>
    </row>
    <row r="442" s="2" customFormat="1" ht="16.8" customHeight="1">
      <c r="A442" s="42"/>
      <c r="B442" s="48"/>
      <c r="C442" s="317" t="s">
        <v>19</v>
      </c>
      <c r="D442" s="317" t="s">
        <v>2060</v>
      </c>
      <c r="E442" s="21" t="s">
        <v>19</v>
      </c>
      <c r="F442" s="318">
        <v>5.3099999999999996</v>
      </c>
      <c r="G442" s="42"/>
      <c r="H442" s="48"/>
    </row>
    <row r="443" s="2" customFormat="1" ht="16.8" customHeight="1">
      <c r="A443" s="42"/>
      <c r="B443" s="48"/>
      <c r="C443" s="317" t="s">
        <v>19</v>
      </c>
      <c r="D443" s="317" t="s">
        <v>2061</v>
      </c>
      <c r="E443" s="21" t="s">
        <v>19</v>
      </c>
      <c r="F443" s="318">
        <v>0</v>
      </c>
      <c r="G443" s="42"/>
      <c r="H443" s="48"/>
    </row>
    <row r="444" s="2" customFormat="1" ht="16.8" customHeight="1">
      <c r="A444" s="42"/>
      <c r="B444" s="48"/>
      <c r="C444" s="317" t="s">
        <v>19</v>
      </c>
      <c r="D444" s="317" t="s">
        <v>2062</v>
      </c>
      <c r="E444" s="21" t="s">
        <v>19</v>
      </c>
      <c r="F444" s="318">
        <v>5.649</v>
      </c>
      <c r="G444" s="42"/>
      <c r="H444" s="48"/>
    </row>
    <row r="445" s="2" customFormat="1" ht="16.8" customHeight="1">
      <c r="A445" s="42"/>
      <c r="B445" s="48"/>
      <c r="C445" s="317" t="s">
        <v>19</v>
      </c>
      <c r="D445" s="317" t="s">
        <v>2063</v>
      </c>
      <c r="E445" s="21" t="s">
        <v>19</v>
      </c>
      <c r="F445" s="318">
        <v>2.3250000000000002</v>
      </c>
      <c r="G445" s="42"/>
      <c r="H445" s="48"/>
    </row>
    <row r="446" s="2" customFormat="1" ht="16.8" customHeight="1">
      <c r="A446" s="42"/>
      <c r="B446" s="48"/>
      <c r="C446" s="317" t="s">
        <v>19</v>
      </c>
      <c r="D446" s="317" t="s">
        <v>2064</v>
      </c>
      <c r="E446" s="21" t="s">
        <v>19</v>
      </c>
      <c r="F446" s="318">
        <v>0</v>
      </c>
      <c r="G446" s="42"/>
      <c r="H446" s="48"/>
    </row>
    <row r="447" s="2" customFormat="1" ht="16.8" customHeight="1">
      <c r="A447" s="42"/>
      <c r="B447" s="48"/>
      <c r="C447" s="317" t="s">
        <v>19</v>
      </c>
      <c r="D447" s="317" t="s">
        <v>2065</v>
      </c>
      <c r="E447" s="21" t="s">
        <v>19</v>
      </c>
      <c r="F447" s="318">
        <v>3.4249999999999998</v>
      </c>
      <c r="G447" s="42"/>
      <c r="H447" s="48"/>
    </row>
    <row r="448" s="2" customFormat="1" ht="16.8" customHeight="1">
      <c r="A448" s="42"/>
      <c r="B448" s="48"/>
      <c r="C448" s="317" t="s">
        <v>19</v>
      </c>
      <c r="D448" s="317" t="s">
        <v>2066</v>
      </c>
      <c r="E448" s="21" t="s">
        <v>19</v>
      </c>
      <c r="F448" s="318">
        <v>7.0119999999999996</v>
      </c>
      <c r="G448" s="42"/>
      <c r="H448" s="48"/>
    </row>
    <row r="449" s="2" customFormat="1" ht="16.8" customHeight="1">
      <c r="A449" s="42"/>
      <c r="B449" s="48"/>
      <c r="C449" s="317" t="s">
        <v>19</v>
      </c>
      <c r="D449" s="317" t="s">
        <v>2067</v>
      </c>
      <c r="E449" s="21" t="s">
        <v>19</v>
      </c>
      <c r="F449" s="318">
        <v>11.164999999999999</v>
      </c>
      <c r="G449" s="42"/>
      <c r="H449" s="48"/>
    </row>
    <row r="450" s="2" customFormat="1" ht="16.8" customHeight="1">
      <c r="A450" s="42"/>
      <c r="B450" s="48"/>
      <c r="C450" s="317" t="s">
        <v>19</v>
      </c>
      <c r="D450" s="317" t="s">
        <v>2068</v>
      </c>
      <c r="E450" s="21" t="s">
        <v>19</v>
      </c>
      <c r="F450" s="318">
        <v>8.75</v>
      </c>
      <c r="G450" s="42"/>
      <c r="H450" s="48"/>
    </row>
    <row r="451" s="2" customFormat="1" ht="16.8" customHeight="1">
      <c r="A451" s="42"/>
      <c r="B451" s="48"/>
      <c r="C451" s="317" t="s">
        <v>19</v>
      </c>
      <c r="D451" s="317" t="s">
        <v>2061</v>
      </c>
      <c r="E451" s="21" t="s">
        <v>19</v>
      </c>
      <c r="F451" s="318">
        <v>0</v>
      </c>
      <c r="G451" s="42"/>
      <c r="H451" s="48"/>
    </row>
    <row r="452" s="2" customFormat="1" ht="16.8" customHeight="1">
      <c r="A452" s="42"/>
      <c r="B452" s="48"/>
      <c r="C452" s="317" t="s">
        <v>19</v>
      </c>
      <c r="D452" s="317" t="s">
        <v>2069</v>
      </c>
      <c r="E452" s="21" t="s">
        <v>19</v>
      </c>
      <c r="F452" s="318">
        <v>8.6820000000000004</v>
      </c>
      <c r="G452" s="42"/>
      <c r="H452" s="48"/>
    </row>
    <row r="453" s="2" customFormat="1" ht="16.8" customHeight="1">
      <c r="A453" s="42"/>
      <c r="B453" s="48"/>
      <c r="C453" s="317" t="s">
        <v>19</v>
      </c>
      <c r="D453" s="317" t="s">
        <v>2070</v>
      </c>
      <c r="E453" s="21" t="s">
        <v>19</v>
      </c>
      <c r="F453" s="318">
        <v>46.969999999999999</v>
      </c>
      <c r="G453" s="42"/>
      <c r="H453" s="48"/>
    </row>
    <row r="454" s="2" customFormat="1" ht="16.8" customHeight="1">
      <c r="A454" s="42"/>
      <c r="B454" s="48"/>
      <c r="C454" s="317" t="s">
        <v>19</v>
      </c>
      <c r="D454" s="317" t="s">
        <v>2071</v>
      </c>
      <c r="E454" s="21" t="s">
        <v>19</v>
      </c>
      <c r="F454" s="318">
        <v>0</v>
      </c>
      <c r="G454" s="42"/>
      <c r="H454" s="48"/>
    </row>
    <row r="455" s="2" customFormat="1" ht="16.8" customHeight="1">
      <c r="A455" s="42"/>
      <c r="B455" s="48"/>
      <c r="C455" s="317" t="s">
        <v>19</v>
      </c>
      <c r="D455" s="317" t="s">
        <v>2072</v>
      </c>
      <c r="E455" s="21" t="s">
        <v>19</v>
      </c>
      <c r="F455" s="318">
        <v>2.1779999999999999</v>
      </c>
      <c r="G455" s="42"/>
      <c r="H455" s="48"/>
    </row>
    <row r="456" s="2" customFormat="1" ht="16.8" customHeight="1">
      <c r="A456" s="42"/>
      <c r="B456" s="48"/>
      <c r="C456" s="317" t="s">
        <v>19</v>
      </c>
      <c r="D456" s="317" t="s">
        <v>2073</v>
      </c>
      <c r="E456" s="21" t="s">
        <v>19</v>
      </c>
      <c r="F456" s="318">
        <v>4.0659999999999998</v>
      </c>
      <c r="G456" s="42"/>
      <c r="H456" s="48"/>
    </row>
    <row r="457" s="2" customFormat="1" ht="16.8" customHeight="1">
      <c r="A457" s="42"/>
      <c r="B457" s="48"/>
      <c r="C457" s="317" t="s">
        <v>19</v>
      </c>
      <c r="D457" s="317" t="s">
        <v>2074</v>
      </c>
      <c r="E457" s="21" t="s">
        <v>19</v>
      </c>
      <c r="F457" s="318">
        <v>12.733000000000001</v>
      </c>
      <c r="G457" s="42"/>
      <c r="H457" s="48"/>
    </row>
    <row r="458" s="2" customFormat="1" ht="16.8" customHeight="1">
      <c r="A458" s="42"/>
      <c r="B458" s="48"/>
      <c r="C458" s="317" t="s">
        <v>19</v>
      </c>
      <c r="D458" s="317" t="s">
        <v>2061</v>
      </c>
      <c r="E458" s="21" t="s">
        <v>19</v>
      </c>
      <c r="F458" s="318">
        <v>0</v>
      </c>
      <c r="G458" s="42"/>
      <c r="H458" s="48"/>
    </row>
    <row r="459" s="2" customFormat="1" ht="16.8" customHeight="1">
      <c r="A459" s="42"/>
      <c r="B459" s="48"/>
      <c r="C459" s="317" t="s">
        <v>19</v>
      </c>
      <c r="D459" s="317" t="s">
        <v>2075</v>
      </c>
      <c r="E459" s="21" t="s">
        <v>19</v>
      </c>
      <c r="F459" s="318">
        <v>4.7679999999999998</v>
      </c>
      <c r="G459" s="42"/>
      <c r="H459" s="48"/>
    </row>
    <row r="460" s="2" customFormat="1" ht="16.8" customHeight="1">
      <c r="A460" s="42"/>
      <c r="B460" s="48"/>
      <c r="C460" s="317" t="s">
        <v>19</v>
      </c>
      <c r="D460" s="317" t="s">
        <v>2076</v>
      </c>
      <c r="E460" s="21" t="s">
        <v>19</v>
      </c>
      <c r="F460" s="318">
        <v>0</v>
      </c>
      <c r="G460" s="42"/>
      <c r="H460" s="48"/>
    </row>
    <row r="461" s="2" customFormat="1" ht="16.8" customHeight="1">
      <c r="A461" s="42"/>
      <c r="B461" s="48"/>
      <c r="C461" s="317" t="s">
        <v>19</v>
      </c>
      <c r="D461" s="317" t="s">
        <v>2077</v>
      </c>
      <c r="E461" s="21" t="s">
        <v>19</v>
      </c>
      <c r="F461" s="318">
        <v>6.5970000000000004</v>
      </c>
      <c r="G461" s="42"/>
      <c r="H461" s="48"/>
    </row>
    <row r="462" s="2" customFormat="1" ht="16.8" customHeight="1">
      <c r="A462" s="42"/>
      <c r="B462" s="48"/>
      <c r="C462" s="317" t="s">
        <v>19</v>
      </c>
      <c r="D462" s="317" t="s">
        <v>2078</v>
      </c>
      <c r="E462" s="21" t="s">
        <v>19</v>
      </c>
      <c r="F462" s="318">
        <v>7.3819999999999997</v>
      </c>
      <c r="G462" s="42"/>
      <c r="H462" s="48"/>
    </row>
    <row r="463" s="2" customFormat="1" ht="16.8" customHeight="1">
      <c r="A463" s="42"/>
      <c r="B463" s="48"/>
      <c r="C463" s="317" t="s">
        <v>19</v>
      </c>
      <c r="D463" s="317" t="s">
        <v>2061</v>
      </c>
      <c r="E463" s="21" t="s">
        <v>19</v>
      </c>
      <c r="F463" s="318">
        <v>0</v>
      </c>
      <c r="G463" s="42"/>
      <c r="H463" s="48"/>
    </row>
    <row r="464" s="2" customFormat="1" ht="16.8" customHeight="1">
      <c r="A464" s="42"/>
      <c r="B464" s="48"/>
      <c r="C464" s="317" t="s">
        <v>19</v>
      </c>
      <c r="D464" s="317" t="s">
        <v>2079</v>
      </c>
      <c r="E464" s="21" t="s">
        <v>19</v>
      </c>
      <c r="F464" s="318">
        <v>3.5129999999999999</v>
      </c>
      <c r="G464" s="42"/>
      <c r="H464" s="48"/>
    </row>
    <row r="465" s="2" customFormat="1" ht="16.8" customHeight="1">
      <c r="A465" s="42"/>
      <c r="B465" s="48"/>
      <c r="C465" s="317" t="s">
        <v>19</v>
      </c>
      <c r="D465" s="317" t="s">
        <v>2080</v>
      </c>
      <c r="E465" s="21" t="s">
        <v>19</v>
      </c>
      <c r="F465" s="318">
        <v>0</v>
      </c>
      <c r="G465" s="42"/>
      <c r="H465" s="48"/>
    </row>
    <row r="466" s="2" customFormat="1" ht="16.8" customHeight="1">
      <c r="A466" s="42"/>
      <c r="B466" s="48"/>
      <c r="C466" s="317" t="s">
        <v>19</v>
      </c>
      <c r="D466" s="317" t="s">
        <v>2081</v>
      </c>
      <c r="E466" s="21" t="s">
        <v>19</v>
      </c>
      <c r="F466" s="318">
        <v>15</v>
      </c>
      <c r="G466" s="42"/>
      <c r="H466" s="48"/>
    </row>
    <row r="467" s="2" customFormat="1" ht="16.8" customHeight="1">
      <c r="A467" s="42"/>
      <c r="B467" s="48"/>
      <c r="C467" s="317" t="s">
        <v>19</v>
      </c>
      <c r="D467" s="317" t="s">
        <v>2082</v>
      </c>
      <c r="E467" s="21" t="s">
        <v>19</v>
      </c>
      <c r="F467" s="318">
        <v>11.625</v>
      </c>
      <c r="G467" s="42"/>
      <c r="H467" s="48"/>
    </row>
    <row r="468" s="2" customFormat="1" ht="16.8" customHeight="1">
      <c r="A468" s="42"/>
      <c r="B468" s="48"/>
      <c r="C468" s="317" t="s">
        <v>19</v>
      </c>
      <c r="D468" s="317" t="s">
        <v>2083</v>
      </c>
      <c r="E468" s="21" t="s">
        <v>19</v>
      </c>
      <c r="F468" s="318">
        <v>0</v>
      </c>
      <c r="G468" s="42"/>
      <c r="H468" s="48"/>
    </row>
    <row r="469" s="2" customFormat="1" ht="16.8" customHeight="1">
      <c r="A469" s="42"/>
      <c r="B469" s="48"/>
      <c r="C469" s="317" t="s">
        <v>19</v>
      </c>
      <c r="D469" s="317" t="s">
        <v>2084</v>
      </c>
      <c r="E469" s="21" t="s">
        <v>19</v>
      </c>
      <c r="F469" s="318">
        <v>25</v>
      </c>
      <c r="G469" s="42"/>
      <c r="H469" s="48"/>
    </row>
    <row r="470" s="2" customFormat="1" ht="16.8" customHeight="1">
      <c r="A470" s="42"/>
      <c r="B470" s="48"/>
      <c r="C470" s="317" t="s">
        <v>134</v>
      </c>
      <c r="D470" s="317" t="s">
        <v>379</v>
      </c>
      <c r="E470" s="21" t="s">
        <v>19</v>
      </c>
      <c r="F470" s="318">
        <v>197.02099999999999</v>
      </c>
      <c r="G470" s="42"/>
      <c r="H470" s="48"/>
    </row>
    <row r="471" s="2" customFormat="1" ht="16.8" customHeight="1">
      <c r="A471" s="42"/>
      <c r="B471" s="48"/>
      <c r="C471" s="319" t="s">
        <v>3554</v>
      </c>
      <c r="D471" s="42"/>
      <c r="E471" s="42"/>
      <c r="F471" s="42"/>
      <c r="G471" s="42"/>
      <c r="H471" s="48"/>
    </row>
    <row r="472" s="2" customFormat="1" ht="16.8" customHeight="1">
      <c r="A472" s="42"/>
      <c r="B472" s="48"/>
      <c r="C472" s="317" t="s">
        <v>372</v>
      </c>
      <c r="D472" s="317" t="s">
        <v>2054</v>
      </c>
      <c r="E472" s="21" t="s">
        <v>93</v>
      </c>
      <c r="F472" s="318">
        <v>197.02099999999999</v>
      </c>
      <c r="G472" s="42"/>
      <c r="H472" s="48"/>
    </row>
    <row r="473" s="2" customFormat="1" ht="16.8" customHeight="1">
      <c r="A473" s="42"/>
      <c r="B473" s="48"/>
      <c r="C473" s="317" t="s">
        <v>1823</v>
      </c>
      <c r="D473" s="317" t="s">
        <v>3661</v>
      </c>
      <c r="E473" s="21" t="s">
        <v>93</v>
      </c>
      <c r="F473" s="318">
        <v>68.956999999999994</v>
      </c>
      <c r="G473" s="42"/>
      <c r="H473" s="48"/>
    </row>
    <row r="474" s="2" customFormat="1" ht="16.8" customHeight="1">
      <c r="A474" s="42"/>
      <c r="B474" s="48"/>
      <c r="C474" s="317" t="s">
        <v>1829</v>
      </c>
      <c r="D474" s="317" t="s">
        <v>3662</v>
      </c>
      <c r="E474" s="21" t="s">
        <v>93</v>
      </c>
      <c r="F474" s="318">
        <v>29.553000000000001</v>
      </c>
      <c r="G474" s="42"/>
      <c r="H474" s="48"/>
    </row>
    <row r="475" s="2" customFormat="1" ht="16.8" customHeight="1">
      <c r="A475" s="42"/>
      <c r="B475" s="48"/>
      <c r="C475" s="317" t="s">
        <v>1835</v>
      </c>
      <c r="D475" s="317" t="s">
        <v>3663</v>
      </c>
      <c r="E475" s="21" t="s">
        <v>93</v>
      </c>
      <c r="F475" s="318">
        <v>29.553000000000001</v>
      </c>
      <c r="G475" s="42"/>
      <c r="H475" s="48"/>
    </row>
    <row r="476" s="2" customFormat="1" ht="16.8" customHeight="1">
      <c r="A476" s="42"/>
      <c r="B476" s="48"/>
      <c r="C476" s="317" t="s">
        <v>2103</v>
      </c>
      <c r="D476" s="317" t="s">
        <v>2086</v>
      </c>
      <c r="E476" s="21" t="s">
        <v>93</v>
      </c>
      <c r="F476" s="318">
        <v>161.73400000000001</v>
      </c>
      <c r="G476" s="42"/>
      <c r="H476" s="48"/>
    </row>
    <row r="477" s="2" customFormat="1" ht="16.8" customHeight="1">
      <c r="A477" s="42"/>
      <c r="B477" s="48"/>
      <c r="C477" s="317" t="s">
        <v>2108</v>
      </c>
      <c r="D477" s="317" t="s">
        <v>388</v>
      </c>
      <c r="E477" s="21" t="s">
        <v>93</v>
      </c>
      <c r="F477" s="318">
        <v>197.02099999999999</v>
      </c>
      <c r="G477" s="42"/>
      <c r="H477" s="48"/>
    </row>
    <row r="478" s="2" customFormat="1" ht="16.8" customHeight="1">
      <c r="A478" s="42"/>
      <c r="B478" s="48"/>
      <c r="C478" s="317" t="s">
        <v>2111</v>
      </c>
      <c r="D478" s="317" t="s">
        <v>19</v>
      </c>
      <c r="E478" s="21" t="s">
        <v>93</v>
      </c>
      <c r="F478" s="318">
        <v>197.02099999999999</v>
      </c>
      <c r="G478" s="42"/>
      <c r="H478" s="48"/>
    </row>
    <row r="479" s="2" customFormat="1" ht="16.8" customHeight="1">
      <c r="A479" s="42"/>
      <c r="B479" s="48"/>
      <c r="C479" s="317" t="s">
        <v>2114</v>
      </c>
      <c r="D479" s="317" t="s">
        <v>19</v>
      </c>
      <c r="E479" s="21" t="s">
        <v>93</v>
      </c>
      <c r="F479" s="318">
        <v>197.02099999999999</v>
      </c>
      <c r="G479" s="42"/>
      <c r="H479" s="48"/>
    </row>
    <row r="480" s="2" customFormat="1" ht="16.8" customHeight="1">
      <c r="A480" s="42"/>
      <c r="B480" s="48"/>
      <c r="C480" s="317" t="s">
        <v>2117</v>
      </c>
      <c r="D480" s="317" t="s">
        <v>3664</v>
      </c>
      <c r="E480" s="21" t="s">
        <v>93</v>
      </c>
      <c r="F480" s="318">
        <v>197.02099999999999</v>
      </c>
      <c r="G480" s="42"/>
      <c r="H480" s="48"/>
    </row>
    <row r="481" s="2" customFormat="1" ht="16.8" customHeight="1">
      <c r="A481" s="42"/>
      <c r="B481" s="48"/>
      <c r="C481" s="317" t="s">
        <v>2120</v>
      </c>
      <c r="D481" s="317" t="s">
        <v>3665</v>
      </c>
      <c r="E481" s="21" t="s">
        <v>93</v>
      </c>
      <c r="F481" s="318">
        <v>197.02099999999999</v>
      </c>
      <c r="G481" s="42"/>
      <c r="H481" s="48"/>
    </row>
    <row r="482" s="2" customFormat="1" ht="16.8" customHeight="1">
      <c r="A482" s="42"/>
      <c r="B482" s="48"/>
      <c r="C482" s="317" t="s">
        <v>1074</v>
      </c>
      <c r="D482" s="317" t="s">
        <v>1075</v>
      </c>
      <c r="E482" s="21" t="s">
        <v>93</v>
      </c>
      <c r="F482" s="318">
        <v>364.56200000000001</v>
      </c>
      <c r="G482" s="42"/>
      <c r="H482" s="48"/>
    </row>
    <row r="483" s="2" customFormat="1" ht="16.8" customHeight="1">
      <c r="A483" s="42"/>
      <c r="B483" s="48"/>
      <c r="C483" s="317" t="s">
        <v>2361</v>
      </c>
      <c r="D483" s="317" t="s">
        <v>3666</v>
      </c>
      <c r="E483" s="21" t="s">
        <v>93</v>
      </c>
      <c r="F483" s="318">
        <v>19.702000000000002</v>
      </c>
      <c r="G483" s="42"/>
      <c r="H483" s="48"/>
    </row>
    <row r="484" s="2" customFormat="1" ht="16.8" customHeight="1">
      <c r="A484" s="42"/>
      <c r="B484" s="48"/>
      <c r="C484" s="317" t="s">
        <v>2374</v>
      </c>
      <c r="D484" s="317" t="s">
        <v>3667</v>
      </c>
      <c r="E484" s="21" t="s">
        <v>93</v>
      </c>
      <c r="F484" s="318">
        <v>197.02099999999999</v>
      </c>
      <c r="G484" s="42"/>
      <c r="H484" s="48"/>
    </row>
    <row r="485" s="2" customFormat="1" ht="16.8" customHeight="1">
      <c r="A485" s="42"/>
      <c r="B485" s="48"/>
      <c r="C485" s="317" t="s">
        <v>2379</v>
      </c>
      <c r="D485" s="317" t="s">
        <v>2380</v>
      </c>
      <c r="E485" s="21" t="s">
        <v>93</v>
      </c>
      <c r="F485" s="318">
        <v>444.15199999999999</v>
      </c>
      <c r="G485" s="42"/>
      <c r="H485" s="48"/>
    </row>
    <row r="486" s="2" customFormat="1" ht="16.8" customHeight="1">
      <c r="A486" s="42"/>
      <c r="B486" s="48"/>
      <c r="C486" s="317" t="s">
        <v>2388</v>
      </c>
      <c r="D486" s="317" t="s">
        <v>2389</v>
      </c>
      <c r="E486" s="21" t="s">
        <v>93</v>
      </c>
      <c r="F486" s="318">
        <v>347.56200000000001</v>
      </c>
      <c r="G486" s="42"/>
      <c r="H486" s="48"/>
    </row>
    <row r="487" s="2" customFormat="1" ht="16.8" customHeight="1">
      <c r="A487" s="42"/>
      <c r="B487" s="48"/>
      <c r="C487" s="313" t="s">
        <v>137</v>
      </c>
      <c r="D487" s="314" t="s">
        <v>138</v>
      </c>
      <c r="E487" s="315" t="s">
        <v>93</v>
      </c>
      <c r="F487" s="316">
        <v>123.181</v>
      </c>
      <c r="G487" s="42"/>
      <c r="H487" s="48"/>
    </row>
    <row r="488" s="2" customFormat="1" ht="16.8" customHeight="1">
      <c r="A488" s="42"/>
      <c r="B488" s="48"/>
      <c r="C488" s="317" t="s">
        <v>19</v>
      </c>
      <c r="D488" s="317" t="s">
        <v>2127</v>
      </c>
      <c r="E488" s="21" t="s">
        <v>19</v>
      </c>
      <c r="F488" s="318">
        <v>0</v>
      </c>
      <c r="G488" s="42"/>
      <c r="H488" s="48"/>
    </row>
    <row r="489" s="2" customFormat="1" ht="16.8" customHeight="1">
      <c r="A489" s="42"/>
      <c r="B489" s="48"/>
      <c r="C489" s="317" t="s">
        <v>19</v>
      </c>
      <c r="D489" s="317" t="s">
        <v>2128</v>
      </c>
      <c r="E489" s="21" t="s">
        <v>19</v>
      </c>
      <c r="F489" s="318">
        <v>0</v>
      </c>
      <c r="G489" s="42"/>
      <c r="H489" s="48"/>
    </row>
    <row r="490" s="2" customFormat="1" ht="16.8" customHeight="1">
      <c r="A490" s="42"/>
      <c r="B490" s="48"/>
      <c r="C490" s="317" t="s">
        <v>19</v>
      </c>
      <c r="D490" s="317" t="s">
        <v>2129</v>
      </c>
      <c r="E490" s="21" t="s">
        <v>19</v>
      </c>
      <c r="F490" s="318">
        <v>18.719999999999999</v>
      </c>
      <c r="G490" s="42"/>
      <c r="H490" s="48"/>
    </row>
    <row r="491" s="2" customFormat="1" ht="16.8" customHeight="1">
      <c r="A491" s="42"/>
      <c r="B491" s="48"/>
      <c r="C491" s="317" t="s">
        <v>19</v>
      </c>
      <c r="D491" s="317" t="s">
        <v>2130</v>
      </c>
      <c r="E491" s="21" t="s">
        <v>19</v>
      </c>
      <c r="F491" s="318">
        <v>8.1509999999999998</v>
      </c>
      <c r="G491" s="42"/>
      <c r="H491" s="48"/>
    </row>
    <row r="492" s="2" customFormat="1" ht="16.8" customHeight="1">
      <c r="A492" s="42"/>
      <c r="B492" s="48"/>
      <c r="C492" s="317" t="s">
        <v>19</v>
      </c>
      <c r="D492" s="317" t="s">
        <v>2131</v>
      </c>
      <c r="E492" s="21" t="s">
        <v>19</v>
      </c>
      <c r="F492" s="318">
        <v>11.102</v>
      </c>
      <c r="G492" s="42"/>
      <c r="H492" s="48"/>
    </row>
    <row r="493" s="2" customFormat="1" ht="16.8" customHeight="1">
      <c r="A493" s="42"/>
      <c r="B493" s="48"/>
      <c r="C493" s="317" t="s">
        <v>19</v>
      </c>
      <c r="D493" s="317" t="s">
        <v>2132</v>
      </c>
      <c r="E493" s="21" t="s">
        <v>19</v>
      </c>
      <c r="F493" s="318">
        <v>0</v>
      </c>
      <c r="G493" s="42"/>
      <c r="H493" s="48"/>
    </row>
    <row r="494" s="2" customFormat="1" ht="16.8" customHeight="1">
      <c r="A494" s="42"/>
      <c r="B494" s="48"/>
      <c r="C494" s="317" t="s">
        <v>19</v>
      </c>
      <c r="D494" s="317" t="s">
        <v>2133</v>
      </c>
      <c r="E494" s="21" t="s">
        <v>19</v>
      </c>
      <c r="F494" s="318">
        <v>35.762999999999998</v>
      </c>
      <c r="G494" s="42"/>
      <c r="H494" s="48"/>
    </row>
    <row r="495" s="2" customFormat="1" ht="16.8" customHeight="1">
      <c r="A495" s="42"/>
      <c r="B495" s="48"/>
      <c r="C495" s="317" t="s">
        <v>19</v>
      </c>
      <c r="D495" s="317" t="s">
        <v>2134</v>
      </c>
      <c r="E495" s="21" t="s">
        <v>19</v>
      </c>
      <c r="F495" s="318">
        <v>0</v>
      </c>
      <c r="G495" s="42"/>
      <c r="H495" s="48"/>
    </row>
    <row r="496" s="2" customFormat="1" ht="16.8" customHeight="1">
      <c r="A496" s="42"/>
      <c r="B496" s="48"/>
      <c r="C496" s="317" t="s">
        <v>19</v>
      </c>
      <c r="D496" s="317" t="s">
        <v>2135</v>
      </c>
      <c r="E496" s="21" t="s">
        <v>19</v>
      </c>
      <c r="F496" s="318">
        <v>49.445</v>
      </c>
      <c r="G496" s="42"/>
      <c r="H496" s="48"/>
    </row>
    <row r="497" s="2" customFormat="1" ht="16.8" customHeight="1">
      <c r="A497" s="42"/>
      <c r="B497" s="48"/>
      <c r="C497" s="317" t="s">
        <v>137</v>
      </c>
      <c r="D497" s="317" t="s">
        <v>379</v>
      </c>
      <c r="E497" s="21" t="s">
        <v>19</v>
      </c>
      <c r="F497" s="318">
        <v>123.181</v>
      </c>
      <c r="G497" s="42"/>
      <c r="H497" s="48"/>
    </row>
    <row r="498" s="2" customFormat="1" ht="16.8" customHeight="1">
      <c r="A498" s="42"/>
      <c r="B498" s="48"/>
      <c r="C498" s="319" t="s">
        <v>3554</v>
      </c>
      <c r="D498" s="42"/>
      <c r="E498" s="42"/>
      <c r="F498" s="42"/>
      <c r="G498" s="42"/>
      <c r="H498" s="48"/>
    </row>
    <row r="499" s="2" customFormat="1" ht="16.8" customHeight="1">
      <c r="A499" s="42"/>
      <c r="B499" s="48"/>
      <c r="C499" s="317" t="s">
        <v>381</v>
      </c>
      <c r="D499" s="317" t="s">
        <v>2054</v>
      </c>
      <c r="E499" s="21" t="s">
        <v>93</v>
      </c>
      <c r="F499" s="318">
        <v>123.181</v>
      </c>
      <c r="G499" s="42"/>
      <c r="H499" s="48"/>
    </row>
    <row r="500" s="2" customFormat="1" ht="16.8" customHeight="1">
      <c r="A500" s="42"/>
      <c r="B500" s="48"/>
      <c r="C500" s="317" t="s">
        <v>2136</v>
      </c>
      <c r="D500" s="317" t="s">
        <v>2086</v>
      </c>
      <c r="E500" s="21" t="s">
        <v>93</v>
      </c>
      <c r="F500" s="318">
        <v>123.181</v>
      </c>
      <c r="G500" s="42"/>
      <c r="H500" s="48"/>
    </row>
    <row r="501" s="2" customFormat="1" ht="16.8" customHeight="1">
      <c r="A501" s="42"/>
      <c r="B501" s="48"/>
      <c r="C501" s="317" t="s">
        <v>391</v>
      </c>
      <c r="D501" s="317" t="s">
        <v>388</v>
      </c>
      <c r="E501" s="21" t="s">
        <v>93</v>
      </c>
      <c r="F501" s="318">
        <v>123.181</v>
      </c>
      <c r="G501" s="42"/>
      <c r="H501" s="48"/>
    </row>
    <row r="502" s="2" customFormat="1" ht="16.8" customHeight="1">
      <c r="A502" s="42"/>
      <c r="B502" s="48"/>
      <c r="C502" s="317" t="s">
        <v>395</v>
      </c>
      <c r="D502" s="317" t="s">
        <v>19</v>
      </c>
      <c r="E502" s="21" t="s">
        <v>93</v>
      </c>
      <c r="F502" s="318">
        <v>61.591000000000001</v>
      </c>
      <c r="G502" s="42"/>
      <c r="H502" s="48"/>
    </row>
    <row r="503" s="2" customFormat="1" ht="16.8" customHeight="1">
      <c r="A503" s="42"/>
      <c r="B503" s="48"/>
      <c r="C503" s="317" t="s">
        <v>399</v>
      </c>
      <c r="D503" s="317" t="s">
        <v>19</v>
      </c>
      <c r="E503" s="21" t="s">
        <v>93</v>
      </c>
      <c r="F503" s="318">
        <v>61.591000000000001</v>
      </c>
      <c r="G503" s="42"/>
      <c r="H503" s="48"/>
    </row>
    <row r="504" s="2" customFormat="1" ht="16.8" customHeight="1">
      <c r="A504" s="42"/>
      <c r="B504" s="48"/>
      <c r="C504" s="317" t="s">
        <v>403</v>
      </c>
      <c r="D504" s="317" t="s">
        <v>3664</v>
      </c>
      <c r="E504" s="21" t="s">
        <v>93</v>
      </c>
      <c r="F504" s="318">
        <v>123.181</v>
      </c>
      <c r="G504" s="42"/>
      <c r="H504" s="48"/>
    </row>
    <row r="505" s="2" customFormat="1" ht="16.8" customHeight="1">
      <c r="A505" s="42"/>
      <c r="B505" s="48"/>
      <c r="C505" s="317" t="s">
        <v>2149</v>
      </c>
      <c r="D505" s="317" t="s">
        <v>3668</v>
      </c>
      <c r="E505" s="21" t="s">
        <v>93</v>
      </c>
      <c r="F505" s="318">
        <v>123.181</v>
      </c>
      <c r="G505" s="42"/>
      <c r="H505" s="48"/>
    </row>
    <row r="506" s="2" customFormat="1" ht="16.8" customHeight="1">
      <c r="A506" s="42"/>
      <c r="B506" s="48"/>
      <c r="C506" s="317" t="s">
        <v>1074</v>
      </c>
      <c r="D506" s="317" t="s">
        <v>1075</v>
      </c>
      <c r="E506" s="21" t="s">
        <v>93</v>
      </c>
      <c r="F506" s="318">
        <v>364.56200000000001</v>
      </c>
      <c r="G506" s="42"/>
      <c r="H506" s="48"/>
    </row>
    <row r="507" s="2" customFormat="1" ht="16.8" customHeight="1">
      <c r="A507" s="42"/>
      <c r="B507" s="48"/>
      <c r="C507" s="317" t="s">
        <v>2369</v>
      </c>
      <c r="D507" s="317" t="s">
        <v>3669</v>
      </c>
      <c r="E507" s="21" t="s">
        <v>93</v>
      </c>
      <c r="F507" s="318">
        <v>123.181</v>
      </c>
      <c r="G507" s="42"/>
      <c r="H507" s="48"/>
    </row>
    <row r="508" s="2" customFormat="1" ht="16.8" customHeight="1">
      <c r="A508" s="42"/>
      <c r="B508" s="48"/>
      <c r="C508" s="317" t="s">
        <v>2379</v>
      </c>
      <c r="D508" s="317" t="s">
        <v>2380</v>
      </c>
      <c r="E508" s="21" t="s">
        <v>93</v>
      </c>
      <c r="F508" s="318">
        <v>444.15199999999999</v>
      </c>
      <c r="G508" s="42"/>
      <c r="H508" s="48"/>
    </row>
    <row r="509" s="2" customFormat="1" ht="16.8" customHeight="1">
      <c r="A509" s="42"/>
      <c r="B509" s="48"/>
      <c r="C509" s="317" t="s">
        <v>2388</v>
      </c>
      <c r="D509" s="317" t="s">
        <v>2389</v>
      </c>
      <c r="E509" s="21" t="s">
        <v>93</v>
      </c>
      <c r="F509" s="318">
        <v>347.56200000000001</v>
      </c>
      <c r="G509" s="42"/>
      <c r="H509" s="48"/>
    </row>
    <row r="510" s="2" customFormat="1" ht="16.8" customHeight="1">
      <c r="A510" s="42"/>
      <c r="B510" s="48"/>
      <c r="C510" s="313" t="s">
        <v>1201</v>
      </c>
      <c r="D510" s="314" t="s">
        <v>1202</v>
      </c>
      <c r="E510" s="315" t="s">
        <v>93</v>
      </c>
      <c r="F510" s="316">
        <v>35.286999999999999</v>
      </c>
      <c r="G510" s="42"/>
      <c r="H510" s="48"/>
    </row>
    <row r="511" s="2" customFormat="1" ht="16.8" customHeight="1">
      <c r="A511" s="42"/>
      <c r="B511" s="48"/>
      <c r="C511" s="317" t="s">
        <v>19</v>
      </c>
      <c r="D511" s="317" t="s">
        <v>2056</v>
      </c>
      <c r="E511" s="21" t="s">
        <v>19</v>
      </c>
      <c r="F511" s="318">
        <v>0</v>
      </c>
      <c r="G511" s="42"/>
      <c r="H511" s="48"/>
    </row>
    <row r="512" s="2" customFormat="1" ht="16.8" customHeight="1">
      <c r="A512" s="42"/>
      <c r="B512" s="48"/>
      <c r="C512" s="317" t="s">
        <v>19</v>
      </c>
      <c r="D512" s="317" t="s">
        <v>2057</v>
      </c>
      <c r="E512" s="21" t="s">
        <v>19</v>
      </c>
      <c r="F512" s="318">
        <v>0</v>
      </c>
      <c r="G512" s="42"/>
      <c r="H512" s="48"/>
    </row>
    <row r="513" s="2" customFormat="1" ht="16.8" customHeight="1">
      <c r="A513" s="42"/>
      <c r="B513" s="48"/>
      <c r="C513" s="317" t="s">
        <v>19</v>
      </c>
      <c r="D513" s="317" t="s">
        <v>2089</v>
      </c>
      <c r="E513" s="21" t="s">
        <v>19</v>
      </c>
      <c r="F513" s="318">
        <v>0.13500000000000001</v>
      </c>
      <c r="G513" s="42"/>
      <c r="H513" s="48"/>
    </row>
    <row r="514" s="2" customFormat="1" ht="16.8" customHeight="1">
      <c r="A514" s="42"/>
      <c r="B514" s="48"/>
      <c r="C514" s="317" t="s">
        <v>19</v>
      </c>
      <c r="D514" s="317" t="s">
        <v>2090</v>
      </c>
      <c r="E514" s="21" t="s">
        <v>19</v>
      </c>
      <c r="F514" s="318">
        <v>3.371</v>
      </c>
      <c r="G514" s="42"/>
      <c r="H514" s="48"/>
    </row>
    <row r="515" s="2" customFormat="1" ht="16.8" customHeight="1">
      <c r="A515" s="42"/>
      <c r="B515" s="48"/>
      <c r="C515" s="317" t="s">
        <v>19</v>
      </c>
      <c r="D515" s="317" t="s">
        <v>2091</v>
      </c>
      <c r="E515" s="21" t="s">
        <v>19</v>
      </c>
      <c r="F515" s="318">
        <v>3.778</v>
      </c>
      <c r="G515" s="42"/>
      <c r="H515" s="48"/>
    </row>
    <row r="516" s="2" customFormat="1" ht="16.8" customHeight="1">
      <c r="A516" s="42"/>
      <c r="B516" s="48"/>
      <c r="C516" s="317" t="s">
        <v>19</v>
      </c>
      <c r="D516" s="317" t="s">
        <v>2064</v>
      </c>
      <c r="E516" s="21" t="s">
        <v>19</v>
      </c>
      <c r="F516" s="318">
        <v>0</v>
      </c>
      <c r="G516" s="42"/>
      <c r="H516" s="48"/>
    </row>
    <row r="517" s="2" customFormat="1" ht="16.8" customHeight="1">
      <c r="A517" s="42"/>
      <c r="B517" s="48"/>
      <c r="C517" s="317" t="s">
        <v>19</v>
      </c>
      <c r="D517" s="317" t="s">
        <v>2092</v>
      </c>
      <c r="E517" s="21" t="s">
        <v>19</v>
      </c>
      <c r="F517" s="318">
        <v>0.29999999999999999</v>
      </c>
      <c r="G517" s="42"/>
      <c r="H517" s="48"/>
    </row>
    <row r="518" s="2" customFormat="1" ht="16.8" customHeight="1">
      <c r="A518" s="42"/>
      <c r="B518" s="48"/>
      <c r="C518" s="317" t="s">
        <v>19</v>
      </c>
      <c r="D518" s="317" t="s">
        <v>2093</v>
      </c>
      <c r="E518" s="21" t="s">
        <v>19</v>
      </c>
      <c r="F518" s="318">
        <v>2.706</v>
      </c>
      <c r="G518" s="42"/>
      <c r="H518" s="48"/>
    </row>
    <row r="519" s="2" customFormat="1" ht="16.8" customHeight="1">
      <c r="A519" s="42"/>
      <c r="B519" s="48"/>
      <c r="C519" s="317" t="s">
        <v>19</v>
      </c>
      <c r="D519" s="317" t="s">
        <v>2094</v>
      </c>
      <c r="E519" s="21" t="s">
        <v>19</v>
      </c>
      <c r="F519" s="318">
        <v>2.3100000000000001</v>
      </c>
      <c r="G519" s="42"/>
      <c r="H519" s="48"/>
    </row>
    <row r="520" s="2" customFormat="1" ht="16.8" customHeight="1">
      <c r="A520" s="42"/>
      <c r="B520" s="48"/>
      <c r="C520" s="317" t="s">
        <v>19</v>
      </c>
      <c r="D520" s="317" t="s">
        <v>2071</v>
      </c>
      <c r="E520" s="21" t="s">
        <v>19</v>
      </c>
      <c r="F520" s="318">
        <v>0</v>
      </c>
      <c r="G520" s="42"/>
      <c r="H520" s="48"/>
    </row>
    <row r="521" s="2" customFormat="1" ht="16.8" customHeight="1">
      <c r="A521" s="42"/>
      <c r="B521" s="48"/>
      <c r="C521" s="317" t="s">
        <v>19</v>
      </c>
      <c r="D521" s="317" t="s">
        <v>2095</v>
      </c>
      <c r="E521" s="21" t="s">
        <v>19</v>
      </c>
      <c r="F521" s="318">
        <v>1.0920000000000001</v>
      </c>
      <c r="G521" s="42"/>
      <c r="H521" s="48"/>
    </row>
    <row r="522" s="2" customFormat="1" ht="16.8" customHeight="1">
      <c r="A522" s="42"/>
      <c r="B522" s="48"/>
      <c r="C522" s="317" t="s">
        <v>19</v>
      </c>
      <c r="D522" s="317" t="s">
        <v>2096</v>
      </c>
      <c r="E522" s="21" t="s">
        <v>19</v>
      </c>
      <c r="F522" s="318">
        <v>2.3860000000000001</v>
      </c>
      <c r="G522" s="42"/>
      <c r="H522" s="48"/>
    </row>
    <row r="523" s="2" customFormat="1" ht="16.8" customHeight="1">
      <c r="A523" s="42"/>
      <c r="B523" s="48"/>
      <c r="C523" s="317" t="s">
        <v>19</v>
      </c>
      <c r="D523" s="317" t="s">
        <v>2097</v>
      </c>
      <c r="E523" s="21" t="s">
        <v>19</v>
      </c>
      <c r="F523" s="318">
        <v>4.4939999999999998</v>
      </c>
      <c r="G523" s="42"/>
      <c r="H523" s="48"/>
    </row>
    <row r="524" s="2" customFormat="1" ht="16.8" customHeight="1">
      <c r="A524" s="42"/>
      <c r="B524" s="48"/>
      <c r="C524" s="317" t="s">
        <v>19</v>
      </c>
      <c r="D524" s="317" t="s">
        <v>2076</v>
      </c>
      <c r="E524" s="21" t="s">
        <v>19</v>
      </c>
      <c r="F524" s="318">
        <v>0</v>
      </c>
      <c r="G524" s="42"/>
      <c r="H524" s="48"/>
    </row>
    <row r="525" s="2" customFormat="1" ht="16.8" customHeight="1">
      <c r="A525" s="42"/>
      <c r="B525" s="48"/>
      <c r="C525" s="317" t="s">
        <v>19</v>
      </c>
      <c r="D525" s="317" t="s">
        <v>2098</v>
      </c>
      <c r="E525" s="21" t="s">
        <v>19</v>
      </c>
      <c r="F525" s="318">
        <v>3.452</v>
      </c>
      <c r="G525" s="42"/>
      <c r="H525" s="48"/>
    </row>
    <row r="526" s="2" customFormat="1" ht="16.8" customHeight="1">
      <c r="A526" s="42"/>
      <c r="B526" s="48"/>
      <c r="C526" s="317" t="s">
        <v>19</v>
      </c>
      <c r="D526" s="317" t="s">
        <v>2099</v>
      </c>
      <c r="E526" s="21" t="s">
        <v>19</v>
      </c>
      <c r="F526" s="318">
        <v>2.7679999999999998</v>
      </c>
      <c r="G526" s="42"/>
      <c r="H526" s="48"/>
    </row>
    <row r="527" s="2" customFormat="1" ht="16.8" customHeight="1">
      <c r="A527" s="42"/>
      <c r="B527" s="48"/>
      <c r="C527" s="317" t="s">
        <v>19</v>
      </c>
      <c r="D527" s="317" t="s">
        <v>2080</v>
      </c>
      <c r="E527" s="21" t="s">
        <v>19</v>
      </c>
      <c r="F527" s="318">
        <v>0</v>
      </c>
      <c r="G527" s="42"/>
      <c r="H527" s="48"/>
    </row>
    <row r="528" s="2" customFormat="1" ht="16.8" customHeight="1">
      <c r="A528" s="42"/>
      <c r="B528" s="48"/>
      <c r="C528" s="317" t="s">
        <v>19</v>
      </c>
      <c r="D528" s="317" t="s">
        <v>2100</v>
      </c>
      <c r="E528" s="21" t="s">
        <v>19</v>
      </c>
      <c r="F528" s="318">
        <v>2.1000000000000001</v>
      </c>
      <c r="G528" s="42"/>
      <c r="H528" s="48"/>
    </row>
    <row r="529" s="2" customFormat="1" ht="16.8" customHeight="1">
      <c r="A529" s="42"/>
      <c r="B529" s="48"/>
      <c r="C529" s="317" t="s">
        <v>19</v>
      </c>
      <c r="D529" s="317" t="s">
        <v>2101</v>
      </c>
      <c r="E529" s="21" t="s">
        <v>19</v>
      </c>
      <c r="F529" s="318">
        <v>1.395</v>
      </c>
      <c r="G529" s="42"/>
      <c r="H529" s="48"/>
    </row>
    <row r="530" s="2" customFormat="1" ht="16.8" customHeight="1">
      <c r="A530" s="42"/>
      <c r="B530" s="48"/>
      <c r="C530" s="317" t="s">
        <v>19</v>
      </c>
      <c r="D530" s="317" t="s">
        <v>2083</v>
      </c>
      <c r="E530" s="21" t="s">
        <v>19</v>
      </c>
      <c r="F530" s="318">
        <v>0</v>
      </c>
      <c r="G530" s="42"/>
      <c r="H530" s="48"/>
    </row>
    <row r="531" s="2" customFormat="1" ht="16.8" customHeight="1">
      <c r="A531" s="42"/>
      <c r="B531" s="48"/>
      <c r="C531" s="317" t="s">
        <v>19</v>
      </c>
      <c r="D531" s="317" t="s">
        <v>2102</v>
      </c>
      <c r="E531" s="21" t="s">
        <v>19</v>
      </c>
      <c r="F531" s="318">
        <v>5</v>
      </c>
      <c r="G531" s="42"/>
      <c r="H531" s="48"/>
    </row>
    <row r="532" s="2" customFormat="1" ht="16.8" customHeight="1">
      <c r="A532" s="42"/>
      <c r="B532" s="48"/>
      <c r="C532" s="317" t="s">
        <v>1201</v>
      </c>
      <c r="D532" s="317" t="s">
        <v>379</v>
      </c>
      <c r="E532" s="21" t="s">
        <v>19</v>
      </c>
      <c r="F532" s="318">
        <v>35.286999999999999</v>
      </c>
      <c r="G532" s="42"/>
      <c r="H532" s="48"/>
    </row>
    <row r="533" s="2" customFormat="1" ht="16.8" customHeight="1">
      <c r="A533" s="42"/>
      <c r="B533" s="48"/>
      <c r="C533" s="319" t="s">
        <v>3554</v>
      </c>
      <c r="D533" s="42"/>
      <c r="E533" s="42"/>
      <c r="F533" s="42"/>
      <c r="G533" s="42"/>
      <c r="H533" s="48"/>
    </row>
    <row r="534" s="2" customFormat="1" ht="16.8" customHeight="1">
      <c r="A534" s="42"/>
      <c r="B534" s="48"/>
      <c r="C534" s="317" t="s">
        <v>2085</v>
      </c>
      <c r="D534" s="317" t="s">
        <v>2086</v>
      </c>
      <c r="E534" s="21" t="s">
        <v>93</v>
      </c>
      <c r="F534" s="318">
        <v>35.286999999999999</v>
      </c>
      <c r="G534" s="42"/>
      <c r="H534" s="48"/>
    </row>
    <row r="535" s="2" customFormat="1" ht="16.8" customHeight="1">
      <c r="A535" s="42"/>
      <c r="B535" s="48"/>
      <c r="C535" s="317" t="s">
        <v>2103</v>
      </c>
      <c r="D535" s="317" t="s">
        <v>2086</v>
      </c>
      <c r="E535" s="21" t="s">
        <v>93</v>
      </c>
      <c r="F535" s="318">
        <v>161.73400000000001</v>
      </c>
      <c r="G535" s="42"/>
      <c r="H535" s="48"/>
    </row>
    <row r="536" s="2" customFormat="1" ht="16.8" customHeight="1">
      <c r="A536" s="42"/>
      <c r="B536" s="48"/>
      <c r="C536" s="313" t="s">
        <v>3670</v>
      </c>
      <c r="D536" s="314" t="s">
        <v>3671</v>
      </c>
      <c r="E536" s="315" t="s">
        <v>93</v>
      </c>
      <c r="F536" s="316">
        <v>352.53800000000001</v>
      </c>
      <c r="G536" s="42"/>
      <c r="H536" s="48"/>
    </row>
    <row r="537" s="2" customFormat="1" ht="16.8" customHeight="1">
      <c r="A537" s="42"/>
      <c r="B537" s="48"/>
      <c r="C537" s="313" t="s">
        <v>3672</v>
      </c>
      <c r="D537" s="314" t="s">
        <v>3673</v>
      </c>
      <c r="E537" s="315" t="s">
        <v>93</v>
      </c>
      <c r="F537" s="316">
        <v>520.27300000000002</v>
      </c>
      <c r="G537" s="42"/>
      <c r="H537" s="48"/>
    </row>
    <row r="538" s="2" customFormat="1" ht="16.8" customHeight="1">
      <c r="A538" s="42"/>
      <c r="B538" s="48"/>
      <c r="C538" s="313" t="s">
        <v>1204</v>
      </c>
      <c r="D538" s="314" t="s">
        <v>1205</v>
      </c>
      <c r="E538" s="315" t="s">
        <v>93</v>
      </c>
      <c r="F538" s="316">
        <v>28.488</v>
      </c>
      <c r="G538" s="42"/>
      <c r="H538" s="48"/>
    </row>
    <row r="539" s="2" customFormat="1" ht="16.8" customHeight="1">
      <c r="A539" s="42"/>
      <c r="B539" s="48"/>
      <c r="C539" s="317" t="s">
        <v>19</v>
      </c>
      <c r="D539" s="317" t="s">
        <v>1813</v>
      </c>
      <c r="E539" s="21" t="s">
        <v>19</v>
      </c>
      <c r="F539" s="318">
        <v>0</v>
      </c>
      <c r="G539" s="42"/>
      <c r="H539" s="48"/>
    </row>
    <row r="540" s="2" customFormat="1" ht="16.8" customHeight="1">
      <c r="A540" s="42"/>
      <c r="B540" s="48"/>
      <c r="C540" s="317" t="s">
        <v>19</v>
      </c>
      <c r="D540" s="317" t="s">
        <v>1814</v>
      </c>
      <c r="E540" s="21" t="s">
        <v>19</v>
      </c>
      <c r="F540" s="318">
        <v>28.488</v>
      </c>
      <c r="G540" s="42"/>
      <c r="H540" s="48"/>
    </row>
    <row r="541" s="2" customFormat="1" ht="16.8" customHeight="1">
      <c r="A541" s="42"/>
      <c r="B541" s="48"/>
      <c r="C541" s="317" t="s">
        <v>1204</v>
      </c>
      <c r="D541" s="317" t="s">
        <v>379</v>
      </c>
      <c r="E541" s="21" t="s">
        <v>19</v>
      </c>
      <c r="F541" s="318">
        <v>28.488</v>
      </c>
      <c r="G541" s="42"/>
      <c r="H541" s="48"/>
    </row>
    <row r="542" s="2" customFormat="1" ht="16.8" customHeight="1">
      <c r="A542" s="42"/>
      <c r="B542" s="48"/>
      <c r="C542" s="319" t="s">
        <v>3554</v>
      </c>
      <c r="D542" s="42"/>
      <c r="E542" s="42"/>
      <c r="F542" s="42"/>
      <c r="G542" s="42"/>
      <c r="H542" s="48"/>
    </row>
    <row r="543" s="2" customFormat="1">
      <c r="A543" s="42"/>
      <c r="B543" s="48"/>
      <c r="C543" s="317" t="s">
        <v>1809</v>
      </c>
      <c r="D543" s="317" t="s">
        <v>3674</v>
      </c>
      <c r="E543" s="21" t="s">
        <v>93</v>
      </c>
      <c r="F543" s="318">
        <v>28.488</v>
      </c>
      <c r="G543" s="42"/>
      <c r="H543" s="48"/>
    </row>
    <row r="544" s="2" customFormat="1" ht="16.8" customHeight="1">
      <c r="A544" s="42"/>
      <c r="B544" s="48"/>
      <c r="C544" s="317" t="s">
        <v>592</v>
      </c>
      <c r="D544" s="317" t="s">
        <v>3675</v>
      </c>
      <c r="E544" s="21" t="s">
        <v>107</v>
      </c>
      <c r="F544" s="318">
        <v>8.5459999999999994</v>
      </c>
      <c r="G544" s="42"/>
      <c r="H544" s="48"/>
    </row>
    <row r="545" s="2" customFormat="1" ht="16.8" customHeight="1">
      <c r="A545" s="42"/>
      <c r="B545" s="48"/>
      <c r="C545" s="313" t="s">
        <v>1207</v>
      </c>
      <c r="D545" s="314" t="s">
        <v>1208</v>
      </c>
      <c r="E545" s="315" t="s">
        <v>107</v>
      </c>
      <c r="F545" s="316">
        <v>125.73</v>
      </c>
      <c r="G545" s="42"/>
      <c r="H545" s="48"/>
    </row>
    <row r="546" s="2" customFormat="1" ht="16.8" customHeight="1">
      <c r="A546" s="42"/>
      <c r="B546" s="48"/>
      <c r="C546" s="317" t="s">
        <v>19</v>
      </c>
      <c r="D546" s="317" t="s">
        <v>1428</v>
      </c>
      <c r="E546" s="21" t="s">
        <v>19</v>
      </c>
      <c r="F546" s="318">
        <v>0</v>
      </c>
      <c r="G546" s="42"/>
      <c r="H546" s="48"/>
    </row>
    <row r="547" s="2" customFormat="1" ht="16.8" customHeight="1">
      <c r="A547" s="42"/>
      <c r="B547" s="48"/>
      <c r="C547" s="317" t="s">
        <v>19</v>
      </c>
      <c r="D547" s="317" t="s">
        <v>1429</v>
      </c>
      <c r="E547" s="21" t="s">
        <v>19</v>
      </c>
      <c r="F547" s="318">
        <v>125.73</v>
      </c>
      <c r="G547" s="42"/>
      <c r="H547" s="48"/>
    </row>
    <row r="548" s="2" customFormat="1" ht="16.8" customHeight="1">
      <c r="A548" s="42"/>
      <c r="B548" s="48"/>
      <c r="C548" s="317" t="s">
        <v>1207</v>
      </c>
      <c r="D548" s="317" t="s">
        <v>379</v>
      </c>
      <c r="E548" s="21" t="s">
        <v>19</v>
      </c>
      <c r="F548" s="318">
        <v>125.73</v>
      </c>
      <c r="G548" s="42"/>
      <c r="H548" s="48"/>
    </row>
    <row r="549" s="2" customFormat="1" ht="16.8" customHeight="1">
      <c r="A549" s="42"/>
      <c r="B549" s="48"/>
      <c r="C549" s="319" t="s">
        <v>3554</v>
      </c>
      <c r="D549" s="42"/>
      <c r="E549" s="42"/>
      <c r="F549" s="42"/>
      <c r="G549" s="42"/>
      <c r="H549" s="48"/>
    </row>
    <row r="550" s="2" customFormat="1">
      <c r="A550" s="42"/>
      <c r="B550" s="48"/>
      <c r="C550" s="317" t="s">
        <v>1424</v>
      </c>
      <c r="D550" s="317" t="s">
        <v>3626</v>
      </c>
      <c r="E550" s="21" t="s">
        <v>107</v>
      </c>
      <c r="F550" s="318">
        <v>50.292000000000002</v>
      </c>
      <c r="G550" s="42"/>
      <c r="H550" s="48"/>
    </row>
    <row r="551" s="2" customFormat="1">
      <c r="A551" s="42"/>
      <c r="B551" s="48"/>
      <c r="C551" s="317" t="s">
        <v>1431</v>
      </c>
      <c r="D551" s="317" t="s">
        <v>3676</v>
      </c>
      <c r="E551" s="21" t="s">
        <v>107</v>
      </c>
      <c r="F551" s="318">
        <v>75.438000000000002</v>
      </c>
      <c r="G551" s="42"/>
      <c r="H551" s="48"/>
    </row>
    <row r="552" s="2" customFormat="1">
      <c r="A552" s="42"/>
      <c r="B552" s="48"/>
      <c r="C552" s="317" t="s">
        <v>1459</v>
      </c>
      <c r="D552" s="317" t="s">
        <v>3636</v>
      </c>
      <c r="E552" s="21" t="s">
        <v>107</v>
      </c>
      <c r="F552" s="318">
        <v>431.56200000000001</v>
      </c>
      <c r="G552" s="42"/>
      <c r="H552" s="48"/>
    </row>
    <row r="553" s="2" customFormat="1" ht="16.8" customHeight="1">
      <c r="A553" s="42"/>
      <c r="B553" s="48"/>
      <c r="C553" s="313" t="s">
        <v>1210</v>
      </c>
      <c r="D553" s="314" t="s">
        <v>1211</v>
      </c>
      <c r="E553" s="315" t="s">
        <v>115</v>
      </c>
      <c r="F553" s="316">
        <v>12.013</v>
      </c>
      <c r="G553" s="42"/>
      <c r="H553" s="48"/>
    </row>
    <row r="554" s="2" customFormat="1" ht="16.8" customHeight="1">
      <c r="A554" s="42"/>
      <c r="B554" s="48"/>
      <c r="C554" s="317" t="s">
        <v>19</v>
      </c>
      <c r="D554" s="317" t="s">
        <v>2050</v>
      </c>
      <c r="E554" s="21" t="s">
        <v>19</v>
      </c>
      <c r="F554" s="318">
        <v>0</v>
      </c>
      <c r="G554" s="42"/>
      <c r="H554" s="48"/>
    </row>
    <row r="555" s="2" customFormat="1" ht="16.8" customHeight="1">
      <c r="A555" s="42"/>
      <c r="B555" s="48"/>
      <c r="C555" s="317" t="s">
        <v>19</v>
      </c>
      <c r="D555" s="317" t="s">
        <v>2051</v>
      </c>
      <c r="E555" s="21" t="s">
        <v>19</v>
      </c>
      <c r="F555" s="318">
        <v>9.5570000000000004</v>
      </c>
      <c r="G555" s="42"/>
      <c r="H555" s="48"/>
    </row>
    <row r="556" s="2" customFormat="1" ht="16.8" customHeight="1">
      <c r="A556" s="42"/>
      <c r="B556" s="48"/>
      <c r="C556" s="317" t="s">
        <v>19</v>
      </c>
      <c r="D556" s="317" t="s">
        <v>2052</v>
      </c>
      <c r="E556" s="21" t="s">
        <v>19</v>
      </c>
      <c r="F556" s="318">
        <v>0</v>
      </c>
      <c r="G556" s="42"/>
      <c r="H556" s="48"/>
    </row>
    <row r="557" s="2" customFormat="1" ht="16.8" customHeight="1">
      <c r="A557" s="42"/>
      <c r="B557" s="48"/>
      <c r="C557" s="317" t="s">
        <v>19</v>
      </c>
      <c r="D557" s="317" t="s">
        <v>2053</v>
      </c>
      <c r="E557" s="21" t="s">
        <v>19</v>
      </c>
      <c r="F557" s="318">
        <v>2.456</v>
      </c>
      <c r="G557" s="42"/>
      <c r="H557" s="48"/>
    </row>
    <row r="558" s="2" customFormat="1" ht="16.8" customHeight="1">
      <c r="A558" s="42"/>
      <c r="B558" s="48"/>
      <c r="C558" s="317" t="s">
        <v>1210</v>
      </c>
      <c r="D558" s="317" t="s">
        <v>379</v>
      </c>
      <c r="E558" s="21" t="s">
        <v>19</v>
      </c>
      <c r="F558" s="318">
        <v>12.013</v>
      </c>
      <c r="G558" s="42"/>
      <c r="H558" s="48"/>
    </row>
    <row r="559" s="2" customFormat="1" ht="16.8" customHeight="1">
      <c r="A559" s="42"/>
      <c r="B559" s="48"/>
      <c r="C559" s="319" t="s">
        <v>3554</v>
      </c>
      <c r="D559" s="42"/>
      <c r="E559" s="42"/>
      <c r="F559" s="42"/>
      <c r="G559" s="42"/>
      <c r="H559" s="48"/>
    </row>
    <row r="560" s="2" customFormat="1" ht="16.8" customHeight="1">
      <c r="A560" s="42"/>
      <c r="B560" s="48"/>
      <c r="C560" s="317" t="s">
        <v>2046</v>
      </c>
      <c r="D560" s="317" t="s">
        <v>3677</v>
      </c>
      <c r="E560" s="21" t="s">
        <v>93</v>
      </c>
      <c r="F560" s="318">
        <v>12.013</v>
      </c>
      <c r="G560" s="42"/>
      <c r="H560" s="48"/>
    </row>
    <row r="561" s="2" customFormat="1" ht="16.8" customHeight="1">
      <c r="A561" s="42"/>
      <c r="B561" s="48"/>
      <c r="C561" s="317" t="s">
        <v>1978</v>
      </c>
      <c r="D561" s="317" t="s">
        <v>3678</v>
      </c>
      <c r="E561" s="21" t="s">
        <v>93</v>
      </c>
      <c r="F561" s="318">
        <v>12.013</v>
      </c>
      <c r="G561" s="42"/>
      <c r="H561" s="48"/>
    </row>
    <row r="562" s="2" customFormat="1" ht="16.8" customHeight="1">
      <c r="A562" s="42"/>
      <c r="B562" s="48"/>
      <c r="C562" s="313" t="s">
        <v>1213</v>
      </c>
      <c r="D562" s="314" t="s">
        <v>1214</v>
      </c>
      <c r="E562" s="315" t="s">
        <v>93</v>
      </c>
      <c r="F562" s="316">
        <v>337.20999999999998</v>
      </c>
      <c r="G562" s="42"/>
      <c r="H562" s="48"/>
    </row>
    <row r="563" s="2" customFormat="1" ht="16.8" customHeight="1">
      <c r="A563" s="42"/>
      <c r="B563" s="48"/>
      <c r="C563" s="317" t="s">
        <v>19</v>
      </c>
      <c r="D563" s="317" t="s">
        <v>1928</v>
      </c>
      <c r="E563" s="21" t="s">
        <v>19</v>
      </c>
      <c r="F563" s="318">
        <v>0</v>
      </c>
      <c r="G563" s="42"/>
      <c r="H563" s="48"/>
    </row>
    <row r="564" s="2" customFormat="1" ht="16.8" customHeight="1">
      <c r="A564" s="42"/>
      <c r="B564" s="48"/>
      <c r="C564" s="317" t="s">
        <v>19</v>
      </c>
      <c r="D564" s="317" t="s">
        <v>1929</v>
      </c>
      <c r="E564" s="21" t="s">
        <v>19</v>
      </c>
      <c r="F564" s="318">
        <v>337.20999999999998</v>
      </c>
      <c r="G564" s="42"/>
      <c r="H564" s="48"/>
    </row>
    <row r="565" s="2" customFormat="1" ht="16.8" customHeight="1">
      <c r="A565" s="42"/>
      <c r="B565" s="48"/>
      <c r="C565" s="317" t="s">
        <v>1213</v>
      </c>
      <c r="D565" s="317" t="s">
        <v>379</v>
      </c>
      <c r="E565" s="21" t="s">
        <v>19</v>
      </c>
      <c r="F565" s="318">
        <v>337.20999999999998</v>
      </c>
      <c r="G565" s="42"/>
      <c r="H565" s="48"/>
    </row>
    <row r="566" s="2" customFormat="1" ht="16.8" customHeight="1">
      <c r="A566" s="42"/>
      <c r="B566" s="48"/>
      <c r="C566" s="319" t="s">
        <v>3554</v>
      </c>
      <c r="D566" s="42"/>
      <c r="E566" s="42"/>
      <c r="F566" s="42"/>
      <c r="G566" s="42"/>
      <c r="H566" s="48"/>
    </row>
    <row r="567" s="2" customFormat="1">
      <c r="A567" s="42"/>
      <c r="B567" s="48"/>
      <c r="C567" s="317" t="s">
        <v>1924</v>
      </c>
      <c r="D567" s="317" t="s">
        <v>3679</v>
      </c>
      <c r="E567" s="21" t="s">
        <v>93</v>
      </c>
      <c r="F567" s="318">
        <v>713.38999999999999</v>
      </c>
      <c r="G567" s="42"/>
      <c r="H567" s="48"/>
    </row>
    <row r="568" s="2" customFormat="1" ht="16.8" customHeight="1">
      <c r="A568" s="42"/>
      <c r="B568" s="48"/>
      <c r="C568" s="317" t="s">
        <v>1481</v>
      </c>
      <c r="D568" s="317" t="s">
        <v>3680</v>
      </c>
      <c r="E568" s="21" t="s">
        <v>93</v>
      </c>
      <c r="F568" s="318">
        <v>1009.02</v>
      </c>
      <c r="G568" s="42"/>
      <c r="H568" s="48"/>
    </row>
    <row r="569" s="2" customFormat="1" ht="16.8" customHeight="1">
      <c r="A569" s="42"/>
      <c r="B569" s="48"/>
      <c r="C569" s="317" t="s">
        <v>1543</v>
      </c>
      <c r="D569" s="317" t="s">
        <v>3681</v>
      </c>
      <c r="E569" s="21" t="s">
        <v>93</v>
      </c>
      <c r="F569" s="318">
        <v>1009.02</v>
      </c>
      <c r="G569" s="42"/>
      <c r="H569" s="48"/>
    </row>
    <row r="570" s="2" customFormat="1" ht="16.8" customHeight="1">
      <c r="A570" s="42"/>
      <c r="B570" s="48"/>
      <c r="C570" s="317" t="s">
        <v>1936</v>
      </c>
      <c r="D570" s="317" t="s">
        <v>3682</v>
      </c>
      <c r="E570" s="21" t="s">
        <v>222</v>
      </c>
      <c r="F570" s="318">
        <v>11.771000000000001</v>
      </c>
      <c r="G570" s="42"/>
      <c r="H570" s="48"/>
    </row>
    <row r="571" s="2" customFormat="1" ht="16.8" customHeight="1">
      <c r="A571" s="42"/>
      <c r="B571" s="48"/>
      <c r="C571" s="317" t="s">
        <v>1930</v>
      </c>
      <c r="D571" s="317" t="s">
        <v>3683</v>
      </c>
      <c r="E571" s="21" t="s">
        <v>222</v>
      </c>
      <c r="F571" s="318">
        <v>11.771000000000001</v>
      </c>
      <c r="G571" s="42"/>
      <c r="H571" s="48"/>
    </row>
    <row r="572" s="2" customFormat="1" ht="16.8" customHeight="1">
      <c r="A572" s="42"/>
      <c r="B572" s="48"/>
      <c r="C572" s="313" t="s">
        <v>1216</v>
      </c>
      <c r="D572" s="314" t="s">
        <v>1217</v>
      </c>
      <c r="E572" s="315" t="s">
        <v>93</v>
      </c>
      <c r="F572" s="316">
        <v>126.02</v>
      </c>
      <c r="G572" s="42"/>
      <c r="H572" s="48"/>
    </row>
    <row r="573" s="2" customFormat="1" ht="16.8" customHeight="1">
      <c r="A573" s="42"/>
      <c r="B573" s="48"/>
      <c r="C573" s="317" t="s">
        <v>19</v>
      </c>
      <c r="D573" s="317" t="s">
        <v>1993</v>
      </c>
      <c r="E573" s="21" t="s">
        <v>19</v>
      </c>
      <c r="F573" s="318">
        <v>0</v>
      </c>
      <c r="G573" s="42"/>
      <c r="H573" s="48"/>
    </row>
    <row r="574" s="2" customFormat="1" ht="16.8" customHeight="1">
      <c r="A574" s="42"/>
      <c r="B574" s="48"/>
      <c r="C574" s="317" t="s">
        <v>19</v>
      </c>
      <c r="D574" s="317" t="s">
        <v>1994</v>
      </c>
      <c r="E574" s="21" t="s">
        <v>19</v>
      </c>
      <c r="F574" s="318">
        <v>0</v>
      </c>
      <c r="G574" s="42"/>
      <c r="H574" s="48"/>
    </row>
    <row r="575" s="2" customFormat="1" ht="16.8" customHeight="1">
      <c r="A575" s="42"/>
      <c r="B575" s="48"/>
      <c r="C575" s="317" t="s">
        <v>19</v>
      </c>
      <c r="D575" s="317" t="s">
        <v>1995</v>
      </c>
      <c r="E575" s="21" t="s">
        <v>19</v>
      </c>
      <c r="F575" s="318">
        <v>126.02</v>
      </c>
      <c r="G575" s="42"/>
      <c r="H575" s="48"/>
    </row>
    <row r="576" s="2" customFormat="1" ht="16.8" customHeight="1">
      <c r="A576" s="42"/>
      <c r="B576" s="48"/>
      <c r="C576" s="317" t="s">
        <v>1216</v>
      </c>
      <c r="D576" s="317" t="s">
        <v>379</v>
      </c>
      <c r="E576" s="21" t="s">
        <v>19</v>
      </c>
      <c r="F576" s="318">
        <v>126.02</v>
      </c>
      <c r="G576" s="42"/>
      <c r="H576" s="48"/>
    </row>
    <row r="577" s="2" customFormat="1" ht="16.8" customHeight="1">
      <c r="A577" s="42"/>
      <c r="B577" s="48"/>
      <c r="C577" s="319" t="s">
        <v>3554</v>
      </c>
      <c r="D577" s="42"/>
      <c r="E577" s="42"/>
      <c r="F577" s="42"/>
      <c r="G577" s="42"/>
      <c r="H577" s="48"/>
    </row>
    <row r="578" s="2" customFormat="1" ht="16.8" customHeight="1">
      <c r="A578" s="42"/>
      <c r="B578" s="48"/>
      <c r="C578" s="317" t="s">
        <v>1989</v>
      </c>
      <c r="D578" s="317" t="s">
        <v>3684</v>
      </c>
      <c r="E578" s="21" t="s">
        <v>93</v>
      </c>
      <c r="F578" s="318">
        <v>126.02</v>
      </c>
      <c r="G578" s="42"/>
      <c r="H578" s="48"/>
    </row>
    <row r="579" s="2" customFormat="1">
      <c r="A579" s="42"/>
      <c r="B579" s="48"/>
      <c r="C579" s="317" t="s">
        <v>1357</v>
      </c>
      <c r="D579" s="317" t="s">
        <v>3655</v>
      </c>
      <c r="E579" s="21" t="s">
        <v>107</v>
      </c>
      <c r="F579" s="318">
        <v>20.879999999999999</v>
      </c>
      <c r="G579" s="42"/>
      <c r="H579" s="48"/>
    </row>
    <row r="580" s="2" customFormat="1">
      <c r="A580" s="42"/>
      <c r="B580" s="48"/>
      <c r="C580" s="317" t="s">
        <v>1924</v>
      </c>
      <c r="D580" s="317" t="s">
        <v>3679</v>
      </c>
      <c r="E580" s="21" t="s">
        <v>93</v>
      </c>
      <c r="F580" s="318">
        <v>713.38999999999999</v>
      </c>
      <c r="G580" s="42"/>
      <c r="H580" s="48"/>
    </row>
    <row r="581" s="2" customFormat="1">
      <c r="A581" s="42"/>
      <c r="B581" s="48"/>
      <c r="C581" s="317" t="s">
        <v>1939</v>
      </c>
      <c r="D581" s="317" t="s">
        <v>3685</v>
      </c>
      <c r="E581" s="21" t="s">
        <v>93</v>
      </c>
      <c r="F581" s="318">
        <v>126.02</v>
      </c>
      <c r="G581" s="42"/>
      <c r="H581" s="48"/>
    </row>
    <row r="582" s="2" customFormat="1" ht="16.8" customHeight="1">
      <c r="A582" s="42"/>
      <c r="B582" s="48"/>
      <c r="C582" s="317" t="s">
        <v>1949</v>
      </c>
      <c r="D582" s="317" t="s">
        <v>3686</v>
      </c>
      <c r="E582" s="21" t="s">
        <v>222</v>
      </c>
      <c r="F582" s="318">
        <v>5.2930000000000001</v>
      </c>
      <c r="G582" s="42"/>
      <c r="H582" s="48"/>
    </row>
    <row r="583" s="2" customFormat="1" ht="16.8" customHeight="1">
      <c r="A583" s="42"/>
      <c r="B583" s="48"/>
      <c r="C583" s="317" t="s">
        <v>1944</v>
      </c>
      <c r="D583" s="317" t="s">
        <v>3687</v>
      </c>
      <c r="E583" s="21" t="s">
        <v>222</v>
      </c>
      <c r="F583" s="318">
        <v>5.2930000000000001</v>
      </c>
      <c r="G583" s="42"/>
      <c r="H583" s="48"/>
    </row>
    <row r="584" s="2" customFormat="1" ht="16.8" customHeight="1">
      <c r="A584" s="42"/>
      <c r="B584" s="48"/>
      <c r="C584" s="313" t="s">
        <v>1219</v>
      </c>
      <c r="D584" s="314" t="s">
        <v>1220</v>
      </c>
      <c r="E584" s="315" t="s">
        <v>93</v>
      </c>
      <c r="F584" s="316">
        <v>211.19</v>
      </c>
      <c r="G584" s="42"/>
      <c r="H584" s="48"/>
    </row>
    <row r="585" s="2" customFormat="1" ht="16.8" customHeight="1">
      <c r="A585" s="42"/>
      <c r="B585" s="48"/>
      <c r="C585" s="317" t="s">
        <v>19</v>
      </c>
      <c r="D585" s="317" t="s">
        <v>1993</v>
      </c>
      <c r="E585" s="21" t="s">
        <v>19</v>
      </c>
      <c r="F585" s="318">
        <v>0</v>
      </c>
      <c r="G585" s="42"/>
      <c r="H585" s="48"/>
    </row>
    <row r="586" s="2" customFormat="1" ht="16.8" customHeight="1">
      <c r="A586" s="42"/>
      <c r="B586" s="48"/>
      <c r="C586" s="317" t="s">
        <v>19</v>
      </c>
      <c r="D586" s="317" t="s">
        <v>1994</v>
      </c>
      <c r="E586" s="21" t="s">
        <v>19</v>
      </c>
      <c r="F586" s="318">
        <v>0</v>
      </c>
      <c r="G586" s="42"/>
      <c r="H586" s="48"/>
    </row>
    <row r="587" s="2" customFormat="1" ht="16.8" customHeight="1">
      <c r="A587" s="42"/>
      <c r="B587" s="48"/>
      <c r="C587" s="317" t="s">
        <v>19</v>
      </c>
      <c r="D587" s="317" t="s">
        <v>1221</v>
      </c>
      <c r="E587" s="21" t="s">
        <v>19</v>
      </c>
      <c r="F587" s="318">
        <v>211.19</v>
      </c>
      <c r="G587" s="42"/>
      <c r="H587" s="48"/>
    </row>
    <row r="588" s="2" customFormat="1" ht="16.8" customHeight="1">
      <c r="A588" s="42"/>
      <c r="B588" s="48"/>
      <c r="C588" s="317" t="s">
        <v>1219</v>
      </c>
      <c r="D588" s="317" t="s">
        <v>379</v>
      </c>
      <c r="E588" s="21" t="s">
        <v>19</v>
      </c>
      <c r="F588" s="318">
        <v>211.19</v>
      </c>
      <c r="G588" s="42"/>
      <c r="H588" s="48"/>
    </row>
    <row r="589" s="2" customFormat="1" ht="16.8" customHeight="1">
      <c r="A589" s="42"/>
      <c r="B589" s="48"/>
      <c r="C589" s="319" t="s">
        <v>3554</v>
      </c>
      <c r="D589" s="42"/>
      <c r="E589" s="42"/>
      <c r="F589" s="42"/>
      <c r="G589" s="42"/>
      <c r="H589" s="48"/>
    </row>
    <row r="590" s="2" customFormat="1" ht="16.8" customHeight="1">
      <c r="A590" s="42"/>
      <c r="B590" s="48"/>
      <c r="C590" s="317" t="s">
        <v>1996</v>
      </c>
      <c r="D590" s="317" t="s">
        <v>3688</v>
      </c>
      <c r="E590" s="21" t="s">
        <v>93</v>
      </c>
      <c r="F590" s="318">
        <v>211.19</v>
      </c>
      <c r="G590" s="42"/>
      <c r="H590" s="48"/>
    </row>
    <row r="591" s="2" customFormat="1">
      <c r="A591" s="42"/>
      <c r="B591" s="48"/>
      <c r="C591" s="317" t="s">
        <v>1366</v>
      </c>
      <c r="D591" s="317" t="s">
        <v>3657</v>
      </c>
      <c r="E591" s="21" t="s">
        <v>107</v>
      </c>
      <c r="F591" s="318">
        <v>49.232999999999997</v>
      </c>
      <c r="G591" s="42"/>
      <c r="H591" s="48"/>
    </row>
    <row r="592" s="2" customFormat="1">
      <c r="A592" s="42"/>
      <c r="B592" s="48"/>
      <c r="C592" s="317" t="s">
        <v>1924</v>
      </c>
      <c r="D592" s="317" t="s">
        <v>3679</v>
      </c>
      <c r="E592" s="21" t="s">
        <v>93</v>
      </c>
      <c r="F592" s="318">
        <v>713.38999999999999</v>
      </c>
      <c r="G592" s="42"/>
      <c r="H592" s="48"/>
    </row>
    <row r="593" s="2" customFormat="1" ht="16.8" customHeight="1">
      <c r="A593" s="42"/>
      <c r="B593" s="48"/>
      <c r="C593" s="313" t="s">
        <v>1222</v>
      </c>
      <c r="D593" s="314" t="s">
        <v>1223</v>
      </c>
      <c r="E593" s="315" t="s">
        <v>93</v>
      </c>
      <c r="F593" s="316">
        <v>7.3840000000000003</v>
      </c>
      <c r="G593" s="42"/>
      <c r="H593" s="48"/>
    </row>
    <row r="594" s="2" customFormat="1" ht="16.8" customHeight="1">
      <c r="A594" s="42"/>
      <c r="B594" s="48"/>
      <c r="C594" s="317" t="s">
        <v>19</v>
      </c>
      <c r="D594" s="317" t="s">
        <v>2021</v>
      </c>
      <c r="E594" s="21" t="s">
        <v>19</v>
      </c>
      <c r="F594" s="318">
        <v>0</v>
      </c>
      <c r="G594" s="42"/>
      <c r="H594" s="48"/>
    </row>
    <row r="595" s="2" customFormat="1" ht="16.8" customHeight="1">
      <c r="A595" s="42"/>
      <c r="B595" s="48"/>
      <c r="C595" s="317" t="s">
        <v>19</v>
      </c>
      <c r="D595" s="317" t="s">
        <v>2022</v>
      </c>
      <c r="E595" s="21" t="s">
        <v>19</v>
      </c>
      <c r="F595" s="318">
        <v>0</v>
      </c>
      <c r="G595" s="42"/>
      <c r="H595" s="48"/>
    </row>
    <row r="596" s="2" customFormat="1" ht="16.8" customHeight="1">
      <c r="A596" s="42"/>
      <c r="B596" s="48"/>
      <c r="C596" s="317" t="s">
        <v>19</v>
      </c>
      <c r="D596" s="317" t="s">
        <v>2023</v>
      </c>
      <c r="E596" s="21" t="s">
        <v>19</v>
      </c>
      <c r="F596" s="318">
        <v>7.3840000000000003</v>
      </c>
      <c r="G596" s="42"/>
      <c r="H596" s="48"/>
    </row>
    <row r="597" s="2" customFormat="1" ht="16.8" customHeight="1">
      <c r="A597" s="42"/>
      <c r="B597" s="48"/>
      <c r="C597" s="317" t="s">
        <v>1222</v>
      </c>
      <c r="D597" s="317" t="s">
        <v>379</v>
      </c>
      <c r="E597" s="21" t="s">
        <v>19</v>
      </c>
      <c r="F597" s="318">
        <v>7.3840000000000003</v>
      </c>
      <c r="G597" s="42"/>
      <c r="H597" s="48"/>
    </row>
    <row r="598" s="2" customFormat="1" ht="16.8" customHeight="1">
      <c r="A598" s="42"/>
      <c r="B598" s="48"/>
      <c r="C598" s="319" t="s">
        <v>3554</v>
      </c>
      <c r="D598" s="42"/>
      <c r="E598" s="42"/>
      <c r="F598" s="42"/>
      <c r="G598" s="42"/>
      <c r="H598" s="48"/>
    </row>
    <row r="599" s="2" customFormat="1" ht="16.8" customHeight="1">
      <c r="A599" s="42"/>
      <c r="B599" s="48"/>
      <c r="C599" s="317" t="s">
        <v>2017</v>
      </c>
      <c r="D599" s="317" t="s">
        <v>3689</v>
      </c>
      <c r="E599" s="21" t="s">
        <v>93</v>
      </c>
      <c r="F599" s="318">
        <v>11.492000000000001</v>
      </c>
      <c r="G599" s="42"/>
      <c r="H599" s="48"/>
    </row>
    <row r="600" s="2" customFormat="1">
      <c r="A600" s="42"/>
      <c r="B600" s="48"/>
      <c r="C600" s="317" t="s">
        <v>1357</v>
      </c>
      <c r="D600" s="317" t="s">
        <v>3655</v>
      </c>
      <c r="E600" s="21" t="s">
        <v>107</v>
      </c>
      <c r="F600" s="318">
        <v>20.879999999999999</v>
      </c>
      <c r="G600" s="42"/>
      <c r="H600" s="48"/>
    </row>
    <row r="601" s="2" customFormat="1" ht="16.8" customHeight="1">
      <c r="A601" s="42"/>
      <c r="B601" s="48"/>
      <c r="C601" s="317" t="s">
        <v>1983</v>
      </c>
      <c r="D601" s="317" t="s">
        <v>3690</v>
      </c>
      <c r="E601" s="21" t="s">
        <v>93</v>
      </c>
      <c r="F601" s="318">
        <v>4.984</v>
      </c>
      <c r="G601" s="42"/>
      <c r="H601" s="48"/>
    </row>
    <row r="602" s="2" customFormat="1" ht="16.8" customHeight="1">
      <c r="A602" s="42"/>
      <c r="B602" s="48"/>
      <c r="C602" s="317" t="s">
        <v>2028</v>
      </c>
      <c r="D602" s="317" t="s">
        <v>2029</v>
      </c>
      <c r="E602" s="21" t="s">
        <v>93</v>
      </c>
      <c r="F602" s="318">
        <v>11.722</v>
      </c>
      <c r="G602" s="42"/>
      <c r="H602" s="48"/>
    </row>
    <row r="603" s="2" customFormat="1" ht="16.8" customHeight="1">
      <c r="A603" s="42"/>
      <c r="B603" s="48"/>
      <c r="C603" s="313" t="s">
        <v>1225</v>
      </c>
      <c r="D603" s="314" t="s">
        <v>1226</v>
      </c>
      <c r="E603" s="315" t="s">
        <v>115</v>
      </c>
      <c r="F603" s="316">
        <v>39.713999999999999</v>
      </c>
      <c r="G603" s="42"/>
      <c r="H603" s="48"/>
    </row>
    <row r="604" s="2" customFormat="1" ht="16.8" customHeight="1">
      <c r="A604" s="42"/>
      <c r="B604" s="48"/>
      <c r="C604" s="317" t="s">
        <v>19</v>
      </c>
      <c r="D604" s="317" t="s">
        <v>2251</v>
      </c>
      <c r="E604" s="21" t="s">
        <v>19</v>
      </c>
      <c r="F604" s="318">
        <v>39.713999999999999</v>
      </c>
      <c r="G604" s="42"/>
      <c r="H604" s="48"/>
    </row>
    <row r="605" s="2" customFormat="1" ht="16.8" customHeight="1">
      <c r="A605" s="42"/>
      <c r="B605" s="48"/>
      <c r="C605" s="317" t="s">
        <v>1225</v>
      </c>
      <c r="D605" s="317" t="s">
        <v>379</v>
      </c>
      <c r="E605" s="21" t="s">
        <v>19</v>
      </c>
      <c r="F605" s="318">
        <v>39.713999999999999</v>
      </c>
      <c r="G605" s="42"/>
      <c r="H605" s="48"/>
    </row>
    <row r="606" s="2" customFormat="1" ht="16.8" customHeight="1">
      <c r="A606" s="42"/>
      <c r="B606" s="48"/>
      <c r="C606" s="319" t="s">
        <v>3554</v>
      </c>
      <c r="D606" s="42"/>
      <c r="E606" s="42"/>
      <c r="F606" s="42"/>
      <c r="G606" s="42"/>
      <c r="H606" s="48"/>
    </row>
    <row r="607" s="2" customFormat="1" ht="16.8" customHeight="1">
      <c r="A607" s="42"/>
      <c r="B607" s="48"/>
      <c r="C607" s="317" t="s">
        <v>2245</v>
      </c>
      <c r="D607" s="317" t="s">
        <v>2246</v>
      </c>
      <c r="E607" s="21" t="s">
        <v>115</v>
      </c>
      <c r="F607" s="318">
        <v>197.25</v>
      </c>
      <c r="G607" s="42"/>
      <c r="H607" s="48"/>
    </row>
    <row r="608" s="2" customFormat="1">
      <c r="A608" s="42"/>
      <c r="B608" s="48"/>
      <c r="C608" s="317" t="s">
        <v>1366</v>
      </c>
      <c r="D608" s="317" t="s">
        <v>3657</v>
      </c>
      <c r="E608" s="21" t="s">
        <v>107</v>
      </c>
      <c r="F608" s="318">
        <v>49.232999999999997</v>
      </c>
      <c r="G608" s="42"/>
      <c r="H608" s="48"/>
    </row>
    <row r="609" s="2" customFormat="1" ht="16.8" customHeight="1">
      <c r="A609" s="42"/>
      <c r="B609" s="48"/>
      <c r="C609" s="317" t="s">
        <v>1514</v>
      </c>
      <c r="D609" s="317" t="s">
        <v>3691</v>
      </c>
      <c r="E609" s="21" t="s">
        <v>93</v>
      </c>
      <c r="F609" s="318">
        <v>108.488</v>
      </c>
      <c r="G609" s="42"/>
      <c r="H609" s="48"/>
    </row>
    <row r="610" s="2" customFormat="1" ht="16.8" customHeight="1">
      <c r="A610" s="42"/>
      <c r="B610" s="48"/>
      <c r="C610" s="317" t="s">
        <v>1520</v>
      </c>
      <c r="D610" s="317" t="s">
        <v>1521</v>
      </c>
      <c r="E610" s="21" t="s">
        <v>222</v>
      </c>
      <c r="F610" s="318">
        <v>36.887</v>
      </c>
      <c r="G610" s="42"/>
      <c r="H610" s="48"/>
    </row>
    <row r="611" s="2" customFormat="1" ht="16.8" customHeight="1">
      <c r="A611" s="42"/>
      <c r="B611" s="48"/>
      <c r="C611" s="317" t="s">
        <v>2256</v>
      </c>
      <c r="D611" s="317" t="s">
        <v>3692</v>
      </c>
      <c r="E611" s="21" t="s">
        <v>115</v>
      </c>
      <c r="F611" s="318">
        <v>207.113</v>
      </c>
      <c r="G611" s="42"/>
      <c r="H611" s="48"/>
    </row>
    <row r="612" s="2" customFormat="1" ht="16.8" customHeight="1">
      <c r="A612" s="42"/>
      <c r="B612" s="48"/>
      <c r="C612" s="313" t="s">
        <v>1228</v>
      </c>
      <c r="D612" s="314" t="s">
        <v>1229</v>
      </c>
      <c r="E612" s="315" t="s">
        <v>115</v>
      </c>
      <c r="F612" s="316">
        <v>51.432000000000002</v>
      </c>
      <c r="G612" s="42"/>
      <c r="H612" s="48"/>
    </row>
    <row r="613" s="2" customFormat="1" ht="16.8" customHeight="1">
      <c r="A613" s="42"/>
      <c r="B613" s="48"/>
      <c r="C613" s="317" t="s">
        <v>19</v>
      </c>
      <c r="D613" s="317" t="s">
        <v>2248</v>
      </c>
      <c r="E613" s="21" t="s">
        <v>19</v>
      </c>
      <c r="F613" s="318">
        <v>0</v>
      </c>
      <c r="G613" s="42"/>
      <c r="H613" s="48"/>
    </row>
    <row r="614" s="2" customFormat="1" ht="16.8" customHeight="1">
      <c r="A614" s="42"/>
      <c r="B614" s="48"/>
      <c r="C614" s="317" t="s">
        <v>19</v>
      </c>
      <c r="D614" s="317" t="s">
        <v>2249</v>
      </c>
      <c r="E614" s="21" t="s">
        <v>19</v>
      </c>
      <c r="F614" s="318">
        <v>0</v>
      </c>
      <c r="G614" s="42"/>
      <c r="H614" s="48"/>
    </row>
    <row r="615" s="2" customFormat="1" ht="16.8" customHeight="1">
      <c r="A615" s="42"/>
      <c r="B615" s="48"/>
      <c r="C615" s="317" t="s">
        <v>19</v>
      </c>
      <c r="D615" s="317" t="s">
        <v>2250</v>
      </c>
      <c r="E615" s="21" t="s">
        <v>19</v>
      </c>
      <c r="F615" s="318">
        <v>51.432000000000002</v>
      </c>
      <c r="G615" s="42"/>
      <c r="H615" s="48"/>
    </row>
    <row r="616" s="2" customFormat="1" ht="16.8" customHeight="1">
      <c r="A616" s="42"/>
      <c r="B616" s="48"/>
      <c r="C616" s="317" t="s">
        <v>1228</v>
      </c>
      <c r="D616" s="317" t="s">
        <v>379</v>
      </c>
      <c r="E616" s="21" t="s">
        <v>19</v>
      </c>
      <c r="F616" s="318">
        <v>51.432000000000002</v>
      </c>
      <c r="G616" s="42"/>
      <c r="H616" s="48"/>
    </row>
    <row r="617" s="2" customFormat="1" ht="16.8" customHeight="1">
      <c r="A617" s="42"/>
      <c r="B617" s="48"/>
      <c r="C617" s="319" t="s">
        <v>3554</v>
      </c>
      <c r="D617" s="42"/>
      <c r="E617" s="42"/>
      <c r="F617" s="42"/>
      <c r="G617" s="42"/>
      <c r="H617" s="48"/>
    </row>
    <row r="618" s="2" customFormat="1" ht="16.8" customHeight="1">
      <c r="A618" s="42"/>
      <c r="B618" s="48"/>
      <c r="C618" s="317" t="s">
        <v>2245</v>
      </c>
      <c r="D618" s="317" t="s">
        <v>2246</v>
      </c>
      <c r="E618" s="21" t="s">
        <v>115</v>
      </c>
      <c r="F618" s="318">
        <v>197.25</v>
      </c>
      <c r="G618" s="42"/>
      <c r="H618" s="48"/>
    </row>
    <row r="619" s="2" customFormat="1">
      <c r="A619" s="42"/>
      <c r="B619" s="48"/>
      <c r="C619" s="317" t="s">
        <v>1357</v>
      </c>
      <c r="D619" s="317" t="s">
        <v>3655</v>
      </c>
      <c r="E619" s="21" t="s">
        <v>107</v>
      </c>
      <c r="F619" s="318">
        <v>20.879999999999999</v>
      </c>
      <c r="G619" s="42"/>
      <c r="H619" s="48"/>
    </row>
    <row r="620" s="2" customFormat="1" ht="16.8" customHeight="1">
      <c r="A620" s="42"/>
      <c r="B620" s="48"/>
      <c r="C620" s="317" t="s">
        <v>1514</v>
      </c>
      <c r="D620" s="317" t="s">
        <v>3691</v>
      </c>
      <c r="E620" s="21" t="s">
        <v>93</v>
      </c>
      <c r="F620" s="318">
        <v>108.488</v>
      </c>
      <c r="G620" s="42"/>
      <c r="H620" s="48"/>
    </row>
    <row r="621" s="2" customFormat="1" ht="16.8" customHeight="1">
      <c r="A621" s="42"/>
      <c r="B621" s="48"/>
      <c r="C621" s="317" t="s">
        <v>1520</v>
      </c>
      <c r="D621" s="317" t="s">
        <v>1521</v>
      </c>
      <c r="E621" s="21" t="s">
        <v>222</v>
      </c>
      <c r="F621" s="318">
        <v>36.887</v>
      </c>
      <c r="G621" s="42"/>
      <c r="H621" s="48"/>
    </row>
    <row r="622" s="2" customFormat="1" ht="16.8" customHeight="1">
      <c r="A622" s="42"/>
      <c r="B622" s="48"/>
      <c r="C622" s="317" t="s">
        <v>2256</v>
      </c>
      <c r="D622" s="317" t="s">
        <v>3692</v>
      </c>
      <c r="E622" s="21" t="s">
        <v>115</v>
      </c>
      <c r="F622" s="318">
        <v>207.113</v>
      </c>
      <c r="G622" s="42"/>
      <c r="H622" s="48"/>
    </row>
    <row r="623" s="2" customFormat="1" ht="16.8" customHeight="1">
      <c r="A623" s="42"/>
      <c r="B623" s="48"/>
      <c r="C623" s="313" t="s">
        <v>1231</v>
      </c>
      <c r="D623" s="314" t="s">
        <v>1232</v>
      </c>
      <c r="E623" s="315" t="s">
        <v>93</v>
      </c>
      <c r="F623" s="316">
        <v>91.730000000000004</v>
      </c>
      <c r="G623" s="42"/>
      <c r="H623" s="48"/>
    </row>
    <row r="624" s="2" customFormat="1" ht="16.8" customHeight="1">
      <c r="A624" s="42"/>
      <c r="B624" s="48"/>
      <c r="C624" s="317" t="s">
        <v>19</v>
      </c>
      <c r="D624" s="317" t="s">
        <v>1957</v>
      </c>
      <c r="E624" s="21" t="s">
        <v>19</v>
      </c>
      <c r="F624" s="318">
        <v>0</v>
      </c>
      <c r="G624" s="42"/>
      <c r="H624" s="48"/>
    </row>
    <row r="625" s="2" customFormat="1" ht="16.8" customHeight="1">
      <c r="A625" s="42"/>
      <c r="B625" s="48"/>
      <c r="C625" s="317" t="s">
        <v>19</v>
      </c>
      <c r="D625" s="317" t="s">
        <v>1958</v>
      </c>
      <c r="E625" s="21" t="s">
        <v>19</v>
      </c>
      <c r="F625" s="318">
        <v>0</v>
      </c>
      <c r="G625" s="42"/>
      <c r="H625" s="48"/>
    </row>
    <row r="626" s="2" customFormat="1" ht="16.8" customHeight="1">
      <c r="A626" s="42"/>
      <c r="B626" s="48"/>
      <c r="C626" s="317" t="s">
        <v>19</v>
      </c>
      <c r="D626" s="317" t="s">
        <v>1959</v>
      </c>
      <c r="E626" s="21" t="s">
        <v>19</v>
      </c>
      <c r="F626" s="318">
        <v>91.730000000000004</v>
      </c>
      <c r="G626" s="42"/>
      <c r="H626" s="48"/>
    </row>
    <row r="627" s="2" customFormat="1" ht="16.8" customHeight="1">
      <c r="A627" s="42"/>
      <c r="B627" s="48"/>
      <c r="C627" s="317" t="s">
        <v>1231</v>
      </c>
      <c r="D627" s="317" t="s">
        <v>379</v>
      </c>
      <c r="E627" s="21" t="s">
        <v>19</v>
      </c>
      <c r="F627" s="318">
        <v>91.730000000000004</v>
      </c>
      <c r="G627" s="42"/>
      <c r="H627" s="48"/>
    </row>
    <row r="628" s="2" customFormat="1" ht="16.8" customHeight="1">
      <c r="A628" s="42"/>
      <c r="B628" s="48"/>
      <c r="C628" s="319" t="s">
        <v>3554</v>
      </c>
      <c r="D628" s="42"/>
      <c r="E628" s="42"/>
      <c r="F628" s="42"/>
      <c r="G628" s="42"/>
      <c r="H628" s="48"/>
    </row>
    <row r="629" s="2" customFormat="1">
      <c r="A629" s="42"/>
      <c r="B629" s="48"/>
      <c r="C629" s="317" t="s">
        <v>1952</v>
      </c>
      <c r="D629" s="317" t="s">
        <v>3693</v>
      </c>
      <c r="E629" s="21" t="s">
        <v>93</v>
      </c>
      <c r="F629" s="318">
        <v>467.91000000000002</v>
      </c>
      <c r="G629" s="42"/>
      <c r="H629" s="48"/>
    </row>
    <row r="630" s="2" customFormat="1">
      <c r="A630" s="42"/>
      <c r="B630" s="48"/>
      <c r="C630" s="317" t="s">
        <v>1357</v>
      </c>
      <c r="D630" s="317" t="s">
        <v>3655</v>
      </c>
      <c r="E630" s="21" t="s">
        <v>107</v>
      </c>
      <c r="F630" s="318">
        <v>20.879999999999999</v>
      </c>
      <c r="G630" s="42"/>
      <c r="H630" s="48"/>
    </row>
    <row r="631" s="2" customFormat="1" ht="16.8" customHeight="1">
      <c r="A631" s="42"/>
      <c r="B631" s="48"/>
      <c r="C631" s="317" t="s">
        <v>1481</v>
      </c>
      <c r="D631" s="317" t="s">
        <v>3680</v>
      </c>
      <c r="E631" s="21" t="s">
        <v>93</v>
      </c>
      <c r="F631" s="318">
        <v>1009.02</v>
      </c>
      <c r="G631" s="42"/>
      <c r="H631" s="48"/>
    </row>
    <row r="632" s="2" customFormat="1" ht="16.8" customHeight="1">
      <c r="A632" s="42"/>
      <c r="B632" s="48"/>
      <c r="C632" s="317" t="s">
        <v>1525</v>
      </c>
      <c r="D632" s="317" t="s">
        <v>3694</v>
      </c>
      <c r="E632" s="21" t="s">
        <v>93</v>
      </c>
      <c r="F632" s="318">
        <v>91.730000000000004</v>
      </c>
      <c r="G632" s="42"/>
      <c r="H632" s="48"/>
    </row>
    <row r="633" s="2" customFormat="1" ht="16.8" customHeight="1">
      <c r="A633" s="42"/>
      <c r="B633" s="48"/>
      <c r="C633" s="317" t="s">
        <v>1543</v>
      </c>
      <c r="D633" s="317" t="s">
        <v>3681</v>
      </c>
      <c r="E633" s="21" t="s">
        <v>93</v>
      </c>
      <c r="F633" s="318">
        <v>1009.02</v>
      </c>
      <c r="G633" s="42"/>
      <c r="H633" s="48"/>
    </row>
    <row r="634" s="2" customFormat="1" ht="16.8" customHeight="1">
      <c r="A634" s="42"/>
      <c r="B634" s="48"/>
      <c r="C634" s="317" t="s">
        <v>1529</v>
      </c>
      <c r="D634" s="317" t="s">
        <v>1530</v>
      </c>
      <c r="E634" s="21" t="s">
        <v>126</v>
      </c>
      <c r="F634" s="318">
        <v>1.835</v>
      </c>
      <c r="G634" s="42"/>
      <c r="H634" s="48"/>
    </row>
    <row r="635" s="2" customFormat="1" ht="16.8" customHeight="1">
      <c r="A635" s="42"/>
      <c r="B635" s="48"/>
      <c r="C635" s="317" t="s">
        <v>1520</v>
      </c>
      <c r="D635" s="317" t="s">
        <v>1521</v>
      </c>
      <c r="E635" s="21" t="s">
        <v>222</v>
      </c>
      <c r="F635" s="318">
        <v>3.5779999999999998</v>
      </c>
      <c r="G635" s="42"/>
      <c r="H635" s="48"/>
    </row>
    <row r="636" s="2" customFormat="1" ht="16.8" customHeight="1">
      <c r="A636" s="42"/>
      <c r="B636" s="48"/>
      <c r="C636" s="317" t="s">
        <v>1972</v>
      </c>
      <c r="D636" s="317" t="s">
        <v>3695</v>
      </c>
      <c r="E636" s="21" t="s">
        <v>222</v>
      </c>
      <c r="F636" s="318">
        <v>24.949999999999999</v>
      </c>
      <c r="G636" s="42"/>
      <c r="H636" s="48"/>
    </row>
    <row r="637" s="2" customFormat="1" ht="16.8" customHeight="1">
      <c r="A637" s="42"/>
      <c r="B637" s="48"/>
      <c r="C637" s="313" t="s">
        <v>1234</v>
      </c>
      <c r="D637" s="314" t="s">
        <v>1235</v>
      </c>
      <c r="E637" s="315" t="s">
        <v>93</v>
      </c>
      <c r="F637" s="316">
        <v>376.18000000000001</v>
      </c>
      <c r="G637" s="42"/>
      <c r="H637" s="48"/>
    </row>
    <row r="638" s="2" customFormat="1" ht="16.8" customHeight="1">
      <c r="A638" s="42"/>
      <c r="B638" s="48"/>
      <c r="C638" s="317" t="s">
        <v>19</v>
      </c>
      <c r="D638" s="317" t="s">
        <v>2003</v>
      </c>
      <c r="E638" s="21" t="s">
        <v>19</v>
      </c>
      <c r="F638" s="318">
        <v>0</v>
      </c>
      <c r="G638" s="42"/>
      <c r="H638" s="48"/>
    </row>
    <row r="639" s="2" customFormat="1" ht="16.8" customHeight="1">
      <c r="A639" s="42"/>
      <c r="B639" s="48"/>
      <c r="C639" s="317" t="s">
        <v>19</v>
      </c>
      <c r="D639" s="317" t="s">
        <v>1958</v>
      </c>
      <c r="E639" s="21" t="s">
        <v>19</v>
      </c>
      <c r="F639" s="318">
        <v>0</v>
      </c>
      <c r="G639" s="42"/>
      <c r="H639" s="48"/>
    </row>
    <row r="640" s="2" customFormat="1" ht="16.8" customHeight="1">
      <c r="A640" s="42"/>
      <c r="B640" s="48"/>
      <c r="C640" s="317" t="s">
        <v>19</v>
      </c>
      <c r="D640" s="317" t="s">
        <v>2004</v>
      </c>
      <c r="E640" s="21" t="s">
        <v>19</v>
      </c>
      <c r="F640" s="318">
        <v>346.18000000000001</v>
      </c>
      <c r="G640" s="42"/>
      <c r="H640" s="48"/>
    </row>
    <row r="641" s="2" customFormat="1" ht="16.8" customHeight="1">
      <c r="A641" s="42"/>
      <c r="B641" s="48"/>
      <c r="C641" s="317" t="s">
        <v>19</v>
      </c>
      <c r="D641" s="317" t="s">
        <v>2005</v>
      </c>
      <c r="E641" s="21" t="s">
        <v>19</v>
      </c>
      <c r="F641" s="318">
        <v>0</v>
      </c>
      <c r="G641" s="42"/>
      <c r="H641" s="48"/>
    </row>
    <row r="642" s="2" customFormat="1" ht="16.8" customHeight="1">
      <c r="A642" s="42"/>
      <c r="B642" s="48"/>
      <c r="C642" s="317" t="s">
        <v>19</v>
      </c>
      <c r="D642" s="317" t="s">
        <v>2006</v>
      </c>
      <c r="E642" s="21" t="s">
        <v>19</v>
      </c>
      <c r="F642" s="318">
        <v>30</v>
      </c>
      <c r="G642" s="42"/>
      <c r="H642" s="48"/>
    </row>
    <row r="643" s="2" customFormat="1" ht="16.8" customHeight="1">
      <c r="A643" s="42"/>
      <c r="B643" s="48"/>
      <c r="C643" s="317" t="s">
        <v>1234</v>
      </c>
      <c r="D643" s="317" t="s">
        <v>379</v>
      </c>
      <c r="E643" s="21" t="s">
        <v>19</v>
      </c>
      <c r="F643" s="318">
        <v>376.18000000000001</v>
      </c>
      <c r="G643" s="42"/>
      <c r="H643" s="48"/>
    </row>
    <row r="644" s="2" customFormat="1" ht="16.8" customHeight="1">
      <c r="A644" s="42"/>
      <c r="B644" s="48"/>
      <c r="C644" s="319" t="s">
        <v>3554</v>
      </c>
      <c r="D644" s="42"/>
      <c r="E644" s="42"/>
      <c r="F644" s="42"/>
      <c r="G644" s="42"/>
      <c r="H644" s="48"/>
    </row>
    <row r="645" s="2" customFormat="1" ht="16.8" customHeight="1">
      <c r="A645" s="42"/>
      <c r="B645" s="48"/>
      <c r="C645" s="317" t="s">
        <v>2000</v>
      </c>
      <c r="D645" s="317" t="s">
        <v>3696</v>
      </c>
      <c r="E645" s="21" t="s">
        <v>93</v>
      </c>
      <c r="F645" s="318">
        <v>376.18000000000001</v>
      </c>
      <c r="G645" s="42"/>
      <c r="H645" s="48"/>
    </row>
    <row r="646" s="2" customFormat="1">
      <c r="A646" s="42"/>
      <c r="B646" s="48"/>
      <c r="C646" s="317" t="s">
        <v>1373</v>
      </c>
      <c r="D646" s="317" t="s">
        <v>3659</v>
      </c>
      <c r="E646" s="21" t="s">
        <v>107</v>
      </c>
      <c r="F646" s="318">
        <v>110.872</v>
      </c>
      <c r="G646" s="42"/>
      <c r="H646" s="48"/>
    </row>
    <row r="647" s="2" customFormat="1" ht="16.8" customHeight="1">
      <c r="A647" s="42"/>
      <c r="B647" s="48"/>
      <c r="C647" s="317" t="s">
        <v>1481</v>
      </c>
      <c r="D647" s="317" t="s">
        <v>3680</v>
      </c>
      <c r="E647" s="21" t="s">
        <v>93</v>
      </c>
      <c r="F647" s="318">
        <v>1009.02</v>
      </c>
      <c r="G647" s="42"/>
      <c r="H647" s="48"/>
    </row>
    <row r="648" s="2" customFormat="1" ht="16.8" customHeight="1">
      <c r="A648" s="42"/>
      <c r="B648" s="48"/>
      <c r="C648" s="317" t="s">
        <v>1543</v>
      </c>
      <c r="D648" s="317" t="s">
        <v>3681</v>
      </c>
      <c r="E648" s="21" t="s">
        <v>93</v>
      </c>
      <c r="F648" s="318">
        <v>1009.02</v>
      </c>
      <c r="G648" s="42"/>
      <c r="H648" s="48"/>
    </row>
    <row r="649" s="2" customFormat="1">
      <c r="A649" s="42"/>
      <c r="B649" s="48"/>
      <c r="C649" s="317" t="s">
        <v>1924</v>
      </c>
      <c r="D649" s="317" t="s">
        <v>3679</v>
      </c>
      <c r="E649" s="21" t="s">
        <v>93</v>
      </c>
      <c r="F649" s="318">
        <v>713.38999999999999</v>
      </c>
      <c r="G649" s="42"/>
      <c r="H649" s="48"/>
    </row>
    <row r="650" s="2" customFormat="1">
      <c r="A650" s="42"/>
      <c r="B650" s="48"/>
      <c r="C650" s="317" t="s">
        <v>1952</v>
      </c>
      <c r="D650" s="317" t="s">
        <v>3693</v>
      </c>
      <c r="E650" s="21" t="s">
        <v>93</v>
      </c>
      <c r="F650" s="318">
        <v>467.91000000000002</v>
      </c>
      <c r="G650" s="42"/>
      <c r="H650" s="48"/>
    </row>
    <row r="651" s="2" customFormat="1" ht="16.8" customHeight="1">
      <c r="A651" s="42"/>
      <c r="B651" s="48"/>
      <c r="C651" s="317" t="s">
        <v>1936</v>
      </c>
      <c r="D651" s="317" t="s">
        <v>3682</v>
      </c>
      <c r="E651" s="21" t="s">
        <v>222</v>
      </c>
      <c r="F651" s="318">
        <v>11.771000000000001</v>
      </c>
      <c r="G651" s="42"/>
      <c r="H651" s="48"/>
    </row>
    <row r="652" s="2" customFormat="1" ht="16.8" customHeight="1">
      <c r="A652" s="42"/>
      <c r="B652" s="48"/>
      <c r="C652" s="317" t="s">
        <v>1965</v>
      </c>
      <c r="D652" s="317" t="s">
        <v>3686</v>
      </c>
      <c r="E652" s="21" t="s">
        <v>222</v>
      </c>
      <c r="F652" s="318">
        <v>20.312999999999999</v>
      </c>
      <c r="G652" s="42"/>
      <c r="H652" s="48"/>
    </row>
    <row r="653" s="2" customFormat="1" ht="16.8" customHeight="1">
      <c r="A653" s="42"/>
      <c r="B653" s="48"/>
      <c r="C653" s="317" t="s">
        <v>1930</v>
      </c>
      <c r="D653" s="317" t="s">
        <v>3683</v>
      </c>
      <c r="E653" s="21" t="s">
        <v>222</v>
      </c>
      <c r="F653" s="318">
        <v>11.771000000000001</v>
      </c>
      <c r="G653" s="42"/>
      <c r="H653" s="48"/>
    </row>
    <row r="654" s="2" customFormat="1" ht="16.8" customHeight="1">
      <c r="A654" s="42"/>
      <c r="B654" s="48"/>
      <c r="C654" s="317" t="s">
        <v>1960</v>
      </c>
      <c r="D654" s="317" t="s">
        <v>3687</v>
      </c>
      <c r="E654" s="21" t="s">
        <v>222</v>
      </c>
      <c r="F654" s="318">
        <v>20.312999999999999</v>
      </c>
      <c r="G654" s="42"/>
      <c r="H654" s="48"/>
    </row>
    <row r="655" s="2" customFormat="1" ht="16.8" customHeight="1">
      <c r="A655" s="42"/>
      <c r="B655" s="48"/>
      <c r="C655" s="313" t="s">
        <v>1237</v>
      </c>
      <c r="D655" s="314" t="s">
        <v>1238</v>
      </c>
      <c r="E655" s="315" t="s">
        <v>93</v>
      </c>
      <c r="F655" s="316">
        <v>2.52</v>
      </c>
      <c r="G655" s="42"/>
      <c r="H655" s="48"/>
    </row>
    <row r="656" s="2" customFormat="1" ht="16.8" customHeight="1">
      <c r="A656" s="42"/>
      <c r="B656" s="48"/>
      <c r="C656" s="317" t="s">
        <v>19</v>
      </c>
      <c r="D656" s="317" t="s">
        <v>2024</v>
      </c>
      <c r="E656" s="21" t="s">
        <v>19</v>
      </c>
      <c r="F656" s="318">
        <v>0</v>
      </c>
      <c r="G656" s="42"/>
      <c r="H656" s="48"/>
    </row>
    <row r="657" s="2" customFormat="1" ht="16.8" customHeight="1">
      <c r="A657" s="42"/>
      <c r="B657" s="48"/>
      <c r="C657" s="317" t="s">
        <v>19</v>
      </c>
      <c r="D657" s="317" t="s">
        <v>2025</v>
      </c>
      <c r="E657" s="21" t="s">
        <v>19</v>
      </c>
      <c r="F657" s="318">
        <v>2.52</v>
      </c>
      <c r="G657" s="42"/>
      <c r="H657" s="48"/>
    </row>
    <row r="658" s="2" customFormat="1" ht="16.8" customHeight="1">
      <c r="A658" s="42"/>
      <c r="B658" s="48"/>
      <c r="C658" s="317" t="s">
        <v>1237</v>
      </c>
      <c r="D658" s="317" t="s">
        <v>379</v>
      </c>
      <c r="E658" s="21" t="s">
        <v>19</v>
      </c>
      <c r="F658" s="318">
        <v>2.52</v>
      </c>
      <c r="G658" s="42"/>
      <c r="H658" s="48"/>
    </row>
    <row r="659" s="2" customFormat="1" ht="16.8" customHeight="1">
      <c r="A659" s="42"/>
      <c r="B659" s="48"/>
      <c r="C659" s="319" t="s">
        <v>3554</v>
      </c>
      <c r="D659" s="42"/>
      <c r="E659" s="42"/>
      <c r="F659" s="42"/>
      <c r="G659" s="42"/>
      <c r="H659" s="48"/>
    </row>
    <row r="660" s="2" customFormat="1" ht="16.8" customHeight="1">
      <c r="A660" s="42"/>
      <c r="B660" s="48"/>
      <c r="C660" s="317" t="s">
        <v>2017</v>
      </c>
      <c r="D660" s="317" t="s">
        <v>3689</v>
      </c>
      <c r="E660" s="21" t="s">
        <v>93</v>
      </c>
      <c r="F660" s="318">
        <v>11.492000000000001</v>
      </c>
      <c r="G660" s="42"/>
      <c r="H660" s="48"/>
    </row>
    <row r="661" s="2" customFormat="1">
      <c r="A661" s="42"/>
      <c r="B661" s="48"/>
      <c r="C661" s="317" t="s">
        <v>1373</v>
      </c>
      <c r="D661" s="317" t="s">
        <v>3659</v>
      </c>
      <c r="E661" s="21" t="s">
        <v>107</v>
      </c>
      <c r="F661" s="318">
        <v>110.872</v>
      </c>
      <c r="G661" s="42"/>
      <c r="H661" s="48"/>
    </row>
    <row r="662" s="2" customFormat="1" ht="16.8" customHeight="1">
      <c r="A662" s="42"/>
      <c r="B662" s="48"/>
      <c r="C662" s="317" t="s">
        <v>2028</v>
      </c>
      <c r="D662" s="317" t="s">
        <v>2029</v>
      </c>
      <c r="E662" s="21" t="s">
        <v>93</v>
      </c>
      <c r="F662" s="318">
        <v>11.722</v>
      </c>
      <c r="G662" s="42"/>
      <c r="H662" s="48"/>
    </row>
    <row r="663" s="2" customFormat="1" ht="16.8" customHeight="1">
      <c r="A663" s="42"/>
      <c r="B663" s="48"/>
      <c r="C663" s="313" t="s">
        <v>1240</v>
      </c>
      <c r="D663" s="314" t="s">
        <v>1241</v>
      </c>
      <c r="E663" s="315" t="s">
        <v>115</v>
      </c>
      <c r="F663" s="316">
        <v>106.104</v>
      </c>
      <c r="G663" s="42"/>
      <c r="H663" s="48"/>
    </row>
    <row r="664" s="2" customFormat="1" ht="16.8" customHeight="1">
      <c r="A664" s="42"/>
      <c r="B664" s="48"/>
      <c r="C664" s="317" t="s">
        <v>19</v>
      </c>
      <c r="D664" s="317" t="s">
        <v>2252</v>
      </c>
      <c r="E664" s="21" t="s">
        <v>19</v>
      </c>
      <c r="F664" s="318">
        <v>0</v>
      </c>
      <c r="G664" s="42"/>
      <c r="H664" s="48"/>
    </row>
    <row r="665" s="2" customFormat="1" ht="16.8" customHeight="1">
      <c r="A665" s="42"/>
      <c r="B665" s="48"/>
      <c r="C665" s="317" t="s">
        <v>19</v>
      </c>
      <c r="D665" s="317" t="s">
        <v>2253</v>
      </c>
      <c r="E665" s="21" t="s">
        <v>19</v>
      </c>
      <c r="F665" s="318">
        <v>59.137999999999998</v>
      </c>
      <c r="G665" s="42"/>
      <c r="H665" s="48"/>
    </row>
    <row r="666" s="2" customFormat="1" ht="16.8" customHeight="1">
      <c r="A666" s="42"/>
      <c r="B666" s="48"/>
      <c r="C666" s="317" t="s">
        <v>19</v>
      </c>
      <c r="D666" s="317" t="s">
        <v>2254</v>
      </c>
      <c r="E666" s="21" t="s">
        <v>19</v>
      </c>
      <c r="F666" s="318">
        <v>46.966000000000001</v>
      </c>
      <c r="G666" s="42"/>
      <c r="H666" s="48"/>
    </row>
    <row r="667" s="2" customFormat="1" ht="16.8" customHeight="1">
      <c r="A667" s="42"/>
      <c r="B667" s="48"/>
      <c r="C667" s="317" t="s">
        <v>1240</v>
      </c>
      <c r="D667" s="317" t="s">
        <v>379</v>
      </c>
      <c r="E667" s="21" t="s">
        <v>19</v>
      </c>
      <c r="F667" s="318">
        <v>106.104</v>
      </c>
      <c r="G667" s="42"/>
      <c r="H667" s="48"/>
    </row>
    <row r="668" s="2" customFormat="1" ht="16.8" customHeight="1">
      <c r="A668" s="42"/>
      <c r="B668" s="48"/>
      <c r="C668" s="319" t="s">
        <v>3554</v>
      </c>
      <c r="D668" s="42"/>
      <c r="E668" s="42"/>
      <c r="F668" s="42"/>
      <c r="G668" s="42"/>
      <c r="H668" s="48"/>
    </row>
    <row r="669" s="2" customFormat="1" ht="16.8" customHeight="1">
      <c r="A669" s="42"/>
      <c r="B669" s="48"/>
      <c r="C669" s="317" t="s">
        <v>2245</v>
      </c>
      <c r="D669" s="317" t="s">
        <v>2246</v>
      </c>
      <c r="E669" s="21" t="s">
        <v>115</v>
      </c>
      <c r="F669" s="318">
        <v>197.25</v>
      </c>
      <c r="G669" s="42"/>
      <c r="H669" s="48"/>
    </row>
    <row r="670" s="2" customFormat="1">
      <c r="A670" s="42"/>
      <c r="B670" s="48"/>
      <c r="C670" s="317" t="s">
        <v>1373</v>
      </c>
      <c r="D670" s="317" t="s">
        <v>3659</v>
      </c>
      <c r="E670" s="21" t="s">
        <v>107</v>
      </c>
      <c r="F670" s="318">
        <v>110.872</v>
      </c>
      <c r="G670" s="42"/>
      <c r="H670" s="48"/>
    </row>
    <row r="671" s="2" customFormat="1" ht="16.8" customHeight="1">
      <c r="A671" s="42"/>
      <c r="B671" s="48"/>
      <c r="C671" s="317" t="s">
        <v>1514</v>
      </c>
      <c r="D671" s="317" t="s">
        <v>3691</v>
      </c>
      <c r="E671" s="21" t="s">
        <v>93</v>
      </c>
      <c r="F671" s="318">
        <v>108.488</v>
      </c>
      <c r="G671" s="42"/>
      <c r="H671" s="48"/>
    </row>
    <row r="672" s="2" customFormat="1" ht="16.8" customHeight="1">
      <c r="A672" s="42"/>
      <c r="B672" s="48"/>
      <c r="C672" s="317" t="s">
        <v>1520</v>
      </c>
      <c r="D672" s="317" t="s">
        <v>1521</v>
      </c>
      <c r="E672" s="21" t="s">
        <v>222</v>
      </c>
      <c r="F672" s="318">
        <v>36.887</v>
      </c>
      <c r="G672" s="42"/>
      <c r="H672" s="48"/>
    </row>
    <row r="673" s="2" customFormat="1" ht="16.8" customHeight="1">
      <c r="A673" s="42"/>
      <c r="B673" s="48"/>
      <c r="C673" s="317" t="s">
        <v>2256</v>
      </c>
      <c r="D673" s="317" t="s">
        <v>3692</v>
      </c>
      <c r="E673" s="21" t="s">
        <v>115</v>
      </c>
      <c r="F673" s="318">
        <v>207.113</v>
      </c>
      <c r="G673" s="42"/>
      <c r="H673" s="48"/>
    </row>
    <row r="674" s="2" customFormat="1" ht="16.8" customHeight="1">
      <c r="A674" s="42"/>
      <c r="B674" s="48"/>
      <c r="C674" s="313" t="s">
        <v>1243</v>
      </c>
      <c r="D674" s="314" t="s">
        <v>1244</v>
      </c>
      <c r="E674" s="315" t="s">
        <v>93</v>
      </c>
      <c r="F674" s="316">
        <v>203.90000000000001</v>
      </c>
      <c r="G674" s="42"/>
      <c r="H674" s="48"/>
    </row>
    <row r="675" s="2" customFormat="1" ht="16.8" customHeight="1">
      <c r="A675" s="42"/>
      <c r="B675" s="48"/>
      <c r="C675" s="317" t="s">
        <v>19</v>
      </c>
      <c r="D675" s="317" t="s">
        <v>2038</v>
      </c>
      <c r="E675" s="21" t="s">
        <v>19</v>
      </c>
      <c r="F675" s="318">
        <v>0</v>
      </c>
      <c r="G675" s="42"/>
      <c r="H675" s="48"/>
    </row>
    <row r="676" s="2" customFormat="1" ht="16.8" customHeight="1">
      <c r="A676" s="42"/>
      <c r="B676" s="48"/>
      <c r="C676" s="317" t="s">
        <v>19</v>
      </c>
      <c r="D676" s="317" t="s">
        <v>1958</v>
      </c>
      <c r="E676" s="21" t="s">
        <v>19</v>
      </c>
      <c r="F676" s="318">
        <v>0</v>
      </c>
      <c r="G676" s="42"/>
      <c r="H676" s="48"/>
    </row>
    <row r="677" s="2" customFormat="1" ht="16.8" customHeight="1">
      <c r="A677" s="42"/>
      <c r="B677" s="48"/>
      <c r="C677" s="317" t="s">
        <v>19</v>
      </c>
      <c r="D677" s="317" t="s">
        <v>2039</v>
      </c>
      <c r="E677" s="21" t="s">
        <v>19</v>
      </c>
      <c r="F677" s="318">
        <v>203.90000000000001</v>
      </c>
      <c r="G677" s="42"/>
      <c r="H677" s="48"/>
    </row>
    <row r="678" s="2" customFormat="1" ht="16.8" customHeight="1">
      <c r="A678" s="42"/>
      <c r="B678" s="48"/>
      <c r="C678" s="317" t="s">
        <v>1243</v>
      </c>
      <c r="D678" s="317" t="s">
        <v>379</v>
      </c>
      <c r="E678" s="21" t="s">
        <v>19</v>
      </c>
      <c r="F678" s="318">
        <v>203.90000000000001</v>
      </c>
      <c r="G678" s="42"/>
      <c r="H678" s="48"/>
    </row>
    <row r="679" s="2" customFormat="1" ht="16.8" customHeight="1">
      <c r="A679" s="42"/>
      <c r="B679" s="48"/>
      <c r="C679" s="319" t="s">
        <v>3554</v>
      </c>
      <c r="D679" s="42"/>
      <c r="E679" s="42"/>
      <c r="F679" s="42"/>
      <c r="G679" s="42"/>
      <c r="H679" s="48"/>
    </row>
    <row r="680" s="2" customFormat="1" ht="16.8" customHeight="1">
      <c r="A680" s="42"/>
      <c r="B680" s="48"/>
      <c r="C680" s="317" t="s">
        <v>2033</v>
      </c>
      <c r="D680" s="317" t="s">
        <v>3697</v>
      </c>
      <c r="E680" s="21" t="s">
        <v>93</v>
      </c>
      <c r="F680" s="318">
        <v>203.90000000000001</v>
      </c>
      <c r="G680" s="42"/>
      <c r="H680" s="48"/>
    </row>
    <row r="681" s="2" customFormat="1">
      <c r="A681" s="42"/>
      <c r="B681" s="48"/>
      <c r="C681" s="317" t="s">
        <v>1366</v>
      </c>
      <c r="D681" s="317" t="s">
        <v>3657</v>
      </c>
      <c r="E681" s="21" t="s">
        <v>107</v>
      </c>
      <c r="F681" s="318">
        <v>49.232999999999997</v>
      </c>
      <c r="G681" s="42"/>
      <c r="H681" s="48"/>
    </row>
    <row r="682" s="2" customFormat="1" ht="16.8" customHeight="1">
      <c r="A682" s="42"/>
      <c r="B682" s="48"/>
      <c r="C682" s="317" t="s">
        <v>1481</v>
      </c>
      <c r="D682" s="317" t="s">
        <v>3680</v>
      </c>
      <c r="E682" s="21" t="s">
        <v>93</v>
      </c>
      <c r="F682" s="318">
        <v>1009.02</v>
      </c>
      <c r="G682" s="42"/>
      <c r="H682" s="48"/>
    </row>
    <row r="683" s="2" customFormat="1" ht="16.8" customHeight="1">
      <c r="A683" s="42"/>
      <c r="B683" s="48"/>
      <c r="C683" s="317" t="s">
        <v>1543</v>
      </c>
      <c r="D683" s="317" t="s">
        <v>3681</v>
      </c>
      <c r="E683" s="21" t="s">
        <v>93</v>
      </c>
      <c r="F683" s="318">
        <v>1009.02</v>
      </c>
      <c r="G683" s="42"/>
      <c r="H683" s="48"/>
    </row>
    <row r="684" s="2" customFormat="1" ht="16.8" customHeight="1">
      <c r="A684" s="42"/>
      <c r="B684" s="48"/>
      <c r="C684" s="317" t="s">
        <v>2042</v>
      </c>
      <c r="D684" s="317" t="s">
        <v>3698</v>
      </c>
      <c r="E684" s="21" t="s">
        <v>93</v>
      </c>
      <c r="F684" s="318">
        <v>203.90000000000001</v>
      </c>
      <c r="G684" s="42"/>
      <c r="H684" s="48"/>
    </row>
    <row r="685" s="2" customFormat="1" ht="16.8" customHeight="1">
      <c r="A685" s="42"/>
      <c r="B685" s="48"/>
      <c r="C685" s="317" t="s">
        <v>2012</v>
      </c>
      <c r="D685" s="317" t="s">
        <v>3699</v>
      </c>
      <c r="E685" s="21" t="s">
        <v>93</v>
      </c>
      <c r="F685" s="318">
        <v>203.90000000000001</v>
      </c>
      <c r="G685" s="42"/>
      <c r="H685" s="48"/>
    </row>
    <row r="686" s="2" customFormat="1" ht="16.8" customHeight="1">
      <c r="A686" s="42"/>
      <c r="B686" s="48"/>
      <c r="C686" s="317" t="s">
        <v>2028</v>
      </c>
      <c r="D686" s="317" t="s">
        <v>2029</v>
      </c>
      <c r="E686" s="21" t="s">
        <v>93</v>
      </c>
      <c r="F686" s="318">
        <v>207.97800000000001</v>
      </c>
      <c r="G686" s="42"/>
      <c r="H686" s="48"/>
    </row>
    <row r="687" s="2" customFormat="1" ht="16.8" customHeight="1">
      <c r="A687" s="42"/>
      <c r="B687" s="48"/>
      <c r="C687" s="313" t="s">
        <v>1246</v>
      </c>
      <c r="D687" s="314" t="s">
        <v>1247</v>
      </c>
      <c r="E687" s="315" t="s">
        <v>107</v>
      </c>
      <c r="F687" s="316">
        <v>0.57599999999999996</v>
      </c>
      <c r="G687" s="42"/>
      <c r="H687" s="48"/>
    </row>
    <row r="688" s="2" customFormat="1" ht="16.8" customHeight="1">
      <c r="A688" s="42"/>
      <c r="B688" s="48"/>
      <c r="C688" s="317" t="s">
        <v>19</v>
      </c>
      <c r="D688" s="317" t="s">
        <v>1440</v>
      </c>
      <c r="E688" s="21" t="s">
        <v>19</v>
      </c>
      <c r="F688" s="318">
        <v>0</v>
      </c>
      <c r="G688" s="42"/>
      <c r="H688" s="48"/>
    </row>
    <row r="689" s="2" customFormat="1" ht="16.8" customHeight="1">
      <c r="A689" s="42"/>
      <c r="B689" s="48"/>
      <c r="C689" s="317" t="s">
        <v>19</v>
      </c>
      <c r="D689" s="317" t="s">
        <v>1441</v>
      </c>
      <c r="E689" s="21" t="s">
        <v>19</v>
      </c>
      <c r="F689" s="318">
        <v>0.57599999999999996</v>
      </c>
      <c r="G689" s="42"/>
      <c r="H689" s="48"/>
    </row>
    <row r="690" s="2" customFormat="1" ht="16.8" customHeight="1">
      <c r="A690" s="42"/>
      <c r="B690" s="48"/>
      <c r="C690" s="317" t="s">
        <v>1246</v>
      </c>
      <c r="D690" s="317" t="s">
        <v>379</v>
      </c>
      <c r="E690" s="21" t="s">
        <v>19</v>
      </c>
      <c r="F690" s="318">
        <v>0.57599999999999996</v>
      </c>
      <c r="G690" s="42"/>
      <c r="H690" s="48"/>
    </row>
    <row r="691" s="2" customFormat="1" ht="16.8" customHeight="1">
      <c r="A691" s="42"/>
      <c r="B691" s="48"/>
      <c r="C691" s="319" t="s">
        <v>3554</v>
      </c>
      <c r="D691" s="42"/>
      <c r="E691" s="42"/>
      <c r="F691" s="42"/>
      <c r="G691" s="42"/>
      <c r="H691" s="48"/>
    </row>
    <row r="692" s="2" customFormat="1" ht="16.8" customHeight="1">
      <c r="A692" s="42"/>
      <c r="B692" s="48"/>
      <c r="C692" s="317" t="s">
        <v>1436</v>
      </c>
      <c r="D692" s="317" t="s">
        <v>3700</v>
      </c>
      <c r="E692" s="21" t="s">
        <v>107</v>
      </c>
      <c r="F692" s="318">
        <v>0.23000000000000001</v>
      </c>
      <c r="G692" s="42"/>
      <c r="H692" s="48"/>
    </row>
    <row r="693" s="2" customFormat="1" ht="16.8" customHeight="1">
      <c r="A693" s="42"/>
      <c r="B693" s="48"/>
      <c r="C693" s="317" t="s">
        <v>1443</v>
      </c>
      <c r="D693" s="317" t="s">
        <v>3701</v>
      </c>
      <c r="E693" s="21" t="s">
        <v>107</v>
      </c>
      <c r="F693" s="318">
        <v>0.34599999999999997</v>
      </c>
      <c r="G693" s="42"/>
      <c r="H693" s="48"/>
    </row>
    <row r="694" s="2" customFormat="1" ht="16.8" customHeight="1">
      <c r="A694" s="42"/>
      <c r="B694" s="48"/>
      <c r="C694" s="313" t="s">
        <v>1295</v>
      </c>
      <c r="D694" s="314" t="s">
        <v>1296</v>
      </c>
      <c r="E694" s="315" t="s">
        <v>107</v>
      </c>
      <c r="F694" s="316">
        <v>2.7229999999999999</v>
      </c>
      <c r="G694" s="42"/>
      <c r="H694" s="48"/>
    </row>
    <row r="695" s="2" customFormat="1" ht="16.8" customHeight="1">
      <c r="A695" s="42"/>
      <c r="B695" s="48"/>
      <c r="C695" s="317" t="s">
        <v>19</v>
      </c>
      <c r="D695" s="317" t="s">
        <v>1753</v>
      </c>
      <c r="E695" s="21" t="s">
        <v>19</v>
      </c>
      <c r="F695" s="318">
        <v>0</v>
      </c>
      <c r="G695" s="42"/>
      <c r="H695" s="48"/>
    </row>
    <row r="696" s="2" customFormat="1" ht="16.8" customHeight="1">
      <c r="A696" s="42"/>
      <c r="B696" s="48"/>
      <c r="C696" s="317" t="s">
        <v>19</v>
      </c>
      <c r="D696" s="317" t="s">
        <v>2428</v>
      </c>
      <c r="E696" s="21" t="s">
        <v>19</v>
      </c>
      <c r="F696" s="318">
        <v>1.3620000000000001</v>
      </c>
      <c r="G696" s="42"/>
      <c r="H696" s="48"/>
    </row>
    <row r="697" s="2" customFormat="1" ht="16.8" customHeight="1">
      <c r="A697" s="42"/>
      <c r="B697" s="48"/>
      <c r="C697" s="317" t="s">
        <v>19</v>
      </c>
      <c r="D697" s="317" t="s">
        <v>2429</v>
      </c>
      <c r="E697" s="21" t="s">
        <v>19</v>
      </c>
      <c r="F697" s="318">
        <v>1.361</v>
      </c>
      <c r="G697" s="42"/>
      <c r="H697" s="48"/>
    </row>
    <row r="698" s="2" customFormat="1" ht="16.8" customHeight="1">
      <c r="A698" s="42"/>
      <c r="B698" s="48"/>
      <c r="C698" s="317" t="s">
        <v>1295</v>
      </c>
      <c r="D698" s="317" t="s">
        <v>379</v>
      </c>
      <c r="E698" s="21" t="s">
        <v>19</v>
      </c>
      <c r="F698" s="318">
        <v>2.7229999999999999</v>
      </c>
      <c r="G698" s="42"/>
      <c r="H698" s="48"/>
    </row>
    <row r="699" s="2" customFormat="1" ht="16.8" customHeight="1">
      <c r="A699" s="42"/>
      <c r="B699" s="48"/>
      <c r="C699" s="319" t="s">
        <v>3554</v>
      </c>
      <c r="D699" s="42"/>
      <c r="E699" s="42"/>
      <c r="F699" s="42"/>
      <c r="G699" s="42"/>
      <c r="H699" s="48"/>
    </row>
    <row r="700" s="2" customFormat="1" ht="16.8" customHeight="1">
      <c r="A700" s="42"/>
      <c r="B700" s="48"/>
      <c r="C700" s="317" t="s">
        <v>2424</v>
      </c>
      <c r="D700" s="317" t="s">
        <v>3702</v>
      </c>
      <c r="E700" s="21" t="s">
        <v>107</v>
      </c>
      <c r="F700" s="318">
        <v>1.6339999999999999</v>
      </c>
      <c r="G700" s="42"/>
      <c r="H700" s="48"/>
    </row>
    <row r="701" s="2" customFormat="1" ht="16.8" customHeight="1">
      <c r="A701" s="42"/>
      <c r="B701" s="48"/>
      <c r="C701" s="317" t="s">
        <v>2433</v>
      </c>
      <c r="D701" s="317" t="s">
        <v>2434</v>
      </c>
      <c r="E701" s="21" t="s">
        <v>250</v>
      </c>
      <c r="F701" s="318">
        <v>366.36599999999999</v>
      </c>
      <c r="G701" s="42"/>
      <c r="H701" s="48"/>
    </row>
    <row r="702" s="2" customFormat="1" ht="16.8" customHeight="1">
      <c r="A702" s="42"/>
      <c r="B702" s="48"/>
      <c r="C702" s="313" t="s">
        <v>1249</v>
      </c>
      <c r="D702" s="314" t="s">
        <v>1250</v>
      </c>
      <c r="E702" s="315" t="s">
        <v>93</v>
      </c>
      <c r="F702" s="316">
        <v>1.5880000000000001</v>
      </c>
      <c r="G702" s="42"/>
      <c r="H702" s="48"/>
    </row>
    <row r="703" s="2" customFormat="1" ht="16.8" customHeight="1">
      <c r="A703" s="42"/>
      <c r="B703" s="48"/>
      <c r="C703" s="317" t="s">
        <v>19</v>
      </c>
      <c r="D703" s="317" t="s">
        <v>2026</v>
      </c>
      <c r="E703" s="21" t="s">
        <v>19</v>
      </c>
      <c r="F703" s="318">
        <v>0</v>
      </c>
      <c r="G703" s="42"/>
      <c r="H703" s="48"/>
    </row>
    <row r="704" s="2" customFormat="1" ht="16.8" customHeight="1">
      <c r="A704" s="42"/>
      <c r="B704" s="48"/>
      <c r="C704" s="317" t="s">
        <v>19</v>
      </c>
      <c r="D704" s="317" t="s">
        <v>2027</v>
      </c>
      <c r="E704" s="21" t="s">
        <v>19</v>
      </c>
      <c r="F704" s="318">
        <v>1.5880000000000001</v>
      </c>
      <c r="G704" s="42"/>
      <c r="H704" s="48"/>
    </row>
    <row r="705" s="2" customFormat="1" ht="16.8" customHeight="1">
      <c r="A705" s="42"/>
      <c r="B705" s="48"/>
      <c r="C705" s="317" t="s">
        <v>1249</v>
      </c>
      <c r="D705" s="317" t="s">
        <v>379</v>
      </c>
      <c r="E705" s="21" t="s">
        <v>19</v>
      </c>
      <c r="F705" s="318">
        <v>1.5880000000000001</v>
      </c>
      <c r="G705" s="42"/>
      <c r="H705" s="48"/>
    </row>
    <row r="706" s="2" customFormat="1" ht="16.8" customHeight="1">
      <c r="A706" s="42"/>
      <c r="B706" s="48"/>
      <c r="C706" s="319" t="s">
        <v>3554</v>
      </c>
      <c r="D706" s="42"/>
      <c r="E706" s="42"/>
      <c r="F706" s="42"/>
      <c r="G706" s="42"/>
      <c r="H706" s="48"/>
    </row>
    <row r="707" s="2" customFormat="1" ht="16.8" customHeight="1">
      <c r="A707" s="42"/>
      <c r="B707" s="48"/>
      <c r="C707" s="317" t="s">
        <v>2017</v>
      </c>
      <c r="D707" s="317" t="s">
        <v>3689</v>
      </c>
      <c r="E707" s="21" t="s">
        <v>93</v>
      </c>
      <c r="F707" s="318">
        <v>11.492000000000001</v>
      </c>
      <c r="G707" s="42"/>
      <c r="H707" s="48"/>
    </row>
    <row r="708" s="2" customFormat="1" ht="16.8" customHeight="1">
      <c r="A708" s="42"/>
      <c r="B708" s="48"/>
      <c r="C708" s="317" t="s">
        <v>2028</v>
      </c>
      <c r="D708" s="317" t="s">
        <v>2029</v>
      </c>
      <c r="E708" s="21" t="s">
        <v>93</v>
      </c>
      <c r="F708" s="318">
        <v>11.722</v>
      </c>
      <c r="G708" s="42"/>
      <c r="H708" s="48"/>
    </row>
    <row r="709" s="2" customFormat="1" ht="16.8" customHeight="1">
      <c r="A709" s="42"/>
      <c r="B709" s="48"/>
      <c r="C709" s="313" t="s">
        <v>1252</v>
      </c>
      <c r="D709" s="314" t="s">
        <v>1253</v>
      </c>
      <c r="E709" s="315" t="s">
        <v>115</v>
      </c>
      <c r="F709" s="316">
        <v>22.481999999999999</v>
      </c>
      <c r="G709" s="42"/>
      <c r="H709" s="48"/>
    </row>
    <row r="710" s="2" customFormat="1" ht="16.8" customHeight="1">
      <c r="A710" s="42"/>
      <c r="B710" s="48"/>
      <c r="C710" s="317" t="s">
        <v>19</v>
      </c>
      <c r="D710" s="317" t="s">
        <v>1764</v>
      </c>
      <c r="E710" s="21" t="s">
        <v>19</v>
      </c>
      <c r="F710" s="318">
        <v>0</v>
      </c>
      <c r="G710" s="42"/>
      <c r="H710" s="48"/>
    </row>
    <row r="711" s="2" customFormat="1" ht="16.8" customHeight="1">
      <c r="A711" s="42"/>
      <c r="B711" s="48"/>
      <c r="C711" s="317" t="s">
        <v>19</v>
      </c>
      <c r="D711" s="317" t="s">
        <v>1895</v>
      </c>
      <c r="E711" s="21" t="s">
        <v>19</v>
      </c>
      <c r="F711" s="318">
        <v>6.0659999999999998</v>
      </c>
      <c r="G711" s="42"/>
      <c r="H711" s="48"/>
    </row>
    <row r="712" s="2" customFormat="1" ht="16.8" customHeight="1">
      <c r="A712" s="42"/>
      <c r="B712" s="48"/>
      <c r="C712" s="317" t="s">
        <v>19</v>
      </c>
      <c r="D712" s="317" t="s">
        <v>1896</v>
      </c>
      <c r="E712" s="21" t="s">
        <v>19</v>
      </c>
      <c r="F712" s="318">
        <v>8.1600000000000001</v>
      </c>
      <c r="G712" s="42"/>
      <c r="H712" s="48"/>
    </row>
    <row r="713" s="2" customFormat="1" ht="16.8" customHeight="1">
      <c r="A713" s="42"/>
      <c r="B713" s="48"/>
      <c r="C713" s="317" t="s">
        <v>19</v>
      </c>
      <c r="D713" s="317" t="s">
        <v>1897</v>
      </c>
      <c r="E713" s="21" t="s">
        <v>19</v>
      </c>
      <c r="F713" s="318">
        <v>8.2560000000000002</v>
      </c>
      <c r="G713" s="42"/>
      <c r="H713" s="48"/>
    </row>
    <row r="714" s="2" customFormat="1" ht="16.8" customHeight="1">
      <c r="A714" s="42"/>
      <c r="B714" s="48"/>
      <c r="C714" s="317" t="s">
        <v>1252</v>
      </c>
      <c r="D714" s="317" t="s">
        <v>379</v>
      </c>
      <c r="E714" s="21" t="s">
        <v>19</v>
      </c>
      <c r="F714" s="318">
        <v>22.481999999999999</v>
      </c>
      <c r="G714" s="42"/>
      <c r="H714" s="48"/>
    </row>
    <row r="715" s="2" customFormat="1" ht="16.8" customHeight="1">
      <c r="A715" s="42"/>
      <c r="B715" s="48"/>
      <c r="C715" s="319" t="s">
        <v>3554</v>
      </c>
      <c r="D715" s="42"/>
      <c r="E715" s="42"/>
      <c r="F715" s="42"/>
      <c r="G715" s="42"/>
      <c r="H715" s="48"/>
    </row>
    <row r="716" s="2" customFormat="1">
      <c r="A716" s="42"/>
      <c r="B716" s="48"/>
      <c r="C716" s="317" t="s">
        <v>1890</v>
      </c>
      <c r="D716" s="317" t="s">
        <v>3703</v>
      </c>
      <c r="E716" s="21" t="s">
        <v>115</v>
      </c>
      <c r="F716" s="318">
        <v>130.60499999999999</v>
      </c>
      <c r="G716" s="42"/>
      <c r="H716" s="48"/>
    </row>
    <row r="717" s="2" customFormat="1" ht="16.8" customHeight="1">
      <c r="A717" s="42"/>
      <c r="B717" s="48"/>
      <c r="C717" s="317" t="s">
        <v>2595</v>
      </c>
      <c r="D717" s="317" t="s">
        <v>3704</v>
      </c>
      <c r="E717" s="21" t="s">
        <v>93</v>
      </c>
      <c r="F717" s="318">
        <v>96.260000000000005</v>
      </c>
      <c r="G717" s="42"/>
      <c r="H717" s="48"/>
    </row>
    <row r="718" s="2" customFormat="1" ht="16.8" customHeight="1">
      <c r="A718" s="42"/>
      <c r="B718" s="48"/>
      <c r="C718" s="317" t="s">
        <v>1901</v>
      </c>
      <c r="D718" s="317" t="s">
        <v>3705</v>
      </c>
      <c r="E718" s="21" t="s">
        <v>115</v>
      </c>
      <c r="F718" s="318">
        <v>23.606000000000002</v>
      </c>
      <c r="G718" s="42"/>
      <c r="H718" s="48"/>
    </row>
    <row r="719" s="2" customFormat="1" ht="16.8" customHeight="1">
      <c r="A719" s="42"/>
      <c r="B719" s="48"/>
      <c r="C719" s="313" t="s">
        <v>1255</v>
      </c>
      <c r="D719" s="314" t="s">
        <v>1256</v>
      </c>
      <c r="E719" s="315" t="s">
        <v>115</v>
      </c>
      <c r="F719" s="316">
        <v>108.12300000000001</v>
      </c>
      <c r="G719" s="42"/>
      <c r="H719" s="48"/>
    </row>
    <row r="720" s="2" customFormat="1" ht="16.8" customHeight="1">
      <c r="A720" s="42"/>
      <c r="B720" s="48"/>
      <c r="C720" s="317" t="s">
        <v>19</v>
      </c>
      <c r="D720" s="317" t="s">
        <v>1753</v>
      </c>
      <c r="E720" s="21" t="s">
        <v>19</v>
      </c>
      <c r="F720" s="318">
        <v>0</v>
      </c>
      <c r="G720" s="42"/>
      <c r="H720" s="48"/>
    </row>
    <row r="721" s="2" customFormat="1" ht="16.8" customHeight="1">
      <c r="A721" s="42"/>
      <c r="B721" s="48"/>
      <c r="C721" s="317" t="s">
        <v>19</v>
      </c>
      <c r="D721" s="317" t="s">
        <v>1893</v>
      </c>
      <c r="E721" s="21" t="s">
        <v>19</v>
      </c>
      <c r="F721" s="318">
        <v>28.308</v>
      </c>
      <c r="G721" s="42"/>
      <c r="H721" s="48"/>
    </row>
    <row r="722" s="2" customFormat="1" ht="16.8" customHeight="1">
      <c r="A722" s="42"/>
      <c r="B722" s="48"/>
      <c r="C722" s="317" t="s">
        <v>19</v>
      </c>
      <c r="D722" s="317" t="s">
        <v>1760</v>
      </c>
      <c r="E722" s="21" t="s">
        <v>19</v>
      </c>
      <c r="F722" s="318">
        <v>0</v>
      </c>
      <c r="G722" s="42"/>
      <c r="H722" s="48"/>
    </row>
    <row r="723" s="2" customFormat="1" ht="16.8" customHeight="1">
      <c r="A723" s="42"/>
      <c r="B723" s="48"/>
      <c r="C723" s="317" t="s">
        <v>19</v>
      </c>
      <c r="D723" s="317" t="s">
        <v>1894</v>
      </c>
      <c r="E723" s="21" t="s">
        <v>19</v>
      </c>
      <c r="F723" s="318">
        <v>79.814999999999998</v>
      </c>
      <c r="G723" s="42"/>
      <c r="H723" s="48"/>
    </row>
    <row r="724" s="2" customFormat="1" ht="16.8" customHeight="1">
      <c r="A724" s="42"/>
      <c r="B724" s="48"/>
      <c r="C724" s="317" t="s">
        <v>1255</v>
      </c>
      <c r="D724" s="317" t="s">
        <v>379</v>
      </c>
      <c r="E724" s="21" t="s">
        <v>19</v>
      </c>
      <c r="F724" s="318">
        <v>108.12300000000001</v>
      </c>
      <c r="G724" s="42"/>
      <c r="H724" s="48"/>
    </row>
    <row r="725" s="2" customFormat="1" ht="16.8" customHeight="1">
      <c r="A725" s="42"/>
      <c r="B725" s="48"/>
      <c r="C725" s="319" t="s">
        <v>3554</v>
      </c>
      <c r="D725" s="42"/>
      <c r="E725" s="42"/>
      <c r="F725" s="42"/>
      <c r="G725" s="42"/>
      <c r="H725" s="48"/>
    </row>
    <row r="726" s="2" customFormat="1">
      <c r="A726" s="42"/>
      <c r="B726" s="48"/>
      <c r="C726" s="317" t="s">
        <v>1890</v>
      </c>
      <c r="D726" s="317" t="s">
        <v>3703</v>
      </c>
      <c r="E726" s="21" t="s">
        <v>115</v>
      </c>
      <c r="F726" s="318">
        <v>130.60499999999999</v>
      </c>
      <c r="G726" s="42"/>
      <c r="H726" s="48"/>
    </row>
    <row r="727" s="2" customFormat="1" ht="16.8" customHeight="1">
      <c r="A727" s="42"/>
      <c r="B727" s="48"/>
      <c r="C727" s="317" t="s">
        <v>2595</v>
      </c>
      <c r="D727" s="317" t="s">
        <v>3704</v>
      </c>
      <c r="E727" s="21" t="s">
        <v>93</v>
      </c>
      <c r="F727" s="318">
        <v>96.260000000000005</v>
      </c>
      <c r="G727" s="42"/>
      <c r="H727" s="48"/>
    </row>
    <row r="728" s="2" customFormat="1" ht="16.8" customHeight="1">
      <c r="A728" s="42"/>
      <c r="B728" s="48"/>
      <c r="C728" s="317" t="s">
        <v>355</v>
      </c>
      <c r="D728" s="317" t="s">
        <v>3705</v>
      </c>
      <c r="E728" s="21" t="s">
        <v>115</v>
      </c>
      <c r="F728" s="318">
        <v>113.529</v>
      </c>
      <c r="G728" s="42"/>
      <c r="H728" s="48"/>
    </row>
    <row r="729" s="2" customFormat="1" ht="16.8" customHeight="1">
      <c r="A729" s="42"/>
      <c r="B729" s="48"/>
      <c r="C729" s="313" t="s">
        <v>1258</v>
      </c>
      <c r="D729" s="314" t="s">
        <v>1259</v>
      </c>
      <c r="E729" s="315" t="s">
        <v>115</v>
      </c>
      <c r="F729" s="316">
        <v>48.600000000000001</v>
      </c>
      <c r="G729" s="42"/>
      <c r="H729" s="48"/>
    </row>
    <row r="730" s="2" customFormat="1" ht="16.8" customHeight="1">
      <c r="A730" s="42"/>
      <c r="B730" s="48"/>
      <c r="C730" s="317" t="s">
        <v>19</v>
      </c>
      <c r="D730" s="317" t="s">
        <v>1908</v>
      </c>
      <c r="E730" s="21" t="s">
        <v>19</v>
      </c>
      <c r="F730" s="318">
        <v>0</v>
      </c>
      <c r="G730" s="42"/>
      <c r="H730" s="48"/>
    </row>
    <row r="731" s="2" customFormat="1" ht="16.8" customHeight="1">
      <c r="A731" s="42"/>
      <c r="B731" s="48"/>
      <c r="C731" s="317" t="s">
        <v>19</v>
      </c>
      <c r="D731" s="317" t="s">
        <v>1909</v>
      </c>
      <c r="E731" s="21" t="s">
        <v>19</v>
      </c>
      <c r="F731" s="318">
        <v>48.600000000000001</v>
      </c>
      <c r="G731" s="42"/>
      <c r="H731" s="48"/>
    </row>
    <row r="732" s="2" customFormat="1" ht="16.8" customHeight="1">
      <c r="A732" s="42"/>
      <c r="B732" s="48"/>
      <c r="C732" s="317" t="s">
        <v>1258</v>
      </c>
      <c r="D732" s="317" t="s">
        <v>379</v>
      </c>
      <c r="E732" s="21" t="s">
        <v>19</v>
      </c>
      <c r="F732" s="318">
        <v>48.600000000000001</v>
      </c>
      <c r="G732" s="42"/>
      <c r="H732" s="48"/>
    </row>
    <row r="733" s="2" customFormat="1" ht="16.8" customHeight="1">
      <c r="A733" s="42"/>
      <c r="B733" s="48"/>
      <c r="C733" s="319" t="s">
        <v>3554</v>
      </c>
      <c r="D733" s="42"/>
      <c r="E733" s="42"/>
      <c r="F733" s="42"/>
      <c r="G733" s="42"/>
      <c r="H733" s="48"/>
    </row>
    <row r="734" s="2" customFormat="1">
      <c r="A734" s="42"/>
      <c r="B734" s="48"/>
      <c r="C734" s="317" t="s">
        <v>1905</v>
      </c>
      <c r="D734" s="317" t="s">
        <v>3706</v>
      </c>
      <c r="E734" s="21" t="s">
        <v>115</v>
      </c>
      <c r="F734" s="318">
        <v>48.600000000000001</v>
      </c>
      <c r="G734" s="42"/>
      <c r="H734" s="48"/>
    </row>
    <row r="735" s="2" customFormat="1" ht="16.8" customHeight="1">
      <c r="A735" s="42"/>
      <c r="B735" s="48"/>
      <c r="C735" s="317" t="s">
        <v>1910</v>
      </c>
      <c r="D735" s="317" t="s">
        <v>19</v>
      </c>
      <c r="E735" s="21" t="s">
        <v>115</v>
      </c>
      <c r="F735" s="318">
        <v>48.600000000000001</v>
      </c>
      <c r="G735" s="42"/>
      <c r="H735" s="48"/>
    </row>
    <row r="736" s="2" customFormat="1" ht="16.8" customHeight="1">
      <c r="A736" s="42"/>
      <c r="B736" s="48"/>
      <c r="C736" s="317" t="s">
        <v>2595</v>
      </c>
      <c r="D736" s="317" t="s">
        <v>3704</v>
      </c>
      <c r="E736" s="21" t="s">
        <v>93</v>
      </c>
      <c r="F736" s="318">
        <v>96.260000000000005</v>
      </c>
      <c r="G736" s="42"/>
      <c r="H736" s="48"/>
    </row>
    <row r="737" s="2" customFormat="1" ht="16.8" customHeight="1">
      <c r="A737" s="42"/>
      <c r="B737" s="48"/>
      <c r="C737" s="313" t="s">
        <v>1261</v>
      </c>
      <c r="D737" s="314" t="s">
        <v>19</v>
      </c>
      <c r="E737" s="315" t="s">
        <v>19</v>
      </c>
      <c r="F737" s="316">
        <v>429.416</v>
      </c>
      <c r="G737" s="42"/>
      <c r="H737" s="48"/>
    </row>
    <row r="738" s="2" customFormat="1" ht="16.8" customHeight="1">
      <c r="A738" s="42"/>
      <c r="B738" s="48"/>
      <c r="C738" s="317" t="s">
        <v>19</v>
      </c>
      <c r="D738" s="317" t="s">
        <v>2466</v>
      </c>
      <c r="E738" s="21" t="s">
        <v>19</v>
      </c>
      <c r="F738" s="318">
        <v>429.416</v>
      </c>
      <c r="G738" s="42"/>
      <c r="H738" s="48"/>
    </row>
    <row r="739" s="2" customFormat="1" ht="16.8" customHeight="1">
      <c r="A739" s="42"/>
      <c r="B739" s="48"/>
      <c r="C739" s="317" t="s">
        <v>1261</v>
      </c>
      <c r="D739" s="317" t="s">
        <v>203</v>
      </c>
      <c r="E739" s="21" t="s">
        <v>19</v>
      </c>
      <c r="F739" s="318">
        <v>429.416</v>
      </c>
      <c r="G739" s="42"/>
      <c r="H739" s="48"/>
    </row>
    <row r="740" s="2" customFormat="1" ht="16.8" customHeight="1">
      <c r="A740" s="42"/>
      <c r="B740" s="48"/>
      <c r="C740" s="319" t="s">
        <v>3554</v>
      </c>
      <c r="D740" s="42"/>
      <c r="E740" s="42"/>
      <c r="F740" s="42"/>
      <c r="G740" s="42"/>
      <c r="H740" s="48"/>
    </row>
    <row r="741" s="2" customFormat="1">
      <c r="A741" s="42"/>
      <c r="B741" s="48"/>
      <c r="C741" s="317" t="s">
        <v>2462</v>
      </c>
      <c r="D741" s="317" t="s">
        <v>3707</v>
      </c>
      <c r="E741" s="21" t="s">
        <v>222</v>
      </c>
      <c r="F741" s="318">
        <v>429.416</v>
      </c>
      <c r="G741" s="42"/>
      <c r="H741" s="48"/>
    </row>
    <row r="742" s="2" customFormat="1" ht="16.8" customHeight="1">
      <c r="A742" s="42"/>
      <c r="B742" s="48"/>
      <c r="C742" s="317" t="s">
        <v>722</v>
      </c>
      <c r="D742" s="317" t="s">
        <v>2893</v>
      </c>
      <c r="E742" s="21" t="s">
        <v>222</v>
      </c>
      <c r="F742" s="318">
        <v>429.416</v>
      </c>
      <c r="G742" s="42"/>
      <c r="H742" s="48"/>
    </row>
    <row r="743" s="2" customFormat="1" ht="16.8" customHeight="1">
      <c r="A743" s="42"/>
      <c r="B743" s="48"/>
      <c r="C743" s="317" t="s">
        <v>727</v>
      </c>
      <c r="D743" s="317" t="s">
        <v>3708</v>
      </c>
      <c r="E743" s="21" t="s">
        <v>222</v>
      </c>
      <c r="F743" s="318">
        <v>8158.9040000000005</v>
      </c>
      <c r="G743" s="42"/>
      <c r="H743" s="48"/>
    </row>
    <row r="744" s="2" customFormat="1" ht="16.8" customHeight="1">
      <c r="A744" s="42"/>
      <c r="B744" s="48"/>
      <c r="C744" s="313" t="s">
        <v>1263</v>
      </c>
      <c r="D744" s="314" t="s">
        <v>19</v>
      </c>
      <c r="E744" s="315" t="s">
        <v>19</v>
      </c>
      <c r="F744" s="316">
        <v>144.362</v>
      </c>
      <c r="G744" s="42"/>
      <c r="H744" s="48"/>
    </row>
    <row r="745" s="2" customFormat="1" ht="16.8" customHeight="1">
      <c r="A745" s="42"/>
      <c r="B745" s="48"/>
      <c r="C745" s="317" t="s">
        <v>19</v>
      </c>
      <c r="D745" s="317" t="s">
        <v>2474</v>
      </c>
      <c r="E745" s="21" t="s">
        <v>19</v>
      </c>
      <c r="F745" s="318">
        <v>144.362</v>
      </c>
      <c r="G745" s="42"/>
      <c r="H745" s="48"/>
    </row>
    <row r="746" s="2" customFormat="1" ht="16.8" customHeight="1">
      <c r="A746" s="42"/>
      <c r="B746" s="48"/>
      <c r="C746" s="317" t="s">
        <v>1263</v>
      </c>
      <c r="D746" s="317" t="s">
        <v>203</v>
      </c>
      <c r="E746" s="21" t="s">
        <v>19</v>
      </c>
      <c r="F746" s="318">
        <v>144.362</v>
      </c>
      <c r="G746" s="42"/>
      <c r="H746" s="48"/>
    </row>
    <row r="747" s="2" customFormat="1" ht="16.8" customHeight="1">
      <c r="A747" s="42"/>
      <c r="B747" s="48"/>
      <c r="C747" s="319" t="s">
        <v>3554</v>
      </c>
      <c r="D747" s="42"/>
      <c r="E747" s="42"/>
      <c r="F747" s="42"/>
      <c r="G747" s="42"/>
      <c r="H747" s="48"/>
    </row>
    <row r="748" s="2" customFormat="1">
      <c r="A748" s="42"/>
      <c r="B748" s="48"/>
      <c r="C748" s="317" t="s">
        <v>733</v>
      </c>
      <c r="D748" s="317" t="s">
        <v>3709</v>
      </c>
      <c r="E748" s="21" t="s">
        <v>222</v>
      </c>
      <c r="F748" s="318">
        <v>144.362</v>
      </c>
      <c r="G748" s="42"/>
      <c r="H748" s="48"/>
    </row>
    <row r="749" s="2" customFormat="1">
      <c r="A749" s="42"/>
      <c r="B749" s="48"/>
      <c r="C749" s="317" t="s">
        <v>2462</v>
      </c>
      <c r="D749" s="317" t="s">
        <v>3707</v>
      </c>
      <c r="E749" s="21" t="s">
        <v>222</v>
      </c>
      <c r="F749" s="318">
        <v>429.416</v>
      </c>
      <c r="G749" s="42"/>
      <c r="H749" s="48"/>
    </row>
    <row r="750" s="2" customFormat="1" ht="16.8" customHeight="1">
      <c r="A750" s="42"/>
      <c r="B750" s="48"/>
      <c r="C750" s="313" t="s">
        <v>1265</v>
      </c>
      <c r="D750" s="314" t="s">
        <v>19</v>
      </c>
      <c r="E750" s="315" t="s">
        <v>19</v>
      </c>
      <c r="F750" s="316">
        <v>64.847999999999999</v>
      </c>
      <c r="G750" s="42"/>
      <c r="H750" s="48"/>
    </row>
    <row r="751" s="2" customFormat="1" ht="16.8" customHeight="1">
      <c r="A751" s="42"/>
      <c r="B751" s="48"/>
      <c r="C751" s="317" t="s">
        <v>19</v>
      </c>
      <c r="D751" s="317" t="s">
        <v>1266</v>
      </c>
      <c r="E751" s="21" t="s">
        <v>19</v>
      </c>
      <c r="F751" s="318">
        <v>64.847999999999999</v>
      </c>
      <c r="G751" s="42"/>
      <c r="H751" s="48"/>
    </row>
    <row r="752" s="2" customFormat="1" ht="16.8" customHeight="1">
      <c r="A752" s="42"/>
      <c r="B752" s="48"/>
      <c r="C752" s="317" t="s">
        <v>1265</v>
      </c>
      <c r="D752" s="317" t="s">
        <v>203</v>
      </c>
      <c r="E752" s="21" t="s">
        <v>19</v>
      </c>
      <c r="F752" s="318">
        <v>64.847999999999999</v>
      </c>
      <c r="G752" s="42"/>
      <c r="H752" s="48"/>
    </row>
    <row r="753" s="2" customFormat="1" ht="16.8" customHeight="1">
      <c r="A753" s="42"/>
      <c r="B753" s="48"/>
      <c r="C753" s="319" t="s">
        <v>3554</v>
      </c>
      <c r="D753" s="42"/>
      <c r="E753" s="42"/>
      <c r="F753" s="42"/>
      <c r="G753" s="42"/>
      <c r="H753" s="48"/>
    </row>
    <row r="754" s="2" customFormat="1">
      <c r="A754" s="42"/>
      <c r="B754" s="48"/>
      <c r="C754" s="317" t="s">
        <v>739</v>
      </c>
      <c r="D754" s="317" t="s">
        <v>3710</v>
      </c>
      <c r="E754" s="21" t="s">
        <v>222</v>
      </c>
      <c r="F754" s="318">
        <v>64.847999999999999</v>
      </c>
      <c r="G754" s="42"/>
      <c r="H754" s="48"/>
    </row>
    <row r="755" s="2" customFormat="1">
      <c r="A755" s="42"/>
      <c r="B755" s="48"/>
      <c r="C755" s="317" t="s">
        <v>2462</v>
      </c>
      <c r="D755" s="317" t="s">
        <v>3707</v>
      </c>
      <c r="E755" s="21" t="s">
        <v>222</v>
      </c>
      <c r="F755" s="318">
        <v>429.416</v>
      </c>
      <c r="G755" s="42"/>
      <c r="H755" s="48"/>
    </row>
    <row r="756" s="2" customFormat="1" ht="16.8" customHeight="1">
      <c r="A756" s="42"/>
      <c r="B756" s="48"/>
      <c r="C756" s="313" t="s">
        <v>1267</v>
      </c>
      <c r="D756" s="314" t="s">
        <v>19</v>
      </c>
      <c r="E756" s="315" t="s">
        <v>19</v>
      </c>
      <c r="F756" s="316">
        <v>109.95399999999999</v>
      </c>
      <c r="G756" s="42"/>
      <c r="H756" s="48"/>
    </row>
    <row r="757" s="2" customFormat="1" ht="16.8" customHeight="1">
      <c r="A757" s="42"/>
      <c r="B757" s="48"/>
      <c r="C757" s="317" t="s">
        <v>19</v>
      </c>
      <c r="D757" s="317" t="s">
        <v>2479</v>
      </c>
      <c r="E757" s="21" t="s">
        <v>19</v>
      </c>
      <c r="F757" s="318">
        <v>6.7910000000000004</v>
      </c>
      <c r="G757" s="42"/>
      <c r="H757" s="48"/>
    </row>
    <row r="758" s="2" customFormat="1" ht="16.8" customHeight="1">
      <c r="A758" s="42"/>
      <c r="B758" s="48"/>
      <c r="C758" s="317" t="s">
        <v>19</v>
      </c>
      <c r="D758" s="317" t="s">
        <v>2480</v>
      </c>
      <c r="E758" s="21" t="s">
        <v>19</v>
      </c>
      <c r="F758" s="318">
        <v>103.163</v>
      </c>
      <c r="G758" s="42"/>
      <c r="H758" s="48"/>
    </row>
    <row r="759" s="2" customFormat="1" ht="16.8" customHeight="1">
      <c r="A759" s="42"/>
      <c r="B759" s="48"/>
      <c r="C759" s="317" t="s">
        <v>1267</v>
      </c>
      <c r="D759" s="317" t="s">
        <v>203</v>
      </c>
      <c r="E759" s="21" t="s">
        <v>19</v>
      </c>
      <c r="F759" s="318">
        <v>109.95399999999999</v>
      </c>
      <c r="G759" s="42"/>
      <c r="H759" s="48"/>
    </row>
    <row r="760" s="2" customFormat="1" ht="16.8" customHeight="1">
      <c r="A760" s="42"/>
      <c r="B760" s="48"/>
      <c r="C760" s="319" t="s">
        <v>3554</v>
      </c>
      <c r="D760" s="42"/>
      <c r="E760" s="42"/>
      <c r="F760" s="42"/>
      <c r="G760" s="42"/>
      <c r="H760" s="48"/>
    </row>
    <row r="761" s="2" customFormat="1">
      <c r="A761" s="42"/>
      <c r="B761" s="48"/>
      <c r="C761" s="317" t="s">
        <v>751</v>
      </c>
      <c r="D761" s="317" t="s">
        <v>3711</v>
      </c>
      <c r="E761" s="21" t="s">
        <v>222</v>
      </c>
      <c r="F761" s="318">
        <v>109.95399999999999</v>
      </c>
      <c r="G761" s="42"/>
      <c r="H761" s="48"/>
    </row>
    <row r="762" s="2" customFormat="1">
      <c r="A762" s="42"/>
      <c r="B762" s="48"/>
      <c r="C762" s="317" t="s">
        <v>2462</v>
      </c>
      <c r="D762" s="317" t="s">
        <v>3707</v>
      </c>
      <c r="E762" s="21" t="s">
        <v>222</v>
      </c>
      <c r="F762" s="318">
        <v>429.416</v>
      </c>
      <c r="G762" s="42"/>
      <c r="H762" s="48"/>
    </row>
    <row r="763" s="2" customFormat="1" ht="16.8" customHeight="1">
      <c r="A763" s="42"/>
      <c r="B763" s="48"/>
      <c r="C763" s="313" t="s">
        <v>1269</v>
      </c>
      <c r="D763" s="314" t="s">
        <v>19</v>
      </c>
      <c r="E763" s="315" t="s">
        <v>19</v>
      </c>
      <c r="F763" s="316">
        <v>13.423</v>
      </c>
      <c r="G763" s="42"/>
      <c r="H763" s="48"/>
    </row>
    <row r="764" s="2" customFormat="1" ht="16.8" customHeight="1">
      <c r="A764" s="42"/>
      <c r="B764" s="48"/>
      <c r="C764" s="317" t="s">
        <v>19</v>
      </c>
      <c r="D764" s="317" t="s">
        <v>2483</v>
      </c>
      <c r="E764" s="21" t="s">
        <v>19</v>
      </c>
      <c r="F764" s="318">
        <v>13.423</v>
      </c>
      <c r="G764" s="42"/>
      <c r="H764" s="48"/>
    </row>
    <row r="765" s="2" customFormat="1" ht="16.8" customHeight="1">
      <c r="A765" s="42"/>
      <c r="B765" s="48"/>
      <c r="C765" s="317" t="s">
        <v>1269</v>
      </c>
      <c r="D765" s="317" t="s">
        <v>203</v>
      </c>
      <c r="E765" s="21" t="s">
        <v>19</v>
      </c>
      <c r="F765" s="318">
        <v>13.423</v>
      </c>
      <c r="G765" s="42"/>
      <c r="H765" s="48"/>
    </row>
    <row r="766" s="2" customFormat="1" ht="16.8" customHeight="1">
      <c r="A766" s="42"/>
      <c r="B766" s="48"/>
      <c r="C766" s="319" t="s">
        <v>3554</v>
      </c>
      <c r="D766" s="42"/>
      <c r="E766" s="42"/>
      <c r="F766" s="42"/>
      <c r="G766" s="42"/>
      <c r="H766" s="48"/>
    </row>
    <row r="767" s="2" customFormat="1">
      <c r="A767" s="42"/>
      <c r="B767" s="48"/>
      <c r="C767" s="317" t="s">
        <v>756</v>
      </c>
      <c r="D767" s="317" t="s">
        <v>2895</v>
      </c>
      <c r="E767" s="21" t="s">
        <v>222</v>
      </c>
      <c r="F767" s="318">
        <v>13.423</v>
      </c>
      <c r="G767" s="42"/>
      <c r="H767" s="48"/>
    </row>
    <row r="768" s="2" customFormat="1">
      <c r="A768" s="42"/>
      <c r="B768" s="48"/>
      <c r="C768" s="317" t="s">
        <v>2462</v>
      </c>
      <c r="D768" s="317" t="s">
        <v>3707</v>
      </c>
      <c r="E768" s="21" t="s">
        <v>222</v>
      </c>
      <c r="F768" s="318">
        <v>429.416</v>
      </c>
      <c r="G768" s="42"/>
      <c r="H768" s="48"/>
    </row>
    <row r="769" s="2" customFormat="1" ht="16.8" customHeight="1">
      <c r="A769" s="42"/>
      <c r="B769" s="48"/>
      <c r="C769" s="313" t="s">
        <v>1271</v>
      </c>
      <c r="D769" s="314" t="s">
        <v>19</v>
      </c>
      <c r="E769" s="315" t="s">
        <v>19</v>
      </c>
      <c r="F769" s="316">
        <v>41.539000000000001</v>
      </c>
      <c r="G769" s="42"/>
      <c r="H769" s="48"/>
    </row>
    <row r="770" s="2" customFormat="1" ht="16.8" customHeight="1">
      <c r="A770" s="42"/>
      <c r="B770" s="48"/>
      <c r="C770" s="317" t="s">
        <v>19</v>
      </c>
      <c r="D770" s="317" t="s">
        <v>2495</v>
      </c>
      <c r="E770" s="21" t="s">
        <v>19</v>
      </c>
      <c r="F770" s="318">
        <v>0</v>
      </c>
      <c r="G770" s="42"/>
      <c r="H770" s="48"/>
    </row>
    <row r="771" s="2" customFormat="1" ht="16.8" customHeight="1">
      <c r="A771" s="42"/>
      <c r="B771" s="48"/>
      <c r="C771" s="317" t="s">
        <v>19</v>
      </c>
      <c r="D771" s="317" t="s">
        <v>2496</v>
      </c>
      <c r="E771" s="21" t="s">
        <v>19</v>
      </c>
      <c r="F771" s="318">
        <v>41.539000000000001</v>
      </c>
      <c r="G771" s="42"/>
      <c r="H771" s="48"/>
    </row>
    <row r="772" s="2" customFormat="1" ht="16.8" customHeight="1">
      <c r="A772" s="42"/>
      <c r="B772" s="48"/>
      <c r="C772" s="317" t="s">
        <v>1271</v>
      </c>
      <c r="D772" s="317" t="s">
        <v>379</v>
      </c>
      <c r="E772" s="21" t="s">
        <v>19</v>
      </c>
      <c r="F772" s="318">
        <v>41.539000000000001</v>
      </c>
      <c r="G772" s="42"/>
      <c r="H772" s="48"/>
    </row>
    <row r="773" s="2" customFormat="1" ht="16.8" customHeight="1">
      <c r="A773" s="42"/>
      <c r="B773" s="48"/>
      <c r="C773" s="319" t="s">
        <v>3554</v>
      </c>
      <c r="D773" s="42"/>
      <c r="E773" s="42"/>
      <c r="F773" s="42"/>
      <c r="G773" s="42"/>
      <c r="H773" s="48"/>
    </row>
    <row r="774" s="2" customFormat="1">
      <c r="A774" s="42"/>
      <c r="B774" s="48"/>
      <c r="C774" s="317" t="s">
        <v>2491</v>
      </c>
      <c r="D774" s="317" t="s">
        <v>2492</v>
      </c>
      <c r="E774" s="21" t="s">
        <v>222</v>
      </c>
      <c r="F774" s="318">
        <v>1120.444</v>
      </c>
      <c r="G774" s="42"/>
      <c r="H774" s="48"/>
    </row>
    <row r="775" s="2" customFormat="1">
      <c r="A775" s="42"/>
      <c r="B775" s="48"/>
      <c r="C775" s="317" t="s">
        <v>2462</v>
      </c>
      <c r="D775" s="317" t="s">
        <v>3707</v>
      </c>
      <c r="E775" s="21" t="s">
        <v>222</v>
      </c>
      <c r="F775" s="318">
        <v>429.416</v>
      </c>
      <c r="G775" s="42"/>
      <c r="H775" s="48"/>
    </row>
    <row r="776" s="2" customFormat="1" ht="16.8" customHeight="1">
      <c r="A776" s="42"/>
      <c r="B776" s="48"/>
      <c r="C776" s="313" t="s">
        <v>1273</v>
      </c>
      <c r="D776" s="314" t="s">
        <v>19</v>
      </c>
      <c r="E776" s="315" t="s">
        <v>19</v>
      </c>
      <c r="F776" s="316">
        <v>55.289999999999999</v>
      </c>
      <c r="G776" s="42"/>
      <c r="H776" s="48"/>
    </row>
    <row r="777" s="2" customFormat="1" ht="16.8" customHeight="1">
      <c r="A777" s="42"/>
      <c r="B777" s="48"/>
      <c r="C777" s="317" t="s">
        <v>19</v>
      </c>
      <c r="D777" s="317" t="s">
        <v>2489</v>
      </c>
      <c r="E777" s="21" t="s">
        <v>19</v>
      </c>
      <c r="F777" s="318">
        <v>55.289999999999999</v>
      </c>
      <c r="G777" s="42"/>
      <c r="H777" s="48"/>
    </row>
    <row r="778" s="2" customFormat="1" ht="16.8" customHeight="1">
      <c r="A778" s="42"/>
      <c r="B778" s="48"/>
      <c r="C778" s="317" t="s">
        <v>1273</v>
      </c>
      <c r="D778" s="317" t="s">
        <v>203</v>
      </c>
      <c r="E778" s="21" t="s">
        <v>19</v>
      </c>
      <c r="F778" s="318">
        <v>55.289999999999999</v>
      </c>
      <c r="G778" s="42"/>
      <c r="H778" s="48"/>
    </row>
    <row r="779" s="2" customFormat="1" ht="16.8" customHeight="1">
      <c r="A779" s="42"/>
      <c r="B779" s="48"/>
      <c r="C779" s="319" t="s">
        <v>3554</v>
      </c>
      <c r="D779" s="42"/>
      <c r="E779" s="42"/>
      <c r="F779" s="42"/>
      <c r="G779" s="42"/>
      <c r="H779" s="48"/>
    </row>
    <row r="780" s="2" customFormat="1">
      <c r="A780" s="42"/>
      <c r="B780" s="48"/>
      <c r="C780" s="317" t="s">
        <v>2485</v>
      </c>
      <c r="D780" s="317" t="s">
        <v>3712</v>
      </c>
      <c r="E780" s="21" t="s">
        <v>222</v>
      </c>
      <c r="F780" s="318">
        <v>55.289999999999999</v>
      </c>
      <c r="G780" s="42"/>
      <c r="H780" s="48"/>
    </row>
    <row r="781" s="2" customFormat="1">
      <c r="A781" s="42"/>
      <c r="B781" s="48"/>
      <c r="C781" s="317" t="s">
        <v>2462</v>
      </c>
      <c r="D781" s="317" t="s">
        <v>3707</v>
      </c>
      <c r="E781" s="21" t="s">
        <v>222</v>
      </c>
      <c r="F781" s="318">
        <v>429.416</v>
      </c>
      <c r="G781" s="42"/>
      <c r="H781" s="48"/>
    </row>
    <row r="782" s="2" customFormat="1" ht="16.8" customHeight="1">
      <c r="A782" s="42"/>
      <c r="B782" s="48"/>
      <c r="C782" s="313" t="s">
        <v>1275</v>
      </c>
      <c r="D782" s="314" t="s">
        <v>1276</v>
      </c>
      <c r="E782" s="315" t="s">
        <v>115</v>
      </c>
      <c r="F782" s="316">
        <v>31.800000000000001</v>
      </c>
      <c r="G782" s="42"/>
      <c r="H782" s="48"/>
    </row>
    <row r="783" s="2" customFormat="1" ht="16.8" customHeight="1">
      <c r="A783" s="42"/>
      <c r="B783" s="48"/>
      <c r="C783" s="317" t="s">
        <v>19</v>
      </c>
      <c r="D783" s="317" t="s">
        <v>1764</v>
      </c>
      <c r="E783" s="21" t="s">
        <v>19</v>
      </c>
      <c r="F783" s="318">
        <v>0</v>
      </c>
      <c r="G783" s="42"/>
      <c r="H783" s="48"/>
    </row>
    <row r="784" s="2" customFormat="1" ht="16.8" customHeight="1">
      <c r="A784" s="42"/>
      <c r="B784" s="48"/>
      <c r="C784" s="317" t="s">
        <v>19</v>
      </c>
      <c r="D784" s="317" t="s">
        <v>2444</v>
      </c>
      <c r="E784" s="21" t="s">
        <v>19</v>
      </c>
      <c r="F784" s="318">
        <v>8.0999999999999996</v>
      </c>
      <c r="G784" s="42"/>
      <c r="H784" s="48"/>
    </row>
    <row r="785" s="2" customFormat="1" ht="16.8" customHeight="1">
      <c r="A785" s="42"/>
      <c r="B785" s="48"/>
      <c r="C785" s="317" t="s">
        <v>19</v>
      </c>
      <c r="D785" s="317" t="s">
        <v>1753</v>
      </c>
      <c r="E785" s="21" t="s">
        <v>19</v>
      </c>
      <c r="F785" s="318">
        <v>0</v>
      </c>
      <c r="G785" s="42"/>
      <c r="H785" s="48"/>
    </row>
    <row r="786" s="2" customFormat="1" ht="16.8" customHeight="1">
      <c r="A786" s="42"/>
      <c r="B786" s="48"/>
      <c r="C786" s="317" t="s">
        <v>19</v>
      </c>
      <c r="D786" s="317" t="s">
        <v>2445</v>
      </c>
      <c r="E786" s="21" t="s">
        <v>19</v>
      </c>
      <c r="F786" s="318">
        <v>2.7000000000000002</v>
      </c>
      <c r="G786" s="42"/>
      <c r="H786" s="48"/>
    </row>
    <row r="787" s="2" customFormat="1" ht="16.8" customHeight="1">
      <c r="A787" s="42"/>
      <c r="B787" s="48"/>
      <c r="C787" s="317" t="s">
        <v>19</v>
      </c>
      <c r="D787" s="317" t="s">
        <v>1760</v>
      </c>
      <c r="E787" s="21" t="s">
        <v>19</v>
      </c>
      <c r="F787" s="318">
        <v>0</v>
      </c>
      <c r="G787" s="42"/>
      <c r="H787" s="48"/>
    </row>
    <row r="788" s="2" customFormat="1" ht="16.8" customHeight="1">
      <c r="A788" s="42"/>
      <c r="B788" s="48"/>
      <c r="C788" s="317" t="s">
        <v>19</v>
      </c>
      <c r="D788" s="317" t="s">
        <v>2446</v>
      </c>
      <c r="E788" s="21" t="s">
        <v>19</v>
      </c>
      <c r="F788" s="318">
        <v>3.8999999999999999</v>
      </c>
      <c r="G788" s="42"/>
      <c r="H788" s="48"/>
    </row>
    <row r="789" s="2" customFormat="1" ht="16.8" customHeight="1">
      <c r="A789" s="42"/>
      <c r="B789" s="48"/>
      <c r="C789" s="317" t="s">
        <v>19</v>
      </c>
      <c r="D789" s="317" t="s">
        <v>2447</v>
      </c>
      <c r="E789" s="21" t="s">
        <v>19</v>
      </c>
      <c r="F789" s="318">
        <v>0</v>
      </c>
      <c r="G789" s="42"/>
      <c r="H789" s="48"/>
    </row>
    <row r="790" s="2" customFormat="1" ht="16.8" customHeight="1">
      <c r="A790" s="42"/>
      <c r="B790" s="48"/>
      <c r="C790" s="317" t="s">
        <v>19</v>
      </c>
      <c r="D790" s="317" t="s">
        <v>2448</v>
      </c>
      <c r="E790" s="21" t="s">
        <v>19</v>
      </c>
      <c r="F790" s="318">
        <v>0</v>
      </c>
      <c r="G790" s="42"/>
      <c r="H790" s="48"/>
    </row>
    <row r="791" s="2" customFormat="1" ht="16.8" customHeight="1">
      <c r="A791" s="42"/>
      <c r="B791" s="48"/>
      <c r="C791" s="317" t="s">
        <v>19</v>
      </c>
      <c r="D791" s="317" t="s">
        <v>2449</v>
      </c>
      <c r="E791" s="21" t="s">
        <v>19</v>
      </c>
      <c r="F791" s="318">
        <v>17.100000000000001</v>
      </c>
      <c r="G791" s="42"/>
      <c r="H791" s="48"/>
    </row>
    <row r="792" s="2" customFormat="1" ht="16.8" customHeight="1">
      <c r="A792" s="42"/>
      <c r="B792" s="48"/>
      <c r="C792" s="317" t="s">
        <v>1275</v>
      </c>
      <c r="D792" s="317" t="s">
        <v>379</v>
      </c>
      <c r="E792" s="21" t="s">
        <v>19</v>
      </c>
      <c r="F792" s="318">
        <v>31.800000000000001</v>
      </c>
      <c r="G792" s="42"/>
      <c r="H792" s="48"/>
    </row>
    <row r="793" s="2" customFormat="1" ht="16.8" customHeight="1">
      <c r="A793" s="42"/>
      <c r="B793" s="48"/>
      <c r="C793" s="319" t="s">
        <v>3554</v>
      </c>
      <c r="D793" s="42"/>
      <c r="E793" s="42"/>
      <c r="F793" s="42"/>
      <c r="G793" s="42"/>
      <c r="H793" s="48"/>
    </row>
    <row r="794" s="2" customFormat="1" ht="16.8" customHeight="1">
      <c r="A794" s="42"/>
      <c r="B794" s="48"/>
      <c r="C794" s="317" t="s">
        <v>2440</v>
      </c>
      <c r="D794" s="317" t="s">
        <v>3713</v>
      </c>
      <c r="E794" s="21" t="s">
        <v>115</v>
      </c>
      <c r="F794" s="318">
        <v>15.9</v>
      </c>
      <c r="G794" s="42"/>
      <c r="H794" s="48"/>
    </row>
    <row r="795" s="2" customFormat="1" ht="16.8" customHeight="1">
      <c r="A795" s="42"/>
      <c r="B795" s="48"/>
      <c r="C795" s="317" t="s">
        <v>678</v>
      </c>
      <c r="D795" s="317" t="s">
        <v>3714</v>
      </c>
      <c r="E795" s="21" t="s">
        <v>115</v>
      </c>
      <c r="F795" s="318">
        <v>15.9</v>
      </c>
      <c r="G795" s="42"/>
      <c r="H795" s="48"/>
    </row>
    <row r="796" s="2" customFormat="1" ht="16.8" customHeight="1">
      <c r="A796" s="42"/>
      <c r="B796" s="48"/>
      <c r="C796" s="317" t="s">
        <v>2453</v>
      </c>
      <c r="D796" s="317" t="s">
        <v>2454</v>
      </c>
      <c r="E796" s="21" t="s">
        <v>222</v>
      </c>
      <c r="F796" s="318">
        <v>0.029999999999999999</v>
      </c>
      <c r="G796" s="42"/>
      <c r="H796" s="48"/>
    </row>
    <row r="797" s="2" customFormat="1" ht="16.8" customHeight="1">
      <c r="A797" s="42"/>
      <c r="B797" s="48"/>
      <c r="C797" s="313" t="s">
        <v>1278</v>
      </c>
      <c r="D797" s="314" t="s">
        <v>1279</v>
      </c>
      <c r="E797" s="315" t="s">
        <v>93</v>
      </c>
      <c r="F797" s="316">
        <v>128</v>
      </c>
      <c r="G797" s="42"/>
      <c r="H797" s="48"/>
    </row>
    <row r="798" s="2" customFormat="1" ht="16.8" customHeight="1">
      <c r="A798" s="42"/>
      <c r="B798" s="48"/>
      <c r="C798" s="317" t="s">
        <v>19</v>
      </c>
      <c r="D798" s="317" t="s">
        <v>1537</v>
      </c>
      <c r="E798" s="21" t="s">
        <v>19</v>
      </c>
      <c r="F798" s="318">
        <v>0</v>
      </c>
      <c r="G798" s="42"/>
      <c r="H798" s="48"/>
    </row>
    <row r="799" s="2" customFormat="1" ht="16.8" customHeight="1">
      <c r="A799" s="42"/>
      <c r="B799" s="48"/>
      <c r="C799" s="317" t="s">
        <v>19</v>
      </c>
      <c r="D799" s="317" t="s">
        <v>1538</v>
      </c>
      <c r="E799" s="21" t="s">
        <v>19</v>
      </c>
      <c r="F799" s="318">
        <v>128</v>
      </c>
      <c r="G799" s="42"/>
      <c r="H799" s="48"/>
    </row>
    <row r="800" s="2" customFormat="1" ht="16.8" customHeight="1">
      <c r="A800" s="42"/>
      <c r="B800" s="48"/>
      <c r="C800" s="317" t="s">
        <v>1278</v>
      </c>
      <c r="D800" s="317" t="s">
        <v>379</v>
      </c>
      <c r="E800" s="21" t="s">
        <v>19</v>
      </c>
      <c r="F800" s="318">
        <v>128</v>
      </c>
      <c r="G800" s="42"/>
      <c r="H800" s="48"/>
    </row>
    <row r="801" s="2" customFormat="1" ht="16.8" customHeight="1">
      <c r="A801" s="42"/>
      <c r="B801" s="48"/>
      <c r="C801" s="319" t="s">
        <v>3554</v>
      </c>
      <c r="D801" s="42"/>
      <c r="E801" s="42"/>
      <c r="F801" s="42"/>
      <c r="G801" s="42"/>
      <c r="H801" s="48"/>
    </row>
    <row r="802" s="2" customFormat="1" ht="16.8" customHeight="1">
      <c r="A802" s="42"/>
      <c r="B802" s="48"/>
      <c r="C802" s="317" t="s">
        <v>1533</v>
      </c>
      <c r="D802" s="317" t="s">
        <v>3649</v>
      </c>
      <c r="E802" s="21" t="s">
        <v>93</v>
      </c>
      <c r="F802" s="318">
        <v>128</v>
      </c>
      <c r="G802" s="42"/>
      <c r="H802" s="48"/>
    </row>
    <row r="803" s="2" customFormat="1" ht="16.8" customHeight="1">
      <c r="A803" s="42"/>
      <c r="B803" s="48"/>
      <c r="C803" s="317" t="s">
        <v>1690</v>
      </c>
      <c r="D803" s="317" t="s">
        <v>3715</v>
      </c>
      <c r="E803" s="21" t="s">
        <v>107</v>
      </c>
      <c r="F803" s="318">
        <v>12.442</v>
      </c>
      <c r="G803" s="42"/>
      <c r="H803" s="48"/>
    </row>
    <row r="804" s="2" customFormat="1" ht="16.8" customHeight="1">
      <c r="A804" s="42"/>
      <c r="B804" s="48"/>
      <c r="C804" s="317" t="s">
        <v>1707</v>
      </c>
      <c r="D804" s="317" t="s">
        <v>3716</v>
      </c>
      <c r="E804" s="21" t="s">
        <v>93</v>
      </c>
      <c r="F804" s="318">
        <v>1244.21</v>
      </c>
      <c r="G804" s="42"/>
      <c r="H804" s="48"/>
    </row>
    <row r="805" s="2" customFormat="1" ht="16.8" customHeight="1">
      <c r="A805" s="42"/>
      <c r="B805" s="48"/>
      <c r="C805" s="317" t="s">
        <v>1716</v>
      </c>
      <c r="D805" s="317" t="s">
        <v>3717</v>
      </c>
      <c r="E805" s="21" t="s">
        <v>107</v>
      </c>
      <c r="F805" s="318">
        <v>12.442</v>
      </c>
      <c r="G805" s="42"/>
      <c r="H805" s="48"/>
    </row>
    <row r="806" s="2" customFormat="1" ht="16.8" customHeight="1">
      <c r="A806" s="42"/>
      <c r="B806" s="48"/>
      <c r="C806" s="317" t="s">
        <v>1721</v>
      </c>
      <c r="D806" s="317" t="s">
        <v>3718</v>
      </c>
      <c r="E806" s="21" t="s">
        <v>107</v>
      </c>
      <c r="F806" s="318">
        <v>12.442</v>
      </c>
      <c r="G806" s="42"/>
      <c r="H806" s="48"/>
    </row>
    <row r="807" s="2" customFormat="1" ht="16.8" customHeight="1">
      <c r="A807" s="42"/>
      <c r="B807" s="48"/>
      <c r="C807" s="317" t="s">
        <v>1539</v>
      </c>
      <c r="D807" s="317" t="s">
        <v>1540</v>
      </c>
      <c r="E807" s="21" t="s">
        <v>93</v>
      </c>
      <c r="F807" s="318">
        <v>134.40000000000001</v>
      </c>
      <c r="G807" s="42"/>
      <c r="H807" s="48"/>
    </row>
    <row r="808" s="2" customFormat="1" ht="16.8" customHeight="1">
      <c r="A808" s="42"/>
      <c r="B808" s="48"/>
      <c r="C808" s="313" t="s">
        <v>1280</v>
      </c>
      <c r="D808" s="314" t="s">
        <v>1281</v>
      </c>
      <c r="E808" s="315" t="s">
        <v>93</v>
      </c>
      <c r="F808" s="316">
        <v>1116.21</v>
      </c>
      <c r="G808" s="42"/>
      <c r="H808" s="48"/>
    </row>
    <row r="809" s="2" customFormat="1" ht="16.8" customHeight="1">
      <c r="A809" s="42"/>
      <c r="B809" s="48"/>
      <c r="C809" s="317" t="s">
        <v>19</v>
      </c>
      <c r="D809" s="317" t="s">
        <v>1607</v>
      </c>
      <c r="E809" s="21" t="s">
        <v>19</v>
      </c>
      <c r="F809" s="318">
        <v>0</v>
      </c>
      <c r="G809" s="42"/>
      <c r="H809" s="48"/>
    </row>
    <row r="810" s="2" customFormat="1" ht="16.8" customHeight="1">
      <c r="A810" s="42"/>
      <c r="B810" s="48"/>
      <c r="C810" s="317" t="s">
        <v>19</v>
      </c>
      <c r="D810" s="317" t="s">
        <v>1608</v>
      </c>
      <c r="E810" s="21" t="s">
        <v>19</v>
      </c>
      <c r="F810" s="318">
        <v>1116.21</v>
      </c>
      <c r="G810" s="42"/>
      <c r="H810" s="48"/>
    </row>
    <row r="811" s="2" customFormat="1" ht="16.8" customHeight="1">
      <c r="A811" s="42"/>
      <c r="B811" s="48"/>
      <c r="C811" s="317" t="s">
        <v>1280</v>
      </c>
      <c r="D811" s="317" t="s">
        <v>379</v>
      </c>
      <c r="E811" s="21" t="s">
        <v>19</v>
      </c>
      <c r="F811" s="318">
        <v>1116.21</v>
      </c>
      <c r="G811" s="42"/>
      <c r="H811" s="48"/>
    </row>
    <row r="812" s="2" customFormat="1" ht="16.8" customHeight="1">
      <c r="A812" s="42"/>
      <c r="B812" s="48"/>
      <c r="C812" s="319" t="s">
        <v>3554</v>
      </c>
      <c r="D812" s="42"/>
      <c r="E812" s="42"/>
      <c r="F812" s="42"/>
      <c r="G812" s="42"/>
      <c r="H812" s="48"/>
    </row>
    <row r="813" s="2" customFormat="1">
      <c r="A813" s="42"/>
      <c r="B813" s="48"/>
      <c r="C813" s="317" t="s">
        <v>1603</v>
      </c>
      <c r="D813" s="317" t="s">
        <v>3719</v>
      </c>
      <c r="E813" s="21" t="s">
        <v>93</v>
      </c>
      <c r="F813" s="318">
        <v>1116.21</v>
      </c>
      <c r="G813" s="42"/>
      <c r="H813" s="48"/>
    </row>
    <row r="814" s="2" customFormat="1" ht="16.8" customHeight="1">
      <c r="A814" s="42"/>
      <c r="B814" s="48"/>
      <c r="C814" s="317" t="s">
        <v>1690</v>
      </c>
      <c r="D814" s="317" t="s">
        <v>3715</v>
      </c>
      <c r="E814" s="21" t="s">
        <v>107</v>
      </c>
      <c r="F814" s="318">
        <v>12.442</v>
      </c>
      <c r="G814" s="42"/>
      <c r="H814" s="48"/>
    </row>
    <row r="815" s="2" customFormat="1" ht="16.8" customHeight="1">
      <c r="A815" s="42"/>
      <c r="B815" s="48"/>
      <c r="C815" s="317" t="s">
        <v>1707</v>
      </c>
      <c r="D815" s="317" t="s">
        <v>3716</v>
      </c>
      <c r="E815" s="21" t="s">
        <v>93</v>
      </c>
      <c r="F815" s="318">
        <v>1244.21</v>
      </c>
      <c r="G815" s="42"/>
      <c r="H815" s="48"/>
    </row>
    <row r="816" s="2" customFormat="1" ht="16.8" customHeight="1">
      <c r="A816" s="42"/>
      <c r="B816" s="48"/>
      <c r="C816" s="317" t="s">
        <v>1716</v>
      </c>
      <c r="D816" s="317" t="s">
        <v>3717</v>
      </c>
      <c r="E816" s="21" t="s">
        <v>107</v>
      </c>
      <c r="F816" s="318">
        <v>12.442</v>
      </c>
      <c r="G816" s="42"/>
      <c r="H816" s="48"/>
    </row>
    <row r="817" s="2" customFormat="1" ht="16.8" customHeight="1">
      <c r="A817" s="42"/>
      <c r="B817" s="48"/>
      <c r="C817" s="317" t="s">
        <v>1721</v>
      </c>
      <c r="D817" s="317" t="s">
        <v>3718</v>
      </c>
      <c r="E817" s="21" t="s">
        <v>107</v>
      </c>
      <c r="F817" s="318">
        <v>12.442</v>
      </c>
      <c r="G817" s="42"/>
      <c r="H817" s="48"/>
    </row>
    <row r="818" s="2" customFormat="1" ht="16.8" customHeight="1">
      <c r="A818" s="42"/>
      <c r="B818" s="48"/>
      <c r="C818" s="317" t="s">
        <v>1529</v>
      </c>
      <c r="D818" s="317" t="s">
        <v>1530</v>
      </c>
      <c r="E818" s="21" t="s">
        <v>126</v>
      </c>
      <c r="F818" s="318">
        <v>16.742999999999999</v>
      </c>
      <c r="G818" s="42"/>
      <c r="H818" s="48"/>
    </row>
    <row r="819" s="2" customFormat="1" ht="16.8" customHeight="1">
      <c r="A819" s="42"/>
      <c r="B819" s="48"/>
      <c r="C819" s="313" t="s">
        <v>3720</v>
      </c>
      <c r="D819" s="314" t="s">
        <v>3721</v>
      </c>
      <c r="E819" s="315" t="s">
        <v>93</v>
      </c>
      <c r="F819" s="316">
        <v>87.001000000000005</v>
      </c>
      <c r="G819" s="42"/>
      <c r="H819" s="48"/>
    </row>
    <row r="820" s="2" customFormat="1" ht="16.8" customHeight="1">
      <c r="A820" s="42"/>
      <c r="B820" s="48"/>
      <c r="C820" s="313" t="s">
        <v>1283</v>
      </c>
      <c r="D820" s="314" t="s">
        <v>1284</v>
      </c>
      <c r="E820" s="315" t="s">
        <v>222</v>
      </c>
      <c r="F820" s="316">
        <v>0.45700000000000002</v>
      </c>
      <c r="G820" s="42"/>
      <c r="H820" s="48"/>
    </row>
    <row r="821" s="2" customFormat="1" ht="16.8" customHeight="1">
      <c r="A821" s="42"/>
      <c r="B821" s="48"/>
      <c r="C821" s="317" t="s">
        <v>19</v>
      </c>
      <c r="D821" s="317" t="s">
        <v>1884</v>
      </c>
      <c r="E821" s="21" t="s">
        <v>19</v>
      </c>
      <c r="F821" s="318">
        <v>0.45700000000000002</v>
      </c>
      <c r="G821" s="42"/>
      <c r="H821" s="48"/>
    </row>
    <row r="822" s="2" customFormat="1" ht="16.8" customHeight="1">
      <c r="A822" s="42"/>
      <c r="B822" s="48"/>
      <c r="C822" s="317" t="s">
        <v>1283</v>
      </c>
      <c r="D822" s="317" t="s">
        <v>203</v>
      </c>
      <c r="E822" s="21" t="s">
        <v>19</v>
      </c>
      <c r="F822" s="318">
        <v>0.45700000000000002</v>
      </c>
      <c r="G822" s="42"/>
      <c r="H822" s="48"/>
    </row>
    <row r="823" s="2" customFormat="1" ht="16.8" customHeight="1">
      <c r="A823" s="42"/>
      <c r="B823" s="48"/>
      <c r="C823" s="319" t="s">
        <v>3554</v>
      </c>
      <c r="D823" s="42"/>
      <c r="E823" s="42"/>
      <c r="F823" s="42"/>
      <c r="G823" s="42"/>
      <c r="H823" s="48"/>
    </row>
    <row r="824" s="2" customFormat="1" ht="16.8" customHeight="1">
      <c r="A824" s="42"/>
      <c r="B824" s="48"/>
      <c r="C824" s="317" t="s">
        <v>1880</v>
      </c>
      <c r="D824" s="317" t="s">
        <v>3621</v>
      </c>
      <c r="E824" s="21" t="s">
        <v>222</v>
      </c>
      <c r="F824" s="318">
        <v>0.45700000000000002</v>
      </c>
      <c r="G824" s="42"/>
      <c r="H824" s="48"/>
    </row>
    <row r="825" s="2" customFormat="1" ht="16.8" customHeight="1">
      <c r="A825" s="42"/>
      <c r="B825" s="48"/>
      <c r="C825" s="317" t="s">
        <v>1815</v>
      </c>
      <c r="D825" s="317" t="s">
        <v>3722</v>
      </c>
      <c r="E825" s="21" t="s">
        <v>222</v>
      </c>
      <c r="F825" s="318">
        <v>0.66000000000000003</v>
      </c>
      <c r="G825" s="42"/>
      <c r="H825" s="48"/>
    </row>
    <row r="826" s="2" customFormat="1" ht="16.8" customHeight="1">
      <c r="A826" s="42"/>
      <c r="B826" s="48"/>
      <c r="C826" s="313" t="s">
        <v>1286</v>
      </c>
      <c r="D826" s="314" t="s">
        <v>1287</v>
      </c>
      <c r="E826" s="315" t="s">
        <v>107</v>
      </c>
      <c r="F826" s="316">
        <v>1078.905</v>
      </c>
      <c r="G826" s="42"/>
      <c r="H826" s="48"/>
    </row>
    <row r="827" s="2" customFormat="1" ht="16.8" customHeight="1">
      <c r="A827" s="42"/>
      <c r="B827" s="48"/>
      <c r="C827" s="317" t="s">
        <v>19</v>
      </c>
      <c r="D827" s="317" t="s">
        <v>1463</v>
      </c>
      <c r="E827" s="21" t="s">
        <v>19</v>
      </c>
      <c r="F827" s="318">
        <v>0</v>
      </c>
      <c r="G827" s="42"/>
      <c r="H827" s="48"/>
    </row>
    <row r="828" s="2" customFormat="1" ht="16.8" customHeight="1">
      <c r="A828" s="42"/>
      <c r="B828" s="48"/>
      <c r="C828" s="317" t="s">
        <v>19</v>
      </c>
      <c r="D828" s="317" t="s">
        <v>1464</v>
      </c>
      <c r="E828" s="21" t="s">
        <v>19</v>
      </c>
      <c r="F828" s="318">
        <v>1078.905</v>
      </c>
      <c r="G828" s="42"/>
      <c r="H828" s="48"/>
    </row>
    <row r="829" s="2" customFormat="1" ht="16.8" customHeight="1">
      <c r="A829" s="42"/>
      <c r="B829" s="48"/>
      <c r="C829" s="317" t="s">
        <v>1286</v>
      </c>
      <c r="D829" s="317" t="s">
        <v>379</v>
      </c>
      <c r="E829" s="21" t="s">
        <v>19</v>
      </c>
      <c r="F829" s="318">
        <v>1078.905</v>
      </c>
      <c r="G829" s="42"/>
      <c r="H829" s="48"/>
    </row>
    <row r="830" s="2" customFormat="1" ht="16.8" customHeight="1">
      <c r="A830" s="42"/>
      <c r="B830" s="48"/>
      <c r="C830" s="319" t="s">
        <v>3554</v>
      </c>
      <c r="D830" s="42"/>
      <c r="E830" s="42"/>
      <c r="F830" s="42"/>
      <c r="G830" s="42"/>
      <c r="H830" s="48"/>
    </row>
    <row r="831" s="2" customFormat="1">
      <c r="A831" s="42"/>
      <c r="B831" s="48"/>
      <c r="C831" s="317" t="s">
        <v>1459</v>
      </c>
      <c r="D831" s="317" t="s">
        <v>3636</v>
      </c>
      <c r="E831" s="21" t="s">
        <v>107</v>
      </c>
      <c r="F831" s="318">
        <v>431.56200000000001</v>
      </c>
      <c r="G831" s="42"/>
      <c r="H831" s="48"/>
    </row>
    <row r="832" s="2" customFormat="1">
      <c r="A832" s="42"/>
      <c r="B832" s="48"/>
      <c r="C832" s="317" t="s">
        <v>1467</v>
      </c>
      <c r="D832" s="317" t="s">
        <v>3723</v>
      </c>
      <c r="E832" s="21" t="s">
        <v>107</v>
      </c>
      <c r="F832" s="318">
        <v>647.34299999999996</v>
      </c>
      <c r="G832" s="42"/>
      <c r="H832" s="48"/>
    </row>
    <row r="833" s="2" customFormat="1">
      <c r="A833" s="42"/>
      <c r="B833" s="48"/>
      <c r="C833" s="317" t="s">
        <v>2491</v>
      </c>
      <c r="D833" s="317" t="s">
        <v>2492</v>
      </c>
      <c r="E833" s="21" t="s">
        <v>222</v>
      </c>
      <c r="F833" s="318">
        <v>1792.71</v>
      </c>
      <c r="G833" s="42"/>
      <c r="H833" s="48"/>
    </row>
    <row r="834" s="2" customFormat="1" ht="16.8" customHeight="1">
      <c r="A834" s="42"/>
      <c r="B834" s="48"/>
      <c r="C834" s="313" t="s">
        <v>1289</v>
      </c>
      <c r="D834" s="314" t="s">
        <v>1290</v>
      </c>
      <c r="E834" s="315" t="s">
        <v>107</v>
      </c>
      <c r="F834" s="316">
        <v>80.010000000000005</v>
      </c>
      <c r="G834" s="42"/>
      <c r="H834" s="48"/>
    </row>
    <row r="835" s="2" customFormat="1" ht="16.8" customHeight="1">
      <c r="A835" s="42"/>
      <c r="B835" s="48"/>
      <c r="C835" s="317" t="s">
        <v>19</v>
      </c>
      <c r="D835" s="317" t="s">
        <v>1428</v>
      </c>
      <c r="E835" s="21" t="s">
        <v>19</v>
      </c>
      <c r="F835" s="318">
        <v>0</v>
      </c>
      <c r="G835" s="42"/>
      <c r="H835" s="48"/>
    </row>
    <row r="836" s="2" customFormat="1" ht="16.8" customHeight="1">
      <c r="A836" s="42"/>
      <c r="B836" s="48"/>
      <c r="C836" s="317" t="s">
        <v>19</v>
      </c>
      <c r="D836" s="317" t="s">
        <v>1498</v>
      </c>
      <c r="E836" s="21" t="s">
        <v>19</v>
      </c>
      <c r="F836" s="318">
        <v>80.010000000000005</v>
      </c>
      <c r="G836" s="42"/>
      <c r="H836" s="48"/>
    </row>
    <row r="837" s="2" customFormat="1" ht="16.8" customHeight="1">
      <c r="A837" s="42"/>
      <c r="B837" s="48"/>
      <c r="C837" s="317" t="s">
        <v>1289</v>
      </c>
      <c r="D837" s="317" t="s">
        <v>379</v>
      </c>
      <c r="E837" s="21" t="s">
        <v>19</v>
      </c>
      <c r="F837" s="318">
        <v>80.010000000000005</v>
      </c>
      <c r="G837" s="42"/>
      <c r="H837" s="48"/>
    </row>
    <row r="838" s="2" customFormat="1" ht="16.8" customHeight="1">
      <c r="A838" s="42"/>
      <c r="B838" s="48"/>
      <c r="C838" s="319" t="s">
        <v>3554</v>
      </c>
      <c r="D838" s="42"/>
      <c r="E838" s="42"/>
      <c r="F838" s="42"/>
      <c r="G838" s="42"/>
      <c r="H838" s="48"/>
    </row>
    <row r="839" s="2" customFormat="1" ht="16.8" customHeight="1">
      <c r="A839" s="42"/>
      <c r="B839" s="48"/>
      <c r="C839" s="317" t="s">
        <v>1487</v>
      </c>
      <c r="D839" s="317" t="s">
        <v>3627</v>
      </c>
      <c r="E839" s="21" t="s">
        <v>107</v>
      </c>
      <c r="F839" s="318">
        <v>566.81700000000001</v>
      </c>
      <c r="G839" s="42"/>
      <c r="H839" s="48"/>
    </row>
    <row r="840" s="2" customFormat="1">
      <c r="A840" s="42"/>
      <c r="B840" s="48"/>
      <c r="C840" s="317" t="s">
        <v>1448</v>
      </c>
      <c r="D840" s="317" t="s">
        <v>3724</v>
      </c>
      <c r="E840" s="21" t="s">
        <v>107</v>
      </c>
      <c r="F840" s="318">
        <v>32.003999999999998</v>
      </c>
      <c r="G840" s="42"/>
      <c r="H840" s="48"/>
    </row>
    <row r="841" s="2" customFormat="1">
      <c r="A841" s="42"/>
      <c r="B841" s="48"/>
      <c r="C841" s="317" t="s">
        <v>1454</v>
      </c>
      <c r="D841" s="317" t="s">
        <v>3725</v>
      </c>
      <c r="E841" s="21" t="s">
        <v>107</v>
      </c>
      <c r="F841" s="318">
        <v>48.006</v>
      </c>
      <c r="G841" s="42"/>
      <c r="H841" s="48"/>
    </row>
    <row r="842" s="2" customFormat="1">
      <c r="A842" s="42"/>
      <c r="B842" s="48"/>
      <c r="C842" s="317" t="s">
        <v>1459</v>
      </c>
      <c r="D842" s="317" t="s">
        <v>3636</v>
      </c>
      <c r="E842" s="21" t="s">
        <v>107</v>
      </c>
      <c r="F842" s="318">
        <v>431.56200000000001</v>
      </c>
      <c r="G842" s="42"/>
      <c r="H842" s="48"/>
    </row>
    <row r="843" s="2" customFormat="1" ht="16.8" customHeight="1">
      <c r="A843" s="42"/>
      <c r="B843" s="48"/>
      <c r="C843" s="317" t="s">
        <v>1472</v>
      </c>
      <c r="D843" s="317" t="s">
        <v>3726</v>
      </c>
      <c r="E843" s="21" t="s">
        <v>107</v>
      </c>
      <c r="F843" s="318">
        <v>32.003999999999998</v>
      </c>
      <c r="G843" s="42"/>
      <c r="H843" s="48"/>
    </row>
    <row r="844" s="2" customFormat="1" ht="16.8" customHeight="1">
      <c r="A844" s="42"/>
      <c r="B844" s="48"/>
      <c r="C844" s="317" t="s">
        <v>1477</v>
      </c>
      <c r="D844" s="317" t="s">
        <v>3727</v>
      </c>
      <c r="E844" s="21" t="s">
        <v>107</v>
      </c>
      <c r="F844" s="318">
        <v>48.006</v>
      </c>
      <c r="G844" s="42"/>
      <c r="H844" s="48"/>
    </row>
    <row r="845" s="2" customFormat="1" ht="16.8" customHeight="1">
      <c r="A845" s="42"/>
      <c r="B845" s="48"/>
      <c r="C845" s="313" t="s">
        <v>1292</v>
      </c>
      <c r="D845" s="314" t="s">
        <v>1293</v>
      </c>
      <c r="E845" s="315" t="s">
        <v>93</v>
      </c>
      <c r="F845" s="316">
        <v>47.649999999999999</v>
      </c>
      <c r="G845" s="42"/>
      <c r="H845" s="48"/>
    </row>
    <row r="846" s="2" customFormat="1" ht="16.8" customHeight="1">
      <c r="A846" s="42"/>
      <c r="B846" s="48"/>
      <c r="C846" s="317" t="s">
        <v>19</v>
      </c>
      <c r="D846" s="317" t="s">
        <v>1586</v>
      </c>
      <c r="E846" s="21" t="s">
        <v>19</v>
      </c>
      <c r="F846" s="318">
        <v>0</v>
      </c>
      <c r="G846" s="42"/>
      <c r="H846" s="48"/>
    </row>
    <row r="847" s="2" customFormat="1" ht="16.8" customHeight="1">
      <c r="A847" s="42"/>
      <c r="B847" s="48"/>
      <c r="C847" s="317" t="s">
        <v>19</v>
      </c>
      <c r="D847" s="317" t="s">
        <v>1587</v>
      </c>
      <c r="E847" s="21" t="s">
        <v>19</v>
      </c>
      <c r="F847" s="318">
        <v>47.649999999999999</v>
      </c>
      <c r="G847" s="42"/>
      <c r="H847" s="48"/>
    </row>
    <row r="848" s="2" customFormat="1" ht="16.8" customHeight="1">
      <c r="A848" s="42"/>
      <c r="B848" s="48"/>
      <c r="C848" s="317" t="s">
        <v>1292</v>
      </c>
      <c r="D848" s="317" t="s">
        <v>379</v>
      </c>
      <c r="E848" s="21" t="s">
        <v>19</v>
      </c>
      <c r="F848" s="318">
        <v>47.649999999999999</v>
      </c>
      <c r="G848" s="42"/>
      <c r="H848" s="48"/>
    </row>
    <row r="849" s="2" customFormat="1" ht="16.8" customHeight="1">
      <c r="A849" s="42"/>
      <c r="B849" s="48"/>
      <c r="C849" s="319" t="s">
        <v>3554</v>
      </c>
      <c r="D849" s="42"/>
      <c r="E849" s="42"/>
      <c r="F849" s="42"/>
      <c r="G849" s="42"/>
      <c r="H849" s="48"/>
    </row>
    <row r="850" s="2" customFormat="1" ht="16.8" customHeight="1">
      <c r="A850" s="42"/>
      <c r="B850" s="48"/>
      <c r="C850" s="317" t="s">
        <v>1580</v>
      </c>
      <c r="D850" s="317" t="s">
        <v>3648</v>
      </c>
      <c r="E850" s="21" t="s">
        <v>93</v>
      </c>
      <c r="F850" s="318">
        <v>63.649999999999999</v>
      </c>
      <c r="G850" s="42"/>
      <c r="H850" s="48"/>
    </row>
    <row r="851" s="2" customFormat="1" ht="16.8" customHeight="1">
      <c r="A851" s="42"/>
      <c r="B851" s="48"/>
      <c r="C851" s="317" t="s">
        <v>1588</v>
      </c>
      <c r="D851" s="317" t="s">
        <v>1589</v>
      </c>
      <c r="E851" s="21" t="s">
        <v>107</v>
      </c>
      <c r="F851" s="318">
        <v>12.73</v>
      </c>
      <c r="G851" s="42"/>
      <c r="H851" s="48"/>
    </row>
    <row r="852" s="2" customFormat="1" ht="7.44" customHeight="1">
      <c r="A852" s="42"/>
      <c r="B852" s="161"/>
      <c r="C852" s="162"/>
      <c r="D852" s="162"/>
      <c r="E852" s="162"/>
      <c r="F852" s="162"/>
      <c r="G852" s="162"/>
      <c r="H852" s="48"/>
    </row>
    <row r="853" s="2" customFormat="1">
      <c r="A853" s="42"/>
      <c r="B853" s="42"/>
      <c r="C853" s="42"/>
      <c r="D853" s="42"/>
      <c r="E853" s="42"/>
      <c r="F853" s="42"/>
      <c r="G853" s="42"/>
      <c r="H853" s="42"/>
    </row>
  </sheetData>
  <sheetProtection sheet="1" formatColumns="0" formatRows="0" objects="1" scenarios="1" spinCount="100000" saltValue="HCF+Z4u6rMLkpaw2PRueQUum0Cxud8rWz4vIzCJU5IZt75qDONl0oxLvI3euIFfORV6C0eijsWlvSP7tSeJjfw==" hashValue="/6BDMygkZfCYqTKYWux6XK6AeWKWoajgnSzaqPVCY5LEZJ3qzsvWAcbcxvauW/Un1Os6i26hY/uE61OcYAlLLQ==" algorithmName="SHA-512" password="CC3F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320" customWidth="1"/>
    <col min="2" max="2" width="1.667969" style="320" customWidth="1"/>
    <col min="3" max="4" width="5" style="320" customWidth="1"/>
    <col min="5" max="5" width="11.66016" style="320" customWidth="1"/>
    <col min="6" max="6" width="9.160156" style="320" customWidth="1"/>
    <col min="7" max="7" width="5" style="320" customWidth="1"/>
    <col min="8" max="8" width="77.83203" style="320" customWidth="1"/>
    <col min="9" max="10" width="20" style="320" customWidth="1"/>
    <col min="11" max="11" width="1.667969" style="320" customWidth="1"/>
  </cols>
  <sheetData>
    <row r="1" s="1" customFormat="1" ht="37.5" customHeight="1"/>
    <row r="2" s="1" customFormat="1" ht="7.5" customHeight="1">
      <c r="B2" s="321"/>
      <c r="C2" s="322"/>
      <c r="D2" s="322"/>
      <c r="E2" s="322"/>
      <c r="F2" s="322"/>
      <c r="G2" s="322"/>
      <c r="H2" s="322"/>
      <c r="I2" s="322"/>
      <c r="J2" s="322"/>
      <c r="K2" s="323"/>
    </row>
    <row r="3" s="18" customFormat="1" ht="45" customHeight="1">
      <c r="B3" s="324"/>
      <c r="C3" s="325" t="s">
        <v>3728</v>
      </c>
      <c r="D3" s="325"/>
      <c r="E3" s="325"/>
      <c r="F3" s="325"/>
      <c r="G3" s="325"/>
      <c r="H3" s="325"/>
      <c r="I3" s="325"/>
      <c r="J3" s="325"/>
      <c r="K3" s="326"/>
    </row>
    <row r="4" s="1" customFormat="1" ht="25.5" customHeight="1">
      <c r="B4" s="327"/>
      <c r="C4" s="328" t="s">
        <v>3729</v>
      </c>
      <c r="D4" s="328"/>
      <c r="E4" s="328"/>
      <c r="F4" s="328"/>
      <c r="G4" s="328"/>
      <c r="H4" s="328"/>
      <c r="I4" s="328"/>
      <c r="J4" s="328"/>
      <c r="K4" s="329"/>
    </row>
    <row r="5" s="1" customFormat="1" ht="5.25" customHeight="1">
      <c r="B5" s="327"/>
      <c r="C5" s="330"/>
      <c r="D5" s="330"/>
      <c r="E5" s="330"/>
      <c r="F5" s="330"/>
      <c r="G5" s="330"/>
      <c r="H5" s="330"/>
      <c r="I5" s="330"/>
      <c r="J5" s="330"/>
      <c r="K5" s="329"/>
    </row>
    <row r="6" s="1" customFormat="1" ht="15" customHeight="1">
      <c r="B6" s="327"/>
      <c r="C6" s="331" t="s">
        <v>3730</v>
      </c>
      <c r="D6" s="331"/>
      <c r="E6" s="331"/>
      <c r="F6" s="331"/>
      <c r="G6" s="331"/>
      <c r="H6" s="331"/>
      <c r="I6" s="331"/>
      <c r="J6" s="331"/>
      <c r="K6" s="329"/>
    </row>
    <row r="7" s="1" customFormat="1" ht="15" customHeight="1">
      <c r="B7" s="332"/>
      <c r="C7" s="331" t="s">
        <v>3731</v>
      </c>
      <c r="D7" s="331"/>
      <c r="E7" s="331"/>
      <c r="F7" s="331"/>
      <c r="G7" s="331"/>
      <c r="H7" s="331"/>
      <c r="I7" s="331"/>
      <c r="J7" s="331"/>
      <c r="K7" s="329"/>
    </row>
    <row r="8" s="1" customFormat="1" ht="12.75" customHeight="1">
      <c r="B8" s="332"/>
      <c r="C8" s="331"/>
      <c r="D8" s="331"/>
      <c r="E8" s="331"/>
      <c r="F8" s="331"/>
      <c r="G8" s="331"/>
      <c r="H8" s="331"/>
      <c r="I8" s="331"/>
      <c r="J8" s="331"/>
      <c r="K8" s="329"/>
    </row>
    <row r="9" s="1" customFormat="1" ht="15" customHeight="1">
      <c r="B9" s="332"/>
      <c r="C9" s="331" t="s">
        <v>3732</v>
      </c>
      <c r="D9" s="331"/>
      <c r="E9" s="331"/>
      <c r="F9" s="331"/>
      <c r="G9" s="331"/>
      <c r="H9" s="331"/>
      <c r="I9" s="331"/>
      <c r="J9" s="331"/>
      <c r="K9" s="329"/>
    </row>
    <row r="10" s="1" customFormat="1" ht="15" customHeight="1">
      <c r="B10" s="332"/>
      <c r="C10" s="331"/>
      <c r="D10" s="331" t="s">
        <v>3733</v>
      </c>
      <c r="E10" s="331"/>
      <c r="F10" s="331"/>
      <c r="G10" s="331"/>
      <c r="H10" s="331"/>
      <c r="I10" s="331"/>
      <c r="J10" s="331"/>
      <c r="K10" s="329"/>
    </row>
    <row r="11" s="1" customFormat="1" ht="15" customHeight="1">
      <c r="B11" s="332"/>
      <c r="C11" s="333"/>
      <c r="D11" s="331" t="s">
        <v>3734</v>
      </c>
      <c r="E11" s="331"/>
      <c r="F11" s="331"/>
      <c r="G11" s="331"/>
      <c r="H11" s="331"/>
      <c r="I11" s="331"/>
      <c r="J11" s="331"/>
      <c r="K11" s="329"/>
    </row>
    <row r="12" s="1" customFormat="1" ht="15" customHeight="1">
      <c r="B12" s="332"/>
      <c r="C12" s="333"/>
      <c r="D12" s="331"/>
      <c r="E12" s="331"/>
      <c r="F12" s="331"/>
      <c r="G12" s="331"/>
      <c r="H12" s="331"/>
      <c r="I12" s="331"/>
      <c r="J12" s="331"/>
      <c r="K12" s="329"/>
    </row>
    <row r="13" s="1" customFormat="1" ht="15" customHeight="1">
      <c r="B13" s="332"/>
      <c r="C13" s="333"/>
      <c r="D13" s="334" t="s">
        <v>3735</v>
      </c>
      <c r="E13" s="331"/>
      <c r="F13" s="331"/>
      <c r="G13" s="331"/>
      <c r="H13" s="331"/>
      <c r="I13" s="331"/>
      <c r="J13" s="331"/>
      <c r="K13" s="329"/>
    </row>
    <row r="14" s="1" customFormat="1" ht="12.75" customHeight="1">
      <c r="B14" s="332"/>
      <c r="C14" s="333"/>
      <c r="D14" s="333"/>
      <c r="E14" s="333"/>
      <c r="F14" s="333"/>
      <c r="G14" s="333"/>
      <c r="H14" s="333"/>
      <c r="I14" s="333"/>
      <c r="J14" s="333"/>
      <c r="K14" s="329"/>
    </row>
    <row r="15" s="1" customFormat="1" ht="15" customHeight="1">
      <c r="B15" s="332"/>
      <c r="C15" s="333"/>
      <c r="D15" s="331" t="s">
        <v>3736</v>
      </c>
      <c r="E15" s="331"/>
      <c r="F15" s="331"/>
      <c r="G15" s="331"/>
      <c r="H15" s="331"/>
      <c r="I15" s="331"/>
      <c r="J15" s="331"/>
      <c r="K15" s="329"/>
    </row>
    <row r="16" s="1" customFormat="1" ht="15" customHeight="1">
      <c r="B16" s="332"/>
      <c r="C16" s="333"/>
      <c r="D16" s="331" t="s">
        <v>3737</v>
      </c>
      <c r="E16" s="331"/>
      <c r="F16" s="331"/>
      <c r="G16" s="331"/>
      <c r="H16" s="331"/>
      <c r="I16" s="331"/>
      <c r="J16" s="331"/>
      <c r="K16" s="329"/>
    </row>
    <row r="17" s="1" customFormat="1" ht="15" customHeight="1">
      <c r="B17" s="332"/>
      <c r="C17" s="333"/>
      <c r="D17" s="331" t="s">
        <v>3738</v>
      </c>
      <c r="E17" s="331"/>
      <c r="F17" s="331"/>
      <c r="G17" s="331"/>
      <c r="H17" s="331"/>
      <c r="I17" s="331"/>
      <c r="J17" s="331"/>
      <c r="K17" s="329"/>
    </row>
    <row r="18" s="1" customFormat="1" ht="15" customHeight="1">
      <c r="B18" s="332"/>
      <c r="C18" s="333"/>
      <c r="D18" s="333"/>
      <c r="E18" s="335" t="s">
        <v>81</v>
      </c>
      <c r="F18" s="331" t="s">
        <v>3739</v>
      </c>
      <c r="G18" s="331"/>
      <c r="H18" s="331"/>
      <c r="I18" s="331"/>
      <c r="J18" s="331"/>
      <c r="K18" s="329"/>
    </row>
    <row r="19" s="1" customFormat="1" ht="15" customHeight="1">
      <c r="B19" s="332"/>
      <c r="C19" s="333"/>
      <c r="D19" s="333"/>
      <c r="E19" s="335" t="s">
        <v>3740</v>
      </c>
      <c r="F19" s="331" t="s">
        <v>3741</v>
      </c>
      <c r="G19" s="331"/>
      <c r="H19" s="331"/>
      <c r="I19" s="331"/>
      <c r="J19" s="331"/>
      <c r="K19" s="329"/>
    </row>
    <row r="20" s="1" customFormat="1" ht="15" customHeight="1">
      <c r="B20" s="332"/>
      <c r="C20" s="333"/>
      <c r="D20" s="333"/>
      <c r="E20" s="335" t="s">
        <v>3742</v>
      </c>
      <c r="F20" s="331" t="s">
        <v>3743</v>
      </c>
      <c r="G20" s="331"/>
      <c r="H20" s="331"/>
      <c r="I20" s="331"/>
      <c r="J20" s="331"/>
      <c r="K20" s="329"/>
    </row>
    <row r="21" s="1" customFormat="1" ht="15" customHeight="1">
      <c r="B21" s="332"/>
      <c r="C21" s="333"/>
      <c r="D21" s="333"/>
      <c r="E21" s="335" t="s">
        <v>3744</v>
      </c>
      <c r="F21" s="331" t="s">
        <v>3745</v>
      </c>
      <c r="G21" s="331"/>
      <c r="H21" s="331"/>
      <c r="I21" s="331"/>
      <c r="J21" s="331"/>
      <c r="K21" s="329"/>
    </row>
    <row r="22" s="1" customFormat="1" ht="15" customHeight="1">
      <c r="B22" s="332"/>
      <c r="C22" s="333"/>
      <c r="D22" s="333"/>
      <c r="E22" s="335" t="s">
        <v>3746</v>
      </c>
      <c r="F22" s="331" t="s">
        <v>3747</v>
      </c>
      <c r="G22" s="331"/>
      <c r="H22" s="331"/>
      <c r="I22" s="331"/>
      <c r="J22" s="331"/>
      <c r="K22" s="329"/>
    </row>
    <row r="23" s="1" customFormat="1" ht="15" customHeight="1">
      <c r="B23" s="332"/>
      <c r="C23" s="333"/>
      <c r="D23" s="333"/>
      <c r="E23" s="335" t="s">
        <v>3748</v>
      </c>
      <c r="F23" s="331" t="s">
        <v>3749</v>
      </c>
      <c r="G23" s="331"/>
      <c r="H23" s="331"/>
      <c r="I23" s="331"/>
      <c r="J23" s="331"/>
      <c r="K23" s="329"/>
    </row>
    <row r="24" s="1" customFormat="1" ht="12.75" customHeight="1">
      <c r="B24" s="332"/>
      <c r="C24" s="333"/>
      <c r="D24" s="333"/>
      <c r="E24" s="333"/>
      <c r="F24" s="333"/>
      <c r="G24" s="333"/>
      <c r="H24" s="333"/>
      <c r="I24" s="333"/>
      <c r="J24" s="333"/>
      <c r="K24" s="329"/>
    </row>
    <row r="25" s="1" customFormat="1" ht="15" customHeight="1">
      <c r="B25" s="332"/>
      <c r="C25" s="331" t="s">
        <v>3750</v>
      </c>
      <c r="D25" s="331"/>
      <c r="E25" s="331"/>
      <c r="F25" s="331"/>
      <c r="G25" s="331"/>
      <c r="H25" s="331"/>
      <c r="I25" s="331"/>
      <c r="J25" s="331"/>
      <c r="K25" s="329"/>
    </row>
    <row r="26" s="1" customFormat="1" ht="15" customHeight="1">
      <c r="B26" s="332"/>
      <c r="C26" s="331" t="s">
        <v>3751</v>
      </c>
      <c r="D26" s="331"/>
      <c r="E26" s="331"/>
      <c r="F26" s="331"/>
      <c r="G26" s="331"/>
      <c r="H26" s="331"/>
      <c r="I26" s="331"/>
      <c r="J26" s="331"/>
      <c r="K26" s="329"/>
    </row>
    <row r="27" s="1" customFormat="1" ht="15" customHeight="1">
      <c r="B27" s="332"/>
      <c r="C27" s="331"/>
      <c r="D27" s="331" t="s">
        <v>3752</v>
      </c>
      <c r="E27" s="331"/>
      <c r="F27" s="331"/>
      <c r="G27" s="331"/>
      <c r="H27" s="331"/>
      <c r="I27" s="331"/>
      <c r="J27" s="331"/>
      <c r="K27" s="329"/>
    </row>
    <row r="28" s="1" customFormat="1" ht="15" customHeight="1">
      <c r="B28" s="332"/>
      <c r="C28" s="333"/>
      <c r="D28" s="331" t="s">
        <v>3753</v>
      </c>
      <c r="E28" s="331"/>
      <c r="F28" s="331"/>
      <c r="G28" s="331"/>
      <c r="H28" s="331"/>
      <c r="I28" s="331"/>
      <c r="J28" s="331"/>
      <c r="K28" s="329"/>
    </row>
    <row r="29" s="1" customFormat="1" ht="12.75" customHeight="1">
      <c r="B29" s="332"/>
      <c r="C29" s="333"/>
      <c r="D29" s="333"/>
      <c r="E29" s="333"/>
      <c r="F29" s="333"/>
      <c r="G29" s="333"/>
      <c r="H29" s="333"/>
      <c r="I29" s="333"/>
      <c r="J29" s="333"/>
      <c r="K29" s="329"/>
    </row>
    <row r="30" s="1" customFormat="1" ht="15" customHeight="1">
      <c r="B30" s="332"/>
      <c r="C30" s="333"/>
      <c r="D30" s="331" t="s">
        <v>3754</v>
      </c>
      <c r="E30" s="331"/>
      <c r="F30" s="331"/>
      <c r="G30" s="331"/>
      <c r="H30" s="331"/>
      <c r="I30" s="331"/>
      <c r="J30" s="331"/>
      <c r="K30" s="329"/>
    </row>
    <row r="31" s="1" customFormat="1" ht="15" customHeight="1">
      <c r="B31" s="332"/>
      <c r="C31" s="333"/>
      <c r="D31" s="331" t="s">
        <v>3755</v>
      </c>
      <c r="E31" s="331"/>
      <c r="F31" s="331"/>
      <c r="G31" s="331"/>
      <c r="H31" s="331"/>
      <c r="I31" s="331"/>
      <c r="J31" s="331"/>
      <c r="K31" s="329"/>
    </row>
    <row r="32" s="1" customFormat="1" ht="12.75" customHeight="1">
      <c r="B32" s="332"/>
      <c r="C32" s="333"/>
      <c r="D32" s="333"/>
      <c r="E32" s="333"/>
      <c r="F32" s="333"/>
      <c r="G32" s="333"/>
      <c r="H32" s="333"/>
      <c r="I32" s="333"/>
      <c r="J32" s="333"/>
      <c r="K32" s="329"/>
    </row>
    <row r="33" s="1" customFormat="1" ht="15" customHeight="1">
      <c r="B33" s="332"/>
      <c r="C33" s="333"/>
      <c r="D33" s="331" t="s">
        <v>3756</v>
      </c>
      <c r="E33" s="331"/>
      <c r="F33" s="331"/>
      <c r="G33" s="331"/>
      <c r="H33" s="331"/>
      <c r="I33" s="331"/>
      <c r="J33" s="331"/>
      <c r="K33" s="329"/>
    </row>
    <row r="34" s="1" customFormat="1" ht="15" customHeight="1">
      <c r="B34" s="332"/>
      <c r="C34" s="333"/>
      <c r="D34" s="331" t="s">
        <v>3757</v>
      </c>
      <c r="E34" s="331"/>
      <c r="F34" s="331"/>
      <c r="G34" s="331"/>
      <c r="H34" s="331"/>
      <c r="I34" s="331"/>
      <c r="J34" s="331"/>
      <c r="K34" s="329"/>
    </row>
    <row r="35" s="1" customFormat="1" ht="15" customHeight="1">
      <c r="B35" s="332"/>
      <c r="C35" s="333"/>
      <c r="D35" s="331" t="s">
        <v>3758</v>
      </c>
      <c r="E35" s="331"/>
      <c r="F35" s="331"/>
      <c r="G35" s="331"/>
      <c r="H35" s="331"/>
      <c r="I35" s="331"/>
      <c r="J35" s="331"/>
      <c r="K35" s="329"/>
    </row>
    <row r="36" s="1" customFormat="1" ht="15" customHeight="1">
      <c r="B36" s="332"/>
      <c r="C36" s="333"/>
      <c r="D36" s="331"/>
      <c r="E36" s="334" t="s">
        <v>175</v>
      </c>
      <c r="F36" s="331"/>
      <c r="G36" s="331" t="s">
        <v>3759</v>
      </c>
      <c r="H36" s="331"/>
      <c r="I36" s="331"/>
      <c r="J36" s="331"/>
      <c r="K36" s="329"/>
    </row>
    <row r="37" s="1" customFormat="1" ht="30.75" customHeight="1">
      <c r="B37" s="332"/>
      <c r="C37" s="333"/>
      <c r="D37" s="331"/>
      <c r="E37" s="334" t="s">
        <v>3760</v>
      </c>
      <c r="F37" s="331"/>
      <c r="G37" s="331" t="s">
        <v>3761</v>
      </c>
      <c r="H37" s="331"/>
      <c r="I37" s="331"/>
      <c r="J37" s="331"/>
      <c r="K37" s="329"/>
    </row>
    <row r="38" s="1" customFormat="1" ht="15" customHeight="1">
      <c r="B38" s="332"/>
      <c r="C38" s="333"/>
      <c r="D38" s="331"/>
      <c r="E38" s="334" t="s">
        <v>55</v>
      </c>
      <c r="F38" s="331"/>
      <c r="G38" s="331" t="s">
        <v>3762</v>
      </c>
      <c r="H38" s="331"/>
      <c r="I38" s="331"/>
      <c r="J38" s="331"/>
      <c r="K38" s="329"/>
    </row>
    <row r="39" s="1" customFormat="1" ht="15" customHeight="1">
      <c r="B39" s="332"/>
      <c r="C39" s="333"/>
      <c r="D39" s="331"/>
      <c r="E39" s="334" t="s">
        <v>56</v>
      </c>
      <c r="F39" s="331"/>
      <c r="G39" s="331" t="s">
        <v>3763</v>
      </c>
      <c r="H39" s="331"/>
      <c r="I39" s="331"/>
      <c r="J39" s="331"/>
      <c r="K39" s="329"/>
    </row>
    <row r="40" s="1" customFormat="1" ht="15" customHeight="1">
      <c r="B40" s="332"/>
      <c r="C40" s="333"/>
      <c r="D40" s="331"/>
      <c r="E40" s="334" t="s">
        <v>176</v>
      </c>
      <c r="F40" s="331"/>
      <c r="G40" s="331" t="s">
        <v>3764</v>
      </c>
      <c r="H40" s="331"/>
      <c r="I40" s="331"/>
      <c r="J40" s="331"/>
      <c r="K40" s="329"/>
    </row>
    <row r="41" s="1" customFormat="1" ht="15" customHeight="1">
      <c r="B41" s="332"/>
      <c r="C41" s="333"/>
      <c r="D41" s="331"/>
      <c r="E41" s="334" t="s">
        <v>177</v>
      </c>
      <c r="F41" s="331"/>
      <c r="G41" s="331" t="s">
        <v>3765</v>
      </c>
      <c r="H41" s="331"/>
      <c r="I41" s="331"/>
      <c r="J41" s="331"/>
      <c r="K41" s="329"/>
    </row>
    <row r="42" s="1" customFormat="1" ht="15" customHeight="1">
      <c r="B42" s="332"/>
      <c r="C42" s="333"/>
      <c r="D42" s="331"/>
      <c r="E42" s="334" t="s">
        <v>3766</v>
      </c>
      <c r="F42" s="331"/>
      <c r="G42" s="331" t="s">
        <v>3767</v>
      </c>
      <c r="H42" s="331"/>
      <c r="I42" s="331"/>
      <c r="J42" s="331"/>
      <c r="K42" s="329"/>
    </row>
    <row r="43" s="1" customFormat="1" ht="15" customHeight="1">
      <c r="B43" s="332"/>
      <c r="C43" s="333"/>
      <c r="D43" s="331"/>
      <c r="E43" s="334"/>
      <c r="F43" s="331"/>
      <c r="G43" s="331" t="s">
        <v>3768</v>
      </c>
      <c r="H43" s="331"/>
      <c r="I43" s="331"/>
      <c r="J43" s="331"/>
      <c r="K43" s="329"/>
    </row>
    <row r="44" s="1" customFormat="1" ht="15" customHeight="1">
      <c r="B44" s="332"/>
      <c r="C44" s="333"/>
      <c r="D44" s="331"/>
      <c r="E44" s="334" t="s">
        <v>3769</v>
      </c>
      <c r="F44" s="331"/>
      <c r="G44" s="331" t="s">
        <v>3770</v>
      </c>
      <c r="H44" s="331"/>
      <c r="I44" s="331"/>
      <c r="J44" s="331"/>
      <c r="K44" s="329"/>
    </row>
    <row r="45" s="1" customFormat="1" ht="15" customHeight="1">
      <c r="B45" s="332"/>
      <c r="C45" s="333"/>
      <c r="D45" s="331"/>
      <c r="E45" s="334" t="s">
        <v>179</v>
      </c>
      <c r="F45" s="331"/>
      <c r="G45" s="331" t="s">
        <v>3771</v>
      </c>
      <c r="H45" s="331"/>
      <c r="I45" s="331"/>
      <c r="J45" s="331"/>
      <c r="K45" s="329"/>
    </row>
    <row r="46" s="1" customFormat="1" ht="12.75" customHeight="1">
      <c r="B46" s="332"/>
      <c r="C46" s="333"/>
      <c r="D46" s="331"/>
      <c r="E46" s="331"/>
      <c r="F46" s="331"/>
      <c r="G46" s="331"/>
      <c r="H46" s="331"/>
      <c r="I46" s="331"/>
      <c r="J46" s="331"/>
      <c r="K46" s="329"/>
    </row>
    <row r="47" s="1" customFormat="1" ht="15" customHeight="1">
      <c r="B47" s="332"/>
      <c r="C47" s="333"/>
      <c r="D47" s="331" t="s">
        <v>3772</v>
      </c>
      <c r="E47" s="331"/>
      <c r="F47" s="331"/>
      <c r="G47" s="331"/>
      <c r="H47" s="331"/>
      <c r="I47" s="331"/>
      <c r="J47" s="331"/>
      <c r="K47" s="329"/>
    </row>
    <row r="48" s="1" customFormat="1" ht="15" customHeight="1">
      <c r="B48" s="332"/>
      <c r="C48" s="333"/>
      <c r="D48" s="333"/>
      <c r="E48" s="331" t="s">
        <v>3773</v>
      </c>
      <c r="F48" s="331"/>
      <c r="G48" s="331"/>
      <c r="H48" s="331"/>
      <c r="I48" s="331"/>
      <c r="J48" s="331"/>
      <c r="K48" s="329"/>
    </row>
    <row r="49" s="1" customFormat="1" ht="15" customHeight="1">
      <c r="B49" s="332"/>
      <c r="C49" s="333"/>
      <c r="D49" s="333"/>
      <c r="E49" s="331" t="s">
        <v>3774</v>
      </c>
      <c r="F49" s="331"/>
      <c r="G49" s="331"/>
      <c r="H49" s="331"/>
      <c r="I49" s="331"/>
      <c r="J49" s="331"/>
      <c r="K49" s="329"/>
    </row>
    <row r="50" s="1" customFormat="1" ht="15" customHeight="1">
      <c r="B50" s="332"/>
      <c r="C50" s="333"/>
      <c r="D50" s="333"/>
      <c r="E50" s="331" t="s">
        <v>3775</v>
      </c>
      <c r="F50" s="331"/>
      <c r="G50" s="331"/>
      <c r="H50" s="331"/>
      <c r="I50" s="331"/>
      <c r="J50" s="331"/>
      <c r="K50" s="329"/>
    </row>
    <row r="51" s="1" customFormat="1" ht="15" customHeight="1">
      <c r="B51" s="332"/>
      <c r="C51" s="333"/>
      <c r="D51" s="331" t="s">
        <v>3776</v>
      </c>
      <c r="E51" s="331"/>
      <c r="F51" s="331"/>
      <c r="G51" s="331"/>
      <c r="H51" s="331"/>
      <c r="I51" s="331"/>
      <c r="J51" s="331"/>
      <c r="K51" s="329"/>
    </row>
    <row r="52" s="1" customFormat="1" ht="25.5" customHeight="1">
      <c r="B52" s="327"/>
      <c r="C52" s="328" t="s">
        <v>3777</v>
      </c>
      <c r="D52" s="328"/>
      <c r="E52" s="328"/>
      <c r="F52" s="328"/>
      <c r="G52" s="328"/>
      <c r="H52" s="328"/>
      <c r="I52" s="328"/>
      <c r="J52" s="328"/>
      <c r="K52" s="329"/>
    </row>
    <row r="53" s="1" customFormat="1" ht="5.25" customHeight="1">
      <c r="B53" s="327"/>
      <c r="C53" s="330"/>
      <c r="D53" s="330"/>
      <c r="E53" s="330"/>
      <c r="F53" s="330"/>
      <c r="G53" s="330"/>
      <c r="H53" s="330"/>
      <c r="I53" s="330"/>
      <c r="J53" s="330"/>
      <c r="K53" s="329"/>
    </row>
    <row r="54" s="1" customFormat="1" ht="15" customHeight="1">
      <c r="B54" s="327"/>
      <c r="C54" s="331" t="s">
        <v>3778</v>
      </c>
      <c r="D54" s="331"/>
      <c r="E54" s="331"/>
      <c r="F54" s="331"/>
      <c r="G54" s="331"/>
      <c r="H54" s="331"/>
      <c r="I54" s="331"/>
      <c r="J54" s="331"/>
      <c r="K54" s="329"/>
    </row>
    <row r="55" s="1" customFormat="1" ht="15" customHeight="1">
      <c r="B55" s="327"/>
      <c r="C55" s="331" t="s">
        <v>3779</v>
      </c>
      <c r="D55" s="331"/>
      <c r="E55" s="331"/>
      <c r="F55" s="331"/>
      <c r="G55" s="331"/>
      <c r="H55" s="331"/>
      <c r="I55" s="331"/>
      <c r="J55" s="331"/>
      <c r="K55" s="329"/>
    </row>
    <row r="56" s="1" customFormat="1" ht="12.75" customHeight="1">
      <c r="B56" s="327"/>
      <c r="C56" s="331"/>
      <c r="D56" s="331"/>
      <c r="E56" s="331"/>
      <c r="F56" s="331"/>
      <c r="G56" s="331"/>
      <c r="H56" s="331"/>
      <c r="I56" s="331"/>
      <c r="J56" s="331"/>
      <c r="K56" s="329"/>
    </row>
    <row r="57" s="1" customFormat="1" ht="15" customHeight="1">
      <c r="B57" s="327"/>
      <c r="C57" s="331" t="s">
        <v>3780</v>
      </c>
      <c r="D57" s="331"/>
      <c r="E57" s="331"/>
      <c r="F57" s="331"/>
      <c r="G57" s="331"/>
      <c r="H57" s="331"/>
      <c r="I57" s="331"/>
      <c r="J57" s="331"/>
      <c r="K57" s="329"/>
    </row>
    <row r="58" s="1" customFormat="1" ht="15" customHeight="1">
      <c r="B58" s="327"/>
      <c r="C58" s="333"/>
      <c r="D58" s="331" t="s">
        <v>3781</v>
      </c>
      <c r="E58" s="331"/>
      <c r="F58" s="331"/>
      <c r="G58" s="331"/>
      <c r="H58" s="331"/>
      <c r="I58" s="331"/>
      <c r="J58" s="331"/>
      <c r="K58" s="329"/>
    </row>
    <row r="59" s="1" customFormat="1" ht="15" customHeight="1">
      <c r="B59" s="327"/>
      <c r="C59" s="333"/>
      <c r="D59" s="331" t="s">
        <v>3782</v>
      </c>
      <c r="E59" s="331"/>
      <c r="F59" s="331"/>
      <c r="G59" s="331"/>
      <c r="H59" s="331"/>
      <c r="I59" s="331"/>
      <c r="J59" s="331"/>
      <c r="K59" s="329"/>
    </row>
    <row r="60" s="1" customFormat="1" ht="15" customHeight="1">
      <c r="B60" s="327"/>
      <c r="C60" s="333"/>
      <c r="D60" s="331" t="s">
        <v>3783</v>
      </c>
      <c r="E60" s="331"/>
      <c r="F60" s="331"/>
      <c r="G60" s="331"/>
      <c r="H60" s="331"/>
      <c r="I60" s="331"/>
      <c r="J60" s="331"/>
      <c r="K60" s="329"/>
    </row>
    <row r="61" s="1" customFormat="1" ht="15" customHeight="1">
      <c r="B61" s="327"/>
      <c r="C61" s="333"/>
      <c r="D61" s="331" t="s">
        <v>3784</v>
      </c>
      <c r="E61" s="331"/>
      <c r="F61" s="331"/>
      <c r="G61" s="331"/>
      <c r="H61" s="331"/>
      <c r="I61" s="331"/>
      <c r="J61" s="331"/>
      <c r="K61" s="329"/>
    </row>
    <row r="62" s="1" customFormat="1" ht="15" customHeight="1">
      <c r="B62" s="327"/>
      <c r="C62" s="333"/>
      <c r="D62" s="336" t="s">
        <v>3785</v>
      </c>
      <c r="E62" s="336"/>
      <c r="F62" s="336"/>
      <c r="G62" s="336"/>
      <c r="H62" s="336"/>
      <c r="I62" s="336"/>
      <c r="J62" s="336"/>
      <c r="K62" s="329"/>
    </row>
    <row r="63" s="1" customFormat="1" ht="15" customHeight="1">
      <c r="B63" s="327"/>
      <c r="C63" s="333"/>
      <c r="D63" s="331" t="s">
        <v>3786</v>
      </c>
      <c r="E63" s="331"/>
      <c r="F63" s="331"/>
      <c r="G63" s="331"/>
      <c r="H63" s="331"/>
      <c r="I63" s="331"/>
      <c r="J63" s="331"/>
      <c r="K63" s="329"/>
    </row>
    <row r="64" s="1" customFormat="1" ht="12.75" customHeight="1">
      <c r="B64" s="327"/>
      <c r="C64" s="333"/>
      <c r="D64" s="333"/>
      <c r="E64" s="337"/>
      <c r="F64" s="333"/>
      <c r="G64" s="333"/>
      <c r="H64" s="333"/>
      <c r="I64" s="333"/>
      <c r="J64" s="333"/>
      <c r="K64" s="329"/>
    </row>
    <row r="65" s="1" customFormat="1" ht="15" customHeight="1">
      <c r="B65" s="327"/>
      <c r="C65" s="333"/>
      <c r="D65" s="331" t="s">
        <v>3787</v>
      </c>
      <c r="E65" s="331"/>
      <c r="F65" s="331"/>
      <c r="G65" s="331"/>
      <c r="H65" s="331"/>
      <c r="I65" s="331"/>
      <c r="J65" s="331"/>
      <c r="K65" s="329"/>
    </row>
    <row r="66" s="1" customFormat="1" ht="15" customHeight="1">
      <c r="B66" s="327"/>
      <c r="C66" s="333"/>
      <c r="D66" s="336" t="s">
        <v>3788</v>
      </c>
      <c r="E66" s="336"/>
      <c r="F66" s="336"/>
      <c r="G66" s="336"/>
      <c r="H66" s="336"/>
      <c r="I66" s="336"/>
      <c r="J66" s="336"/>
      <c r="K66" s="329"/>
    </row>
    <row r="67" s="1" customFormat="1" ht="15" customHeight="1">
      <c r="B67" s="327"/>
      <c r="C67" s="333"/>
      <c r="D67" s="331" t="s">
        <v>3789</v>
      </c>
      <c r="E67" s="331"/>
      <c r="F67" s="331"/>
      <c r="G67" s="331"/>
      <c r="H67" s="331"/>
      <c r="I67" s="331"/>
      <c r="J67" s="331"/>
      <c r="K67" s="329"/>
    </row>
    <row r="68" s="1" customFormat="1" ht="15" customHeight="1">
      <c r="B68" s="327"/>
      <c r="C68" s="333"/>
      <c r="D68" s="331" t="s">
        <v>3790</v>
      </c>
      <c r="E68" s="331"/>
      <c r="F68" s="331"/>
      <c r="G68" s="331"/>
      <c r="H68" s="331"/>
      <c r="I68" s="331"/>
      <c r="J68" s="331"/>
      <c r="K68" s="329"/>
    </row>
    <row r="69" s="1" customFormat="1" ht="15" customHeight="1">
      <c r="B69" s="327"/>
      <c r="C69" s="333"/>
      <c r="D69" s="331" t="s">
        <v>3791</v>
      </c>
      <c r="E69" s="331"/>
      <c r="F69" s="331"/>
      <c r="G69" s="331"/>
      <c r="H69" s="331"/>
      <c r="I69" s="331"/>
      <c r="J69" s="331"/>
      <c r="K69" s="329"/>
    </row>
    <row r="70" s="1" customFormat="1" ht="15" customHeight="1">
      <c r="B70" s="327"/>
      <c r="C70" s="333"/>
      <c r="D70" s="331" t="s">
        <v>3792</v>
      </c>
      <c r="E70" s="331"/>
      <c r="F70" s="331"/>
      <c r="G70" s="331"/>
      <c r="H70" s="331"/>
      <c r="I70" s="331"/>
      <c r="J70" s="331"/>
      <c r="K70" s="329"/>
    </row>
    <row r="71" s="1" customFormat="1" ht="12.75" customHeight="1">
      <c r="B71" s="338"/>
      <c r="C71" s="339"/>
      <c r="D71" s="339"/>
      <c r="E71" s="339"/>
      <c r="F71" s="339"/>
      <c r="G71" s="339"/>
      <c r="H71" s="339"/>
      <c r="I71" s="339"/>
      <c r="J71" s="339"/>
      <c r="K71" s="340"/>
    </row>
    <row r="72" s="1" customFormat="1" ht="18.75" customHeight="1">
      <c r="B72" s="341"/>
      <c r="C72" s="341"/>
      <c r="D72" s="341"/>
      <c r="E72" s="341"/>
      <c r="F72" s="341"/>
      <c r="G72" s="341"/>
      <c r="H72" s="341"/>
      <c r="I72" s="341"/>
      <c r="J72" s="341"/>
      <c r="K72" s="342"/>
    </row>
    <row r="73" s="1" customFormat="1" ht="18.75" customHeight="1">
      <c r="B73" s="342"/>
      <c r="C73" s="342"/>
      <c r="D73" s="342"/>
      <c r="E73" s="342"/>
      <c r="F73" s="342"/>
      <c r="G73" s="342"/>
      <c r="H73" s="342"/>
      <c r="I73" s="342"/>
      <c r="J73" s="342"/>
      <c r="K73" s="342"/>
    </row>
    <row r="74" s="1" customFormat="1" ht="7.5" customHeight="1">
      <c r="B74" s="343"/>
      <c r="C74" s="344"/>
      <c r="D74" s="344"/>
      <c r="E74" s="344"/>
      <c r="F74" s="344"/>
      <c r="G74" s="344"/>
      <c r="H74" s="344"/>
      <c r="I74" s="344"/>
      <c r="J74" s="344"/>
      <c r="K74" s="345"/>
    </row>
    <row r="75" s="1" customFormat="1" ht="45" customHeight="1">
      <c r="B75" s="346"/>
      <c r="C75" s="347" t="s">
        <v>3793</v>
      </c>
      <c r="D75" s="347"/>
      <c r="E75" s="347"/>
      <c r="F75" s="347"/>
      <c r="G75" s="347"/>
      <c r="H75" s="347"/>
      <c r="I75" s="347"/>
      <c r="J75" s="347"/>
      <c r="K75" s="348"/>
    </row>
    <row r="76" s="1" customFormat="1" ht="17.25" customHeight="1">
      <c r="B76" s="346"/>
      <c r="C76" s="349" t="s">
        <v>3794</v>
      </c>
      <c r="D76" s="349"/>
      <c r="E76" s="349"/>
      <c r="F76" s="349" t="s">
        <v>3795</v>
      </c>
      <c r="G76" s="350"/>
      <c r="H76" s="349" t="s">
        <v>56</v>
      </c>
      <c r="I76" s="349" t="s">
        <v>59</v>
      </c>
      <c r="J76" s="349" t="s">
        <v>3796</v>
      </c>
      <c r="K76" s="348"/>
    </row>
    <row r="77" s="1" customFormat="1" ht="17.25" customHeight="1">
      <c r="B77" s="346"/>
      <c r="C77" s="351" t="s">
        <v>3797</v>
      </c>
      <c r="D77" s="351"/>
      <c r="E77" s="351"/>
      <c r="F77" s="352" t="s">
        <v>3798</v>
      </c>
      <c r="G77" s="353"/>
      <c r="H77" s="351"/>
      <c r="I77" s="351"/>
      <c r="J77" s="351" t="s">
        <v>3799</v>
      </c>
      <c r="K77" s="348"/>
    </row>
    <row r="78" s="1" customFormat="1" ht="5.25" customHeight="1">
      <c r="B78" s="346"/>
      <c r="C78" s="354"/>
      <c r="D78" s="354"/>
      <c r="E78" s="354"/>
      <c r="F78" s="354"/>
      <c r="G78" s="355"/>
      <c r="H78" s="354"/>
      <c r="I78" s="354"/>
      <c r="J78" s="354"/>
      <c r="K78" s="348"/>
    </row>
    <row r="79" s="1" customFormat="1" ht="15" customHeight="1">
      <c r="B79" s="346"/>
      <c r="C79" s="334" t="s">
        <v>55</v>
      </c>
      <c r="D79" s="356"/>
      <c r="E79" s="356"/>
      <c r="F79" s="357" t="s">
        <v>79</v>
      </c>
      <c r="G79" s="358"/>
      <c r="H79" s="334" t="s">
        <v>3800</v>
      </c>
      <c r="I79" s="334" t="s">
        <v>3801</v>
      </c>
      <c r="J79" s="334">
        <v>20</v>
      </c>
      <c r="K79" s="348"/>
    </row>
    <row r="80" s="1" customFormat="1" ht="15" customHeight="1">
      <c r="B80" s="346"/>
      <c r="C80" s="334" t="s">
        <v>3802</v>
      </c>
      <c r="D80" s="334"/>
      <c r="E80" s="334"/>
      <c r="F80" s="357" t="s">
        <v>79</v>
      </c>
      <c r="G80" s="358"/>
      <c r="H80" s="334" t="s">
        <v>3803</v>
      </c>
      <c r="I80" s="334" t="s">
        <v>3801</v>
      </c>
      <c r="J80" s="334">
        <v>120</v>
      </c>
      <c r="K80" s="348"/>
    </row>
    <row r="81" s="1" customFormat="1" ht="15" customHeight="1">
      <c r="B81" s="359"/>
      <c r="C81" s="334" t="s">
        <v>3804</v>
      </c>
      <c r="D81" s="334"/>
      <c r="E81" s="334"/>
      <c r="F81" s="357" t="s">
        <v>3805</v>
      </c>
      <c r="G81" s="358"/>
      <c r="H81" s="334" t="s">
        <v>3806</v>
      </c>
      <c r="I81" s="334" t="s">
        <v>3801</v>
      </c>
      <c r="J81" s="334">
        <v>50</v>
      </c>
      <c r="K81" s="348"/>
    </row>
    <row r="82" s="1" customFormat="1" ht="15" customHeight="1">
      <c r="B82" s="359"/>
      <c r="C82" s="334" t="s">
        <v>3807</v>
      </c>
      <c r="D82" s="334"/>
      <c r="E82" s="334"/>
      <c r="F82" s="357" t="s">
        <v>79</v>
      </c>
      <c r="G82" s="358"/>
      <c r="H82" s="334" t="s">
        <v>3808</v>
      </c>
      <c r="I82" s="334" t="s">
        <v>3809</v>
      </c>
      <c r="J82" s="334"/>
      <c r="K82" s="348"/>
    </row>
    <row r="83" s="1" customFormat="1" ht="15" customHeight="1">
      <c r="B83" s="359"/>
      <c r="C83" s="360" t="s">
        <v>3810</v>
      </c>
      <c r="D83" s="360"/>
      <c r="E83" s="360"/>
      <c r="F83" s="361" t="s">
        <v>3805</v>
      </c>
      <c r="G83" s="360"/>
      <c r="H83" s="360" t="s">
        <v>3811</v>
      </c>
      <c r="I83" s="360" t="s">
        <v>3801</v>
      </c>
      <c r="J83" s="360">
        <v>15</v>
      </c>
      <c r="K83" s="348"/>
    </row>
    <row r="84" s="1" customFormat="1" ht="15" customHeight="1">
      <c r="B84" s="359"/>
      <c r="C84" s="360" t="s">
        <v>3812</v>
      </c>
      <c r="D84" s="360"/>
      <c r="E84" s="360"/>
      <c r="F84" s="361" t="s">
        <v>3805</v>
      </c>
      <c r="G84" s="360"/>
      <c r="H84" s="360" t="s">
        <v>3813</v>
      </c>
      <c r="I84" s="360" t="s">
        <v>3801</v>
      </c>
      <c r="J84" s="360">
        <v>15</v>
      </c>
      <c r="K84" s="348"/>
    </row>
    <row r="85" s="1" customFormat="1" ht="15" customHeight="1">
      <c r="B85" s="359"/>
      <c r="C85" s="360" t="s">
        <v>3814</v>
      </c>
      <c r="D85" s="360"/>
      <c r="E85" s="360"/>
      <c r="F85" s="361" t="s">
        <v>3805</v>
      </c>
      <c r="G85" s="360"/>
      <c r="H85" s="360" t="s">
        <v>3815</v>
      </c>
      <c r="I85" s="360" t="s">
        <v>3801</v>
      </c>
      <c r="J85" s="360">
        <v>20</v>
      </c>
      <c r="K85" s="348"/>
    </row>
    <row r="86" s="1" customFormat="1" ht="15" customHeight="1">
      <c r="B86" s="359"/>
      <c r="C86" s="360" t="s">
        <v>3816</v>
      </c>
      <c r="D86" s="360"/>
      <c r="E86" s="360"/>
      <c r="F86" s="361" t="s">
        <v>3805</v>
      </c>
      <c r="G86" s="360"/>
      <c r="H86" s="360" t="s">
        <v>3817</v>
      </c>
      <c r="I86" s="360" t="s">
        <v>3801</v>
      </c>
      <c r="J86" s="360">
        <v>20</v>
      </c>
      <c r="K86" s="348"/>
    </row>
    <row r="87" s="1" customFormat="1" ht="15" customHeight="1">
      <c r="B87" s="359"/>
      <c r="C87" s="334" t="s">
        <v>3818</v>
      </c>
      <c r="D87" s="334"/>
      <c r="E87" s="334"/>
      <c r="F87" s="357" t="s">
        <v>3805</v>
      </c>
      <c r="G87" s="358"/>
      <c r="H87" s="334" t="s">
        <v>3819</v>
      </c>
      <c r="I87" s="334" t="s">
        <v>3801</v>
      </c>
      <c r="J87" s="334">
        <v>50</v>
      </c>
      <c r="K87" s="348"/>
    </row>
    <row r="88" s="1" customFormat="1" ht="15" customHeight="1">
      <c r="B88" s="359"/>
      <c r="C88" s="334" t="s">
        <v>3820</v>
      </c>
      <c r="D88" s="334"/>
      <c r="E88" s="334"/>
      <c r="F88" s="357" t="s">
        <v>3805</v>
      </c>
      <c r="G88" s="358"/>
      <c r="H88" s="334" t="s">
        <v>3821</v>
      </c>
      <c r="I88" s="334" t="s">
        <v>3801</v>
      </c>
      <c r="J88" s="334">
        <v>20</v>
      </c>
      <c r="K88" s="348"/>
    </row>
    <row r="89" s="1" customFormat="1" ht="15" customHeight="1">
      <c r="B89" s="359"/>
      <c r="C89" s="334" t="s">
        <v>3822</v>
      </c>
      <c r="D89" s="334"/>
      <c r="E89" s="334"/>
      <c r="F89" s="357" t="s">
        <v>3805</v>
      </c>
      <c r="G89" s="358"/>
      <c r="H89" s="334" t="s">
        <v>3823</v>
      </c>
      <c r="I89" s="334" t="s">
        <v>3801</v>
      </c>
      <c r="J89" s="334">
        <v>20</v>
      </c>
      <c r="K89" s="348"/>
    </row>
    <row r="90" s="1" customFormat="1" ht="15" customHeight="1">
      <c r="B90" s="359"/>
      <c r="C90" s="334" t="s">
        <v>3824</v>
      </c>
      <c r="D90" s="334"/>
      <c r="E90" s="334"/>
      <c r="F90" s="357" t="s">
        <v>3805</v>
      </c>
      <c r="G90" s="358"/>
      <c r="H90" s="334" t="s">
        <v>3825</v>
      </c>
      <c r="I90" s="334" t="s">
        <v>3801</v>
      </c>
      <c r="J90" s="334">
        <v>50</v>
      </c>
      <c r="K90" s="348"/>
    </row>
    <row r="91" s="1" customFormat="1" ht="15" customHeight="1">
      <c r="B91" s="359"/>
      <c r="C91" s="334" t="s">
        <v>3826</v>
      </c>
      <c r="D91" s="334"/>
      <c r="E91" s="334"/>
      <c r="F91" s="357" t="s">
        <v>3805</v>
      </c>
      <c r="G91" s="358"/>
      <c r="H91" s="334" t="s">
        <v>3826</v>
      </c>
      <c r="I91" s="334" t="s">
        <v>3801</v>
      </c>
      <c r="J91" s="334">
        <v>50</v>
      </c>
      <c r="K91" s="348"/>
    </row>
    <row r="92" s="1" customFormat="1" ht="15" customHeight="1">
      <c r="B92" s="359"/>
      <c r="C92" s="334" t="s">
        <v>3827</v>
      </c>
      <c r="D92" s="334"/>
      <c r="E92" s="334"/>
      <c r="F92" s="357" t="s">
        <v>3805</v>
      </c>
      <c r="G92" s="358"/>
      <c r="H92" s="334" t="s">
        <v>3828</v>
      </c>
      <c r="I92" s="334" t="s">
        <v>3801</v>
      </c>
      <c r="J92" s="334">
        <v>255</v>
      </c>
      <c r="K92" s="348"/>
    </row>
    <row r="93" s="1" customFormat="1" ht="15" customHeight="1">
      <c r="B93" s="359"/>
      <c r="C93" s="334" t="s">
        <v>3829</v>
      </c>
      <c r="D93" s="334"/>
      <c r="E93" s="334"/>
      <c r="F93" s="357" t="s">
        <v>79</v>
      </c>
      <c r="G93" s="358"/>
      <c r="H93" s="334" t="s">
        <v>3830</v>
      </c>
      <c r="I93" s="334" t="s">
        <v>3831</v>
      </c>
      <c r="J93" s="334"/>
      <c r="K93" s="348"/>
    </row>
    <row r="94" s="1" customFormat="1" ht="15" customHeight="1">
      <c r="B94" s="359"/>
      <c r="C94" s="334" t="s">
        <v>3832</v>
      </c>
      <c r="D94" s="334"/>
      <c r="E94" s="334"/>
      <c r="F94" s="357" t="s">
        <v>79</v>
      </c>
      <c r="G94" s="358"/>
      <c r="H94" s="334" t="s">
        <v>3833</v>
      </c>
      <c r="I94" s="334" t="s">
        <v>3834</v>
      </c>
      <c r="J94" s="334"/>
      <c r="K94" s="348"/>
    </row>
    <row r="95" s="1" customFormat="1" ht="15" customHeight="1">
      <c r="B95" s="359"/>
      <c r="C95" s="334" t="s">
        <v>3835</v>
      </c>
      <c r="D95" s="334"/>
      <c r="E95" s="334"/>
      <c r="F95" s="357" t="s">
        <v>79</v>
      </c>
      <c r="G95" s="358"/>
      <c r="H95" s="334" t="s">
        <v>3835</v>
      </c>
      <c r="I95" s="334" t="s">
        <v>3834</v>
      </c>
      <c r="J95" s="334"/>
      <c r="K95" s="348"/>
    </row>
    <row r="96" s="1" customFormat="1" ht="15" customHeight="1">
      <c r="B96" s="359"/>
      <c r="C96" s="334" t="s">
        <v>40</v>
      </c>
      <c r="D96" s="334"/>
      <c r="E96" s="334"/>
      <c r="F96" s="357" t="s">
        <v>79</v>
      </c>
      <c r="G96" s="358"/>
      <c r="H96" s="334" t="s">
        <v>3836</v>
      </c>
      <c r="I96" s="334" t="s">
        <v>3834</v>
      </c>
      <c r="J96" s="334"/>
      <c r="K96" s="348"/>
    </row>
    <row r="97" s="1" customFormat="1" ht="15" customHeight="1">
      <c r="B97" s="359"/>
      <c r="C97" s="334" t="s">
        <v>50</v>
      </c>
      <c r="D97" s="334"/>
      <c r="E97" s="334"/>
      <c r="F97" s="357" t="s">
        <v>79</v>
      </c>
      <c r="G97" s="358"/>
      <c r="H97" s="334" t="s">
        <v>3837</v>
      </c>
      <c r="I97" s="334" t="s">
        <v>3834</v>
      </c>
      <c r="J97" s="334"/>
      <c r="K97" s="348"/>
    </row>
    <row r="98" s="1" customFormat="1" ht="15" customHeight="1">
      <c r="B98" s="362"/>
      <c r="C98" s="363"/>
      <c r="D98" s="363"/>
      <c r="E98" s="363"/>
      <c r="F98" s="363"/>
      <c r="G98" s="363"/>
      <c r="H98" s="363"/>
      <c r="I98" s="363"/>
      <c r="J98" s="363"/>
      <c r="K98" s="364"/>
    </row>
    <row r="99" s="1" customFormat="1" ht="18.75" customHeight="1">
      <c r="B99" s="365"/>
      <c r="C99" s="366"/>
      <c r="D99" s="366"/>
      <c r="E99" s="366"/>
      <c r="F99" s="366"/>
      <c r="G99" s="366"/>
      <c r="H99" s="366"/>
      <c r="I99" s="366"/>
      <c r="J99" s="366"/>
      <c r="K99" s="365"/>
    </row>
    <row r="100" s="1" customFormat="1" ht="18.75" customHeight="1">
      <c r="B100" s="342"/>
      <c r="C100" s="342"/>
      <c r="D100" s="342"/>
      <c r="E100" s="342"/>
      <c r="F100" s="342"/>
      <c r="G100" s="342"/>
      <c r="H100" s="342"/>
      <c r="I100" s="342"/>
      <c r="J100" s="342"/>
      <c r="K100" s="342"/>
    </row>
    <row r="101" s="1" customFormat="1" ht="7.5" customHeight="1">
      <c r="B101" s="343"/>
      <c r="C101" s="344"/>
      <c r="D101" s="344"/>
      <c r="E101" s="344"/>
      <c r="F101" s="344"/>
      <c r="G101" s="344"/>
      <c r="H101" s="344"/>
      <c r="I101" s="344"/>
      <c r="J101" s="344"/>
      <c r="K101" s="345"/>
    </row>
    <row r="102" s="1" customFormat="1" ht="45" customHeight="1">
      <c r="B102" s="346"/>
      <c r="C102" s="347" t="s">
        <v>3838</v>
      </c>
      <c r="D102" s="347"/>
      <c r="E102" s="347"/>
      <c r="F102" s="347"/>
      <c r="G102" s="347"/>
      <c r="H102" s="347"/>
      <c r="I102" s="347"/>
      <c r="J102" s="347"/>
      <c r="K102" s="348"/>
    </row>
    <row r="103" s="1" customFormat="1" ht="17.25" customHeight="1">
      <c r="B103" s="346"/>
      <c r="C103" s="349" t="s">
        <v>3794</v>
      </c>
      <c r="D103" s="349"/>
      <c r="E103" s="349"/>
      <c r="F103" s="349" t="s">
        <v>3795</v>
      </c>
      <c r="G103" s="350"/>
      <c r="H103" s="349" t="s">
        <v>56</v>
      </c>
      <c r="I103" s="349" t="s">
        <v>59</v>
      </c>
      <c r="J103" s="349" t="s">
        <v>3796</v>
      </c>
      <c r="K103" s="348"/>
    </row>
    <row r="104" s="1" customFormat="1" ht="17.25" customHeight="1">
      <c r="B104" s="346"/>
      <c r="C104" s="351" t="s">
        <v>3797</v>
      </c>
      <c r="D104" s="351"/>
      <c r="E104" s="351"/>
      <c r="F104" s="352" t="s">
        <v>3798</v>
      </c>
      <c r="G104" s="353"/>
      <c r="H104" s="351"/>
      <c r="I104" s="351"/>
      <c r="J104" s="351" t="s">
        <v>3799</v>
      </c>
      <c r="K104" s="348"/>
    </row>
    <row r="105" s="1" customFormat="1" ht="5.25" customHeight="1">
      <c r="B105" s="346"/>
      <c r="C105" s="349"/>
      <c r="D105" s="349"/>
      <c r="E105" s="349"/>
      <c r="F105" s="349"/>
      <c r="G105" s="367"/>
      <c r="H105" s="349"/>
      <c r="I105" s="349"/>
      <c r="J105" s="349"/>
      <c r="K105" s="348"/>
    </row>
    <row r="106" s="1" customFormat="1" ht="15" customHeight="1">
      <c r="B106" s="346"/>
      <c r="C106" s="334" t="s">
        <v>55</v>
      </c>
      <c r="D106" s="356"/>
      <c r="E106" s="356"/>
      <c r="F106" s="357" t="s">
        <v>79</v>
      </c>
      <c r="G106" s="334"/>
      <c r="H106" s="334" t="s">
        <v>3839</v>
      </c>
      <c r="I106" s="334" t="s">
        <v>3801</v>
      </c>
      <c r="J106" s="334">
        <v>20</v>
      </c>
      <c r="K106" s="348"/>
    </row>
    <row r="107" s="1" customFormat="1" ht="15" customHeight="1">
      <c r="B107" s="346"/>
      <c r="C107" s="334" t="s">
        <v>3802</v>
      </c>
      <c r="D107" s="334"/>
      <c r="E107" s="334"/>
      <c r="F107" s="357" t="s">
        <v>79</v>
      </c>
      <c r="G107" s="334"/>
      <c r="H107" s="334" t="s">
        <v>3839</v>
      </c>
      <c r="I107" s="334" t="s">
        <v>3801</v>
      </c>
      <c r="J107" s="334">
        <v>120</v>
      </c>
      <c r="K107" s="348"/>
    </row>
    <row r="108" s="1" customFormat="1" ht="15" customHeight="1">
      <c r="B108" s="359"/>
      <c r="C108" s="334" t="s">
        <v>3804</v>
      </c>
      <c r="D108" s="334"/>
      <c r="E108" s="334"/>
      <c r="F108" s="357" t="s">
        <v>3805</v>
      </c>
      <c r="G108" s="334"/>
      <c r="H108" s="334" t="s">
        <v>3839</v>
      </c>
      <c r="I108" s="334" t="s">
        <v>3801</v>
      </c>
      <c r="J108" s="334">
        <v>50</v>
      </c>
      <c r="K108" s="348"/>
    </row>
    <row r="109" s="1" customFormat="1" ht="15" customHeight="1">
      <c r="B109" s="359"/>
      <c r="C109" s="334" t="s">
        <v>3807</v>
      </c>
      <c r="D109" s="334"/>
      <c r="E109" s="334"/>
      <c r="F109" s="357" t="s">
        <v>79</v>
      </c>
      <c r="G109" s="334"/>
      <c r="H109" s="334" t="s">
        <v>3839</v>
      </c>
      <c r="I109" s="334" t="s">
        <v>3809</v>
      </c>
      <c r="J109" s="334"/>
      <c r="K109" s="348"/>
    </row>
    <row r="110" s="1" customFormat="1" ht="15" customHeight="1">
      <c r="B110" s="359"/>
      <c r="C110" s="334" t="s">
        <v>3818</v>
      </c>
      <c r="D110" s="334"/>
      <c r="E110" s="334"/>
      <c r="F110" s="357" t="s">
        <v>3805</v>
      </c>
      <c r="G110" s="334"/>
      <c r="H110" s="334" t="s">
        <v>3839</v>
      </c>
      <c r="I110" s="334" t="s">
        <v>3801</v>
      </c>
      <c r="J110" s="334">
        <v>50</v>
      </c>
      <c r="K110" s="348"/>
    </row>
    <row r="111" s="1" customFormat="1" ht="15" customHeight="1">
      <c r="B111" s="359"/>
      <c r="C111" s="334" t="s">
        <v>3826</v>
      </c>
      <c r="D111" s="334"/>
      <c r="E111" s="334"/>
      <c r="F111" s="357" t="s">
        <v>3805</v>
      </c>
      <c r="G111" s="334"/>
      <c r="H111" s="334" t="s">
        <v>3839</v>
      </c>
      <c r="I111" s="334" t="s">
        <v>3801</v>
      </c>
      <c r="J111" s="334">
        <v>50</v>
      </c>
      <c r="K111" s="348"/>
    </row>
    <row r="112" s="1" customFormat="1" ht="15" customHeight="1">
      <c r="B112" s="359"/>
      <c r="C112" s="334" t="s">
        <v>3824</v>
      </c>
      <c r="D112" s="334"/>
      <c r="E112" s="334"/>
      <c r="F112" s="357" t="s">
        <v>3805</v>
      </c>
      <c r="G112" s="334"/>
      <c r="H112" s="334" t="s">
        <v>3839</v>
      </c>
      <c r="I112" s="334" t="s">
        <v>3801</v>
      </c>
      <c r="J112" s="334">
        <v>50</v>
      </c>
      <c r="K112" s="348"/>
    </row>
    <row r="113" s="1" customFormat="1" ht="15" customHeight="1">
      <c r="B113" s="359"/>
      <c r="C113" s="334" t="s">
        <v>55</v>
      </c>
      <c r="D113" s="334"/>
      <c r="E113" s="334"/>
      <c r="F113" s="357" t="s">
        <v>79</v>
      </c>
      <c r="G113" s="334"/>
      <c r="H113" s="334" t="s">
        <v>3840</v>
      </c>
      <c r="I113" s="334" t="s">
        <v>3801</v>
      </c>
      <c r="J113" s="334">
        <v>20</v>
      </c>
      <c r="K113" s="348"/>
    </row>
    <row r="114" s="1" customFormat="1" ht="15" customHeight="1">
      <c r="B114" s="359"/>
      <c r="C114" s="334" t="s">
        <v>3841</v>
      </c>
      <c r="D114" s="334"/>
      <c r="E114" s="334"/>
      <c r="F114" s="357" t="s">
        <v>79</v>
      </c>
      <c r="G114" s="334"/>
      <c r="H114" s="334" t="s">
        <v>3842</v>
      </c>
      <c r="I114" s="334" t="s">
        <v>3801</v>
      </c>
      <c r="J114" s="334">
        <v>120</v>
      </c>
      <c r="K114" s="348"/>
    </row>
    <row r="115" s="1" customFormat="1" ht="15" customHeight="1">
      <c r="B115" s="359"/>
      <c r="C115" s="334" t="s">
        <v>40</v>
      </c>
      <c r="D115" s="334"/>
      <c r="E115" s="334"/>
      <c r="F115" s="357" t="s">
        <v>79</v>
      </c>
      <c r="G115" s="334"/>
      <c r="H115" s="334" t="s">
        <v>3843</v>
      </c>
      <c r="I115" s="334" t="s">
        <v>3834</v>
      </c>
      <c r="J115" s="334"/>
      <c r="K115" s="348"/>
    </row>
    <row r="116" s="1" customFormat="1" ht="15" customHeight="1">
      <c r="B116" s="359"/>
      <c r="C116" s="334" t="s">
        <v>50</v>
      </c>
      <c r="D116" s="334"/>
      <c r="E116" s="334"/>
      <c r="F116" s="357" t="s">
        <v>79</v>
      </c>
      <c r="G116" s="334"/>
      <c r="H116" s="334" t="s">
        <v>3844</v>
      </c>
      <c r="I116" s="334" t="s">
        <v>3834</v>
      </c>
      <c r="J116" s="334"/>
      <c r="K116" s="348"/>
    </row>
    <row r="117" s="1" customFormat="1" ht="15" customHeight="1">
      <c r="B117" s="359"/>
      <c r="C117" s="334" t="s">
        <v>59</v>
      </c>
      <c r="D117" s="334"/>
      <c r="E117" s="334"/>
      <c r="F117" s="357" t="s">
        <v>79</v>
      </c>
      <c r="G117" s="334"/>
      <c r="H117" s="334" t="s">
        <v>3845</v>
      </c>
      <c r="I117" s="334" t="s">
        <v>3846</v>
      </c>
      <c r="J117" s="334"/>
      <c r="K117" s="348"/>
    </row>
    <row r="118" s="1" customFormat="1" ht="15" customHeight="1">
      <c r="B118" s="362"/>
      <c r="C118" s="368"/>
      <c r="D118" s="368"/>
      <c r="E118" s="368"/>
      <c r="F118" s="368"/>
      <c r="G118" s="368"/>
      <c r="H118" s="368"/>
      <c r="I118" s="368"/>
      <c r="J118" s="368"/>
      <c r="K118" s="364"/>
    </row>
    <row r="119" s="1" customFormat="1" ht="18.75" customHeight="1">
      <c r="B119" s="369"/>
      <c r="C119" s="370"/>
      <c r="D119" s="370"/>
      <c r="E119" s="370"/>
      <c r="F119" s="371"/>
      <c r="G119" s="370"/>
      <c r="H119" s="370"/>
      <c r="I119" s="370"/>
      <c r="J119" s="370"/>
      <c r="K119" s="369"/>
    </row>
    <row r="120" s="1" customFormat="1" ht="18.75" customHeight="1">
      <c r="B120" s="342"/>
      <c r="C120" s="342"/>
      <c r="D120" s="342"/>
      <c r="E120" s="342"/>
      <c r="F120" s="342"/>
      <c r="G120" s="342"/>
      <c r="H120" s="342"/>
      <c r="I120" s="342"/>
      <c r="J120" s="342"/>
      <c r="K120" s="342"/>
    </row>
    <row r="121" s="1" customFormat="1" ht="7.5" customHeight="1">
      <c r="B121" s="372"/>
      <c r="C121" s="373"/>
      <c r="D121" s="373"/>
      <c r="E121" s="373"/>
      <c r="F121" s="373"/>
      <c r="G121" s="373"/>
      <c r="H121" s="373"/>
      <c r="I121" s="373"/>
      <c r="J121" s="373"/>
      <c r="K121" s="374"/>
    </row>
    <row r="122" s="1" customFormat="1" ht="45" customHeight="1">
      <c r="B122" s="375"/>
      <c r="C122" s="325" t="s">
        <v>3847</v>
      </c>
      <c r="D122" s="325"/>
      <c r="E122" s="325"/>
      <c r="F122" s="325"/>
      <c r="G122" s="325"/>
      <c r="H122" s="325"/>
      <c r="I122" s="325"/>
      <c r="J122" s="325"/>
      <c r="K122" s="376"/>
    </row>
    <row r="123" s="1" customFormat="1" ht="17.25" customHeight="1">
      <c r="B123" s="377"/>
      <c r="C123" s="349" t="s">
        <v>3794</v>
      </c>
      <c r="D123" s="349"/>
      <c r="E123" s="349"/>
      <c r="F123" s="349" t="s">
        <v>3795</v>
      </c>
      <c r="G123" s="350"/>
      <c r="H123" s="349" t="s">
        <v>56</v>
      </c>
      <c r="I123" s="349" t="s">
        <v>59</v>
      </c>
      <c r="J123" s="349" t="s">
        <v>3796</v>
      </c>
      <c r="K123" s="378"/>
    </row>
    <row r="124" s="1" customFormat="1" ht="17.25" customHeight="1">
      <c r="B124" s="377"/>
      <c r="C124" s="351" t="s">
        <v>3797</v>
      </c>
      <c r="D124" s="351"/>
      <c r="E124" s="351"/>
      <c r="F124" s="352" t="s">
        <v>3798</v>
      </c>
      <c r="G124" s="353"/>
      <c r="H124" s="351"/>
      <c r="I124" s="351"/>
      <c r="J124" s="351" t="s">
        <v>3799</v>
      </c>
      <c r="K124" s="378"/>
    </row>
    <row r="125" s="1" customFormat="1" ht="5.25" customHeight="1">
      <c r="B125" s="379"/>
      <c r="C125" s="354"/>
      <c r="D125" s="354"/>
      <c r="E125" s="354"/>
      <c r="F125" s="354"/>
      <c r="G125" s="380"/>
      <c r="H125" s="354"/>
      <c r="I125" s="354"/>
      <c r="J125" s="354"/>
      <c r="K125" s="381"/>
    </row>
    <row r="126" s="1" customFormat="1" ht="15" customHeight="1">
      <c r="B126" s="379"/>
      <c r="C126" s="334" t="s">
        <v>3802</v>
      </c>
      <c r="D126" s="356"/>
      <c r="E126" s="356"/>
      <c r="F126" s="357" t="s">
        <v>79</v>
      </c>
      <c r="G126" s="334"/>
      <c r="H126" s="334" t="s">
        <v>3839</v>
      </c>
      <c r="I126" s="334" t="s">
        <v>3801</v>
      </c>
      <c r="J126" s="334">
        <v>120</v>
      </c>
      <c r="K126" s="382"/>
    </row>
    <row r="127" s="1" customFormat="1" ht="15" customHeight="1">
      <c r="B127" s="379"/>
      <c r="C127" s="334" t="s">
        <v>3848</v>
      </c>
      <c r="D127" s="334"/>
      <c r="E127" s="334"/>
      <c r="F127" s="357" t="s">
        <v>79</v>
      </c>
      <c r="G127" s="334"/>
      <c r="H127" s="334" t="s">
        <v>3849</v>
      </c>
      <c r="I127" s="334" t="s">
        <v>3801</v>
      </c>
      <c r="J127" s="334" t="s">
        <v>3850</v>
      </c>
      <c r="K127" s="382"/>
    </row>
    <row r="128" s="1" customFormat="1" ht="15" customHeight="1">
      <c r="B128" s="379"/>
      <c r="C128" s="334" t="s">
        <v>3748</v>
      </c>
      <c r="D128" s="334"/>
      <c r="E128" s="334"/>
      <c r="F128" s="357" t="s">
        <v>79</v>
      </c>
      <c r="G128" s="334"/>
      <c r="H128" s="334" t="s">
        <v>3851</v>
      </c>
      <c r="I128" s="334" t="s">
        <v>3801</v>
      </c>
      <c r="J128" s="334" t="s">
        <v>3850</v>
      </c>
      <c r="K128" s="382"/>
    </row>
    <row r="129" s="1" customFormat="1" ht="15" customHeight="1">
      <c r="B129" s="379"/>
      <c r="C129" s="334" t="s">
        <v>3810</v>
      </c>
      <c r="D129" s="334"/>
      <c r="E129" s="334"/>
      <c r="F129" s="357" t="s">
        <v>3805</v>
      </c>
      <c r="G129" s="334"/>
      <c r="H129" s="334" t="s">
        <v>3811</v>
      </c>
      <c r="I129" s="334" t="s">
        <v>3801</v>
      </c>
      <c r="J129" s="334">
        <v>15</v>
      </c>
      <c r="K129" s="382"/>
    </row>
    <row r="130" s="1" customFormat="1" ht="15" customHeight="1">
      <c r="B130" s="379"/>
      <c r="C130" s="360" t="s">
        <v>3812</v>
      </c>
      <c r="D130" s="360"/>
      <c r="E130" s="360"/>
      <c r="F130" s="361" t="s">
        <v>3805</v>
      </c>
      <c r="G130" s="360"/>
      <c r="H130" s="360" t="s">
        <v>3813</v>
      </c>
      <c r="I130" s="360" t="s">
        <v>3801</v>
      </c>
      <c r="J130" s="360">
        <v>15</v>
      </c>
      <c r="K130" s="382"/>
    </row>
    <row r="131" s="1" customFormat="1" ht="15" customHeight="1">
      <c r="B131" s="379"/>
      <c r="C131" s="360" t="s">
        <v>3814</v>
      </c>
      <c r="D131" s="360"/>
      <c r="E131" s="360"/>
      <c r="F131" s="361" t="s">
        <v>3805</v>
      </c>
      <c r="G131" s="360"/>
      <c r="H131" s="360" t="s">
        <v>3815</v>
      </c>
      <c r="I131" s="360" t="s">
        <v>3801</v>
      </c>
      <c r="J131" s="360">
        <v>20</v>
      </c>
      <c r="K131" s="382"/>
    </row>
    <row r="132" s="1" customFormat="1" ht="15" customHeight="1">
      <c r="B132" s="379"/>
      <c r="C132" s="360" t="s">
        <v>3816</v>
      </c>
      <c r="D132" s="360"/>
      <c r="E132" s="360"/>
      <c r="F132" s="361" t="s">
        <v>3805</v>
      </c>
      <c r="G132" s="360"/>
      <c r="H132" s="360" t="s">
        <v>3817</v>
      </c>
      <c r="I132" s="360" t="s">
        <v>3801</v>
      </c>
      <c r="J132" s="360">
        <v>20</v>
      </c>
      <c r="K132" s="382"/>
    </row>
    <row r="133" s="1" customFormat="1" ht="15" customHeight="1">
      <c r="B133" s="379"/>
      <c r="C133" s="334" t="s">
        <v>3804</v>
      </c>
      <c r="D133" s="334"/>
      <c r="E133" s="334"/>
      <c r="F133" s="357" t="s">
        <v>3805</v>
      </c>
      <c r="G133" s="334"/>
      <c r="H133" s="334" t="s">
        <v>3839</v>
      </c>
      <c r="I133" s="334" t="s">
        <v>3801</v>
      </c>
      <c r="J133" s="334">
        <v>50</v>
      </c>
      <c r="K133" s="382"/>
    </row>
    <row r="134" s="1" customFormat="1" ht="15" customHeight="1">
      <c r="B134" s="379"/>
      <c r="C134" s="334" t="s">
        <v>3818</v>
      </c>
      <c r="D134" s="334"/>
      <c r="E134" s="334"/>
      <c r="F134" s="357" t="s">
        <v>3805</v>
      </c>
      <c r="G134" s="334"/>
      <c r="H134" s="334" t="s">
        <v>3839</v>
      </c>
      <c r="I134" s="334" t="s">
        <v>3801</v>
      </c>
      <c r="J134" s="334">
        <v>50</v>
      </c>
      <c r="K134" s="382"/>
    </row>
    <row r="135" s="1" customFormat="1" ht="15" customHeight="1">
      <c r="B135" s="379"/>
      <c r="C135" s="334" t="s">
        <v>3824</v>
      </c>
      <c r="D135" s="334"/>
      <c r="E135" s="334"/>
      <c r="F135" s="357" t="s">
        <v>3805</v>
      </c>
      <c r="G135" s="334"/>
      <c r="H135" s="334" t="s">
        <v>3839</v>
      </c>
      <c r="I135" s="334" t="s">
        <v>3801</v>
      </c>
      <c r="J135" s="334">
        <v>50</v>
      </c>
      <c r="K135" s="382"/>
    </row>
    <row r="136" s="1" customFormat="1" ht="15" customHeight="1">
      <c r="B136" s="379"/>
      <c r="C136" s="334" t="s">
        <v>3826</v>
      </c>
      <c r="D136" s="334"/>
      <c r="E136" s="334"/>
      <c r="F136" s="357" t="s">
        <v>3805</v>
      </c>
      <c r="G136" s="334"/>
      <c r="H136" s="334" t="s">
        <v>3839</v>
      </c>
      <c r="I136" s="334" t="s">
        <v>3801</v>
      </c>
      <c r="J136" s="334">
        <v>50</v>
      </c>
      <c r="K136" s="382"/>
    </row>
    <row r="137" s="1" customFormat="1" ht="15" customHeight="1">
      <c r="B137" s="379"/>
      <c r="C137" s="334" t="s">
        <v>3827</v>
      </c>
      <c r="D137" s="334"/>
      <c r="E137" s="334"/>
      <c r="F137" s="357" t="s">
        <v>3805</v>
      </c>
      <c r="G137" s="334"/>
      <c r="H137" s="334" t="s">
        <v>3852</v>
      </c>
      <c r="I137" s="334" t="s">
        <v>3801</v>
      </c>
      <c r="J137" s="334">
        <v>255</v>
      </c>
      <c r="K137" s="382"/>
    </row>
    <row r="138" s="1" customFormat="1" ht="15" customHeight="1">
      <c r="B138" s="379"/>
      <c r="C138" s="334" t="s">
        <v>3829</v>
      </c>
      <c r="D138" s="334"/>
      <c r="E138" s="334"/>
      <c r="F138" s="357" t="s">
        <v>79</v>
      </c>
      <c r="G138" s="334"/>
      <c r="H138" s="334" t="s">
        <v>3853</v>
      </c>
      <c r="I138" s="334" t="s">
        <v>3831</v>
      </c>
      <c r="J138" s="334"/>
      <c r="K138" s="382"/>
    </row>
    <row r="139" s="1" customFormat="1" ht="15" customHeight="1">
      <c r="B139" s="379"/>
      <c r="C139" s="334" t="s">
        <v>3832</v>
      </c>
      <c r="D139" s="334"/>
      <c r="E139" s="334"/>
      <c r="F139" s="357" t="s">
        <v>79</v>
      </c>
      <c r="G139" s="334"/>
      <c r="H139" s="334" t="s">
        <v>3854</v>
      </c>
      <c r="I139" s="334" t="s">
        <v>3834</v>
      </c>
      <c r="J139" s="334"/>
      <c r="K139" s="382"/>
    </row>
    <row r="140" s="1" customFormat="1" ht="15" customHeight="1">
      <c r="B140" s="379"/>
      <c r="C140" s="334" t="s">
        <v>3835</v>
      </c>
      <c r="D140" s="334"/>
      <c r="E140" s="334"/>
      <c r="F140" s="357" t="s">
        <v>79</v>
      </c>
      <c r="G140" s="334"/>
      <c r="H140" s="334" t="s">
        <v>3835</v>
      </c>
      <c r="I140" s="334" t="s">
        <v>3834</v>
      </c>
      <c r="J140" s="334"/>
      <c r="K140" s="382"/>
    </row>
    <row r="141" s="1" customFormat="1" ht="15" customHeight="1">
      <c r="B141" s="379"/>
      <c r="C141" s="334" t="s">
        <v>40</v>
      </c>
      <c r="D141" s="334"/>
      <c r="E141" s="334"/>
      <c r="F141" s="357" t="s">
        <v>79</v>
      </c>
      <c r="G141" s="334"/>
      <c r="H141" s="334" t="s">
        <v>3855</v>
      </c>
      <c r="I141" s="334" t="s">
        <v>3834</v>
      </c>
      <c r="J141" s="334"/>
      <c r="K141" s="382"/>
    </row>
    <row r="142" s="1" customFormat="1" ht="15" customHeight="1">
      <c r="B142" s="379"/>
      <c r="C142" s="334" t="s">
        <v>3856</v>
      </c>
      <c r="D142" s="334"/>
      <c r="E142" s="334"/>
      <c r="F142" s="357" t="s">
        <v>79</v>
      </c>
      <c r="G142" s="334"/>
      <c r="H142" s="334" t="s">
        <v>3857</v>
      </c>
      <c r="I142" s="334" t="s">
        <v>3834</v>
      </c>
      <c r="J142" s="334"/>
      <c r="K142" s="382"/>
    </row>
    <row r="143" s="1" customFormat="1" ht="15" customHeight="1">
      <c r="B143" s="383"/>
      <c r="C143" s="384"/>
      <c r="D143" s="384"/>
      <c r="E143" s="384"/>
      <c r="F143" s="384"/>
      <c r="G143" s="384"/>
      <c r="H143" s="384"/>
      <c r="I143" s="384"/>
      <c r="J143" s="384"/>
      <c r="K143" s="385"/>
    </row>
    <row r="144" s="1" customFormat="1" ht="18.75" customHeight="1">
      <c r="B144" s="370"/>
      <c r="C144" s="370"/>
      <c r="D144" s="370"/>
      <c r="E144" s="370"/>
      <c r="F144" s="371"/>
      <c r="G144" s="370"/>
      <c r="H144" s="370"/>
      <c r="I144" s="370"/>
      <c r="J144" s="370"/>
      <c r="K144" s="370"/>
    </row>
    <row r="145" s="1" customFormat="1" ht="18.75" customHeight="1">
      <c r="B145" s="342"/>
      <c r="C145" s="342"/>
      <c r="D145" s="342"/>
      <c r="E145" s="342"/>
      <c r="F145" s="342"/>
      <c r="G145" s="342"/>
      <c r="H145" s="342"/>
      <c r="I145" s="342"/>
      <c r="J145" s="342"/>
      <c r="K145" s="342"/>
    </row>
    <row r="146" s="1" customFormat="1" ht="7.5" customHeight="1">
      <c r="B146" s="343"/>
      <c r="C146" s="344"/>
      <c r="D146" s="344"/>
      <c r="E146" s="344"/>
      <c r="F146" s="344"/>
      <c r="G146" s="344"/>
      <c r="H146" s="344"/>
      <c r="I146" s="344"/>
      <c r="J146" s="344"/>
      <c r="K146" s="345"/>
    </row>
    <row r="147" s="1" customFormat="1" ht="45" customHeight="1">
      <c r="B147" s="346"/>
      <c r="C147" s="347" t="s">
        <v>3858</v>
      </c>
      <c r="D147" s="347"/>
      <c r="E147" s="347"/>
      <c r="F147" s="347"/>
      <c r="G147" s="347"/>
      <c r="H147" s="347"/>
      <c r="I147" s="347"/>
      <c r="J147" s="347"/>
      <c r="K147" s="348"/>
    </row>
    <row r="148" s="1" customFormat="1" ht="17.25" customHeight="1">
      <c r="B148" s="346"/>
      <c r="C148" s="349" t="s">
        <v>3794</v>
      </c>
      <c r="D148" s="349"/>
      <c r="E148" s="349"/>
      <c r="F148" s="349" t="s">
        <v>3795</v>
      </c>
      <c r="G148" s="350"/>
      <c r="H148" s="349" t="s">
        <v>56</v>
      </c>
      <c r="I148" s="349" t="s">
        <v>59</v>
      </c>
      <c r="J148" s="349" t="s">
        <v>3796</v>
      </c>
      <c r="K148" s="348"/>
    </row>
    <row r="149" s="1" customFormat="1" ht="17.25" customHeight="1">
      <c r="B149" s="346"/>
      <c r="C149" s="351" t="s">
        <v>3797</v>
      </c>
      <c r="D149" s="351"/>
      <c r="E149" s="351"/>
      <c r="F149" s="352" t="s">
        <v>3798</v>
      </c>
      <c r="G149" s="353"/>
      <c r="H149" s="351"/>
      <c r="I149" s="351"/>
      <c r="J149" s="351" t="s">
        <v>3799</v>
      </c>
      <c r="K149" s="348"/>
    </row>
    <row r="150" s="1" customFormat="1" ht="5.25" customHeight="1">
      <c r="B150" s="359"/>
      <c r="C150" s="354"/>
      <c r="D150" s="354"/>
      <c r="E150" s="354"/>
      <c r="F150" s="354"/>
      <c r="G150" s="355"/>
      <c r="H150" s="354"/>
      <c r="I150" s="354"/>
      <c r="J150" s="354"/>
      <c r="K150" s="382"/>
    </row>
    <row r="151" s="1" customFormat="1" ht="15" customHeight="1">
      <c r="B151" s="359"/>
      <c r="C151" s="386" t="s">
        <v>3802</v>
      </c>
      <c r="D151" s="334"/>
      <c r="E151" s="334"/>
      <c r="F151" s="387" t="s">
        <v>79</v>
      </c>
      <c r="G151" s="334"/>
      <c r="H151" s="386" t="s">
        <v>3839</v>
      </c>
      <c r="I151" s="386" t="s">
        <v>3801</v>
      </c>
      <c r="J151" s="386">
        <v>120</v>
      </c>
      <c r="K151" s="382"/>
    </row>
    <row r="152" s="1" customFormat="1" ht="15" customHeight="1">
      <c r="B152" s="359"/>
      <c r="C152" s="386" t="s">
        <v>3848</v>
      </c>
      <c r="D152" s="334"/>
      <c r="E152" s="334"/>
      <c r="F152" s="387" t="s">
        <v>79</v>
      </c>
      <c r="G152" s="334"/>
      <c r="H152" s="386" t="s">
        <v>3859</v>
      </c>
      <c r="I152" s="386" t="s">
        <v>3801</v>
      </c>
      <c r="J152" s="386" t="s">
        <v>3850</v>
      </c>
      <c r="K152" s="382"/>
    </row>
    <row r="153" s="1" customFormat="1" ht="15" customHeight="1">
      <c r="B153" s="359"/>
      <c r="C153" s="386" t="s">
        <v>3748</v>
      </c>
      <c r="D153" s="334"/>
      <c r="E153" s="334"/>
      <c r="F153" s="387" t="s">
        <v>79</v>
      </c>
      <c r="G153" s="334"/>
      <c r="H153" s="386" t="s">
        <v>3860</v>
      </c>
      <c r="I153" s="386" t="s">
        <v>3801</v>
      </c>
      <c r="J153" s="386" t="s">
        <v>3850</v>
      </c>
      <c r="K153" s="382"/>
    </row>
    <row r="154" s="1" customFormat="1" ht="15" customHeight="1">
      <c r="B154" s="359"/>
      <c r="C154" s="386" t="s">
        <v>3804</v>
      </c>
      <c r="D154" s="334"/>
      <c r="E154" s="334"/>
      <c r="F154" s="387" t="s">
        <v>3805</v>
      </c>
      <c r="G154" s="334"/>
      <c r="H154" s="386" t="s">
        <v>3839</v>
      </c>
      <c r="I154" s="386" t="s">
        <v>3801</v>
      </c>
      <c r="J154" s="386">
        <v>50</v>
      </c>
      <c r="K154" s="382"/>
    </row>
    <row r="155" s="1" customFormat="1" ht="15" customHeight="1">
      <c r="B155" s="359"/>
      <c r="C155" s="386" t="s">
        <v>3807</v>
      </c>
      <c r="D155" s="334"/>
      <c r="E155" s="334"/>
      <c r="F155" s="387" t="s">
        <v>79</v>
      </c>
      <c r="G155" s="334"/>
      <c r="H155" s="386" t="s">
        <v>3839</v>
      </c>
      <c r="I155" s="386" t="s">
        <v>3809</v>
      </c>
      <c r="J155" s="386"/>
      <c r="K155" s="382"/>
    </row>
    <row r="156" s="1" customFormat="1" ht="15" customHeight="1">
      <c r="B156" s="359"/>
      <c r="C156" s="386" t="s">
        <v>3818</v>
      </c>
      <c r="D156" s="334"/>
      <c r="E156" s="334"/>
      <c r="F156" s="387" t="s">
        <v>3805</v>
      </c>
      <c r="G156" s="334"/>
      <c r="H156" s="386" t="s">
        <v>3839</v>
      </c>
      <c r="I156" s="386" t="s">
        <v>3801</v>
      </c>
      <c r="J156" s="386">
        <v>50</v>
      </c>
      <c r="K156" s="382"/>
    </row>
    <row r="157" s="1" customFormat="1" ht="15" customHeight="1">
      <c r="B157" s="359"/>
      <c r="C157" s="386" t="s">
        <v>3826</v>
      </c>
      <c r="D157" s="334"/>
      <c r="E157" s="334"/>
      <c r="F157" s="387" t="s">
        <v>3805</v>
      </c>
      <c r="G157" s="334"/>
      <c r="H157" s="386" t="s">
        <v>3839</v>
      </c>
      <c r="I157" s="386" t="s">
        <v>3801</v>
      </c>
      <c r="J157" s="386">
        <v>50</v>
      </c>
      <c r="K157" s="382"/>
    </row>
    <row r="158" s="1" customFormat="1" ht="15" customHeight="1">
      <c r="B158" s="359"/>
      <c r="C158" s="386" t="s">
        <v>3824</v>
      </c>
      <c r="D158" s="334"/>
      <c r="E158" s="334"/>
      <c r="F158" s="387" t="s">
        <v>3805</v>
      </c>
      <c r="G158" s="334"/>
      <c r="H158" s="386" t="s">
        <v>3839</v>
      </c>
      <c r="I158" s="386" t="s">
        <v>3801</v>
      </c>
      <c r="J158" s="386">
        <v>50</v>
      </c>
      <c r="K158" s="382"/>
    </row>
    <row r="159" s="1" customFormat="1" ht="15" customHeight="1">
      <c r="B159" s="359"/>
      <c r="C159" s="386" t="s">
        <v>150</v>
      </c>
      <c r="D159" s="334"/>
      <c r="E159" s="334"/>
      <c r="F159" s="387" t="s">
        <v>79</v>
      </c>
      <c r="G159" s="334"/>
      <c r="H159" s="386" t="s">
        <v>3861</v>
      </c>
      <c r="I159" s="386" t="s">
        <v>3801</v>
      </c>
      <c r="J159" s="386" t="s">
        <v>3862</v>
      </c>
      <c r="K159" s="382"/>
    </row>
    <row r="160" s="1" customFormat="1" ht="15" customHeight="1">
      <c r="B160" s="359"/>
      <c r="C160" s="386" t="s">
        <v>3863</v>
      </c>
      <c r="D160" s="334"/>
      <c r="E160" s="334"/>
      <c r="F160" s="387" t="s">
        <v>79</v>
      </c>
      <c r="G160" s="334"/>
      <c r="H160" s="386" t="s">
        <v>3864</v>
      </c>
      <c r="I160" s="386" t="s">
        <v>3834</v>
      </c>
      <c r="J160" s="386"/>
      <c r="K160" s="382"/>
    </row>
    <row r="161" s="1" customFormat="1" ht="15" customHeight="1">
      <c r="B161" s="388"/>
      <c r="C161" s="368"/>
      <c r="D161" s="368"/>
      <c r="E161" s="368"/>
      <c r="F161" s="368"/>
      <c r="G161" s="368"/>
      <c r="H161" s="368"/>
      <c r="I161" s="368"/>
      <c r="J161" s="368"/>
      <c r="K161" s="389"/>
    </row>
    <row r="162" s="1" customFormat="1" ht="18.75" customHeight="1">
      <c r="B162" s="370"/>
      <c r="C162" s="380"/>
      <c r="D162" s="380"/>
      <c r="E162" s="380"/>
      <c r="F162" s="390"/>
      <c r="G162" s="380"/>
      <c r="H162" s="380"/>
      <c r="I162" s="380"/>
      <c r="J162" s="380"/>
      <c r="K162" s="370"/>
    </row>
    <row r="163" s="1" customFormat="1" ht="18.75" customHeight="1">
      <c r="B163" s="342"/>
      <c r="C163" s="342"/>
      <c r="D163" s="342"/>
      <c r="E163" s="342"/>
      <c r="F163" s="342"/>
      <c r="G163" s="342"/>
      <c r="H163" s="342"/>
      <c r="I163" s="342"/>
      <c r="J163" s="342"/>
      <c r="K163" s="342"/>
    </row>
    <row r="164" s="1" customFormat="1" ht="7.5" customHeight="1">
      <c r="B164" s="321"/>
      <c r="C164" s="322"/>
      <c r="D164" s="322"/>
      <c r="E164" s="322"/>
      <c r="F164" s="322"/>
      <c r="G164" s="322"/>
      <c r="H164" s="322"/>
      <c r="I164" s="322"/>
      <c r="J164" s="322"/>
      <c r="K164" s="323"/>
    </row>
    <row r="165" s="1" customFormat="1" ht="45" customHeight="1">
      <c r="B165" s="324"/>
      <c r="C165" s="325" t="s">
        <v>3865</v>
      </c>
      <c r="D165" s="325"/>
      <c r="E165" s="325"/>
      <c r="F165" s="325"/>
      <c r="G165" s="325"/>
      <c r="H165" s="325"/>
      <c r="I165" s="325"/>
      <c r="J165" s="325"/>
      <c r="K165" s="326"/>
    </row>
    <row r="166" s="1" customFormat="1" ht="17.25" customHeight="1">
      <c r="B166" s="324"/>
      <c r="C166" s="349" t="s">
        <v>3794</v>
      </c>
      <c r="D166" s="349"/>
      <c r="E166" s="349"/>
      <c r="F166" s="349" t="s">
        <v>3795</v>
      </c>
      <c r="G166" s="391"/>
      <c r="H166" s="392" t="s">
        <v>56</v>
      </c>
      <c r="I166" s="392" t="s">
        <v>59</v>
      </c>
      <c r="J166" s="349" t="s">
        <v>3796</v>
      </c>
      <c r="K166" s="326"/>
    </row>
    <row r="167" s="1" customFormat="1" ht="17.25" customHeight="1">
      <c r="B167" s="327"/>
      <c r="C167" s="351" t="s">
        <v>3797</v>
      </c>
      <c r="D167" s="351"/>
      <c r="E167" s="351"/>
      <c r="F167" s="352" t="s">
        <v>3798</v>
      </c>
      <c r="G167" s="393"/>
      <c r="H167" s="394"/>
      <c r="I167" s="394"/>
      <c r="J167" s="351" t="s">
        <v>3799</v>
      </c>
      <c r="K167" s="329"/>
    </row>
    <row r="168" s="1" customFormat="1" ht="5.25" customHeight="1">
      <c r="B168" s="359"/>
      <c r="C168" s="354"/>
      <c r="D168" s="354"/>
      <c r="E168" s="354"/>
      <c r="F168" s="354"/>
      <c r="G168" s="355"/>
      <c r="H168" s="354"/>
      <c r="I168" s="354"/>
      <c r="J168" s="354"/>
      <c r="K168" s="382"/>
    </row>
    <row r="169" s="1" customFormat="1" ht="15" customHeight="1">
      <c r="B169" s="359"/>
      <c r="C169" s="334" t="s">
        <v>3802</v>
      </c>
      <c r="D169" s="334"/>
      <c r="E169" s="334"/>
      <c r="F169" s="357" t="s">
        <v>79</v>
      </c>
      <c r="G169" s="334"/>
      <c r="H169" s="334" t="s">
        <v>3839</v>
      </c>
      <c r="I169" s="334" t="s">
        <v>3801</v>
      </c>
      <c r="J169" s="334">
        <v>120</v>
      </c>
      <c r="K169" s="382"/>
    </row>
    <row r="170" s="1" customFormat="1" ht="15" customHeight="1">
      <c r="B170" s="359"/>
      <c r="C170" s="334" t="s">
        <v>3848</v>
      </c>
      <c r="D170" s="334"/>
      <c r="E170" s="334"/>
      <c r="F170" s="357" t="s">
        <v>79</v>
      </c>
      <c r="G170" s="334"/>
      <c r="H170" s="334" t="s">
        <v>3849</v>
      </c>
      <c r="I170" s="334" t="s">
        <v>3801</v>
      </c>
      <c r="J170" s="334" t="s">
        <v>3850</v>
      </c>
      <c r="K170" s="382"/>
    </row>
    <row r="171" s="1" customFormat="1" ht="15" customHeight="1">
      <c r="B171" s="359"/>
      <c r="C171" s="334" t="s">
        <v>3748</v>
      </c>
      <c r="D171" s="334"/>
      <c r="E171" s="334"/>
      <c r="F171" s="357" t="s">
        <v>79</v>
      </c>
      <c r="G171" s="334"/>
      <c r="H171" s="334" t="s">
        <v>3866</v>
      </c>
      <c r="I171" s="334" t="s">
        <v>3801</v>
      </c>
      <c r="J171" s="334" t="s">
        <v>3850</v>
      </c>
      <c r="K171" s="382"/>
    </row>
    <row r="172" s="1" customFormat="1" ht="15" customHeight="1">
      <c r="B172" s="359"/>
      <c r="C172" s="334" t="s">
        <v>3804</v>
      </c>
      <c r="D172" s="334"/>
      <c r="E172" s="334"/>
      <c r="F172" s="357" t="s">
        <v>3805</v>
      </c>
      <c r="G172" s="334"/>
      <c r="H172" s="334" t="s">
        <v>3866</v>
      </c>
      <c r="I172" s="334" t="s">
        <v>3801</v>
      </c>
      <c r="J172" s="334">
        <v>50</v>
      </c>
      <c r="K172" s="382"/>
    </row>
    <row r="173" s="1" customFormat="1" ht="15" customHeight="1">
      <c r="B173" s="359"/>
      <c r="C173" s="334" t="s">
        <v>3807</v>
      </c>
      <c r="D173" s="334"/>
      <c r="E173" s="334"/>
      <c r="F173" s="357" t="s">
        <v>79</v>
      </c>
      <c r="G173" s="334"/>
      <c r="H173" s="334" t="s">
        <v>3866</v>
      </c>
      <c r="I173" s="334" t="s">
        <v>3809</v>
      </c>
      <c r="J173" s="334"/>
      <c r="K173" s="382"/>
    </row>
    <row r="174" s="1" customFormat="1" ht="15" customHeight="1">
      <c r="B174" s="359"/>
      <c r="C174" s="334" t="s">
        <v>3818</v>
      </c>
      <c r="D174" s="334"/>
      <c r="E174" s="334"/>
      <c r="F174" s="357" t="s">
        <v>3805</v>
      </c>
      <c r="G174" s="334"/>
      <c r="H174" s="334" t="s">
        <v>3866</v>
      </c>
      <c r="I174" s="334" t="s">
        <v>3801</v>
      </c>
      <c r="J174" s="334">
        <v>50</v>
      </c>
      <c r="K174" s="382"/>
    </row>
    <row r="175" s="1" customFormat="1" ht="15" customHeight="1">
      <c r="B175" s="359"/>
      <c r="C175" s="334" t="s">
        <v>3826</v>
      </c>
      <c r="D175" s="334"/>
      <c r="E175" s="334"/>
      <c r="F175" s="357" t="s">
        <v>3805</v>
      </c>
      <c r="G175" s="334"/>
      <c r="H175" s="334" t="s">
        <v>3866</v>
      </c>
      <c r="I175" s="334" t="s">
        <v>3801</v>
      </c>
      <c r="J175" s="334">
        <v>50</v>
      </c>
      <c r="K175" s="382"/>
    </row>
    <row r="176" s="1" customFormat="1" ht="15" customHeight="1">
      <c r="B176" s="359"/>
      <c r="C176" s="334" t="s">
        <v>3824</v>
      </c>
      <c r="D176" s="334"/>
      <c r="E176" s="334"/>
      <c r="F176" s="357" t="s">
        <v>3805</v>
      </c>
      <c r="G176" s="334"/>
      <c r="H176" s="334" t="s">
        <v>3866</v>
      </c>
      <c r="I176" s="334" t="s">
        <v>3801</v>
      </c>
      <c r="J176" s="334">
        <v>50</v>
      </c>
      <c r="K176" s="382"/>
    </row>
    <row r="177" s="1" customFormat="1" ht="15" customHeight="1">
      <c r="B177" s="359"/>
      <c r="C177" s="334" t="s">
        <v>175</v>
      </c>
      <c r="D177" s="334"/>
      <c r="E177" s="334"/>
      <c r="F177" s="357" t="s">
        <v>79</v>
      </c>
      <c r="G177" s="334"/>
      <c r="H177" s="334" t="s">
        <v>3867</v>
      </c>
      <c r="I177" s="334" t="s">
        <v>3868</v>
      </c>
      <c r="J177" s="334"/>
      <c r="K177" s="382"/>
    </row>
    <row r="178" s="1" customFormat="1" ht="15" customHeight="1">
      <c r="B178" s="359"/>
      <c r="C178" s="334" t="s">
        <v>59</v>
      </c>
      <c r="D178" s="334"/>
      <c r="E178" s="334"/>
      <c r="F178" s="357" t="s">
        <v>79</v>
      </c>
      <c r="G178" s="334"/>
      <c r="H178" s="334" t="s">
        <v>3869</v>
      </c>
      <c r="I178" s="334" t="s">
        <v>3870</v>
      </c>
      <c r="J178" s="334">
        <v>1</v>
      </c>
      <c r="K178" s="382"/>
    </row>
    <row r="179" s="1" customFormat="1" ht="15" customHeight="1">
      <c r="B179" s="359"/>
      <c r="C179" s="334" t="s">
        <v>55</v>
      </c>
      <c r="D179" s="334"/>
      <c r="E179" s="334"/>
      <c r="F179" s="357" t="s">
        <v>79</v>
      </c>
      <c r="G179" s="334"/>
      <c r="H179" s="334" t="s">
        <v>3871</v>
      </c>
      <c r="I179" s="334" t="s">
        <v>3801</v>
      </c>
      <c r="J179" s="334">
        <v>20</v>
      </c>
      <c r="K179" s="382"/>
    </row>
    <row r="180" s="1" customFormat="1" ht="15" customHeight="1">
      <c r="B180" s="359"/>
      <c r="C180" s="334" t="s">
        <v>56</v>
      </c>
      <c r="D180" s="334"/>
      <c r="E180" s="334"/>
      <c r="F180" s="357" t="s">
        <v>79</v>
      </c>
      <c r="G180" s="334"/>
      <c r="H180" s="334" t="s">
        <v>3872</v>
      </c>
      <c r="I180" s="334" t="s">
        <v>3801</v>
      </c>
      <c r="J180" s="334">
        <v>255</v>
      </c>
      <c r="K180" s="382"/>
    </row>
    <row r="181" s="1" customFormat="1" ht="15" customHeight="1">
      <c r="B181" s="359"/>
      <c r="C181" s="334" t="s">
        <v>176</v>
      </c>
      <c r="D181" s="334"/>
      <c r="E181" s="334"/>
      <c r="F181" s="357" t="s">
        <v>79</v>
      </c>
      <c r="G181" s="334"/>
      <c r="H181" s="334" t="s">
        <v>3764</v>
      </c>
      <c r="I181" s="334" t="s">
        <v>3801</v>
      </c>
      <c r="J181" s="334">
        <v>10</v>
      </c>
      <c r="K181" s="382"/>
    </row>
    <row r="182" s="1" customFormat="1" ht="15" customHeight="1">
      <c r="B182" s="359"/>
      <c r="C182" s="334" t="s">
        <v>177</v>
      </c>
      <c r="D182" s="334"/>
      <c r="E182" s="334"/>
      <c r="F182" s="357" t="s">
        <v>79</v>
      </c>
      <c r="G182" s="334"/>
      <c r="H182" s="334" t="s">
        <v>3873</v>
      </c>
      <c r="I182" s="334" t="s">
        <v>3834</v>
      </c>
      <c r="J182" s="334"/>
      <c r="K182" s="382"/>
    </row>
    <row r="183" s="1" customFormat="1" ht="15" customHeight="1">
      <c r="B183" s="359"/>
      <c r="C183" s="334" t="s">
        <v>3874</v>
      </c>
      <c r="D183" s="334"/>
      <c r="E183" s="334"/>
      <c r="F183" s="357" t="s">
        <v>79</v>
      </c>
      <c r="G183" s="334"/>
      <c r="H183" s="334" t="s">
        <v>3875</v>
      </c>
      <c r="I183" s="334" t="s">
        <v>3834</v>
      </c>
      <c r="J183" s="334"/>
      <c r="K183" s="382"/>
    </row>
    <row r="184" s="1" customFormat="1" ht="15" customHeight="1">
      <c r="B184" s="359"/>
      <c r="C184" s="334" t="s">
        <v>3863</v>
      </c>
      <c r="D184" s="334"/>
      <c r="E184" s="334"/>
      <c r="F184" s="357" t="s">
        <v>79</v>
      </c>
      <c r="G184" s="334"/>
      <c r="H184" s="334" t="s">
        <v>3876</v>
      </c>
      <c r="I184" s="334" t="s">
        <v>3834</v>
      </c>
      <c r="J184" s="334"/>
      <c r="K184" s="382"/>
    </row>
    <row r="185" s="1" customFormat="1" ht="15" customHeight="1">
      <c r="B185" s="359"/>
      <c r="C185" s="334" t="s">
        <v>179</v>
      </c>
      <c r="D185" s="334"/>
      <c r="E185" s="334"/>
      <c r="F185" s="357" t="s">
        <v>3805</v>
      </c>
      <c r="G185" s="334"/>
      <c r="H185" s="334" t="s">
        <v>3877</v>
      </c>
      <c r="I185" s="334" t="s">
        <v>3801</v>
      </c>
      <c r="J185" s="334">
        <v>50</v>
      </c>
      <c r="K185" s="382"/>
    </row>
    <row r="186" s="1" customFormat="1" ht="15" customHeight="1">
      <c r="B186" s="359"/>
      <c r="C186" s="334" t="s">
        <v>3878</v>
      </c>
      <c r="D186" s="334"/>
      <c r="E186" s="334"/>
      <c r="F186" s="357" t="s">
        <v>3805</v>
      </c>
      <c r="G186" s="334"/>
      <c r="H186" s="334" t="s">
        <v>3879</v>
      </c>
      <c r="I186" s="334" t="s">
        <v>3880</v>
      </c>
      <c r="J186" s="334"/>
      <c r="K186" s="382"/>
    </row>
    <row r="187" s="1" customFormat="1" ht="15" customHeight="1">
      <c r="B187" s="359"/>
      <c r="C187" s="334" t="s">
        <v>3881</v>
      </c>
      <c r="D187" s="334"/>
      <c r="E187" s="334"/>
      <c r="F187" s="357" t="s">
        <v>3805</v>
      </c>
      <c r="G187" s="334"/>
      <c r="H187" s="334" t="s">
        <v>3882</v>
      </c>
      <c r="I187" s="334" t="s">
        <v>3880</v>
      </c>
      <c r="J187" s="334"/>
      <c r="K187" s="382"/>
    </row>
    <row r="188" s="1" customFormat="1" ht="15" customHeight="1">
      <c r="B188" s="359"/>
      <c r="C188" s="334" t="s">
        <v>3883</v>
      </c>
      <c r="D188" s="334"/>
      <c r="E188" s="334"/>
      <c r="F188" s="357" t="s">
        <v>3805</v>
      </c>
      <c r="G188" s="334"/>
      <c r="H188" s="334" t="s">
        <v>3884</v>
      </c>
      <c r="I188" s="334" t="s">
        <v>3880</v>
      </c>
      <c r="J188" s="334"/>
      <c r="K188" s="382"/>
    </row>
    <row r="189" s="1" customFormat="1" ht="15" customHeight="1">
      <c r="B189" s="359"/>
      <c r="C189" s="395" t="s">
        <v>3885</v>
      </c>
      <c r="D189" s="334"/>
      <c r="E189" s="334"/>
      <c r="F189" s="357" t="s">
        <v>3805</v>
      </c>
      <c r="G189" s="334"/>
      <c r="H189" s="334" t="s">
        <v>3886</v>
      </c>
      <c r="I189" s="334" t="s">
        <v>3887</v>
      </c>
      <c r="J189" s="396" t="s">
        <v>3888</v>
      </c>
      <c r="K189" s="382"/>
    </row>
    <row r="190" s="19" customFormat="1" ht="15" customHeight="1">
      <c r="B190" s="397"/>
      <c r="C190" s="398" t="s">
        <v>3889</v>
      </c>
      <c r="D190" s="399"/>
      <c r="E190" s="399"/>
      <c r="F190" s="400" t="s">
        <v>3805</v>
      </c>
      <c r="G190" s="399"/>
      <c r="H190" s="399" t="s">
        <v>3890</v>
      </c>
      <c r="I190" s="399" t="s">
        <v>3887</v>
      </c>
      <c r="J190" s="401" t="s">
        <v>3888</v>
      </c>
      <c r="K190" s="402"/>
    </row>
    <row r="191" s="1" customFormat="1" ht="15" customHeight="1">
      <c r="B191" s="359"/>
      <c r="C191" s="395" t="s">
        <v>44</v>
      </c>
      <c r="D191" s="334"/>
      <c r="E191" s="334"/>
      <c r="F191" s="357" t="s">
        <v>79</v>
      </c>
      <c r="G191" s="334"/>
      <c r="H191" s="331" t="s">
        <v>3891</v>
      </c>
      <c r="I191" s="334" t="s">
        <v>3892</v>
      </c>
      <c r="J191" s="334"/>
      <c r="K191" s="382"/>
    </row>
    <row r="192" s="1" customFormat="1" ht="15" customHeight="1">
      <c r="B192" s="359"/>
      <c r="C192" s="395" t="s">
        <v>3893</v>
      </c>
      <c r="D192" s="334"/>
      <c r="E192" s="334"/>
      <c r="F192" s="357" t="s">
        <v>79</v>
      </c>
      <c r="G192" s="334"/>
      <c r="H192" s="334" t="s">
        <v>3894</v>
      </c>
      <c r="I192" s="334" t="s">
        <v>3834</v>
      </c>
      <c r="J192" s="334"/>
      <c r="K192" s="382"/>
    </row>
    <row r="193" s="1" customFormat="1" ht="15" customHeight="1">
      <c r="B193" s="359"/>
      <c r="C193" s="395" t="s">
        <v>3895</v>
      </c>
      <c r="D193" s="334"/>
      <c r="E193" s="334"/>
      <c r="F193" s="357" t="s">
        <v>79</v>
      </c>
      <c r="G193" s="334"/>
      <c r="H193" s="334" t="s">
        <v>3896</v>
      </c>
      <c r="I193" s="334" t="s">
        <v>3834</v>
      </c>
      <c r="J193" s="334"/>
      <c r="K193" s="382"/>
    </row>
    <row r="194" s="1" customFormat="1" ht="15" customHeight="1">
      <c r="B194" s="359"/>
      <c r="C194" s="395" t="s">
        <v>3897</v>
      </c>
      <c r="D194" s="334"/>
      <c r="E194" s="334"/>
      <c r="F194" s="357" t="s">
        <v>3805</v>
      </c>
      <c r="G194" s="334"/>
      <c r="H194" s="334" t="s">
        <v>3898</v>
      </c>
      <c r="I194" s="334" t="s">
        <v>3834</v>
      </c>
      <c r="J194" s="334"/>
      <c r="K194" s="382"/>
    </row>
    <row r="195" s="1" customFormat="1" ht="15" customHeight="1">
      <c r="B195" s="388"/>
      <c r="C195" s="403"/>
      <c r="D195" s="368"/>
      <c r="E195" s="368"/>
      <c r="F195" s="368"/>
      <c r="G195" s="368"/>
      <c r="H195" s="368"/>
      <c r="I195" s="368"/>
      <c r="J195" s="368"/>
      <c r="K195" s="389"/>
    </row>
    <row r="196" s="1" customFormat="1" ht="18.75" customHeight="1">
      <c r="B196" s="370"/>
      <c r="C196" s="380"/>
      <c r="D196" s="380"/>
      <c r="E196" s="380"/>
      <c r="F196" s="390"/>
      <c r="G196" s="380"/>
      <c r="H196" s="380"/>
      <c r="I196" s="380"/>
      <c r="J196" s="380"/>
      <c r="K196" s="370"/>
    </row>
    <row r="197" s="1" customFormat="1" ht="18.75" customHeight="1">
      <c r="B197" s="370"/>
      <c r="C197" s="380"/>
      <c r="D197" s="380"/>
      <c r="E197" s="380"/>
      <c r="F197" s="390"/>
      <c r="G197" s="380"/>
      <c r="H197" s="380"/>
      <c r="I197" s="380"/>
      <c r="J197" s="380"/>
      <c r="K197" s="370"/>
    </row>
    <row r="198" s="1" customFormat="1" ht="18.75" customHeight="1">
      <c r="B198" s="342"/>
      <c r="C198" s="342"/>
      <c r="D198" s="342"/>
      <c r="E198" s="342"/>
      <c r="F198" s="342"/>
      <c r="G198" s="342"/>
      <c r="H198" s="342"/>
      <c r="I198" s="342"/>
      <c r="J198" s="342"/>
      <c r="K198" s="342"/>
    </row>
    <row r="199" s="1" customFormat="1" ht="13.5">
      <c r="B199" s="321"/>
      <c r="C199" s="322"/>
      <c r="D199" s="322"/>
      <c r="E199" s="322"/>
      <c r="F199" s="322"/>
      <c r="G199" s="322"/>
      <c r="H199" s="322"/>
      <c r="I199" s="322"/>
      <c r="J199" s="322"/>
      <c r="K199" s="323"/>
    </row>
    <row r="200" s="1" customFormat="1" ht="21">
      <c r="B200" s="324"/>
      <c r="C200" s="325" t="s">
        <v>3899</v>
      </c>
      <c r="D200" s="325"/>
      <c r="E200" s="325"/>
      <c r="F200" s="325"/>
      <c r="G200" s="325"/>
      <c r="H200" s="325"/>
      <c r="I200" s="325"/>
      <c r="J200" s="325"/>
      <c r="K200" s="326"/>
    </row>
    <row r="201" s="1" customFormat="1" ht="25.5" customHeight="1">
      <c r="B201" s="324"/>
      <c r="C201" s="404" t="s">
        <v>3900</v>
      </c>
      <c r="D201" s="404"/>
      <c r="E201" s="404"/>
      <c r="F201" s="404" t="s">
        <v>3901</v>
      </c>
      <c r="G201" s="405"/>
      <c r="H201" s="404" t="s">
        <v>3902</v>
      </c>
      <c r="I201" s="404"/>
      <c r="J201" s="404"/>
      <c r="K201" s="326"/>
    </row>
    <row r="202" s="1" customFormat="1" ht="5.25" customHeight="1">
      <c r="B202" s="359"/>
      <c r="C202" s="354"/>
      <c r="D202" s="354"/>
      <c r="E202" s="354"/>
      <c r="F202" s="354"/>
      <c r="G202" s="380"/>
      <c r="H202" s="354"/>
      <c r="I202" s="354"/>
      <c r="J202" s="354"/>
      <c r="K202" s="382"/>
    </row>
    <row r="203" s="1" customFormat="1" ht="15" customHeight="1">
      <c r="B203" s="359"/>
      <c r="C203" s="334" t="s">
        <v>3892</v>
      </c>
      <c r="D203" s="334"/>
      <c r="E203" s="334"/>
      <c r="F203" s="357" t="s">
        <v>45</v>
      </c>
      <c r="G203" s="334"/>
      <c r="H203" s="334" t="s">
        <v>3903</v>
      </c>
      <c r="I203" s="334"/>
      <c r="J203" s="334"/>
      <c r="K203" s="382"/>
    </row>
    <row r="204" s="1" customFormat="1" ht="15" customHeight="1">
      <c r="B204" s="359"/>
      <c r="C204" s="334"/>
      <c r="D204" s="334"/>
      <c r="E204" s="334"/>
      <c r="F204" s="357" t="s">
        <v>46</v>
      </c>
      <c r="G204" s="334"/>
      <c r="H204" s="334" t="s">
        <v>3904</v>
      </c>
      <c r="I204" s="334"/>
      <c r="J204" s="334"/>
      <c r="K204" s="382"/>
    </row>
    <row r="205" s="1" customFormat="1" ht="15" customHeight="1">
      <c r="B205" s="359"/>
      <c r="C205" s="334"/>
      <c r="D205" s="334"/>
      <c r="E205" s="334"/>
      <c r="F205" s="357" t="s">
        <v>49</v>
      </c>
      <c r="G205" s="334"/>
      <c r="H205" s="334" t="s">
        <v>3905</v>
      </c>
      <c r="I205" s="334"/>
      <c r="J205" s="334"/>
      <c r="K205" s="382"/>
    </row>
    <row r="206" s="1" customFormat="1" ht="15" customHeight="1">
      <c r="B206" s="359"/>
      <c r="C206" s="334"/>
      <c r="D206" s="334"/>
      <c r="E206" s="334"/>
      <c r="F206" s="357" t="s">
        <v>47</v>
      </c>
      <c r="G206" s="334"/>
      <c r="H206" s="334" t="s">
        <v>3906</v>
      </c>
      <c r="I206" s="334"/>
      <c r="J206" s="334"/>
      <c r="K206" s="382"/>
    </row>
    <row r="207" s="1" customFormat="1" ht="15" customHeight="1">
      <c r="B207" s="359"/>
      <c r="C207" s="334"/>
      <c r="D207" s="334"/>
      <c r="E207" s="334"/>
      <c r="F207" s="357" t="s">
        <v>48</v>
      </c>
      <c r="G207" s="334"/>
      <c r="H207" s="334" t="s">
        <v>3907</v>
      </c>
      <c r="I207" s="334"/>
      <c r="J207" s="334"/>
      <c r="K207" s="382"/>
    </row>
    <row r="208" s="1" customFormat="1" ht="15" customHeight="1">
      <c r="B208" s="359"/>
      <c r="C208" s="334"/>
      <c r="D208" s="334"/>
      <c r="E208" s="334"/>
      <c r="F208" s="357"/>
      <c r="G208" s="334"/>
      <c r="H208" s="334"/>
      <c r="I208" s="334"/>
      <c r="J208" s="334"/>
      <c r="K208" s="382"/>
    </row>
    <row r="209" s="1" customFormat="1" ht="15" customHeight="1">
      <c r="B209" s="359"/>
      <c r="C209" s="334" t="s">
        <v>3846</v>
      </c>
      <c r="D209" s="334"/>
      <c r="E209" s="334"/>
      <c r="F209" s="357" t="s">
        <v>81</v>
      </c>
      <c r="G209" s="334"/>
      <c r="H209" s="334" t="s">
        <v>3908</v>
      </c>
      <c r="I209" s="334"/>
      <c r="J209" s="334"/>
      <c r="K209" s="382"/>
    </row>
    <row r="210" s="1" customFormat="1" ht="15" customHeight="1">
      <c r="B210" s="359"/>
      <c r="C210" s="334"/>
      <c r="D210" s="334"/>
      <c r="E210" s="334"/>
      <c r="F210" s="357" t="s">
        <v>3742</v>
      </c>
      <c r="G210" s="334"/>
      <c r="H210" s="334" t="s">
        <v>3743</v>
      </c>
      <c r="I210" s="334"/>
      <c r="J210" s="334"/>
      <c r="K210" s="382"/>
    </row>
    <row r="211" s="1" customFormat="1" ht="15" customHeight="1">
      <c r="B211" s="359"/>
      <c r="C211" s="334"/>
      <c r="D211" s="334"/>
      <c r="E211" s="334"/>
      <c r="F211" s="357" t="s">
        <v>3740</v>
      </c>
      <c r="G211" s="334"/>
      <c r="H211" s="334" t="s">
        <v>3909</v>
      </c>
      <c r="I211" s="334"/>
      <c r="J211" s="334"/>
      <c r="K211" s="382"/>
    </row>
    <row r="212" s="1" customFormat="1" ht="15" customHeight="1">
      <c r="B212" s="406"/>
      <c r="C212" s="334"/>
      <c r="D212" s="334"/>
      <c r="E212" s="334"/>
      <c r="F212" s="357" t="s">
        <v>3744</v>
      </c>
      <c r="G212" s="395"/>
      <c r="H212" s="386" t="s">
        <v>3745</v>
      </c>
      <c r="I212" s="386"/>
      <c r="J212" s="386"/>
      <c r="K212" s="407"/>
    </row>
    <row r="213" s="1" customFormat="1" ht="15" customHeight="1">
      <c r="B213" s="406"/>
      <c r="C213" s="334"/>
      <c r="D213" s="334"/>
      <c r="E213" s="334"/>
      <c r="F213" s="357" t="s">
        <v>3746</v>
      </c>
      <c r="G213" s="395"/>
      <c r="H213" s="386" t="s">
        <v>1135</v>
      </c>
      <c r="I213" s="386"/>
      <c r="J213" s="386"/>
      <c r="K213" s="407"/>
    </row>
    <row r="214" s="1" customFormat="1" ht="15" customHeight="1">
      <c r="B214" s="406"/>
      <c r="C214" s="334"/>
      <c r="D214" s="334"/>
      <c r="E214" s="334"/>
      <c r="F214" s="357"/>
      <c r="G214" s="395"/>
      <c r="H214" s="386"/>
      <c r="I214" s="386"/>
      <c r="J214" s="386"/>
      <c r="K214" s="407"/>
    </row>
    <row r="215" s="1" customFormat="1" ht="15" customHeight="1">
      <c r="B215" s="406"/>
      <c r="C215" s="334" t="s">
        <v>3870</v>
      </c>
      <c r="D215" s="334"/>
      <c r="E215" s="334"/>
      <c r="F215" s="357">
        <v>1</v>
      </c>
      <c r="G215" s="395"/>
      <c r="H215" s="386" t="s">
        <v>3910</v>
      </c>
      <c r="I215" s="386"/>
      <c r="J215" s="386"/>
      <c r="K215" s="407"/>
    </row>
    <row r="216" s="1" customFormat="1" ht="15" customHeight="1">
      <c r="B216" s="406"/>
      <c r="C216" s="334"/>
      <c r="D216" s="334"/>
      <c r="E216" s="334"/>
      <c r="F216" s="357">
        <v>2</v>
      </c>
      <c r="G216" s="395"/>
      <c r="H216" s="386" t="s">
        <v>3911</v>
      </c>
      <c r="I216" s="386"/>
      <c r="J216" s="386"/>
      <c r="K216" s="407"/>
    </row>
    <row r="217" s="1" customFormat="1" ht="15" customHeight="1">
      <c r="B217" s="406"/>
      <c r="C217" s="334"/>
      <c r="D217" s="334"/>
      <c r="E217" s="334"/>
      <c r="F217" s="357">
        <v>3</v>
      </c>
      <c r="G217" s="395"/>
      <c r="H217" s="386" t="s">
        <v>3912</v>
      </c>
      <c r="I217" s="386"/>
      <c r="J217" s="386"/>
      <c r="K217" s="407"/>
    </row>
    <row r="218" s="1" customFormat="1" ht="15" customHeight="1">
      <c r="B218" s="406"/>
      <c r="C218" s="334"/>
      <c r="D218" s="334"/>
      <c r="E218" s="334"/>
      <c r="F218" s="357">
        <v>4</v>
      </c>
      <c r="G218" s="395"/>
      <c r="H218" s="386" t="s">
        <v>3913</v>
      </c>
      <c r="I218" s="386"/>
      <c r="J218" s="386"/>
      <c r="K218" s="407"/>
    </row>
    <row r="219" s="1" customFormat="1" ht="12.75" customHeight="1">
      <c r="B219" s="408"/>
      <c r="C219" s="409"/>
      <c r="D219" s="409"/>
      <c r="E219" s="409"/>
      <c r="F219" s="409"/>
      <c r="G219" s="409"/>
      <c r="H219" s="409"/>
      <c r="I219" s="409"/>
      <c r="J219" s="409"/>
      <c r="K219" s="410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Tomáš Vašek</dc:creator>
  <cp:lastModifiedBy>Tomáš Vašek</cp:lastModifiedBy>
  <dcterms:created xsi:type="dcterms:W3CDTF">2024-11-11T13:08:03Z</dcterms:created>
  <dcterms:modified xsi:type="dcterms:W3CDTF">2024-11-11T13:08:22Z</dcterms:modified>
</cp:coreProperties>
</file>