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Oprava fasády, dlažeb a nátěrů podloubí domů na p.č. 51, 52,54, 55, 58, 60, 69, 68 Mírové náměstí, Bílina\E-ZAK\"/>
    </mc:Choice>
  </mc:AlternateContent>
  <bookViews>
    <workbookView xWindow="0" yWindow="0" windowWidth="28800" windowHeight="10755"/>
  </bookViews>
  <sheets>
    <sheet name="Rekapitulace stavby" sheetId="1" r:id="rId1"/>
    <sheet name="1 - Oprava podloubí" sheetId="2" r:id="rId2"/>
    <sheet name="2 - Oprava fasády dům p.č..." sheetId="3" r:id="rId3"/>
    <sheet name="3 - Oprava fasády dům p.č..." sheetId="4" r:id="rId4"/>
    <sheet name="4 - Oprava fasády dům p.č..." sheetId="5" r:id="rId5"/>
    <sheet name="5 - Oprava fasády dům p.č..." sheetId="6" r:id="rId6"/>
    <sheet name="6 - Oprava fasády dům p.č..." sheetId="7" r:id="rId7"/>
    <sheet name="7 - Oprava fasády dům p.č..." sheetId="8" r:id="rId8"/>
    <sheet name="8 - Oprava fasády dům p.č..." sheetId="9" r:id="rId9"/>
    <sheet name="9 - Oprava fasády dům p.č..." sheetId="10" r:id="rId10"/>
    <sheet name="10 - Oplach horní části f..." sheetId="11" r:id="rId11"/>
    <sheet name="11 - VRN" sheetId="12" r:id="rId12"/>
    <sheet name="Seznam figur" sheetId="13" r:id="rId13"/>
    <sheet name="Pokyny pro vyplnění" sheetId="14" r:id="rId14"/>
  </sheets>
  <definedNames>
    <definedName name="_xlnm._FilterDatabase" localSheetId="1" hidden="1">'1 - Oprava podloubí'!$C$97:$K$550</definedName>
    <definedName name="_xlnm._FilterDatabase" localSheetId="10" hidden="1">'10 - Oplach horní části f...'!$C$87:$K$226</definedName>
    <definedName name="_xlnm._FilterDatabase" localSheetId="11" hidden="1">'11 - VRN'!$C$85:$K$124</definedName>
    <definedName name="_xlnm._FilterDatabase" localSheetId="2" hidden="1">'2 - Oprava fasády dům p.č...'!$C$96:$K$486</definedName>
    <definedName name="_xlnm._FilterDatabase" localSheetId="3" hidden="1">'3 - Oprava fasády dům p.č...'!$C$95:$K$374</definedName>
    <definedName name="_xlnm._FilterDatabase" localSheetId="4" hidden="1">'4 - Oprava fasády dům p.č...'!$C$95:$K$372</definedName>
    <definedName name="_xlnm._FilterDatabase" localSheetId="5" hidden="1">'5 - Oprava fasády dům p.č...'!$C$95:$K$393</definedName>
    <definedName name="_xlnm._FilterDatabase" localSheetId="6" hidden="1">'6 - Oprava fasády dům p.č...'!$C$94:$K$332</definedName>
    <definedName name="_xlnm._FilterDatabase" localSheetId="7" hidden="1">'7 - Oprava fasády dům p.č...'!$C$97:$K$419</definedName>
    <definedName name="_xlnm._FilterDatabase" localSheetId="8" hidden="1">'8 - Oprava fasády dům p.č...'!$C$96:$K$373</definedName>
    <definedName name="_xlnm._FilterDatabase" localSheetId="9" hidden="1">'9 - Oprava fasády dům p.č...'!$C$94:$K$386</definedName>
    <definedName name="_xlnm.Print_Titles" localSheetId="1">'1 - Oprava podloubí'!$97:$97</definedName>
    <definedName name="_xlnm.Print_Titles" localSheetId="10">'10 - Oplach horní části f...'!$87:$87</definedName>
    <definedName name="_xlnm.Print_Titles" localSheetId="11">'11 - VRN'!$85:$85</definedName>
    <definedName name="_xlnm.Print_Titles" localSheetId="2">'2 - Oprava fasády dům p.č...'!$96:$96</definedName>
    <definedName name="_xlnm.Print_Titles" localSheetId="3">'3 - Oprava fasády dům p.č...'!$95:$95</definedName>
    <definedName name="_xlnm.Print_Titles" localSheetId="4">'4 - Oprava fasády dům p.č...'!$95:$95</definedName>
    <definedName name="_xlnm.Print_Titles" localSheetId="5">'5 - Oprava fasády dům p.č...'!$95:$95</definedName>
    <definedName name="_xlnm.Print_Titles" localSheetId="6">'6 - Oprava fasády dům p.č...'!$94:$94</definedName>
    <definedName name="_xlnm.Print_Titles" localSheetId="7">'7 - Oprava fasády dům p.č...'!$97:$97</definedName>
    <definedName name="_xlnm.Print_Titles" localSheetId="8">'8 - Oprava fasády dům p.č...'!$96:$96</definedName>
    <definedName name="_xlnm.Print_Titles" localSheetId="9">'9 - Oprava fasády dům p.č...'!$94:$94</definedName>
    <definedName name="_xlnm.Print_Titles" localSheetId="0">'Rekapitulace stavby'!$52:$52</definedName>
    <definedName name="_xlnm.Print_Titles" localSheetId="12">'Seznam figur'!$9:$9</definedName>
    <definedName name="_xlnm.Print_Area" localSheetId="1">'1 - Oprava podloubí'!$C$4:$J$39,'1 - Oprava podloubí'!$C$45:$J$79,'1 - Oprava podloubí'!$C$85:$K$550</definedName>
    <definedName name="_xlnm.Print_Area" localSheetId="10">'10 - Oplach horní části f...'!$C$4:$J$39,'10 - Oplach horní části f...'!$C$45:$J$69,'10 - Oplach horní části f...'!$C$75:$K$226</definedName>
    <definedName name="_xlnm.Print_Area" localSheetId="11">'11 - VRN'!$C$4:$J$39,'11 - VRN'!$C$45:$J$67,'11 - VRN'!$C$73:$K$124</definedName>
    <definedName name="_xlnm.Print_Area" localSheetId="2">'2 - Oprava fasády dům p.č...'!$C$4:$J$39,'2 - Oprava fasády dům p.č...'!$C$45:$J$78,'2 - Oprava fasády dům p.č...'!$C$84:$K$486</definedName>
    <definedName name="_xlnm.Print_Area" localSheetId="3">'3 - Oprava fasády dům p.č...'!$C$4:$J$39,'3 - Oprava fasády dům p.č...'!$C$45:$J$77,'3 - Oprava fasády dům p.č...'!$C$83:$K$374</definedName>
    <definedName name="_xlnm.Print_Area" localSheetId="4">'4 - Oprava fasády dům p.č...'!$C$4:$J$39,'4 - Oprava fasády dům p.č...'!$C$45:$J$77,'4 - Oprava fasády dům p.č...'!$C$83:$K$372</definedName>
    <definedName name="_xlnm.Print_Area" localSheetId="5">'5 - Oprava fasády dům p.č...'!$C$4:$J$39,'5 - Oprava fasády dům p.č...'!$C$45:$J$77,'5 - Oprava fasády dům p.č...'!$C$83:$K$393</definedName>
    <definedName name="_xlnm.Print_Area" localSheetId="6">'6 - Oprava fasády dům p.č...'!$C$4:$J$39,'6 - Oprava fasády dům p.č...'!$C$45:$J$76,'6 - Oprava fasády dům p.č...'!$C$82:$K$332</definedName>
    <definedName name="_xlnm.Print_Area" localSheetId="7">'7 - Oprava fasády dům p.č...'!$C$4:$J$39,'7 - Oprava fasády dům p.č...'!$C$45:$J$79,'7 - Oprava fasády dům p.č...'!$C$85:$K$419</definedName>
    <definedName name="_xlnm.Print_Area" localSheetId="8">'8 - Oprava fasády dům p.č...'!$C$4:$J$39,'8 - Oprava fasády dům p.č...'!$C$45:$J$78,'8 - Oprava fasády dům p.č...'!$C$84:$K$373</definedName>
    <definedName name="_xlnm.Print_Area" localSheetId="9">'9 - Oprava fasády dům p.č...'!$C$4:$J$39,'9 - Oprava fasády dům p.č...'!$C$45:$J$76,'9 - Oprava fasády dům p.č...'!$C$82:$K$386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stavby'!$C$42:$AQ$66</definedName>
    <definedName name="_xlnm.Print_Area" localSheetId="12">'Seznam figur'!$C$4:$G$16</definedName>
  </definedNames>
  <calcPr calcId="162913"/>
</workbook>
</file>

<file path=xl/calcChain.xml><?xml version="1.0" encoding="utf-8"?>
<calcChain xmlns="http://schemas.openxmlformats.org/spreadsheetml/2006/main">
  <c r="D7" i="13" l="1"/>
  <c r="J37" i="12"/>
  <c r="J36" i="12"/>
  <c r="AY65" i="1"/>
  <c r="J35" i="12"/>
  <c r="AX65" i="1"/>
  <c r="BI122" i="12"/>
  <c r="BH122" i="12"/>
  <c r="BG122" i="12"/>
  <c r="BF122" i="12"/>
  <c r="T122" i="12"/>
  <c r="T121" i="12"/>
  <c r="R122" i="12"/>
  <c r="R121" i="12"/>
  <c r="P122" i="12"/>
  <c r="P121" i="12"/>
  <c r="BI118" i="12"/>
  <c r="BH118" i="12"/>
  <c r="BG118" i="12"/>
  <c r="BF118" i="12"/>
  <c r="T118" i="12"/>
  <c r="T117" i="12"/>
  <c r="R118" i="12"/>
  <c r="R117" i="12"/>
  <c r="P118" i="12"/>
  <c r="P117" i="12" s="1"/>
  <c r="BI113" i="12"/>
  <c r="BH113" i="12"/>
  <c r="BG113" i="12"/>
  <c r="BF113" i="12"/>
  <c r="T113" i="12"/>
  <c r="T112" i="12"/>
  <c r="R113" i="12"/>
  <c r="R112" i="12" s="1"/>
  <c r="P113" i="12"/>
  <c r="P112" i="12" s="1"/>
  <c r="BI109" i="12"/>
  <c r="BH109" i="12"/>
  <c r="BG109" i="12"/>
  <c r="BF109" i="12"/>
  <c r="T109" i="12"/>
  <c r="R109" i="12"/>
  <c r="P109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99" i="12"/>
  <c r="BH99" i="12"/>
  <c r="BG99" i="12"/>
  <c r="BF99" i="12"/>
  <c r="T99" i="12"/>
  <c r="R99" i="12"/>
  <c r="P99" i="12"/>
  <c r="BI96" i="12"/>
  <c r="BH96" i="12"/>
  <c r="BG96" i="12"/>
  <c r="BF96" i="12"/>
  <c r="T96" i="12"/>
  <c r="R96" i="12"/>
  <c r="P96" i="12"/>
  <c r="BI93" i="12"/>
  <c r="BH93" i="12"/>
  <c r="BG93" i="12"/>
  <c r="BF93" i="12"/>
  <c r="T93" i="12"/>
  <c r="R93" i="12"/>
  <c r="P93" i="12"/>
  <c r="BI89" i="12"/>
  <c r="BH89" i="12"/>
  <c r="BG89" i="12"/>
  <c r="BF89" i="12"/>
  <c r="T89" i="12"/>
  <c r="T88" i="12"/>
  <c r="R89" i="12"/>
  <c r="R88" i="12"/>
  <c r="P89" i="12"/>
  <c r="P88" i="12"/>
  <c r="J83" i="12"/>
  <c r="F82" i="12"/>
  <c r="F80" i="12"/>
  <c r="E78" i="12"/>
  <c r="J55" i="12"/>
  <c r="F54" i="12"/>
  <c r="F52" i="12"/>
  <c r="E50" i="12"/>
  <c r="J21" i="12"/>
  <c r="E21" i="12"/>
  <c r="J54" i="12"/>
  <c r="J20" i="12"/>
  <c r="J18" i="12"/>
  <c r="E18" i="12"/>
  <c r="F83" i="12" s="1"/>
  <c r="J17" i="12"/>
  <c r="J12" i="12"/>
  <c r="J80" i="12"/>
  <c r="E7" i="12"/>
  <c r="E76" i="12" s="1"/>
  <c r="J37" i="11"/>
  <c r="J36" i="11"/>
  <c r="AY64" i="1" s="1"/>
  <c r="J35" i="11"/>
  <c r="AX64" i="1" s="1"/>
  <c r="BI151" i="11"/>
  <c r="BH151" i="11"/>
  <c r="BG151" i="11"/>
  <c r="BF151" i="11"/>
  <c r="T151" i="11"/>
  <c r="R151" i="11"/>
  <c r="P151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31" i="11"/>
  <c r="BH131" i="11"/>
  <c r="BG131" i="11"/>
  <c r="BF131" i="11"/>
  <c r="T131" i="11"/>
  <c r="R131" i="11"/>
  <c r="P131" i="11"/>
  <c r="BI126" i="11"/>
  <c r="BH126" i="11"/>
  <c r="BG126" i="11"/>
  <c r="BF126" i="11"/>
  <c r="T126" i="11"/>
  <c r="T125" i="11"/>
  <c r="R126" i="11"/>
  <c r="R125" i="11" s="1"/>
  <c r="P126" i="11"/>
  <c r="P125" i="11" s="1"/>
  <c r="BI121" i="11"/>
  <c r="BH121" i="11"/>
  <c r="BG121" i="11"/>
  <c r="BF121" i="11"/>
  <c r="T121" i="11"/>
  <c r="T120" i="11" s="1"/>
  <c r="R121" i="11"/>
  <c r="R120" i="11" s="1"/>
  <c r="P121" i="11"/>
  <c r="P120" i="11" s="1"/>
  <c r="BI118" i="11"/>
  <c r="BH118" i="11"/>
  <c r="BG118" i="11"/>
  <c r="BF118" i="11"/>
  <c r="T118" i="11"/>
  <c r="R118" i="11"/>
  <c r="P118" i="11"/>
  <c r="BI112" i="11"/>
  <c r="BH112" i="11"/>
  <c r="BG112" i="11"/>
  <c r="BF112" i="11"/>
  <c r="T112" i="11"/>
  <c r="R112" i="11"/>
  <c r="P112" i="11"/>
  <c r="BI92" i="11"/>
  <c r="BH92" i="11"/>
  <c r="BG92" i="11"/>
  <c r="BF92" i="11"/>
  <c r="T92" i="11"/>
  <c r="T91" i="11" s="1"/>
  <c r="T90" i="11" s="1"/>
  <c r="R92" i="11"/>
  <c r="R91" i="11"/>
  <c r="R90" i="11" s="1"/>
  <c r="P92" i="11"/>
  <c r="P91" i="11"/>
  <c r="P90" i="11" s="1"/>
  <c r="J85" i="11"/>
  <c r="F84" i="11"/>
  <c r="F82" i="11"/>
  <c r="E80" i="11"/>
  <c r="J55" i="11"/>
  <c r="F54" i="11"/>
  <c r="F52" i="11"/>
  <c r="E50" i="11"/>
  <c r="J21" i="11"/>
  <c r="E21" i="11"/>
  <c r="J84" i="11" s="1"/>
  <c r="J20" i="11"/>
  <c r="J18" i="11"/>
  <c r="E18" i="11"/>
  <c r="F55" i="11"/>
  <c r="J17" i="11"/>
  <c r="J12" i="11"/>
  <c r="J82" i="11"/>
  <c r="E7" i="11"/>
  <c r="E78" i="11"/>
  <c r="J37" i="10"/>
  <c r="J36" i="10"/>
  <c r="AY63" i="1"/>
  <c r="J35" i="10"/>
  <c r="AX63" i="1" s="1"/>
  <c r="BI372" i="10"/>
  <c r="BH372" i="10"/>
  <c r="BG372" i="10"/>
  <c r="BF372" i="10"/>
  <c r="T372" i="10"/>
  <c r="R372" i="10"/>
  <c r="P372" i="10"/>
  <c r="BI358" i="10"/>
  <c r="BH358" i="10"/>
  <c r="BG358" i="10"/>
  <c r="BF358" i="10"/>
  <c r="T358" i="10"/>
  <c r="R358" i="10"/>
  <c r="P358" i="10"/>
  <c r="BI354" i="10"/>
  <c r="BH354" i="10"/>
  <c r="BG354" i="10"/>
  <c r="BF354" i="10"/>
  <c r="T354" i="10"/>
  <c r="R354" i="10"/>
  <c r="P354" i="10"/>
  <c r="BI350" i="10"/>
  <c r="BH350" i="10"/>
  <c r="BG350" i="10"/>
  <c r="BF350" i="10"/>
  <c r="T350" i="10"/>
  <c r="R350" i="10"/>
  <c r="P350" i="10"/>
  <c r="BI346" i="10"/>
  <c r="BH346" i="10"/>
  <c r="BG346" i="10"/>
  <c r="BF346" i="10"/>
  <c r="T346" i="10"/>
  <c r="R346" i="10"/>
  <c r="P346" i="10"/>
  <c r="BI342" i="10"/>
  <c r="BH342" i="10"/>
  <c r="BG342" i="10"/>
  <c r="BF342" i="10"/>
  <c r="T342" i="10"/>
  <c r="R342" i="10"/>
  <c r="P342" i="10"/>
  <c r="BI317" i="10"/>
  <c r="BH317" i="10"/>
  <c r="BG317" i="10"/>
  <c r="BF317" i="10"/>
  <c r="T317" i="10"/>
  <c r="R317" i="10"/>
  <c r="P317" i="10"/>
  <c r="BI311" i="10"/>
  <c r="BH311" i="10"/>
  <c r="BG311" i="10"/>
  <c r="BF311" i="10"/>
  <c r="T311" i="10"/>
  <c r="R311" i="10"/>
  <c r="P311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1" i="10"/>
  <c r="BH291" i="10"/>
  <c r="BG291" i="10"/>
  <c r="BF291" i="10"/>
  <c r="T291" i="10"/>
  <c r="R291" i="10"/>
  <c r="P291" i="10"/>
  <c r="BI284" i="10"/>
  <c r="BH284" i="10"/>
  <c r="BG284" i="10"/>
  <c r="BF284" i="10"/>
  <c r="T284" i="10"/>
  <c r="T283" i="10"/>
  <c r="R284" i="10"/>
  <c r="R283" i="10" s="1"/>
  <c r="P284" i="10"/>
  <c r="P283" i="10" s="1"/>
  <c r="BI278" i="10"/>
  <c r="BH278" i="10"/>
  <c r="BG278" i="10"/>
  <c r="BF278" i="10"/>
  <c r="T278" i="10"/>
  <c r="T277" i="10" s="1"/>
  <c r="R278" i="10"/>
  <c r="R277" i="10" s="1"/>
  <c r="P278" i="10"/>
  <c r="P277" i="10"/>
  <c r="BI273" i="10"/>
  <c r="BH273" i="10"/>
  <c r="BG273" i="10"/>
  <c r="BF273" i="10"/>
  <c r="T273" i="10"/>
  <c r="R273" i="10"/>
  <c r="P273" i="10"/>
  <c r="BI269" i="10"/>
  <c r="BH269" i="10"/>
  <c r="BG269" i="10"/>
  <c r="BF269" i="10"/>
  <c r="T269" i="10"/>
  <c r="R269" i="10"/>
  <c r="P269" i="10"/>
  <c r="BI266" i="10"/>
  <c r="BH266" i="10"/>
  <c r="BG266" i="10"/>
  <c r="BF266" i="10"/>
  <c r="T266" i="10"/>
  <c r="R266" i="10"/>
  <c r="P266" i="10"/>
  <c r="BI263" i="10"/>
  <c r="BH263" i="10"/>
  <c r="BG263" i="10"/>
  <c r="BF263" i="10"/>
  <c r="T263" i="10"/>
  <c r="R263" i="10"/>
  <c r="P263" i="10"/>
  <c r="BI259" i="10"/>
  <c r="BH259" i="10"/>
  <c r="BG259" i="10"/>
  <c r="BF259" i="10"/>
  <c r="T259" i="10"/>
  <c r="T258" i="10"/>
  <c r="R259" i="10"/>
  <c r="R258" i="10" s="1"/>
  <c r="P259" i="10"/>
  <c r="P258" i="10" s="1"/>
  <c r="BI254" i="10"/>
  <c r="BH254" i="10"/>
  <c r="BG254" i="10"/>
  <c r="BF254" i="10"/>
  <c r="T254" i="10"/>
  <c r="R254" i="10"/>
  <c r="P254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35" i="10"/>
  <c r="BH235" i="10"/>
  <c r="BG235" i="10"/>
  <c r="BF235" i="10"/>
  <c r="T235" i="10"/>
  <c r="R235" i="10"/>
  <c r="P235" i="10"/>
  <c r="BI231" i="10"/>
  <c r="BH231" i="10"/>
  <c r="BG231" i="10"/>
  <c r="BF231" i="10"/>
  <c r="T231" i="10"/>
  <c r="R231" i="10"/>
  <c r="P231" i="10"/>
  <c r="BI226" i="10"/>
  <c r="BH226" i="10"/>
  <c r="BG226" i="10"/>
  <c r="BF226" i="10"/>
  <c r="T226" i="10"/>
  <c r="R226" i="10"/>
  <c r="P226" i="10"/>
  <c r="BI221" i="10"/>
  <c r="BH221" i="10"/>
  <c r="BG221" i="10"/>
  <c r="BF221" i="10"/>
  <c r="T221" i="10"/>
  <c r="R221" i="10"/>
  <c r="P221" i="10"/>
  <c r="BI211" i="10"/>
  <c r="BH211" i="10"/>
  <c r="BG211" i="10"/>
  <c r="BF211" i="10"/>
  <c r="T211" i="10"/>
  <c r="R211" i="10"/>
  <c r="P211" i="10"/>
  <c r="BI205" i="10"/>
  <c r="BH205" i="10"/>
  <c r="BG205" i="10"/>
  <c r="BF205" i="10"/>
  <c r="T205" i="10"/>
  <c r="R205" i="10"/>
  <c r="P205" i="10"/>
  <c r="BI201" i="10"/>
  <c r="BH201" i="10"/>
  <c r="BG201" i="10"/>
  <c r="BF201" i="10"/>
  <c r="T201" i="10"/>
  <c r="R201" i="10"/>
  <c r="P201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1" i="10"/>
  <c r="BH171" i="10"/>
  <c r="BG171" i="10"/>
  <c r="BF171" i="10"/>
  <c r="T171" i="10"/>
  <c r="R171" i="10"/>
  <c r="P171" i="10"/>
  <c r="BI166" i="10"/>
  <c r="BH166" i="10"/>
  <c r="BG166" i="10"/>
  <c r="BF166" i="10"/>
  <c r="T166" i="10"/>
  <c r="R166" i="10"/>
  <c r="P166" i="10"/>
  <c r="BI157" i="10"/>
  <c r="BH157" i="10"/>
  <c r="BG157" i="10"/>
  <c r="BF157" i="10"/>
  <c r="T157" i="10"/>
  <c r="R157" i="10"/>
  <c r="P157" i="10"/>
  <c r="BI145" i="10"/>
  <c r="BH145" i="10"/>
  <c r="BG145" i="10"/>
  <c r="BF145" i="10"/>
  <c r="T145" i="10"/>
  <c r="R145" i="10"/>
  <c r="P145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0" i="10"/>
  <c r="BH120" i="10"/>
  <c r="BG120" i="10"/>
  <c r="BF120" i="10"/>
  <c r="T120" i="10"/>
  <c r="R120" i="10"/>
  <c r="P120" i="10"/>
  <c r="BI108" i="10"/>
  <c r="BH108" i="10"/>
  <c r="BG108" i="10"/>
  <c r="BF108" i="10"/>
  <c r="T108" i="10"/>
  <c r="R108" i="10"/>
  <c r="P108" i="10"/>
  <c r="BI99" i="10"/>
  <c r="BH99" i="10"/>
  <c r="BG99" i="10"/>
  <c r="BF99" i="10"/>
  <c r="T99" i="10"/>
  <c r="T98" i="10" s="1"/>
  <c r="T97" i="10" s="1"/>
  <c r="R99" i="10"/>
  <c r="R98" i="10" s="1"/>
  <c r="R97" i="10" s="1"/>
  <c r="P99" i="10"/>
  <c r="P98" i="10"/>
  <c r="P97" i="10" s="1"/>
  <c r="J92" i="10"/>
  <c r="F91" i="10"/>
  <c r="F89" i="10"/>
  <c r="E87" i="10"/>
  <c r="J55" i="10"/>
  <c r="F54" i="10"/>
  <c r="F52" i="10"/>
  <c r="E50" i="10"/>
  <c r="J21" i="10"/>
  <c r="E21" i="10"/>
  <c r="J91" i="10" s="1"/>
  <c r="J20" i="10"/>
  <c r="J18" i="10"/>
  <c r="E18" i="10"/>
  <c r="F92" i="10"/>
  <c r="J17" i="10"/>
  <c r="J12" i="10"/>
  <c r="J52" i="10"/>
  <c r="E7" i="10"/>
  <c r="E48" i="10" s="1"/>
  <c r="J37" i="9"/>
  <c r="J36" i="9"/>
  <c r="AY62" i="1"/>
  <c r="J35" i="9"/>
  <c r="AX62" i="1"/>
  <c r="BI369" i="9"/>
  <c r="BH369" i="9"/>
  <c r="BG369" i="9"/>
  <c r="BF369" i="9"/>
  <c r="T369" i="9"/>
  <c r="R369" i="9"/>
  <c r="P369" i="9"/>
  <c r="BI363" i="9"/>
  <c r="BH363" i="9"/>
  <c r="BG363" i="9"/>
  <c r="BF363" i="9"/>
  <c r="T363" i="9"/>
  <c r="R363" i="9"/>
  <c r="P363" i="9"/>
  <c r="BI359" i="9"/>
  <c r="BH359" i="9"/>
  <c r="BG359" i="9"/>
  <c r="BF359" i="9"/>
  <c r="T359" i="9"/>
  <c r="R359" i="9"/>
  <c r="P359" i="9"/>
  <c r="BI355" i="9"/>
  <c r="BH355" i="9"/>
  <c r="BG355" i="9"/>
  <c r="BF355" i="9"/>
  <c r="T355" i="9"/>
  <c r="R355" i="9"/>
  <c r="P355" i="9"/>
  <c r="BI351" i="9"/>
  <c r="BH351" i="9"/>
  <c r="BG351" i="9"/>
  <c r="BF351" i="9"/>
  <c r="T351" i="9"/>
  <c r="R351" i="9"/>
  <c r="P351" i="9"/>
  <c r="BI347" i="9"/>
  <c r="BH347" i="9"/>
  <c r="BG347" i="9"/>
  <c r="BF347" i="9"/>
  <c r="T347" i="9"/>
  <c r="R347" i="9"/>
  <c r="P347" i="9"/>
  <c r="BI337" i="9"/>
  <c r="BH337" i="9"/>
  <c r="BG337" i="9"/>
  <c r="BF337" i="9"/>
  <c r="T337" i="9"/>
  <c r="R337" i="9"/>
  <c r="P337" i="9"/>
  <c r="BI333" i="9"/>
  <c r="BH333" i="9"/>
  <c r="BG333" i="9"/>
  <c r="BF333" i="9"/>
  <c r="T333" i="9"/>
  <c r="R333" i="9"/>
  <c r="P333" i="9"/>
  <c r="BI325" i="9"/>
  <c r="BH325" i="9"/>
  <c r="BG325" i="9"/>
  <c r="BF325" i="9"/>
  <c r="T325" i="9"/>
  <c r="R325" i="9"/>
  <c r="P325" i="9"/>
  <c r="BI321" i="9"/>
  <c r="BH321" i="9"/>
  <c r="BG321" i="9"/>
  <c r="BF321" i="9"/>
  <c r="T321" i="9"/>
  <c r="R321" i="9"/>
  <c r="P321" i="9"/>
  <c r="BI317" i="9"/>
  <c r="BH317" i="9"/>
  <c r="BG317" i="9"/>
  <c r="BF317" i="9"/>
  <c r="T317" i="9"/>
  <c r="R317" i="9"/>
  <c r="P317" i="9"/>
  <c r="BI312" i="9"/>
  <c r="BH312" i="9"/>
  <c r="BG312" i="9"/>
  <c r="BF312" i="9"/>
  <c r="T312" i="9"/>
  <c r="R312" i="9"/>
  <c r="P312" i="9"/>
  <c r="BI307" i="9"/>
  <c r="BH307" i="9"/>
  <c r="BG307" i="9"/>
  <c r="BF307" i="9"/>
  <c r="T307" i="9"/>
  <c r="R307" i="9"/>
  <c r="P307" i="9"/>
  <c r="BI303" i="9"/>
  <c r="BH303" i="9"/>
  <c r="BG303" i="9"/>
  <c r="BF303" i="9"/>
  <c r="T303" i="9"/>
  <c r="R303" i="9"/>
  <c r="P303" i="9"/>
  <c r="BI295" i="9"/>
  <c r="BH295" i="9"/>
  <c r="BG295" i="9"/>
  <c r="BF295" i="9"/>
  <c r="T295" i="9"/>
  <c r="R295" i="9"/>
  <c r="P295" i="9"/>
  <c r="BI289" i="9"/>
  <c r="BH289" i="9"/>
  <c r="BG289" i="9"/>
  <c r="BF289" i="9"/>
  <c r="T289" i="9"/>
  <c r="R289" i="9"/>
  <c r="P289" i="9"/>
  <c r="BI285" i="9"/>
  <c r="BH285" i="9"/>
  <c r="BG285" i="9"/>
  <c r="BF285" i="9"/>
  <c r="T285" i="9"/>
  <c r="R285" i="9"/>
  <c r="P285" i="9"/>
  <c r="BI280" i="9"/>
  <c r="BH280" i="9"/>
  <c r="BG280" i="9"/>
  <c r="BF280" i="9"/>
  <c r="T280" i="9"/>
  <c r="R280" i="9"/>
  <c r="P280" i="9"/>
  <c r="BI276" i="9"/>
  <c r="BH276" i="9"/>
  <c r="BG276" i="9"/>
  <c r="BF276" i="9"/>
  <c r="T276" i="9"/>
  <c r="T275" i="9"/>
  <c r="R276" i="9"/>
  <c r="R275" i="9"/>
  <c r="P276" i="9"/>
  <c r="P275" i="9"/>
  <c r="BI272" i="9"/>
  <c r="BH272" i="9"/>
  <c r="BG272" i="9"/>
  <c r="BF272" i="9"/>
  <c r="T272" i="9"/>
  <c r="R272" i="9"/>
  <c r="P272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3" i="9"/>
  <c r="BH263" i="9"/>
  <c r="BG263" i="9"/>
  <c r="BF263" i="9"/>
  <c r="T263" i="9"/>
  <c r="R263" i="9"/>
  <c r="P263" i="9"/>
  <c r="BI258" i="9"/>
  <c r="BH258" i="9"/>
  <c r="BG258" i="9"/>
  <c r="BF258" i="9"/>
  <c r="T258" i="9"/>
  <c r="R258" i="9"/>
  <c r="P258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39" i="9"/>
  <c r="BH239" i="9"/>
  <c r="BG239" i="9"/>
  <c r="BF239" i="9"/>
  <c r="T239" i="9"/>
  <c r="T238" i="9" s="1"/>
  <c r="R239" i="9"/>
  <c r="R238" i="9" s="1"/>
  <c r="P239" i="9"/>
  <c r="P238" i="9"/>
  <c r="BI234" i="9"/>
  <c r="BH234" i="9"/>
  <c r="BG234" i="9"/>
  <c r="BF234" i="9"/>
  <c r="T234" i="9"/>
  <c r="R234" i="9"/>
  <c r="P234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19" i="9"/>
  <c r="BH219" i="9"/>
  <c r="BG219" i="9"/>
  <c r="BF219" i="9"/>
  <c r="T219" i="9"/>
  <c r="R219" i="9"/>
  <c r="P219" i="9"/>
  <c r="BI215" i="9"/>
  <c r="BH215" i="9"/>
  <c r="BG215" i="9"/>
  <c r="BF215" i="9"/>
  <c r="T215" i="9"/>
  <c r="R215" i="9"/>
  <c r="P215" i="9"/>
  <c r="BI210" i="9"/>
  <c r="BH210" i="9"/>
  <c r="BG210" i="9"/>
  <c r="BF210" i="9"/>
  <c r="T210" i="9"/>
  <c r="R210" i="9"/>
  <c r="P210" i="9"/>
  <c r="BI202" i="9"/>
  <c r="BH202" i="9"/>
  <c r="BG202" i="9"/>
  <c r="BF202" i="9"/>
  <c r="T202" i="9"/>
  <c r="R202" i="9"/>
  <c r="P202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0" i="9"/>
  <c r="BH170" i="9"/>
  <c r="BG170" i="9"/>
  <c r="BF170" i="9"/>
  <c r="T170" i="9"/>
  <c r="R170" i="9"/>
  <c r="P170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7" i="9"/>
  <c r="BH157" i="9"/>
  <c r="BG157" i="9"/>
  <c r="BF157" i="9"/>
  <c r="T157" i="9"/>
  <c r="R157" i="9"/>
  <c r="P157" i="9"/>
  <c r="BI148" i="9"/>
  <c r="BH148" i="9"/>
  <c r="BG148" i="9"/>
  <c r="BF148" i="9"/>
  <c r="T148" i="9"/>
  <c r="R148" i="9"/>
  <c r="P148" i="9"/>
  <c r="BI138" i="9"/>
  <c r="BH138" i="9"/>
  <c r="BG138" i="9"/>
  <c r="BF138" i="9"/>
  <c r="T138" i="9"/>
  <c r="R138" i="9"/>
  <c r="P138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1" i="9"/>
  <c r="BH121" i="9"/>
  <c r="BG121" i="9"/>
  <c r="BF121" i="9"/>
  <c r="T121" i="9"/>
  <c r="R121" i="9"/>
  <c r="P121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T106" i="9" s="1"/>
  <c r="R107" i="9"/>
  <c r="R106" i="9"/>
  <c r="P107" i="9"/>
  <c r="P106" i="9"/>
  <c r="BI101" i="9"/>
  <c r="BH101" i="9"/>
  <c r="BG101" i="9"/>
  <c r="BF101" i="9"/>
  <c r="T101" i="9"/>
  <c r="T100" i="9" s="1"/>
  <c r="T99" i="9" s="1"/>
  <c r="R101" i="9"/>
  <c r="R100" i="9" s="1"/>
  <c r="R99" i="9" s="1"/>
  <c r="P101" i="9"/>
  <c r="P100" i="9" s="1"/>
  <c r="P99" i="9" s="1"/>
  <c r="J94" i="9"/>
  <c r="F93" i="9"/>
  <c r="F91" i="9"/>
  <c r="E89" i="9"/>
  <c r="J55" i="9"/>
  <c r="F54" i="9"/>
  <c r="F52" i="9"/>
  <c r="E50" i="9"/>
  <c r="J21" i="9"/>
  <c r="E21" i="9"/>
  <c r="J54" i="9"/>
  <c r="J20" i="9"/>
  <c r="J18" i="9"/>
  <c r="E18" i="9"/>
  <c r="F94" i="9" s="1"/>
  <c r="J17" i="9"/>
  <c r="J12" i="9"/>
  <c r="J52" i="9" s="1"/>
  <c r="E7" i="9"/>
  <c r="E87" i="9" s="1"/>
  <c r="J37" i="8"/>
  <c r="J36" i="8"/>
  <c r="AY61" i="1" s="1"/>
  <c r="J35" i="8"/>
  <c r="AX61" i="1"/>
  <c r="BI401" i="8"/>
  <c r="BH401" i="8"/>
  <c r="BG401" i="8"/>
  <c r="BF401" i="8"/>
  <c r="T401" i="8"/>
  <c r="R401" i="8"/>
  <c r="P401" i="8"/>
  <c r="BI386" i="8"/>
  <c r="BH386" i="8"/>
  <c r="BG386" i="8"/>
  <c r="BF386" i="8"/>
  <c r="T386" i="8"/>
  <c r="R386" i="8"/>
  <c r="P386" i="8"/>
  <c r="BI382" i="8"/>
  <c r="BH382" i="8"/>
  <c r="BG382" i="8"/>
  <c r="BF382" i="8"/>
  <c r="T382" i="8"/>
  <c r="R382" i="8"/>
  <c r="P382" i="8"/>
  <c r="BI378" i="8"/>
  <c r="BH378" i="8"/>
  <c r="BG378" i="8"/>
  <c r="BF378" i="8"/>
  <c r="T378" i="8"/>
  <c r="R378" i="8"/>
  <c r="P378" i="8"/>
  <c r="BI374" i="8"/>
  <c r="BH374" i="8"/>
  <c r="BG374" i="8"/>
  <c r="BF374" i="8"/>
  <c r="T374" i="8"/>
  <c r="R374" i="8"/>
  <c r="P374" i="8"/>
  <c r="BI369" i="8"/>
  <c r="BH369" i="8"/>
  <c r="BG369" i="8"/>
  <c r="BF369" i="8"/>
  <c r="T369" i="8"/>
  <c r="R369" i="8"/>
  <c r="P369" i="8"/>
  <c r="BI364" i="8"/>
  <c r="BH364" i="8"/>
  <c r="BG364" i="8"/>
  <c r="BF364" i="8"/>
  <c r="T364" i="8"/>
  <c r="R364" i="8"/>
  <c r="P364" i="8"/>
  <c r="BI356" i="8"/>
  <c r="BH356" i="8"/>
  <c r="BG356" i="8"/>
  <c r="BF356" i="8"/>
  <c r="T356" i="8"/>
  <c r="R356" i="8"/>
  <c r="P356" i="8"/>
  <c r="BI352" i="8"/>
  <c r="BH352" i="8"/>
  <c r="BG352" i="8"/>
  <c r="BF352" i="8"/>
  <c r="T352" i="8"/>
  <c r="R352" i="8"/>
  <c r="P352" i="8"/>
  <c r="BI348" i="8"/>
  <c r="BH348" i="8"/>
  <c r="BG348" i="8"/>
  <c r="BF348" i="8"/>
  <c r="T348" i="8"/>
  <c r="R348" i="8"/>
  <c r="P348" i="8"/>
  <c r="BI326" i="8"/>
  <c r="BH326" i="8"/>
  <c r="BG326" i="8"/>
  <c r="BF326" i="8"/>
  <c r="T326" i="8"/>
  <c r="R326" i="8"/>
  <c r="P326" i="8"/>
  <c r="BI323" i="8"/>
  <c r="BH323" i="8"/>
  <c r="BG323" i="8"/>
  <c r="BF323" i="8"/>
  <c r="T323" i="8"/>
  <c r="R323" i="8"/>
  <c r="P323" i="8"/>
  <c r="BI320" i="8"/>
  <c r="BH320" i="8"/>
  <c r="BG320" i="8"/>
  <c r="BF320" i="8"/>
  <c r="T320" i="8"/>
  <c r="R320" i="8"/>
  <c r="P320" i="8"/>
  <c r="BI315" i="8"/>
  <c r="BH315" i="8"/>
  <c r="BG315" i="8"/>
  <c r="BF315" i="8"/>
  <c r="T315" i="8"/>
  <c r="R315" i="8"/>
  <c r="P315" i="8"/>
  <c r="BI311" i="8"/>
  <c r="BH311" i="8"/>
  <c r="BG311" i="8"/>
  <c r="BF311" i="8"/>
  <c r="T311" i="8"/>
  <c r="R311" i="8"/>
  <c r="P311" i="8"/>
  <c r="BI303" i="8"/>
  <c r="BH303" i="8"/>
  <c r="BG303" i="8"/>
  <c r="BF303" i="8"/>
  <c r="T303" i="8"/>
  <c r="R303" i="8"/>
  <c r="P303" i="8"/>
  <c r="BI297" i="8"/>
  <c r="BH297" i="8"/>
  <c r="BG297" i="8"/>
  <c r="BF297" i="8"/>
  <c r="T297" i="8"/>
  <c r="R297" i="8"/>
  <c r="P297" i="8"/>
  <c r="BI293" i="8"/>
  <c r="BH293" i="8"/>
  <c r="BG293" i="8"/>
  <c r="BF293" i="8"/>
  <c r="T293" i="8"/>
  <c r="R293" i="8"/>
  <c r="P293" i="8"/>
  <c r="BI288" i="8"/>
  <c r="BH288" i="8"/>
  <c r="BG288" i="8"/>
  <c r="BF288" i="8"/>
  <c r="T288" i="8"/>
  <c r="R288" i="8"/>
  <c r="P288" i="8"/>
  <c r="BI284" i="8"/>
  <c r="BH284" i="8"/>
  <c r="BG284" i="8"/>
  <c r="BF284" i="8"/>
  <c r="T284" i="8"/>
  <c r="T283" i="8" s="1"/>
  <c r="R284" i="8"/>
  <c r="R283" i="8" s="1"/>
  <c r="P284" i="8"/>
  <c r="P283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4" i="8"/>
  <c r="BH274" i="8"/>
  <c r="BG274" i="8"/>
  <c r="BF274" i="8"/>
  <c r="T274" i="8"/>
  <c r="R274" i="8"/>
  <c r="P274" i="8"/>
  <c r="BI269" i="8"/>
  <c r="BH269" i="8"/>
  <c r="BG269" i="8"/>
  <c r="BF269" i="8"/>
  <c r="T269" i="8"/>
  <c r="R269" i="8"/>
  <c r="P269" i="8"/>
  <c r="BI265" i="8"/>
  <c r="BH265" i="8"/>
  <c r="BG265" i="8"/>
  <c r="BF265" i="8"/>
  <c r="T265" i="8"/>
  <c r="R265" i="8"/>
  <c r="P265" i="8"/>
  <c r="BI262" i="8"/>
  <c r="BH262" i="8"/>
  <c r="BG262" i="8"/>
  <c r="BF262" i="8"/>
  <c r="T262" i="8"/>
  <c r="R262" i="8"/>
  <c r="P262" i="8"/>
  <c r="BI259" i="8"/>
  <c r="BH259" i="8"/>
  <c r="BG259" i="8"/>
  <c r="BF259" i="8"/>
  <c r="T259" i="8"/>
  <c r="R259" i="8"/>
  <c r="P259" i="8"/>
  <c r="BI255" i="8"/>
  <c r="BH255" i="8"/>
  <c r="BG255" i="8"/>
  <c r="BF255" i="8"/>
  <c r="T255" i="8"/>
  <c r="T254" i="8" s="1"/>
  <c r="R255" i="8"/>
  <c r="R254" i="8"/>
  <c r="P255" i="8"/>
  <c r="P254" i="8"/>
  <c r="BI250" i="8"/>
  <c r="BH250" i="8"/>
  <c r="BG250" i="8"/>
  <c r="BF250" i="8"/>
  <c r="T250" i="8"/>
  <c r="R250" i="8"/>
  <c r="P250" i="8"/>
  <c r="BI246" i="8"/>
  <c r="BH246" i="8"/>
  <c r="BG246" i="8"/>
  <c r="BF246" i="8"/>
  <c r="T246" i="8"/>
  <c r="R246" i="8"/>
  <c r="P246" i="8"/>
  <c r="BI242" i="8"/>
  <c r="BH242" i="8"/>
  <c r="BG242" i="8"/>
  <c r="BF242" i="8"/>
  <c r="T242" i="8"/>
  <c r="R242" i="8"/>
  <c r="P242" i="8"/>
  <c r="BI235" i="8"/>
  <c r="BH235" i="8"/>
  <c r="BG235" i="8"/>
  <c r="BF235" i="8"/>
  <c r="T235" i="8"/>
  <c r="R235" i="8"/>
  <c r="P235" i="8"/>
  <c r="BI231" i="8"/>
  <c r="BH231" i="8"/>
  <c r="BG231" i="8"/>
  <c r="BF231" i="8"/>
  <c r="T231" i="8"/>
  <c r="R231" i="8"/>
  <c r="P231" i="8"/>
  <c r="BI226" i="8"/>
  <c r="BH226" i="8"/>
  <c r="BG226" i="8"/>
  <c r="BF226" i="8"/>
  <c r="T226" i="8"/>
  <c r="R226" i="8"/>
  <c r="P226" i="8"/>
  <c r="BI218" i="8"/>
  <c r="BH218" i="8"/>
  <c r="BG218" i="8"/>
  <c r="BF218" i="8"/>
  <c r="T218" i="8"/>
  <c r="R218" i="8"/>
  <c r="P218" i="8"/>
  <c r="BI212" i="8"/>
  <c r="BH212" i="8"/>
  <c r="BG212" i="8"/>
  <c r="BF212" i="8"/>
  <c r="T212" i="8"/>
  <c r="R212" i="8"/>
  <c r="P212" i="8"/>
  <c r="BI208" i="8"/>
  <c r="BH208" i="8"/>
  <c r="BG208" i="8"/>
  <c r="BF208" i="8"/>
  <c r="T208" i="8"/>
  <c r="R208" i="8"/>
  <c r="P208" i="8"/>
  <c r="BI204" i="8"/>
  <c r="BH204" i="8"/>
  <c r="BG204" i="8"/>
  <c r="BF204" i="8"/>
  <c r="T204" i="8"/>
  <c r="R204" i="8"/>
  <c r="P204" i="8"/>
  <c r="BI199" i="8"/>
  <c r="BH199" i="8"/>
  <c r="BG199" i="8"/>
  <c r="BF199" i="8"/>
  <c r="T199" i="8"/>
  <c r="R199" i="8"/>
  <c r="P199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6" i="8"/>
  <c r="BH186" i="8"/>
  <c r="BG186" i="8"/>
  <c r="BF186" i="8"/>
  <c r="T186" i="8"/>
  <c r="R186" i="8"/>
  <c r="P186" i="8"/>
  <c r="BI182" i="8"/>
  <c r="BH182" i="8"/>
  <c r="BG182" i="8"/>
  <c r="BF182" i="8"/>
  <c r="T182" i="8"/>
  <c r="R182" i="8"/>
  <c r="P182" i="8"/>
  <c r="BI178" i="8"/>
  <c r="BH178" i="8"/>
  <c r="BG178" i="8"/>
  <c r="BF178" i="8"/>
  <c r="T178" i="8"/>
  <c r="R178" i="8"/>
  <c r="P178" i="8"/>
  <c r="BI173" i="8"/>
  <c r="BH173" i="8"/>
  <c r="BG173" i="8"/>
  <c r="BF173" i="8"/>
  <c r="T173" i="8"/>
  <c r="R173" i="8"/>
  <c r="P173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T159" i="8" s="1"/>
  <c r="R160" i="8"/>
  <c r="R159" i="8"/>
  <c r="P160" i="8"/>
  <c r="P159" i="8"/>
  <c r="BI153" i="8"/>
  <c r="BH153" i="8"/>
  <c r="BG153" i="8"/>
  <c r="BF153" i="8"/>
  <c r="T153" i="8"/>
  <c r="R153" i="8"/>
  <c r="P153" i="8"/>
  <c r="BI145" i="8"/>
  <c r="BH145" i="8"/>
  <c r="BG145" i="8"/>
  <c r="BF145" i="8"/>
  <c r="T145" i="8"/>
  <c r="R145" i="8"/>
  <c r="P145" i="8"/>
  <c r="BI140" i="8"/>
  <c r="BH140" i="8"/>
  <c r="BG140" i="8"/>
  <c r="BF140" i="8"/>
  <c r="T140" i="8"/>
  <c r="R140" i="8"/>
  <c r="P140" i="8"/>
  <c r="BI135" i="8"/>
  <c r="BH135" i="8"/>
  <c r="BG135" i="8"/>
  <c r="BF135" i="8"/>
  <c r="T135" i="8"/>
  <c r="R135" i="8"/>
  <c r="P135" i="8"/>
  <c r="BI129" i="8"/>
  <c r="BH129" i="8"/>
  <c r="BG129" i="8"/>
  <c r="BF129" i="8"/>
  <c r="T129" i="8"/>
  <c r="R129" i="8"/>
  <c r="P129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2" i="8"/>
  <c r="BH102" i="8"/>
  <c r="BG102" i="8"/>
  <c r="BF102" i="8"/>
  <c r="T102" i="8"/>
  <c r="T101" i="8"/>
  <c r="T100" i="8"/>
  <c r="R102" i="8"/>
  <c r="R101" i="8"/>
  <c r="R100" i="8" s="1"/>
  <c r="P102" i="8"/>
  <c r="P101" i="8" s="1"/>
  <c r="P100" i="8" s="1"/>
  <c r="J95" i="8"/>
  <c r="F94" i="8"/>
  <c r="F92" i="8"/>
  <c r="E90" i="8"/>
  <c r="J55" i="8"/>
  <c r="F54" i="8"/>
  <c r="F52" i="8"/>
  <c r="E50" i="8"/>
  <c r="J21" i="8"/>
  <c r="E21" i="8"/>
  <c r="J94" i="8" s="1"/>
  <c r="J20" i="8"/>
  <c r="J18" i="8"/>
  <c r="E18" i="8"/>
  <c r="F95" i="8" s="1"/>
  <c r="J17" i="8"/>
  <c r="J12" i="8"/>
  <c r="J52" i="8" s="1"/>
  <c r="E7" i="8"/>
  <c r="E48" i="8"/>
  <c r="J37" i="7"/>
  <c r="J36" i="7"/>
  <c r="AY60" i="1" s="1"/>
  <c r="J35" i="7"/>
  <c r="AX60" i="1"/>
  <c r="BI329" i="7"/>
  <c r="BH329" i="7"/>
  <c r="BG329" i="7"/>
  <c r="BF329" i="7"/>
  <c r="T329" i="7"/>
  <c r="R329" i="7"/>
  <c r="P32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7" i="7"/>
  <c r="BH307" i="7"/>
  <c r="BG307" i="7"/>
  <c r="BF307" i="7"/>
  <c r="T307" i="7"/>
  <c r="R307" i="7"/>
  <c r="P307" i="7"/>
  <c r="BI304" i="7"/>
  <c r="BH304" i="7"/>
  <c r="BG304" i="7"/>
  <c r="BF304" i="7"/>
  <c r="T304" i="7"/>
  <c r="R304" i="7"/>
  <c r="P304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80" i="7"/>
  <c r="BH280" i="7"/>
  <c r="BG280" i="7"/>
  <c r="BF280" i="7"/>
  <c r="T280" i="7"/>
  <c r="R280" i="7"/>
  <c r="P280" i="7"/>
  <c r="BI274" i="7"/>
  <c r="BH274" i="7"/>
  <c r="BG274" i="7"/>
  <c r="BF274" i="7"/>
  <c r="T274" i="7"/>
  <c r="R274" i="7"/>
  <c r="P274" i="7"/>
  <c r="BI271" i="7"/>
  <c r="BH271" i="7"/>
  <c r="BG271" i="7"/>
  <c r="BF271" i="7"/>
  <c r="T271" i="7"/>
  <c r="R271" i="7"/>
  <c r="P271" i="7"/>
  <c r="BI268" i="7"/>
  <c r="BH268" i="7"/>
  <c r="BG268" i="7"/>
  <c r="BF268" i="7"/>
  <c r="T268" i="7"/>
  <c r="R268" i="7"/>
  <c r="P268" i="7"/>
  <c r="BI264" i="7"/>
  <c r="BH264" i="7"/>
  <c r="BG264" i="7"/>
  <c r="BF264" i="7"/>
  <c r="T264" i="7"/>
  <c r="R264" i="7"/>
  <c r="P264" i="7"/>
  <c r="BI259" i="7"/>
  <c r="BH259" i="7"/>
  <c r="BG259" i="7"/>
  <c r="BF259" i="7"/>
  <c r="T259" i="7"/>
  <c r="R259" i="7"/>
  <c r="P259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1" i="7"/>
  <c r="BH241" i="7"/>
  <c r="BG241" i="7"/>
  <c r="BF241" i="7"/>
  <c r="T241" i="7"/>
  <c r="R241" i="7"/>
  <c r="P241" i="7"/>
  <c r="BI236" i="7"/>
  <c r="BH236" i="7"/>
  <c r="BG236" i="7"/>
  <c r="BF236" i="7"/>
  <c r="T236" i="7"/>
  <c r="R236" i="7"/>
  <c r="P236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T221" i="7"/>
  <c r="R222" i="7"/>
  <c r="R221" i="7" s="1"/>
  <c r="P222" i="7"/>
  <c r="P221" i="7" s="1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5" i="7"/>
  <c r="BH145" i="7"/>
  <c r="BG145" i="7"/>
  <c r="BF145" i="7"/>
  <c r="T145" i="7"/>
  <c r="R145" i="7"/>
  <c r="P145" i="7"/>
  <c r="BI135" i="7"/>
  <c r="BH135" i="7"/>
  <c r="BG135" i="7"/>
  <c r="BF135" i="7"/>
  <c r="T135" i="7"/>
  <c r="R135" i="7"/>
  <c r="P135" i="7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19" i="7"/>
  <c r="BH119" i="7"/>
  <c r="BG119" i="7"/>
  <c r="BF119" i="7"/>
  <c r="T119" i="7"/>
  <c r="R119" i="7"/>
  <c r="P119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99" i="7"/>
  <c r="BH99" i="7"/>
  <c r="BG99" i="7"/>
  <c r="BF99" i="7"/>
  <c r="T99" i="7"/>
  <c r="T98" i="7"/>
  <c r="T97" i="7" s="1"/>
  <c r="R99" i="7"/>
  <c r="R98" i="7" s="1"/>
  <c r="R97" i="7" s="1"/>
  <c r="P99" i="7"/>
  <c r="P98" i="7"/>
  <c r="P97" i="7" s="1"/>
  <c r="J92" i="7"/>
  <c r="F91" i="7"/>
  <c r="F89" i="7"/>
  <c r="E87" i="7"/>
  <c r="J55" i="7"/>
  <c r="F54" i="7"/>
  <c r="F52" i="7"/>
  <c r="E50" i="7"/>
  <c r="J21" i="7"/>
  <c r="E21" i="7"/>
  <c r="J91" i="7" s="1"/>
  <c r="J20" i="7"/>
  <c r="J18" i="7"/>
  <c r="E18" i="7"/>
  <c r="F92" i="7" s="1"/>
  <c r="J17" i="7"/>
  <c r="J12" i="7"/>
  <c r="J89" i="7" s="1"/>
  <c r="E7" i="7"/>
  <c r="E85" i="7" s="1"/>
  <c r="J37" i="6"/>
  <c r="J36" i="6"/>
  <c r="AY59" i="1"/>
  <c r="J35" i="6"/>
  <c r="AX59" i="1"/>
  <c r="BI390" i="6"/>
  <c r="BH390" i="6"/>
  <c r="BG390" i="6"/>
  <c r="BF390" i="6"/>
  <c r="T390" i="6"/>
  <c r="R390" i="6"/>
  <c r="P390" i="6"/>
  <c r="BI376" i="6"/>
  <c r="BH376" i="6"/>
  <c r="BG376" i="6"/>
  <c r="BF376" i="6"/>
  <c r="T376" i="6"/>
  <c r="R376" i="6"/>
  <c r="P376" i="6"/>
  <c r="BI371" i="6"/>
  <c r="BH371" i="6"/>
  <c r="BG371" i="6"/>
  <c r="BF371" i="6"/>
  <c r="T371" i="6"/>
  <c r="R371" i="6"/>
  <c r="P371" i="6"/>
  <c r="BI367" i="6"/>
  <c r="BH367" i="6"/>
  <c r="BG367" i="6"/>
  <c r="BF367" i="6"/>
  <c r="T367" i="6"/>
  <c r="R367" i="6"/>
  <c r="P367" i="6"/>
  <c r="BI362" i="6"/>
  <c r="BH362" i="6"/>
  <c r="BG362" i="6"/>
  <c r="BF362" i="6"/>
  <c r="T362" i="6"/>
  <c r="R362" i="6"/>
  <c r="P362" i="6"/>
  <c r="BI354" i="6"/>
  <c r="BH354" i="6"/>
  <c r="BG354" i="6"/>
  <c r="BF354" i="6"/>
  <c r="T354" i="6"/>
  <c r="R354" i="6"/>
  <c r="P354" i="6"/>
  <c r="BI350" i="6"/>
  <c r="BH350" i="6"/>
  <c r="BG350" i="6"/>
  <c r="BF350" i="6"/>
  <c r="T350" i="6"/>
  <c r="R350" i="6"/>
  <c r="P350" i="6"/>
  <c r="BI347" i="6"/>
  <c r="BH347" i="6"/>
  <c r="BG347" i="6"/>
  <c r="BF347" i="6"/>
  <c r="T347" i="6"/>
  <c r="R347" i="6"/>
  <c r="P347" i="6"/>
  <c r="BI337" i="6"/>
  <c r="BH337" i="6"/>
  <c r="BG337" i="6"/>
  <c r="BF337" i="6"/>
  <c r="T337" i="6"/>
  <c r="R337" i="6"/>
  <c r="P337" i="6"/>
  <c r="BI333" i="6"/>
  <c r="BH333" i="6"/>
  <c r="BG333" i="6"/>
  <c r="BF333" i="6"/>
  <c r="T333" i="6"/>
  <c r="R333" i="6"/>
  <c r="P333" i="6"/>
  <c r="BI328" i="6"/>
  <c r="BH328" i="6"/>
  <c r="BG328" i="6"/>
  <c r="BF328" i="6"/>
  <c r="T328" i="6"/>
  <c r="R328" i="6"/>
  <c r="P328" i="6"/>
  <c r="BI325" i="6"/>
  <c r="BH325" i="6"/>
  <c r="BG325" i="6"/>
  <c r="BF325" i="6"/>
  <c r="T325" i="6"/>
  <c r="R325" i="6"/>
  <c r="P325" i="6"/>
  <c r="BI322" i="6"/>
  <c r="BH322" i="6"/>
  <c r="BG322" i="6"/>
  <c r="BF322" i="6"/>
  <c r="T322" i="6"/>
  <c r="R322" i="6"/>
  <c r="P322" i="6"/>
  <c r="BI317" i="6"/>
  <c r="BH317" i="6"/>
  <c r="BG317" i="6"/>
  <c r="BF317" i="6"/>
  <c r="T317" i="6"/>
  <c r="R317" i="6"/>
  <c r="P317" i="6"/>
  <c r="BI312" i="6"/>
  <c r="BH312" i="6"/>
  <c r="BG312" i="6"/>
  <c r="BF312" i="6"/>
  <c r="T312" i="6"/>
  <c r="R312" i="6"/>
  <c r="P312" i="6"/>
  <c r="BI308" i="6"/>
  <c r="BH308" i="6"/>
  <c r="BG308" i="6"/>
  <c r="BF308" i="6"/>
  <c r="T308" i="6"/>
  <c r="R308" i="6"/>
  <c r="P308" i="6"/>
  <c r="BI300" i="6"/>
  <c r="BH300" i="6"/>
  <c r="BG300" i="6"/>
  <c r="BF300" i="6"/>
  <c r="T300" i="6"/>
  <c r="R300" i="6"/>
  <c r="P300" i="6"/>
  <c r="BI294" i="6"/>
  <c r="BH294" i="6"/>
  <c r="BG294" i="6"/>
  <c r="BF294" i="6"/>
  <c r="T294" i="6"/>
  <c r="R294" i="6"/>
  <c r="P294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72" i="6"/>
  <c r="BH272" i="6"/>
  <c r="BG272" i="6"/>
  <c r="BF272" i="6"/>
  <c r="T272" i="6"/>
  <c r="R272" i="6"/>
  <c r="P272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R266" i="6"/>
  <c r="P266" i="6"/>
  <c r="BI261" i="6"/>
  <c r="BH261" i="6"/>
  <c r="BG261" i="6"/>
  <c r="BF261" i="6"/>
  <c r="T261" i="6"/>
  <c r="R261" i="6"/>
  <c r="P261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49" i="6"/>
  <c r="BH249" i="6"/>
  <c r="BG249" i="6"/>
  <c r="BF249" i="6"/>
  <c r="T249" i="6"/>
  <c r="R249" i="6"/>
  <c r="P249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T241" i="6" s="1"/>
  <c r="R242" i="6"/>
  <c r="R241" i="6" s="1"/>
  <c r="P242" i="6"/>
  <c r="P241" i="6" s="1"/>
  <c r="BI237" i="6"/>
  <c r="BH237" i="6"/>
  <c r="BG237" i="6"/>
  <c r="BF237" i="6"/>
  <c r="T237" i="6"/>
  <c r="R237" i="6"/>
  <c r="P237" i="6"/>
  <c r="BI233" i="6"/>
  <c r="BH233" i="6"/>
  <c r="BG233" i="6"/>
  <c r="BF233" i="6"/>
  <c r="T233" i="6"/>
  <c r="R233" i="6"/>
  <c r="P233" i="6"/>
  <c r="BI228" i="6"/>
  <c r="BH228" i="6"/>
  <c r="BG228" i="6"/>
  <c r="BF228" i="6"/>
  <c r="T228" i="6"/>
  <c r="R228" i="6"/>
  <c r="P228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09" i="6"/>
  <c r="BH209" i="6"/>
  <c r="BG209" i="6"/>
  <c r="BF209" i="6"/>
  <c r="T209" i="6"/>
  <c r="R209" i="6"/>
  <c r="P209" i="6"/>
  <c r="BI201" i="6"/>
  <c r="BH201" i="6"/>
  <c r="BG201" i="6"/>
  <c r="BF201" i="6"/>
  <c r="T201" i="6"/>
  <c r="R201" i="6"/>
  <c r="P201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R156" i="6"/>
  <c r="P156" i="6"/>
  <c r="BI146" i="6"/>
  <c r="BH146" i="6"/>
  <c r="BG146" i="6"/>
  <c r="BF146" i="6"/>
  <c r="T146" i="6"/>
  <c r="R146" i="6"/>
  <c r="P146" i="6"/>
  <c r="BI136" i="6"/>
  <c r="BH136" i="6"/>
  <c r="BG136" i="6"/>
  <c r="BF136" i="6"/>
  <c r="T136" i="6"/>
  <c r="R136" i="6"/>
  <c r="P136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R125" i="6"/>
  <c r="P125" i="6"/>
  <c r="BI120" i="6"/>
  <c r="BH120" i="6"/>
  <c r="BG120" i="6"/>
  <c r="BF120" i="6"/>
  <c r="T120" i="6"/>
  <c r="R120" i="6"/>
  <c r="P120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T105" i="6" s="1"/>
  <c r="R106" i="6"/>
  <c r="R105" i="6" s="1"/>
  <c r="P106" i="6"/>
  <c r="P105" i="6"/>
  <c r="BI100" i="6"/>
  <c r="BH100" i="6"/>
  <c r="BG100" i="6"/>
  <c r="BF100" i="6"/>
  <c r="T100" i="6"/>
  <c r="T99" i="6" s="1"/>
  <c r="T98" i="6" s="1"/>
  <c r="R100" i="6"/>
  <c r="R99" i="6" s="1"/>
  <c r="R98" i="6" s="1"/>
  <c r="P100" i="6"/>
  <c r="P99" i="6" s="1"/>
  <c r="P98" i="6" s="1"/>
  <c r="J93" i="6"/>
  <c r="F92" i="6"/>
  <c r="F90" i="6"/>
  <c r="E88" i="6"/>
  <c r="J55" i="6"/>
  <c r="F54" i="6"/>
  <c r="F52" i="6"/>
  <c r="E50" i="6"/>
  <c r="J21" i="6"/>
  <c r="E21" i="6"/>
  <c r="J92" i="6" s="1"/>
  <c r="J20" i="6"/>
  <c r="J18" i="6"/>
  <c r="E18" i="6"/>
  <c r="F93" i="6" s="1"/>
  <c r="J17" i="6"/>
  <c r="J12" i="6"/>
  <c r="J90" i="6"/>
  <c r="E7" i="6"/>
  <c r="E48" i="6" s="1"/>
  <c r="J37" i="5"/>
  <c r="J36" i="5"/>
  <c r="AY58" i="1" s="1"/>
  <c r="J35" i="5"/>
  <c r="AX58" i="1" s="1"/>
  <c r="BI369" i="5"/>
  <c r="BH369" i="5"/>
  <c r="BG369" i="5"/>
  <c r="BF369" i="5"/>
  <c r="T369" i="5"/>
  <c r="R369" i="5"/>
  <c r="P369" i="5"/>
  <c r="BI355" i="5"/>
  <c r="BH355" i="5"/>
  <c r="BG355" i="5"/>
  <c r="BF355" i="5"/>
  <c r="T355" i="5"/>
  <c r="R355" i="5"/>
  <c r="P355" i="5"/>
  <c r="BI351" i="5"/>
  <c r="BH351" i="5"/>
  <c r="BG351" i="5"/>
  <c r="BF351" i="5"/>
  <c r="T351" i="5"/>
  <c r="R351" i="5"/>
  <c r="P351" i="5"/>
  <c r="BI347" i="5"/>
  <c r="BH347" i="5"/>
  <c r="BG347" i="5"/>
  <c r="BF347" i="5"/>
  <c r="T347" i="5"/>
  <c r="R347" i="5"/>
  <c r="P347" i="5"/>
  <c r="BI343" i="5"/>
  <c r="BH343" i="5"/>
  <c r="BG343" i="5"/>
  <c r="BF343" i="5"/>
  <c r="T343" i="5"/>
  <c r="R343" i="5"/>
  <c r="P343" i="5"/>
  <c r="BI340" i="5"/>
  <c r="BH340" i="5"/>
  <c r="BG340" i="5"/>
  <c r="BF340" i="5"/>
  <c r="T340" i="5"/>
  <c r="R340" i="5"/>
  <c r="P340" i="5"/>
  <c r="BI326" i="5"/>
  <c r="BH326" i="5"/>
  <c r="BG326" i="5"/>
  <c r="BF326" i="5"/>
  <c r="T326" i="5"/>
  <c r="R326" i="5"/>
  <c r="P326" i="5"/>
  <c r="BI322" i="5"/>
  <c r="BH322" i="5"/>
  <c r="BG322" i="5"/>
  <c r="BF322" i="5"/>
  <c r="T322" i="5"/>
  <c r="R322" i="5"/>
  <c r="P322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6" i="5"/>
  <c r="BH306" i="5"/>
  <c r="BG306" i="5"/>
  <c r="BF306" i="5"/>
  <c r="T306" i="5"/>
  <c r="R306" i="5"/>
  <c r="P306" i="5"/>
  <c r="BI302" i="5"/>
  <c r="BH302" i="5"/>
  <c r="BG302" i="5"/>
  <c r="BF302" i="5"/>
  <c r="T302" i="5"/>
  <c r="R302" i="5"/>
  <c r="P302" i="5"/>
  <c r="BI294" i="5"/>
  <c r="BH294" i="5"/>
  <c r="BG294" i="5"/>
  <c r="BF294" i="5"/>
  <c r="T294" i="5"/>
  <c r="R294" i="5"/>
  <c r="P294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3" i="5"/>
  <c r="BH273" i="5"/>
  <c r="BG273" i="5"/>
  <c r="BF273" i="5"/>
  <c r="T273" i="5"/>
  <c r="R273" i="5"/>
  <c r="P273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T235" i="5" s="1"/>
  <c r="R236" i="5"/>
  <c r="R235" i="5"/>
  <c r="P236" i="5"/>
  <c r="P235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0" i="5"/>
  <c r="BH200" i="5"/>
  <c r="BG200" i="5"/>
  <c r="BF200" i="5"/>
  <c r="T200" i="5"/>
  <c r="R200" i="5"/>
  <c r="P200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48" i="5"/>
  <c r="BH148" i="5"/>
  <c r="BG148" i="5"/>
  <c r="BF148" i="5"/>
  <c r="T148" i="5"/>
  <c r="R148" i="5"/>
  <c r="P148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27" i="5"/>
  <c r="BH127" i="5"/>
  <c r="BG127" i="5"/>
  <c r="BF127" i="5"/>
  <c r="T127" i="5"/>
  <c r="R127" i="5"/>
  <c r="P127" i="5"/>
  <c r="BI120" i="5"/>
  <c r="BH120" i="5"/>
  <c r="BG120" i="5"/>
  <c r="BF120" i="5"/>
  <c r="T120" i="5"/>
  <c r="R120" i="5"/>
  <c r="P120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T105" i="5" s="1"/>
  <c r="R106" i="5"/>
  <c r="R105" i="5" s="1"/>
  <c r="P106" i="5"/>
  <c r="P105" i="5"/>
  <c r="BI100" i="5"/>
  <c r="BH100" i="5"/>
  <c r="BG100" i="5"/>
  <c r="BF100" i="5"/>
  <c r="T100" i="5"/>
  <c r="T99" i="5" s="1"/>
  <c r="T98" i="5" s="1"/>
  <c r="R100" i="5"/>
  <c r="R99" i="5"/>
  <c r="R98" i="5" s="1"/>
  <c r="P100" i="5"/>
  <c r="P99" i="5" s="1"/>
  <c r="P98" i="5" s="1"/>
  <c r="J93" i="5"/>
  <c r="F92" i="5"/>
  <c r="F90" i="5"/>
  <c r="E88" i="5"/>
  <c r="J55" i="5"/>
  <c r="F54" i="5"/>
  <c r="F52" i="5"/>
  <c r="E50" i="5"/>
  <c r="J21" i="5"/>
  <c r="E21" i="5"/>
  <c r="J92" i="5"/>
  <c r="J20" i="5"/>
  <c r="J18" i="5"/>
  <c r="E18" i="5"/>
  <c r="F93" i="5" s="1"/>
  <c r="J17" i="5"/>
  <c r="J12" i="5"/>
  <c r="J90" i="5" s="1"/>
  <c r="E7" i="5"/>
  <c r="E48" i="5"/>
  <c r="J37" i="4"/>
  <c r="J36" i="4"/>
  <c r="AY57" i="1" s="1"/>
  <c r="J35" i="4"/>
  <c r="AX57" i="1"/>
  <c r="BI371" i="4"/>
  <c r="BH371" i="4"/>
  <c r="BG371" i="4"/>
  <c r="BF371" i="4"/>
  <c r="T371" i="4"/>
  <c r="R371" i="4"/>
  <c r="P371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6" i="4"/>
  <c r="BH306" i="4"/>
  <c r="BG306" i="4"/>
  <c r="BF306" i="4"/>
  <c r="T306" i="4"/>
  <c r="R306" i="4"/>
  <c r="P306" i="4"/>
  <c r="BI298" i="4"/>
  <c r="BH298" i="4"/>
  <c r="BG298" i="4"/>
  <c r="BF298" i="4"/>
  <c r="T298" i="4"/>
  <c r="R298" i="4"/>
  <c r="P298" i="4"/>
  <c r="BI294" i="4"/>
  <c r="BH294" i="4"/>
  <c r="BG294" i="4"/>
  <c r="BF294" i="4"/>
  <c r="T294" i="4"/>
  <c r="R294" i="4"/>
  <c r="P294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49" i="4"/>
  <c r="BH249" i="4"/>
  <c r="BG249" i="4"/>
  <c r="BF249" i="4"/>
  <c r="T249" i="4"/>
  <c r="R249" i="4"/>
  <c r="P249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T234" i="4"/>
  <c r="R235" i="4"/>
  <c r="R234" i="4"/>
  <c r="P235" i="4"/>
  <c r="P234" i="4" s="1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2" i="4"/>
  <c r="BH202" i="4"/>
  <c r="BG202" i="4"/>
  <c r="BF202" i="4"/>
  <c r="T202" i="4"/>
  <c r="R202" i="4"/>
  <c r="P202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1" i="4"/>
  <c r="BH131" i="4"/>
  <c r="BG131" i="4"/>
  <c r="BF131" i="4"/>
  <c r="T131" i="4"/>
  <c r="R131" i="4"/>
  <c r="P131" i="4"/>
  <c r="BI126" i="4"/>
  <c r="BH126" i="4"/>
  <c r="BG126" i="4"/>
  <c r="BF126" i="4"/>
  <c r="T126" i="4"/>
  <c r="R126" i="4"/>
  <c r="P126" i="4"/>
  <c r="BI120" i="4"/>
  <c r="BH120" i="4"/>
  <c r="BG120" i="4"/>
  <c r="BF120" i="4"/>
  <c r="T120" i="4"/>
  <c r="R120" i="4"/>
  <c r="P120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T105" i="4" s="1"/>
  <c r="R106" i="4"/>
  <c r="R105" i="4"/>
  <c r="P106" i="4"/>
  <c r="P105" i="4"/>
  <c r="BI100" i="4"/>
  <c r="BH100" i="4"/>
  <c r="BG100" i="4"/>
  <c r="BF100" i="4"/>
  <c r="T100" i="4"/>
  <c r="T99" i="4"/>
  <c r="T98" i="4" s="1"/>
  <c r="R100" i="4"/>
  <c r="R99" i="4" s="1"/>
  <c r="R98" i="4" s="1"/>
  <c r="P100" i="4"/>
  <c r="P99" i="4" s="1"/>
  <c r="P98" i="4" s="1"/>
  <c r="J93" i="4"/>
  <c r="F92" i="4"/>
  <c r="F90" i="4"/>
  <c r="E88" i="4"/>
  <c r="J55" i="4"/>
  <c r="F54" i="4"/>
  <c r="F52" i="4"/>
  <c r="E50" i="4"/>
  <c r="J21" i="4"/>
  <c r="E21" i="4"/>
  <c r="J92" i="4"/>
  <c r="J20" i="4"/>
  <c r="J18" i="4"/>
  <c r="E18" i="4"/>
  <c r="F93" i="4" s="1"/>
  <c r="J17" i="4"/>
  <c r="J12" i="4"/>
  <c r="J90" i="4" s="1"/>
  <c r="E7" i="4"/>
  <c r="E86" i="4" s="1"/>
  <c r="J99" i="3"/>
  <c r="J37" i="3"/>
  <c r="J36" i="3"/>
  <c r="AY56" i="1"/>
  <c r="J35" i="3"/>
  <c r="AX56" i="1" s="1"/>
  <c r="BI482" i="3"/>
  <c r="BH482" i="3"/>
  <c r="BG482" i="3"/>
  <c r="BF482" i="3"/>
  <c r="T482" i="3"/>
  <c r="R482" i="3"/>
  <c r="P482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0" i="3"/>
  <c r="BH440" i="3"/>
  <c r="BG440" i="3"/>
  <c r="BF440" i="3"/>
  <c r="T440" i="3"/>
  <c r="R440" i="3"/>
  <c r="P440" i="3"/>
  <c r="BI434" i="3"/>
  <c r="BH434" i="3"/>
  <c r="BG434" i="3"/>
  <c r="BF434" i="3"/>
  <c r="T434" i="3"/>
  <c r="R434" i="3"/>
  <c r="P434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R426" i="3"/>
  <c r="P426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69" i="3"/>
  <c r="BH369" i="3"/>
  <c r="BG369" i="3"/>
  <c r="BF369" i="3"/>
  <c r="T369" i="3"/>
  <c r="R369" i="3"/>
  <c r="P369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T306" i="3" s="1"/>
  <c r="R307" i="3"/>
  <c r="R306" i="3" s="1"/>
  <c r="P307" i="3"/>
  <c r="P306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1" i="3"/>
  <c r="BH271" i="3"/>
  <c r="BG271" i="3"/>
  <c r="BF271" i="3"/>
  <c r="T271" i="3"/>
  <c r="R271" i="3"/>
  <c r="P271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T179" i="3" s="1"/>
  <c r="R180" i="3"/>
  <c r="R179" i="3"/>
  <c r="P180" i="3"/>
  <c r="P179" i="3"/>
  <c r="BI171" i="3"/>
  <c r="BH171" i="3"/>
  <c r="BG171" i="3"/>
  <c r="BF171" i="3"/>
  <c r="T171" i="3"/>
  <c r="R171" i="3"/>
  <c r="P171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27" i="3"/>
  <c r="BH127" i="3"/>
  <c r="BG127" i="3"/>
  <c r="BF127" i="3"/>
  <c r="T127" i="3"/>
  <c r="R127" i="3"/>
  <c r="P127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T100" i="3"/>
  <c r="R101" i="3"/>
  <c r="R100" i="3"/>
  <c r="P101" i="3"/>
  <c r="P100" i="3" s="1"/>
  <c r="J61" i="3"/>
  <c r="J94" i="3"/>
  <c r="F93" i="3"/>
  <c r="F91" i="3"/>
  <c r="E89" i="3"/>
  <c r="J55" i="3"/>
  <c r="F54" i="3"/>
  <c r="F52" i="3"/>
  <c r="E50" i="3"/>
  <c r="J21" i="3"/>
  <c r="E21" i="3"/>
  <c r="J54" i="3"/>
  <c r="J20" i="3"/>
  <c r="J18" i="3"/>
  <c r="E18" i="3"/>
  <c r="F94" i="3" s="1"/>
  <c r="J17" i="3"/>
  <c r="J12" i="3"/>
  <c r="J91" i="3" s="1"/>
  <c r="E7" i="3"/>
  <c r="E87" i="3" s="1"/>
  <c r="J37" i="2"/>
  <c r="J36" i="2"/>
  <c r="AY55" i="1" s="1"/>
  <c r="J35" i="2"/>
  <c r="AX55" i="1" s="1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5" i="2"/>
  <c r="BH465" i="2"/>
  <c r="BG465" i="2"/>
  <c r="BF465" i="2"/>
  <c r="T465" i="2"/>
  <c r="R465" i="2"/>
  <c r="P465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15" i="2"/>
  <c r="BH415" i="2"/>
  <c r="BG415" i="2"/>
  <c r="BF415" i="2"/>
  <c r="T415" i="2"/>
  <c r="T414" i="2" s="1"/>
  <c r="R415" i="2"/>
  <c r="R414" i="2"/>
  <c r="P415" i="2"/>
  <c r="P414" i="2"/>
  <c r="BI411" i="2"/>
  <c r="BH411" i="2"/>
  <c r="BG411" i="2"/>
  <c r="BF411" i="2"/>
  <c r="T411" i="2"/>
  <c r="T410" i="2"/>
  <c r="R411" i="2"/>
  <c r="R410" i="2"/>
  <c r="P411" i="2"/>
  <c r="P410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T391" i="2" s="1"/>
  <c r="R392" i="2"/>
  <c r="R391" i="2" s="1"/>
  <c r="P392" i="2"/>
  <c r="P391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6" i="2"/>
  <c r="BH376" i="2"/>
  <c r="BG376" i="2"/>
  <c r="BF376" i="2"/>
  <c r="T376" i="2"/>
  <c r="R376" i="2"/>
  <c r="P376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6" i="2"/>
  <c r="BH356" i="2"/>
  <c r="BG356" i="2"/>
  <c r="BF356" i="2"/>
  <c r="T356" i="2"/>
  <c r="T355" i="2" s="1"/>
  <c r="R356" i="2"/>
  <c r="R355" i="2"/>
  <c r="P356" i="2"/>
  <c r="P355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02" i="2"/>
  <c r="BH102" i="2"/>
  <c r="BG102" i="2"/>
  <c r="BF102" i="2"/>
  <c r="T102" i="2"/>
  <c r="T101" i="2" s="1"/>
  <c r="T100" i="2" s="1"/>
  <c r="R102" i="2"/>
  <c r="R101" i="2" s="1"/>
  <c r="R100" i="2" s="1"/>
  <c r="P102" i="2"/>
  <c r="P101" i="2" s="1"/>
  <c r="P100" i="2" s="1"/>
  <c r="J95" i="2"/>
  <c r="F94" i="2"/>
  <c r="F92" i="2"/>
  <c r="E90" i="2"/>
  <c r="J55" i="2"/>
  <c r="F54" i="2"/>
  <c r="F52" i="2"/>
  <c r="E50" i="2"/>
  <c r="J21" i="2"/>
  <c r="E21" i="2"/>
  <c r="J94" i="2"/>
  <c r="J20" i="2"/>
  <c r="J18" i="2"/>
  <c r="E18" i="2"/>
  <c r="F55" i="2" s="1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491" i="2"/>
  <c r="J527" i="2"/>
  <c r="J264" i="2"/>
  <c r="J362" i="2"/>
  <c r="J461" i="2"/>
  <c r="BK269" i="2"/>
  <c r="J426" i="3"/>
  <c r="J219" i="3"/>
  <c r="J440" i="3"/>
  <c r="BK294" i="3"/>
  <c r="BK453" i="3"/>
  <c r="J330" i="3"/>
  <c r="J211" i="3"/>
  <c r="J348" i="3"/>
  <c r="BK148" i="3"/>
  <c r="J242" i="4"/>
  <c r="BK154" i="4"/>
  <c r="J371" i="4"/>
  <c r="BK180" i="4"/>
  <c r="J317" i="4"/>
  <c r="BK140" i="4"/>
  <c r="BK278" i="5"/>
  <c r="BK177" i="5"/>
  <c r="J294" i="5"/>
  <c r="BK156" i="5"/>
  <c r="J266" i="5"/>
  <c r="BK282" i="5"/>
  <c r="BK127" i="5"/>
  <c r="BK237" i="6"/>
  <c r="J100" i="6"/>
  <c r="J279" i="6"/>
  <c r="BK350" i="6"/>
  <c r="J261" i="6"/>
  <c r="BK218" i="6"/>
  <c r="BK274" i="7"/>
  <c r="BK153" i="7"/>
  <c r="J226" i="7"/>
  <c r="J304" i="7"/>
  <c r="J162" i="7"/>
  <c r="J255" i="7"/>
  <c r="J303" i="8"/>
  <c r="BK102" i="8"/>
  <c r="J250" i="8"/>
  <c r="BK323" i="8"/>
  <c r="BK212" i="8"/>
  <c r="BK378" i="8"/>
  <c r="BK226" i="8"/>
  <c r="J347" i="9"/>
  <c r="J215" i="9"/>
  <c r="BK243" i="9"/>
  <c r="BK111" i="9"/>
  <c r="J219" i="9"/>
  <c r="BK249" i="9"/>
  <c r="J342" i="10"/>
  <c r="BK221" i="10"/>
  <c r="BK120" i="10"/>
  <c r="J221" i="10"/>
  <c r="BK358" i="10"/>
  <c r="J175" i="10"/>
  <c r="J118" i="11"/>
  <c r="J99" i="12"/>
  <c r="BK383" i="2"/>
  <c r="J415" i="2"/>
  <c r="J102" i="2"/>
  <c r="J486" i="2"/>
  <c r="J214" i="2"/>
  <c r="BK376" i="2"/>
  <c r="BK440" i="3"/>
  <c r="J206" i="3"/>
  <c r="BK317" i="3"/>
  <c r="J171" i="3"/>
  <c r="J434" i="3"/>
  <c r="BK307" i="3"/>
  <c r="BK120" i="3"/>
  <c r="J286" i="3"/>
  <c r="BK101" i="3"/>
  <c r="BK265" i="4"/>
  <c r="J158" i="4"/>
  <c r="BK171" i="4"/>
  <c r="J188" i="4"/>
  <c r="BK311" i="4"/>
  <c r="BK106" i="4"/>
  <c r="BK273" i="5"/>
  <c r="BK168" i="5"/>
  <c r="BK288" i="5"/>
  <c r="J110" i="5"/>
  <c r="J250" i="5"/>
  <c r="J263" i="5"/>
  <c r="BK362" i="6"/>
  <c r="J222" i="6"/>
  <c r="J390" i="6"/>
  <c r="J252" i="6"/>
  <c r="BK347" i="6"/>
  <c r="BK136" i="6"/>
  <c r="J228" i="6"/>
  <c r="BK307" i="7"/>
  <c r="BK171" i="7"/>
  <c r="BK268" i="7"/>
  <c r="J264" i="7"/>
  <c r="J135" i="7"/>
  <c r="J213" i="7"/>
  <c r="BK364" i="8"/>
  <c r="BK112" i="8"/>
  <c r="BK303" i="8"/>
  <c r="BK401" i="8"/>
  <c r="BK250" i="8"/>
  <c r="BK135" i="8"/>
  <c r="J293" i="8"/>
  <c r="BK153" i="8"/>
  <c r="BK289" i="9"/>
  <c r="BK363" i="9"/>
  <c r="J226" i="9"/>
  <c r="J363" i="9"/>
  <c r="BK226" i="9"/>
  <c r="J210" i="9"/>
  <c r="J305" i="10"/>
  <c r="BK205" i="10"/>
  <c r="J372" i="10"/>
  <c r="J205" i="10"/>
  <c r="J317" i="10"/>
  <c r="J121" i="11"/>
  <c r="J92" i="11"/>
  <c r="J89" i="12"/>
  <c r="BK396" i="2"/>
  <c r="BK456" i="2"/>
  <c r="J260" i="2"/>
  <c r="BK495" i="2"/>
  <c r="BK342" i="2"/>
  <c r="J383" i="2"/>
  <c r="J457" i="3"/>
  <c r="BK314" i="3"/>
  <c r="BK383" i="3"/>
  <c r="BK115" i="3"/>
  <c r="J360" i="3"/>
  <c r="J317" i="3"/>
  <c r="J180" i="3"/>
  <c r="BK325" i="3"/>
  <c r="BK347" i="4"/>
  <c r="J230" i="4"/>
  <c r="BK268" i="4"/>
  <c r="BK336" i="4"/>
  <c r="BK167" i="4"/>
  <c r="J277" i="4"/>
  <c r="J126" i="4"/>
  <c r="BK246" i="5"/>
  <c r="J127" i="5"/>
  <c r="BK285" i="5"/>
  <c r="J106" i="5"/>
  <c r="BK263" i="5"/>
  <c r="BK231" i="5"/>
  <c r="BK390" i="6"/>
  <c r="J187" i="6"/>
  <c r="BK376" i="6"/>
  <c r="BK266" i="6"/>
  <c r="J362" i="6"/>
  <c r="BK228" i="6"/>
  <c r="BK279" i="6"/>
  <c r="BK125" i="6"/>
  <c r="J222" i="7"/>
  <c r="BK315" i="7"/>
  <c r="BK202" i="7"/>
  <c r="BK252" i="7"/>
  <c r="BK158" i="7"/>
  <c r="J202" i="7"/>
  <c r="BK259" i="8"/>
  <c r="J356" i="8"/>
  <c r="BK231" i="8"/>
  <c r="BK293" i="8"/>
  <c r="J178" i="8"/>
  <c r="J364" i="8"/>
  <c r="J208" i="8"/>
  <c r="BK333" i="9"/>
  <c r="J192" i="9"/>
  <c r="J317" i="9"/>
  <c r="BK196" i="9"/>
  <c r="BK347" i="9"/>
  <c r="J188" i="9"/>
  <c r="J183" i="9"/>
  <c r="J263" i="10"/>
  <c r="BK175" i="10"/>
  <c r="BK269" i="10"/>
  <c r="BK342" i="10"/>
  <c r="J192" i="10"/>
  <c r="J131" i="11"/>
  <c r="BK109" i="12"/>
  <c r="J109" i="12"/>
  <c r="J406" i="2"/>
  <c r="J477" i="2"/>
  <c r="BK316" i="2"/>
  <c r="J507" i="2"/>
  <c r="J269" i="2"/>
  <c r="BK392" i="2"/>
  <c r="J482" i="3"/>
  <c r="J325" i="3"/>
  <c r="BK336" i="3"/>
  <c r="J232" i="3"/>
  <c r="J393" i="3"/>
  <c r="BK286" i="3"/>
  <c r="BK434" i="3"/>
  <c r="J245" i="3"/>
  <c r="BK317" i="4"/>
  <c r="BK162" i="4"/>
  <c r="BK249" i="4"/>
  <c r="J298" i="4"/>
  <c r="BK131" i="4"/>
  <c r="J273" i="5"/>
  <c r="J278" i="5"/>
  <c r="BK343" i="5"/>
  <c r="J156" i="5"/>
  <c r="BK252" i="6"/>
  <c r="J146" i="6"/>
  <c r="J294" i="6"/>
  <c r="BK367" i="6"/>
  <c r="J209" i="6"/>
  <c r="BK300" i="6"/>
  <c r="J165" i="6"/>
  <c r="BK188" i="7"/>
  <c r="J307" i="7"/>
  <c r="BK107" i="7"/>
  <c r="J166" i="7"/>
  <c r="BK217" i="7"/>
  <c r="BK262" i="8"/>
  <c r="J108" i="8"/>
  <c r="BK277" i="8"/>
  <c r="J129" i="8"/>
  <c r="J242" i="8"/>
  <c r="BK129" i="8"/>
  <c r="J311" i="8"/>
  <c r="J164" i="8"/>
  <c r="J295" i="9"/>
  <c r="BK127" i="9"/>
  <c r="J263" i="9"/>
  <c r="BK183" i="9"/>
  <c r="BK369" i="9"/>
  <c r="J202" i="9"/>
  <c r="BK230" i="9"/>
  <c r="BK317" i="10"/>
  <c r="BK246" i="10"/>
  <c r="J99" i="10"/>
  <c r="J231" i="10"/>
  <c r="BK372" i="10"/>
  <c r="J211" i="10"/>
  <c r="J112" i="11"/>
  <c r="BK106" i="12"/>
  <c r="J113" i="12"/>
  <c r="BK411" i="2"/>
  <c r="BK470" i="2"/>
  <c r="J159" i="2"/>
  <c r="J316" i="2"/>
  <c r="J495" i="2"/>
  <c r="BK351" i="2"/>
  <c r="BK461" i="3"/>
  <c r="BK261" i="3"/>
  <c r="BK360" i="3"/>
  <c r="BK211" i="3"/>
  <c r="BK396" i="3"/>
  <c r="J314" i="3"/>
  <c r="J148" i="3"/>
  <c r="BK311" i="3"/>
  <c r="J336" i="4"/>
  <c r="J235" i="4"/>
  <c r="J272" i="4"/>
  <c r="J202" i="4"/>
  <c r="J226" i="4"/>
  <c r="BK272" i="4"/>
  <c r="J120" i="4"/>
  <c r="BK306" i="5"/>
  <c r="J194" i="5"/>
  <c r="BK314" i="5"/>
  <c r="J177" i="5"/>
  <c r="J285" i="5"/>
  <c r="BK110" i="5"/>
  <c r="J217" i="5"/>
  <c r="J317" i="6"/>
  <c r="J125" i="6"/>
  <c r="J308" i="6"/>
  <c r="J376" i="6"/>
  <c r="BK182" i="6"/>
  <c r="BK261" i="6"/>
  <c r="BK100" i="6"/>
  <c r="J184" i="7"/>
  <c r="J329" i="7"/>
  <c r="J259" i="7"/>
  <c r="J107" i="7"/>
  <c r="J208" i="7"/>
  <c r="J218" i="8"/>
  <c r="BK284" i="8"/>
  <c r="BK374" i="8"/>
  <c r="J235" i="8"/>
  <c r="BK110" i="8"/>
  <c r="J277" i="8"/>
  <c r="J145" i="8"/>
  <c r="J285" i="9"/>
  <c r="J131" i="9"/>
  <c r="J179" i="9"/>
  <c r="J351" i="9"/>
  <c r="J166" i="9"/>
  <c r="J196" i="9"/>
  <c r="J301" i="10"/>
  <c r="J197" i="10"/>
  <c r="J354" i="10"/>
  <c r="BK192" i="10"/>
  <c r="J269" i="10"/>
  <c r="BK108" i="10"/>
  <c r="J143" i="11"/>
  <c r="J118" i="12"/>
  <c r="BK356" i="2"/>
  <c r="BK474" i="2"/>
  <c r="BK218" i="2"/>
  <c r="J503" i="2"/>
  <c r="J456" i="2"/>
  <c r="BK536" i="2"/>
  <c r="J274" i="2"/>
  <c r="BK399" i="3"/>
  <c r="J237" i="3"/>
  <c r="J363" i="3"/>
  <c r="J228" i="3"/>
  <c r="J101" i="3"/>
  <c r="J336" i="3"/>
  <c r="J184" i="3"/>
  <c r="J320" i="3"/>
  <c r="J154" i="3"/>
  <c r="J249" i="4"/>
  <c r="J211" i="4"/>
  <c r="J262" i="4"/>
  <c r="BK281" i="4"/>
  <c r="J347" i="4"/>
  <c r="J194" i="4"/>
  <c r="J322" i="5"/>
  <c r="J208" i="5"/>
  <c r="BK347" i="5"/>
  <c r="BK173" i="5"/>
  <c r="BK355" i="5"/>
  <c r="BK194" i="5"/>
  <c r="BK228" i="5"/>
  <c r="J337" i="6"/>
  <c r="J178" i="6"/>
  <c r="BK354" i="6"/>
  <c r="J195" i="6"/>
  <c r="J325" i="6"/>
  <c r="BK201" i="6"/>
  <c r="J246" i="6"/>
  <c r="J136" i="6"/>
  <c r="BK208" i="7"/>
  <c r="J311" i="7"/>
  <c r="BK184" i="7"/>
  <c r="J171" i="7"/>
  <c r="BK259" i="7"/>
  <c r="J158" i="7"/>
  <c r="BK195" i="8"/>
  <c r="J386" i="8"/>
  <c r="BK140" i="8"/>
  <c r="J280" i="8"/>
  <c r="BK173" i="8"/>
  <c r="BK326" i="8"/>
  <c r="BK199" i="8"/>
  <c r="J337" i="9"/>
  <c r="BK175" i="9"/>
  <c r="BK307" i="9"/>
  <c r="BK210" i="9"/>
  <c r="BK337" i="9"/>
  <c r="BK170" i="9"/>
  <c r="BK188" i="9"/>
  <c r="J278" i="10"/>
  <c r="J184" i="10"/>
  <c r="BK305" i="10"/>
  <c r="J108" i="10"/>
  <c r="BK263" i="10"/>
  <c r="BK99" i="10"/>
  <c r="J147" i="11"/>
  <c r="BK99" i="12"/>
  <c r="BK96" i="12"/>
  <c r="J210" i="2"/>
  <c r="J342" i="2"/>
  <c r="J532" i="2"/>
  <c r="BK461" i="2"/>
  <c r="BK260" i="2"/>
  <c r="BK415" i="2"/>
  <c r="J149" i="2"/>
  <c r="BK245" i="3"/>
  <c r="J333" i="3"/>
  <c r="BK224" i="3"/>
  <c r="BK426" i="3"/>
  <c r="J241" i="3"/>
  <c r="J396" i="3"/>
  <c r="BK109" i="3"/>
  <c r="BK245" i="4"/>
  <c r="BK306" i="4"/>
  <c r="J110" i="4"/>
  <c r="BK242" i="4"/>
  <c r="BK211" i="4"/>
  <c r="J355" i="5"/>
  <c r="J260" i="5"/>
  <c r="J164" i="5"/>
  <c r="J228" i="5"/>
  <c r="J340" i="5"/>
  <c r="J173" i="5"/>
  <c r="J168" i="5"/>
  <c r="J350" i="6"/>
  <c r="BK233" i="6"/>
  <c r="J106" i="6"/>
  <c r="J291" i="6"/>
  <c r="BK106" i="6"/>
  <c r="J322" i="6"/>
  <c r="BK308" i="6"/>
  <c r="J169" i="6"/>
  <c r="BK236" i="7"/>
  <c r="BK111" i="7"/>
  <c r="J241" i="7"/>
  <c r="BK229" i="7"/>
  <c r="J315" i="7"/>
  <c r="BK179" i="7"/>
  <c r="J191" i="8"/>
  <c r="BK320" i="8"/>
  <c r="J160" i="8"/>
  <c r="BK274" i="8"/>
  <c r="J204" i="8"/>
  <c r="J259" i="8"/>
  <c r="BK359" i="9"/>
  <c r="BK263" i="9"/>
  <c r="J253" i="9"/>
  <c r="BK162" i="9"/>
  <c r="J307" i="9"/>
  <c r="J157" i="9"/>
  <c r="BK202" i="9"/>
  <c r="BK311" i="10"/>
  <c r="BK130" i="10"/>
  <c r="J250" i="10"/>
  <c r="BK134" i="10"/>
  <c r="BK231" i="10"/>
  <c r="BK151" i="11"/>
  <c r="J93" i="12"/>
  <c r="BK532" i="2"/>
  <c r="J323" i="2"/>
  <c r="BK399" i="2"/>
  <c r="J546" i="2"/>
  <c r="BK402" i="2"/>
  <c r="BK503" i="2"/>
  <c r="J218" i="2"/>
  <c r="BK430" i="3"/>
  <c r="BK251" i="3"/>
  <c r="J107" i="3"/>
  <c r="BK282" i="3"/>
  <c r="BK363" i="3"/>
  <c r="J251" i="3"/>
  <c r="J201" i="3"/>
  <c r="BK352" i="3"/>
  <c r="BK171" i="3"/>
  <c r="J281" i="4"/>
  <c r="J351" i="4"/>
  <c r="J180" i="4"/>
  <c r="J215" i="4"/>
  <c r="J314" i="4"/>
  <c r="BK175" i="4"/>
  <c r="BK340" i="5"/>
  <c r="J288" i="5"/>
  <c r="J200" i="5"/>
  <c r="BK317" i="5"/>
  <c r="BK186" i="5"/>
  <c r="BK322" i="5"/>
  <c r="J148" i="5"/>
  <c r="J213" i="5"/>
  <c r="J284" i="6"/>
  <c r="J174" i="6"/>
  <c r="BK322" i="6"/>
  <c r="J191" i="6"/>
  <c r="J288" i="6"/>
  <c r="BK333" i="6"/>
  <c r="BK209" i="6"/>
  <c r="BK241" i="7"/>
  <c r="J119" i="7"/>
  <c r="BK222" i="7"/>
  <c r="J271" i="7"/>
  <c r="J179" i="7"/>
  <c r="BK264" i="7"/>
  <c r="BK382" i="8"/>
  <c r="BK116" i="8"/>
  <c r="J255" i="8"/>
  <c r="BK386" i="8"/>
  <c r="BK208" i="8"/>
  <c r="J374" i="8"/>
  <c r="BK255" i="8"/>
  <c r="J355" i="9"/>
  <c r="BK179" i="9"/>
  <c r="BK303" i="9"/>
  <c r="BK215" i="9"/>
  <c r="BK355" i="9"/>
  <c r="J239" i="9"/>
  <c r="J266" i="9"/>
  <c r="BK354" i="10"/>
  <c r="BK211" i="10"/>
  <c r="BK350" i="10"/>
  <c r="BK157" i="10"/>
  <c r="J346" i="10"/>
  <c r="J179" i="10"/>
  <c r="BK126" i="11"/>
  <c r="BK89" i="12"/>
  <c r="J536" i="2"/>
  <c r="BK264" i="2"/>
  <c r="J356" i="2"/>
  <c r="J411" i="2"/>
  <c r="BK149" i="2"/>
  <c r="BK387" i="2"/>
  <c r="J155" i="2"/>
  <c r="BK330" i="3"/>
  <c r="J111" i="3"/>
  <c r="BK237" i="3"/>
  <c r="BK107" i="3"/>
  <c r="J352" i="3"/>
  <c r="BK232" i="3"/>
  <c r="J388" i="3"/>
  <c r="BK184" i="3"/>
  <c r="BK286" i="4"/>
  <c r="BK184" i="4"/>
  <c r="BK254" i="4"/>
  <c r="J268" i="4"/>
  <c r="J106" i="4"/>
  <c r="BK188" i="4"/>
  <c r="J326" i="5"/>
  <c r="BK250" i="5"/>
  <c r="BK161" i="5"/>
  <c r="J269" i="5"/>
  <c r="J100" i="5"/>
  <c r="BK243" i="5"/>
  <c r="BK236" i="5"/>
  <c r="J354" i="6"/>
  <c r="BK191" i="6"/>
  <c r="J371" i="6"/>
  <c r="J182" i="6"/>
  <c r="J300" i="6"/>
  <c r="BK294" i="6"/>
  <c r="BK146" i="6"/>
  <c r="J229" i="7"/>
  <c r="J105" i="7"/>
  <c r="BK192" i="7"/>
  <c r="J246" i="7"/>
  <c r="J288" i="7"/>
  <c r="BK166" i="7"/>
  <c r="BK186" i="8"/>
  <c r="BK315" i="8"/>
  <c r="J116" i="8"/>
  <c r="J262" i="8"/>
  <c r="J186" i="8"/>
  <c r="BK348" i="8"/>
  <c r="BK265" i="8"/>
  <c r="J369" i="9"/>
  <c r="J269" i="9"/>
  <c r="J325" i="9"/>
  <c r="BK131" i="9"/>
  <c r="J312" i="9"/>
  <c r="J303" i="9"/>
  <c r="J175" i="9"/>
  <c r="BK266" i="10"/>
  <c r="J134" i="10"/>
  <c r="J259" i="10"/>
  <c r="J166" i="10"/>
  <c r="J235" i="10"/>
  <c r="J151" i="11"/>
  <c r="BK118" i="12"/>
  <c r="J470" i="2"/>
  <c r="BK546" i="2"/>
  <c r="J392" i="2"/>
  <c r="J541" i="2"/>
  <c r="BK336" i="2"/>
  <c r="BK481" i="2"/>
  <c r="BK210" i="2"/>
  <c r="BK333" i="3"/>
  <c r="J141" i="3"/>
  <c r="BK256" i="3"/>
  <c r="BK388" i="3"/>
  <c r="J256" i="3"/>
  <c r="J399" i="3"/>
  <c r="BK228" i="3"/>
  <c r="BK294" i="4"/>
  <c r="BK222" i="4"/>
  <c r="J343" i="4"/>
  <c r="BK230" i="4"/>
  <c r="BK314" i="4"/>
  <c r="J162" i="4"/>
  <c r="J154" i="4"/>
  <c r="J302" i="5"/>
  <c r="J186" i="5"/>
  <c r="J311" i="5"/>
  <c r="BK224" i="5"/>
  <c r="BK269" i="5"/>
  <c r="J138" i="5"/>
  <c r="BK200" i="5"/>
  <c r="BK246" i="6"/>
  <c r="BK161" i="6"/>
  <c r="J275" i="6"/>
  <c r="BK178" i="6"/>
  <c r="J272" i="6"/>
  <c r="J312" i="6"/>
  <c r="J201" i="6"/>
  <c r="J252" i="7"/>
  <c r="BK124" i="7"/>
  <c r="J217" i="7"/>
  <c r="J249" i="7"/>
  <c r="BK105" i="7"/>
  <c r="BK119" i="7"/>
  <c r="BK145" i="8"/>
  <c r="BK269" i="8"/>
  <c r="BK369" i="8"/>
  <c r="J231" i="8"/>
  <c r="J382" i="8"/>
  <c r="J274" i="8"/>
  <c r="J102" i="8"/>
  <c r="BK266" i="9"/>
  <c r="J333" i="9"/>
  <c r="J246" i="9"/>
  <c r="J170" i="9"/>
  <c r="BK285" i="9"/>
  <c r="BK280" i="9"/>
  <c r="BK101" i="9"/>
  <c r="BK254" i="10"/>
  <c r="J273" i="10"/>
  <c r="BK179" i="10"/>
  <c r="J246" i="10"/>
  <c r="BK184" i="10"/>
  <c r="BK121" i="11"/>
  <c r="J106" i="12"/>
  <c r="BK507" i="2"/>
  <c r="BK346" i="2"/>
  <c r="J402" i="2"/>
  <c r="J144" i="2"/>
  <c r="BK477" i="2"/>
  <c r="BK102" i="2"/>
  <c r="BK323" i="2"/>
  <c r="J356" i="3"/>
  <c r="BK201" i="3"/>
  <c r="BK271" i="3"/>
  <c r="BK482" i="3"/>
  <c r="BK339" i="3"/>
  <c r="BK215" i="3"/>
  <c r="BK379" i="3"/>
  <c r="BK241" i="3"/>
  <c r="BK298" i="4"/>
  <c r="J167" i="4"/>
  <c r="J222" i="4"/>
  <c r="J294" i="4"/>
  <c r="BK120" i="4"/>
  <c r="J184" i="4"/>
  <c r="J317" i="5"/>
  <c r="BK213" i="5"/>
  <c r="J306" i="5"/>
  <c r="BK133" i="5"/>
  <c r="J236" i="5"/>
  <c r="BK266" i="5"/>
  <c r="J161" i="5"/>
  <c r="J249" i="6"/>
  <c r="BK130" i="6"/>
  <c r="BK317" i="6"/>
  <c r="BK187" i="6"/>
  <c r="BK284" i="6"/>
  <c r="J130" i="6"/>
  <c r="J237" i="6"/>
  <c r="BK271" i="7"/>
  <c r="BK135" i="7"/>
  <c r="BK162" i="7"/>
  <c r="BK175" i="7"/>
  <c r="J236" i="7"/>
  <c r="BK145" i="7"/>
  <c r="J173" i="8"/>
  <c r="BK297" i="8"/>
  <c r="BK352" i="8"/>
  <c r="BK246" i="8"/>
  <c r="J153" i="8"/>
  <c r="J315" i="8"/>
  <c r="BK178" i="8"/>
  <c r="BK317" i="9"/>
  <c r="BK148" i="9"/>
  <c r="BK239" i="9"/>
  <c r="J121" i="9"/>
  <c r="J272" i="9"/>
  <c r="J234" i="9"/>
  <c r="BK346" i="10"/>
  <c r="J201" i="10"/>
  <c r="J358" i="10"/>
  <c r="BK197" i="10"/>
  <c r="BK301" i="10"/>
  <c r="BK171" i="10"/>
  <c r="BK92" i="11"/>
  <c r="BK93" i="12"/>
  <c r="J376" i="2"/>
  <c r="J465" i="2"/>
  <c r="J163" i="2"/>
  <c r="J491" i="2"/>
  <c r="J346" i="2"/>
  <c r="BK465" i="2"/>
  <c r="BK159" i="2"/>
  <c r="J215" i="3"/>
  <c r="J379" i="3"/>
  <c r="BK206" i="3"/>
  <c r="J109" i="3"/>
  <c r="J343" i="3"/>
  <c r="BK141" i="3"/>
  <c r="J298" i="3"/>
  <c r="J115" i="3"/>
  <c r="J254" i="4"/>
  <c r="J286" i="4"/>
  <c r="J339" i="4"/>
  <c r="J171" i="4"/>
  <c r="BK259" i="4"/>
  <c r="J131" i="4"/>
  <c r="BK311" i="5"/>
  <c r="BK240" i="5"/>
  <c r="BK148" i="5"/>
  <c r="BK302" i="5"/>
  <c r="BK120" i="5"/>
  <c r="J255" i="5"/>
  <c r="J240" i="5"/>
  <c r="J328" i="6"/>
  <c r="J218" i="6"/>
  <c r="J367" i="6"/>
  <c r="BK249" i="6"/>
  <c r="J333" i="6"/>
  <c r="BK156" i="6"/>
  <c r="J242" i="6"/>
  <c r="BK288" i="7"/>
  <c r="J145" i="7"/>
  <c r="BK249" i="7"/>
  <c r="BK255" i="7"/>
  <c r="BK129" i="7"/>
  <c r="BK198" i="7"/>
  <c r="J182" i="8"/>
  <c r="J326" i="8"/>
  <c r="BK218" i="8"/>
  <c r="J288" i="8"/>
  <c r="BK182" i="8"/>
  <c r="BK356" i="8"/>
  <c r="BK204" i="8"/>
  <c r="BK325" i="9"/>
  <c r="J243" i="9"/>
  <c r="J249" i="9"/>
  <c r="J107" i="9"/>
  <c r="J321" i="9"/>
  <c r="J276" i="9"/>
  <c r="BK166" i="9"/>
  <c r="BK273" i="10"/>
  <c r="J145" i="10"/>
  <c r="J266" i="10"/>
  <c r="J120" i="10"/>
  <c r="BK259" i="10"/>
  <c r="BK145" i="10"/>
  <c r="BK112" i="11"/>
  <c r="J96" i="12"/>
  <c r="J367" i="2"/>
  <c r="J396" i="2"/>
  <c r="AS54" i="1"/>
  <c r="BK348" i="3"/>
  <c r="J161" i="3"/>
  <c r="J311" i="3"/>
  <c r="J120" i="3"/>
  <c r="J369" i="3"/>
  <c r="J261" i="3"/>
  <c r="J430" i="3"/>
  <c r="J282" i="3"/>
  <c r="BK262" i="4"/>
  <c r="J311" i="4"/>
  <c r="J149" i="4"/>
  <c r="J306" i="4"/>
  <c r="BK158" i="4"/>
  <c r="BK226" i="4"/>
  <c r="BK351" i="5"/>
  <c r="BK217" i="5"/>
  <c r="BK369" i="5"/>
  <c r="J231" i="5"/>
  <c r="J347" i="5"/>
  <c r="BK190" i="5"/>
  <c r="BK164" i="5"/>
  <c r="BK256" i="6"/>
  <c r="BK169" i="6"/>
  <c r="BK325" i="6"/>
  <c r="J233" i="6"/>
  <c r="BK328" i="6"/>
  <c r="BK120" i="6"/>
  <c r="BK174" i="6"/>
  <c r="BK246" i="7"/>
  <c r="J129" i="7"/>
  <c r="J292" i="7"/>
  <c r="J111" i="7"/>
  <c r="J198" i="7"/>
  <c r="J268" i="7"/>
  <c r="J124" i="7"/>
  <c r="J135" i="8"/>
  <c r="J352" i="8"/>
  <c r="J212" i="8"/>
  <c r="J284" i="8"/>
  <c r="BK164" i="8"/>
  <c r="J297" i="8"/>
  <c r="J195" i="8"/>
  <c r="BK312" i="9"/>
  <c r="J162" i="9"/>
  <c r="J289" i="9"/>
  <c r="J359" i="9"/>
  <c r="BK246" i="9"/>
  <c r="BK269" i="9"/>
  <c r="BK107" i="9"/>
  <c r="BK284" i="10"/>
  <c r="BK166" i="10"/>
  <c r="BK291" i="10"/>
  <c r="J130" i="10"/>
  <c r="BK201" i="10"/>
  <c r="BK143" i="11"/>
  <c r="BK102" i="12"/>
  <c r="J523" i="2"/>
  <c r="BK274" i="2"/>
  <c r="J351" i="2"/>
  <c r="BK523" i="2"/>
  <c r="BK367" i="2"/>
  <c r="BK406" i="2"/>
  <c r="BK144" i="2"/>
  <c r="BK302" i="3"/>
  <c r="J453" i="3"/>
  <c r="BK298" i="3"/>
  <c r="BK111" i="3"/>
  <c r="BK356" i="3"/>
  <c r="J224" i="3"/>
  <c r="BK369" i="3"/>
  <c r="BK343" i="4"/>
  <c r="BK215" i="4"/>
  <c r="BK277" i="4"/>
  <c r="BK371" i="4"/>
  <c r="BK235" i="4"/>
  <c r="BK110" i="4"/>
  <c r="J239" i="4"/>
  <c r="J343" i="5"/>
  <c r="J243" i="5"/>
  <c r="J133" i="5"/>
  <c r="BK260" i="5"/>
  <c r="J314" i="5"/>
  <c r="BK100" i="5"/>
  <c r="BK138" i="5"/>
  <c r="J269" i="6"/>
  <c r="J120" i="6"/>
  <c r="BK312" i="6"/>
  <c r="BK371" i="6"/>
  <c r="J266" i="6"/>
  <c r="BK291" i="6"/>
  <c r="J156" i="6"/>
  <c r="BK232" i="7"/>
  <c r="J99" i="7"/>
  <c r="BK99" i="7"/>
  <c r="BK213" i="7"/>
  <c r="BK280" i="7"/>
  <c r="J192" i="7"/>
  <c r="BK235" i="8"/>
  <c r="J323" i="8"/>
  <c r="J246" i="8"/>
  <c r="J320" i="8"/>
  <c r="BK191" i="8"/>
  <c r="J369" i="8"/>
  <c r="BK242" i="8"/>
  <c r="BK321" i="9"/>
  <c r="BK138" i="9"/>
  <c r="BK258" i="9"/>
  <c r="J127" i="9"/>
  <c r="J258" i="9"/>
  <c r="BK253" i="9"/>
  <c r="J148" i="9"/>
  <c r="BK235" i="10"/>
  <c r="J157" i="10"/>
  <c r="J254" i="10"/>
  <c r="J350" i="10"/>
  <c r="BK226" i="10"/>
  <c r="BK131" i="11"/>
  <c r="BK122" i="12"/>
  <c r="BK541" i="2"/>
  <c r="BK511" i="2"/>
  <c r="J387" i="2"/>
  <c r="J511" i="2"/>
  <c r="J399" i="2"/>
  <c r="BK486" i="2"/>
  <c r="BK214" i="2"/>
  <c r="J339" i="3"/>
  <c r="BK127" i="3"/>
  <c r="J302" i="3"/>
  <c r="BK180" i="3"/>
  <c r="J383" i="3"/>
  <c r="J271" i="3"/>
  <c r="J461" i="3"/>
  <c r="J294" i="3"/>
  <c r="BK161" i="3"/>
  <c r="J259" i="4"/>
  <c r="J140" i="4"/>
  <c r="J175" i="4"/>
  <c r="BK194" i="4"/>
  <c r="BK339" i="4"/>
  <c r="BK149" i="4"/>
  <c r="BK294" i="5"/>
  <c r="J190" i="5"/>
  <c r="BK326" i="5"/>
  <c r="J181" i="5"/>
  <c r="J282" i="5"/>
  <c r="BK106" i="5"/>
  <c r="BK288" i="6"/>
  <c r="BK165" i="6"/>
  <c r="J347" i="6"/>
  <c r="BK222" i="6"/>
  <c r="BK337" i="6"/>
  <c r="BK195" i="6"/>
  <c r="J256" i="6"/>
  <c r="BK292" i="7"/>
  <c r="J175" i="7"/>
  <c r="BK304" i="7"/>
  <c r="J280" i="7"/>
  <c r="J274" i="7"/>
  <c r="J378" i="8"/>
  <c r="J110" i="8"/>
  <c r="J265" i="8"/>
  <c r="J401" i="8"/>
  <c r="J226" i="8"/>
  <c r="BK108" i="8"/>
  <c r="BK288" i="8"/>
  <c r="J140" i="8"/>
  <c r="J280" i="9"/>
  <c r="BK121" i="9"/>
  <c r="BK219" i="9"/>
  <c r="J101" i="9"/>
  <c r="J230" i="9"/>
  <c r="BK295" i="9"/>
  <c r="J111" i="9"/>
  <c r="J226" i="10"/>
  <c r="J284" i="10"/>
  <c r="J171" i="10"/>
  <c r="BK250" i="10"/>
  <c r="J126" i="11"/>
  <c r="BK118" i="11"/>
  <c r="J102" i="12"/>
  <c r="J481" i="2"/>
  <c r="BK163" i="2"/>
  <c r="BK362" i="2"/>
  <c r="BK527" i="2"/>
  <c r="J474" i="2"/>
  <c r="BK155" i="2"/>
  <c r="J336" i="2"/>
  <c r="BK343" i="3"/>
  <c r="BK154" i="3"/>
  <c r="J307" i="3"/>
  <c r="J127" i="3"/>
  <c r="BK457" i="3"/>
  <c r="BK320" i="3"/>
  <c r="BK219" i="3"/>
  <c r="BK393" i="3"/>
  <c r="BK351" i="4"/>
  <c r="BK239" i="4"/>
  <c r="J265" i="4"/>
  <c r="BK126" i="4"/>
  <c r="J245" i="4"/>
  <c r="J100" i="4"/>
  <c r="BK202" i="4"/>
  <c r="BK100" i="4"/>
  <c r="BK255" i="5"/>
  <c r="BK181" i="5"/>
  <c r="J351" i="5"/>
  <c r="J246" i="5"/>
  <c r="J369" i="5"/>
  <c r="BK208" i="5"/>
  <c r="J224" i="5"/>
  <c r="J120" i="5"/>
  <c r="BK242" i="6"/>
  <c r="BK110" i="6"/>
  <c r="BK272" i="6"/>
  <c r="J161" i="6"/>
  <c r="BK269" i="6"/>
  <c r="BK275" i="6"/>
  <c r="J110" i="6"/>
  <c r="BK226" i="7"/>
  <c r="BK329" i="7"/>
  <c r="J188" i="7"/>
  <c r="J232" i="7"/>
  <c r="BK311" i="7"/>
  <c r="J153" i="7"/>
  <c r="J199" i="8"/>
  <c r="BK311" i="8"/>
  <c r="J348" i="8"/>
  <c r="J269" i="8"/>
  <c r="BK160" i="8"/>
  <c r="BK280" i="8"/>
  <c r="J112" i="8"/>
  <c r="BK272" i="9"/>
  <c r="BK351" i="9"/>
  <c r="BK234" i="9"/>
  <c r="BK157" i="9"/>
  <c r="BK276" i="9"/>
  <c r="J138" i="9"/>
  <c r="BK192" i="9"/>
  <c r="J291" i="10"/>
  <c r="J188" i="10"/>
  <c r="BK278" i="10"/>
  <c r="BK188" i="10"/>
  <c r="J311" i="10"/>
  <c r="BK147" i="11"/>
  <c r="J122" i="12"/>
  <c r="BK113" i="12"/>
  <c r="R259" i="2" l="1"/>
  <c r="R199" i="5"/>
  <c r="R230" i="8"/>
  <c r="R210" i="10"/>
  <c r="P225" i="10"/>
  <c r="P143" i="2"/>
  <c r="T259" i="2"/>
  <c r="R193" i="4"/>
  <c r="T199" i="5"/>
  <c r="P230" i="8"/>
  <c r="T214" i="9"/>
  <c r="T210" i="10"/>
  <c r="T225" i="10"/>
  <c r="R143" i="2"/>
  <c r="R142" i="2" s="1"/>
  <c r="P193" i="4"/>
  <c r="T230" i="8"/>
  <c r="R214" i="9"/>
  <c r="R225" i="10"/>
  <c r="T143" i="2"/>
  <c r="P259" i="2"/>
  <c r="T193" i="4"/>
  <c r="P199" i="5"/>
  <c r="P214" i="9"/>
  <c r="P210" i="10"/>
  <c r="R154" i="2"/>
  <c r="BK273" i="2"/>
  <c r="J273" i="2" s="1"/>
  <c r="J68" i="2" s="1"/>
  <c r="P361" i="2"/>
  <c r="P375" i="2"/>
  <c r="BK395" i="2"/>
  <c r="J395" i="2" s="1"/>
  <c r="J73" i="2" s="1"/>
  <c r="BK455" i="2"/>
  <c r="J455" i="2" s="1"/>
  <c r="J77" i="2" s="1"/>
  <c r="R485" i="2"/>
  <c r="T106" i="3"/>
  <c r="T114" i="3"/>
  <c r="T113" i="3" s="1"/>
  <c r="P183" i="3"/>
  <c r="R250" i="3"/>
  <c r="P281" i="3"/>
  <c r="R293" i="3"/>
  <c r="T310" i="3"/>
  <c r="BK324" i="3"/>
  <c r="J324" i="3"/>
  <c r="J75" i="3" s="1"/>
  <c r="T342" i="3"/>
  <c r="BK368" i="3"/>
  <c r="J368" i="3" s="1"/>
  <c r="J77" i="3" s="1"/>
  <c r="P109" i="4"/>
  <c r="P108" i="4"/>
  <c r="P139" i="4"/>
  <c r="R210" i="4"/>
  <c r="R221" i="4"/>
  <c r="R238" i="4"/>
  <c r="T253" i="4"/>
  <c r="BK271" i="4"/>
  <c r="J271" i="4"/>
  <c r="J75" i="4"/>
  <c r="P285" i="4"/>
  <c r="BK109" i="5"/>
  <c r="J109" i="5"/>
  <c r="J65" i="5"/>
  <c r="BK147" i="5"/>
  <c r="J147" i="5" s="1"/>
  <c r="J67" i="5" s="1"/>
  <c r="BK212" i="5"/>
  <c r="J212" i="5"/>
  <c r="J69" i="5" s="1"/>
  <c r="BK223" i="5"/>
  <c r="J223" i="5"/>
  <c r="J70" i="5" s="1"/>
  <c r="P239" i="5"/>
  <c r="T254" i="5"/>
  <c r="R272" i="5"/>
  <c r="T293" i="5"/>
  <c r="R109" i="6"/>
  <c r="R108" i="6" s="1"/>
  <c r="R97" i="6" s="1"/>
  <c r="BK145" i="6"/>
  <c r="J145" i="6" s="1"/>
  <c r="J67" i="6" s="1"/>
  <c r="BK200" i="6"/>
  <c r="J200" i="6"/>
  <c r="J68" i="6"/>
  <c r="T217" i="6"/>
  <c r="P227" i="6"/>
  <c r="P245" i="6"/>
  <c r="R260" i="6"/>
  <c r="R278" i="6"/>
  <c r="P299" i="6"/>
  <c r="P104" i="7"/>
  <c r="P110" i="7"/>
  <c r="P109" i="7" s="1"/>
  <c r="P144" i="7"/>
  <c r="R197" i="7"/>
  <c r="R207" i="7"/>
  <c r="P225" i="7"/>
  <c r="T240" i="7"/>
  <c r="R258" i="7"/>
  <c r="P279" i="7"/>
  <c r="R107" i="8"/>
  <c r="T115" i="8"/>
  <c r="T114" i="8"/>
  <c r="BK163" i="8"/>
  <c r="J163" i="8" s="1"/>
  <c r="J68" i="8" s="1"/>
  <c r="T217" i="8"/>
  <c r="P241" i="8"/>
  <c r="P258" i="8"/>
  <c r="BK273" i="8"/>
  <c r="P287" i="8"/>
  <c r="P302" i="8"/>
  <c r="R110" i="9"/>
  <c r="R109" i="9"/>
  <c r="P147" i="9"/>
  <c r="BK201" i="9"/>
  <c r="J201" i="9" s="1"/>
  <c r="J68" i="9" s="1"/>
  <c r="T225" i="9"/>
  <c r="R242" i="9"/>
  <c r="T257" i="9"/>
  <c r="BK279" i="9"/>
  <c r="J279" i="9"/>
  <c r="J76" i="9"/>
  <c r="BK294" i="9"/>
  <c r="J294" i="9" s="1"/>
  <c r="J77" i="9" s="1"/>
  <c r="BK107" i="10"/>
  <c r="J107" i="10" s="1"/>
  <c r="J64" i="10" s="1"/>
  <c r="T156" i="10"/>
  <c r="BK245" i="10"/>
  <c r="J245" i="10" s="1"/>
  <c r="J69" i="10" s="1"/>
  <c r="P262" i="10"/>
  <c r="T290" i="10"/>
  <c r="T276" i="10" s="1"/>
  <c r="BK111" i="11"/>
  <c r="T130" i="11"/>
  <c r="T129" i="11"/>
  <c r="P92" i="12"/>
  <c r="R105" i="12"/>
  <c r="P154" i="2"/>
  <c r="P142" i="2"/>
  <c r="R273" i="2"/>
  <c r="T361" i="2"/>
  <c r="R375" i="2"/>
  <c r="T395" i="2"/>
  <c r="T455" i="2"/>
  <c r="BK485" i="2"/>
  <c r="J485" i="2"/>
  <c r="J78" i="2"/>
  <c r="P106" i="3"/>
  <c r="BK114" i="3"/>
  <c r="BK113" i="3"/>
  <c r="J113" i="3"/>
  <c r="J64" i="3" s="1"/>
  <c r="BK183" i="3"/>
  <c r="J183" i="3"/>
  <c r="J68" i="3"/>
  <c r="P250" i="3"/>
  <c r="T281" i="3"/>
  <c r="BK293" i="3"/>
  <c r="J293" i="3"/>
  <c r="J71" i="3" s="1"/>
  <c r="P310" i="3"/>
  <c r="P324" i="3"/>
  <c r="BK342" i="3"/>
  <c r="J342" i="3" s="1"/>
  <c r="J76" i="3" s="1"/>
  <c r="T368" i="3"/>
  <c r="T109" i="4"/>
  <c r="T108" i="4" s="1"/>
  <c r="T139" i="4"/>
  <c r="T210" i="4"/>
  <c r="P221" i="4"/>
  <c r="T238" i="4"/>
  <c r="R253" i="4"/>
  <c r="T271" i="4"/>
  <c r="R285" i="4"/>
  <c r="R109" i="5"/>
  <c r="R108" i="5"/>
  <c r="R147" i="5"/>
  <c r="T212" i="5"/>
  <c r="R239" i="5"/>
  <c r="BK254" i="5"/>
  <c r="J254" i="5"/>
  <c r="J74" i="5"/>
  <c r="P272" i="5"/>
  <c r="P293" i="5"/>
  <c r="T109" i="6"/>
  <c r="T108" i="6"/>
  <c r="T145" i="6"/>
  <c r="R200" i="6"/>
  <c r="BK217" i="6"/>
  <c r="J217" i="6" s="1"/>
  <c r="J69" i="6" s="1"/>
  <c r="R227" i="6"/>
  <c r="R245" i="6"/>
  <c r="BK260" i="6"/>
  <c r="J260" i="6" s="1"/>
  <c r="J74" i="6" s="1"/>
  <c r="BK278" i="6"/>
  <c r="J278" i="6" s="1"/>
  <c r="J75" i="6" s="1"/>
  <c r="T299" i="6"/>
  <c r="T104" i="7"/>
  <c r="R110" i="7"/>
  <c r="R109" i="7" s="1"/>
  <c r="BK144" i="7"/>
  <c r="J144" i="7"/>
  <c r="J67" i="7" s="1"/>
  <c r="BK197" i="7"/>
  <c r="J197" i="7"/>
  <c r="J68" i="7"/>
  <c r="BK207" i="7"/>
  <c r="J207" i="7" s="1"/>
  <c r="J69" i="7" s="1"/>
  <c r="BK225" i="7"/>
  <c r="J225" i="7" s="1"/>
  <c r="J71" i="7" s="1"/>
  <c r="BK240" i="7"/>
  <c r="J240" i="7"/>
  <c r="J73" i="7"/>
  <c r="BK258" i="7"/>
  <c r="J258" i="7"/>
  <c r="J74" i="7"/>
  <c r="R279" i="7"/>
  <c r="BK107" i="8"/>
  <c r="J107" i="8"/>
  <c r="J63" i="8"/>
  <c r="BK115" i="8"/>
  <c r="J115" i="8" s="1"/>
  <c r="J65" i="8" s="1"/>
  <c r="P163" i="8"/>
  <c r="P158" i="8" s="1"/>
  <c r="P217" i="8"/>
  <c r="T241" i="8"/>
  <c r="T258" i="8"/>
  <c r="T273" i="8"/>
  <c r="T287" i="8"/>
  <c r="BK302" i="8"/>
  <c r="J302" i="8"/>
  <c r="J78" i="8" s="1"/>
  <c r="P110" i="9"/>
  <c r="P109" i="9"/>
  <c r="BK147" i="9"/>
  <c r="J147" i="9"/>
  <c r="J67" i="9" s="1"/>
  <c r="T201" i="9"/>
  <c r="R225" i="9"/>
  <c r="BK242" i="9"/>
  <c r="J242" i="9" s="1"/>
  <c r="J72" i="9" s="1"/>
  <c r="P257" i="9"/>
  <c r="R279" i="9"/>
  <c r="P294" i="9"/>
  <c r="R107" i="10"/>
  <c r="R106" i="10"/>
  <c r="BK156" i="10"/>
  <c r="J156" i="10" s="1"/>
  <c r="J66" i="10" s="1"/>
  <c r="P245" i="10"/>
  <c r="R262" i="10"/>
  <c r="R290" i="10"/>
  <c r="R276" i="10"/>
  <c r="T111" i="11"/>
  <c r="T110" i="11"/>
  <c r="T89" i="11" s="1"/>
  <c r="T88" i="11" s="1"/>
  <c r="BK130" i="11"/>
  <c r="J130" i="11" s="1"/>
  <c r="J68" i="11" s="1"/>
  <c r="R92" i="12"/>
  <c r="R87" i="12"/>
  <c r="R86" i="12" s="1"/>
  <c r="P105" i="12"/>
  <c r="T154" i="2"/>
  <c r="T142" i="2"/>
  <c r="T273" i="2"/>
  <c r="T258" i="2" s="1"/>
  <c r="R361" i="2"/>
  <c r="T375" i="2"/>
  <c r="R395" i="2"/>
  <c r="P455" i="2"/>
  <c r="P485" i="2"/>
  <c r="R106" i="3"/>
  <c r="P114" i="3"/>
  <c r="P113" i="3" s="1"/>
  <c r="R183" i="3"/>
  <c r="T250" i="3"/>
  <c r="R281" i="3"/>
  <c r="T293" i="3"/>
  <c r="BK310" i="3"/>
  <c r="J310" i="3"/>
  <c r="J73" i="3"/>
  <c r="R324" i="3"/>
  <c r="R342" i="3"/>
  <c r="P368" i="3"/>
  <c r="R109" i="4"/>
  <c r="R108" i="4" s="1"/>
  <c r="R139" i="4"/>
  <c r="R138" i="4"/>
  <c r="P210" i="4"/>
  <c r="T221" i="4"/>
  <c r="P238" i="4"/>
  <c r="P253" i="4"/>
  <c r="P252" i="4" s="1"/>
  <c r="P271" i="4"/>
  <c r="T285" i="4"/>
  <c r="T109" i="5"/>
  <c r="T108" i="5"/>
  <c r="P147" i="5"/>
  <c r="P212" i="5"/>
  <c r="P146" i="5" s="1"/>
  <c r="P97" i="5" s="1"/>
  <c r="P96" i="5" s="1"/>
  <c r="AU58" i="1" s="1"/>
  <c r="P223" i="5"/>
  <c r="BK239" i="5"/>
  <c r="J239" i="5"/>
  <c r="J72" i="5"/>
  <c r="P254" i="5"/>
  <c r="P253" i="5" s="1"/>
  <c r="BK272" i="5"/>
  <c r="J272" i="5"/>
  <c r="J75" i="5" s="1"/>
  <c r="R293" i="5"/>
  <c r="P109" i="6"/>
  <c r="P108" i="6"/>
  <c r="P145" i="6"/>
  <c r="T200" i="6"/>
  <c r="P217" i="6"/>
  <c r="BK227" i="6"/>
  <c r="J227" i="6" s="1"/>
  <c r="J70" i="6" s="1"/>
  <c r="BK245" i="6"/>
  <c r="J245" i="6"/>
  <c r="J72" i="6"/>
  <c r="P260" i="6"/>
  <c r="P278" i="6"/>
  <c r="R299" i="6"/>
  <c r="R104" i="7"/>
  <c r="BK110" i="7"/>
  <c r="J110" i="7"/>
  <c r="J65" i="7"/>
  <c r="R144" i="7"/>
  <c r="T197" i="7"/>
  <c r="T207" i="7"/>
  <c r="T225" i="7"/>
  <c r="R240" i="7"/>
  <c r="R239" i="7" s="1"/>
  <c r="P258" i="7"/>
  <c r="T279" i="7"/>
  <c r="T107" i="8"/>
  <c r="R115" i="8"/>
  <c r="R114" i="8"/>
  <c r="R163" i="8"/>
  <c r="R158" i="8" s="1"/>
  <c r="R217" i="8"/>
  <c r="R241" i="8"/>
  <c r="R258" i="8"/>
  <c r="P273" i="8"/>
  <c r="P272" i="8" s="1"/>
  <c r="BK287" i="8"/>
  <c r="J287" i="8"/>
  <c r="J77" i="8" s="1"/>
  <c r="R302" i="8"/>
  <c r="T110" i="9"/>
  <c r="T109" i="9"/>
  <c r="R147" i="9"/>
  <c r="P201" i="9"/>
  <c r="BK225" i="9"/>
  <c r="J225" i="9"/>
  <c r="J70" i="9" s="1"/>
  <c r="T242" i="9"/>
  <c r="R257" i="9"/>
  <c r="T279" i="9"/>
  <c r="R294" i="9"/>
  <c r="T107" i="10"/>
  <c r="T106" i="10"/>
  <c r="P156" i="10"/>
  <c r="P155" i="10" s="1"/>
  <c r="T245" i="10"/>
  <c r="BK262" i="10"/>
  <c r="J262" i="10"/>
  <c r="J71" i="10"/>
  <c r="P290" i="10"/>
  <c r="P276" i="10"/>
  <c r="P111" i="11"/>
  <c r="P110" i="11" s="1"/>
  <c r="P89" i="11" s="1"/>
  <c r="P130" i="11"/>
  <c r="P129" i="11"/>
  <c r="BK92" i="12"/>
  <c r="J92" i="12" s="1"/>
  <c r="J62" i="12" s="1"/>
  <c r="BK105" i="12"/>
  <c r="J105" i="12" s="1"/>
  <c r="J63" i="12" s="1"/>
  <c r="T105" i="12"/>
  <c r="BK154" i="2"/>
  <c r="J154" i="2"/>
  <c r="J65" i="2" s="1"/>
  <c r="P273" i="2"/>
  <c r="P258" i="2"/>
  <c r="BK361" i="2"/>
  <c r="J361" i="2" s="1"/>
  <c r="J70" i="2" s="1"/>
  <c r="BK375" i="2"/>
  <c r="J375" i="2"/>
  <c r="J71" i="2" s="1"/>
  <c r="P395" i="2"/>
  <c r="R455" i="2"/>
  <c r="R409" i="2" s="1"/>
  <c r="T485" i="2"/>
  <c r="BK106" i="3"/>
  <c r="J106" i="3"/>
  <c r="J63" i="3"/>
  <c r="R114" i="3"/>
  <c r="R113" i="3"/>
  <c r="T183" i="3"/>
  <c r="T178" i="3" s="1"/>
  <c r="BK250" i="3"/>
  <c r="J250" i="3"/>
  <c r="J69" i="3"/>
  <c r="BK281" i="3"/>
  <c r="J281" i="3" s="1"/>
  <c r="J70" i="3" s="1"/>
  <c r="P293" i="3"/>
  <c r="R310" i="3"/>
  <c r="T324" i="3"/>
  <c r="T323" i="3"/>
  <c r="P342" i="3"/>
  <c r="R368" i="3"/>
  <c r="BK109" i="4"/>
  <c r="J109" i="4"/>
  <c r="J65" i="4"/>
  <c r="BK139" i="4"/>
  <c r="BK210" i="4"/>
  <c r="J210" i="4"/>
  <c r="J69" i="4"/>
  <c r="BK221" i="4"/>
  <c r="J221" i="4" s="1"/>
  <c r="J70" i="4" s="1"/>
  <c r="BK238" i="4"/>
  <c r="J238" i="4" s="1"/>
  <c r="J72" i="4" s="1"/>
  <c r="BK253" i="4"/>
  <c r="J253" i="4"/>
  <c r="J74" i="4"/>
  <c r="R271" i="4"/>
  <c r="BK285" i="4"/>
  <c r="J285" i="4"/>
  <c r="J76" i="4" s="1"/>
  <c r="P109" i="5"/>
  <c r="P108" i="5"/>
  <c r="T147" i="5"/>
  <c r="R212" i="5"/>
  <c r="R223" i="5"/>
  <c r="T223" i="5"/>
  <c r="T239" i="5"/>
  <c r="R254" i="5"/>
  <c r="R253" i="5"/>
  <c r="T272" i="5"/>
  <c r="BK293" i="5"/>
  <c r="J293" i="5"/>
  <c r="J76" i="5" s="1"/>
  <c r="BK109" i="6"/>
  <c r="BK108" i="6"/>
  <c r="J108" i="6"/>
  <c r="J64" i="6"/>
  <c r="R145" i="6"/>
  <c r="R144" i="6"/>
  <c r="P200" i="6"/>
  <c r="R217" i="6"/>
  <c r="T227" i="6"/>
  <c r="T245" i="6"/>
  <c r="T260" i="6"/>
  <c r="T278" i="6"/>
  <c r="BK299" i="6"/>
  <c r="J299" i="6"/>
  <c r="J76" i="6" s="1"/>
  <c r="BK104" i="7"/>
  <c r="J104" i="7"/>
  <c r="J63" i="7"/>
  <c r="T110" i="7"/>
  <c r="T109" i="7" s="1"/>
  <c r="T144" i="7"/>
  <c r="T143" i="7"/>
  <c r="P197" i="7"/>
  <c r="P207" i="7"/>
  <c r="R225" i="7"/>
  <c r="P240" i="7"/>
  <c r="P239" i="7"/>
  <c r="T258" i="7"/>
  <c r="BK279" i="7"/>
  <c r="J279" i="7"/>
  <c r="J75" i="7" s="1"/>
  <c r="P107" i="8"/>
  <c r="P115" i="8"/>
  <c r="P114" i="8"/>
  <c r="T163" i="8"/>
  <c r="T158" i="8" s="1"/>
  <c r="BK217" i="8"/>
  <c r="J217" i="8"/>
  <c r="J69" i="8" s="1"/>
  <c r="BK241" i="8"/>
  <c r="J241" i="8"/>
  <c r="J71" i="8"/>
  <c r="BK258" i="8"/>
  <c r="J258" i="8" s="1"/>
  <c r="J73" i="8" s="1"/>
  <c r="R273" i="8"/>
  <c r="R287" i="8"/>
  <c r="T302" i="8"/>
  <c r="BK110" i="9"/>
  <c r="J110" i="9"/>
  <c r="J65" i="9"/>
  <c r="T147" i="9"/>
  <c r="T146" i="9"/>
  <c r="R201" i="9"/>
  <c r="P225" i="9"/>
  <c r="P242" i="9"/>
  <c r="BK257" i="9"/>
  <c r="J257" i="9"/>
  <c r="J74" i="9"/>
  <c r="P279" i="9"/>
  <c r="T294" i="9"/>
  <c r="P107" i="10"/>
  <c r="P106" i="10" s="1"/>
  <c r="P96" i="10" s="1"/>
  <c r="P95" i="10" s="1"/>
  <c r="AU63" i="1" s="1"/>
  <c r="R156" i="10"/>
  <c r="R155" i="10" s="1"/>
  <c r="R245" i="10"/>
  <c r="T262" i="10"/>
  <c r="BK290" i="10"/>
  <c r="J290" i="10" s="1"/>
  <c r="J75" i="10" s="1"/>
  <c r="R111" i="11"/>
  <c r="R110" i="11"/>
  <c r="R89" i="11" s="1"/>
  <c r="R130" i="11"/>
  <c r="R129" i="11" s="1"/>
  <c r="T92" i="12"/>
  <c r="T87" i="12" s="1"/>
  <c r="T86" i="12" s="1"/>
  <c r="BK355" i="2"/>
  <c r="J355" i="2"/>
  <c r="J69" i="2" s="1"/>
  <c r="BK410" i="2"/>
  <c r="J410" i="2" s="1"/>
  <c r="J75" i="2" s="1"/>
  <c r="BK414" i="2"/>
  <c r="J414" i="2" s="1"/>
  <c r="J76" i="2" s="1"/>
  <c r="BK179" i="3"/>
  <c r="J179" i="3" s="1"/>
  <c r="J67" i="3" s="1"/>
  <c r="BK306" i="3"/>
  <c r="J306" i="3" s="1"/>
  <c r="J72" i="3" s="1"/>
  <c r="BK99" i="5"/>
  <c r="BK98" i="5"/>
  <c r="BK105" i="5"/>
  <c r="J105" i="5" s="1"/>
  <c r="J63" i="5" s="1"/>
  <c r="BK199" i="5"/>
  <c r="J199" i="5" s="1"/>
  <c r="J68" i="5" s="1"/>
  <c r="BK99" i="6"/>
  <c r="BK98" i="6"/>
  <c r="BK105" i="6"/>
  <c r="J105" i="6" s="1"/>
  <c r="J63" i="6" s="1"/>
  <c r="BK98" i="7"/>
  <c r="BK97" i="7" s="1"/>
  <c r="J97" i="7" s="1"/>
  <c r="J61" i="7" s="1"/>
  <c r="BK230" i="8"/>
  <c r="J230" i="8"/>
  <c r="J70" i="8" s="1"/>
  <c r="BK283" i="8"/>
  <c r="J283" i="8" s="1"/>
  <c r="J76" i="8" s="1"/>
  <c r="BK277" i="10"/>
  <c r="BK283" i="10"/>
  <c r="J283" i="10"/>
  <c r="J74" i="10"/>
  <c r="BK120" i="11"/>
  <c r="J120" i="11"/>
  <c r="J65" i="11" s="1"/>
  <c r="BK221" i="7"/>
  <c r="J221" i="7" s="1"/>
  <c r="J70" i="7" s="1"/>
  <c r="BK101" i="8"/>
  <c r="J101" i="8"/>
  <c r="J62" i="8" s="1"/>
  <c r="BK100" i="9"/>
  <c r="J100" i="9" s="1"/>
  <c r="J62" i="9" s="1"/>
  <c r="BK106" i="9"/>
  <c r="J106" i="9" s="1"/>
  <c r="J63" i="9" s="1"/>
  <c r="BK238" i="9"/>
  <c r="J238" i="9" s="1"/>
  <c r="J71" i="9" s="1"/>
  <c r="BK275" i="9"/>
  <c r="J275" i="9" s="1"/>
  <c r="J75" i="9" s="1"/>
  <c r="BK258" i="10"/>
  <c r="J258" i="10"/>
  <c r="J70" i="10"/>
  <c r="BK91" i="11"/>
  <c r="J91" i="11"/>
  <c r="J62" i="11" s="1"/>
  <c r="BK101" i="2"/>
  <c r="J101" i="2" s="1"/>
  <c r="J62" i="2" s="1"/>
  <c r="BK143" i="2"/>
  <c r="J143" i="2"/>
  <c r="J64" i="2" s="1"/>
  <c r="BK193" i="4"/>
  <c r="J193" i="4" s="1"/>
  <c r="J68" i="4" s="1"/>
  <c r="BK241" i="6"/>
  <c r="J241" i="6" s="1"/>
  <c r="J71" i="6" s="1"/>
  <c r="BK159" i="8"/>
  <c r="J159" i="8" s="1"/>
  <c r="J67" i="8" s="1"/>
  <c r="BK254" i="8"/>
  <c r="J254" i="8" s="1"/>
  <c r="J72" i="8" s="1"/>
  <c r="BK214" i="9"/>
  <c r="J214" i="9"/>
  <c r="J69" i="9"/>
  <c r="BK98" i="10"/>
  <c r="J98" i="10"/>
  <c r="J62" i="10" s="1"/>
  <c r="BK210" i="10"/>
  <c r="J210" i="10" s="1"/>
  <c r="J67" i="10" s="1"/>
  <c r="BK225" i="10"/>
  <c r="J225" i="10"/>
  <c r="J68" i="10" s="1"/>
  <c r="BK125" i="11"/>
  <c r="J125" i="11" s="1"/>
  <c r="J66" i="11" s="1"/>
  <c r="BK88" i="12"/>
  <c r="J88" i="12" s="1"/>
  <c r="J61" i="12" s="1"/>
  <c r="BK117" i="12"/>
  <c r="J117" i="12" s="1"/>
  <c r="J65" i="12" s="1"/>
  <c r="BK259" i="2"/>
  <c r="J259" i="2" s="1"/>
  <c r="J67" i="2" s="1"/>
  <c r="BK391" i="2"/>
  <c r="J391" i="2"/>
  <c r="J72" i="2"/>
  <c r="BK100" i="3"/>
  <c r="J100" i="3"/>
  <c r="J62" i="3" s="1"/>
  <c r="BK99" i="4"/>
  <c r="BK98" i="4" s="1"/>
  <c r="J98" i="4" s="1"/>
  <c r="J61" i="4" s="1"/>
  <c r="BK105" i="4"/>
  <c r="J105" i="4" s="1"/>
  <c r="J63" i="4" s="1"/>
  <c r="BK234" i="4"/>
  <c r="J234" i="4" s="1"/>
  <c r="J71" i="4" s="1"/>
  <c r="BK235" i="5"/>
  <c r="J235" i="5"/>
  <c r="J71" i="5"/>
  <c r="BK112" i="12"/>
  <c r="J112" i="12"/>
  <c r="J64" i="12" s="1"/>
  <c r="BK121" i="12"/>
  <c r="J121" i="12" s="1"/>
  <c r="J66" i="12" s="1"/>
  <c r="J52" i="12"/>
  <c r="J82" i="12"/>
  <c r="BE102" i="12"/>
  <c r="BE122" i="12"/>
  <c r="J111" i="11"/>
  <c r="J64" i="11" s="1"/>
  <c r="BE109" i="12"/>
  <c r="BE113" i="12"/>
  <c r="BE118" i="12"/>
  <c r="E48" i="12"/>
  <c r="F55" i="12"/>
  <c r="BE89" i="12"/>
  <c r="BE93" i="12"/>
  <c r="BE96" i="12"/>
  <c r="BE99" i="12"/>
  <c r="BE106" i="12"/>
  <c r="BK106" i="10"/>
  <c r="J106" i="10"/>
  <c r="J63" i="10" s="1"/>
  <c r="J277" i="10"/>
  <c r="J73" i="10" s="1"/>
  <c r="J52" i="11"/>
  <c r="J54" i="11"/>
  <c r="F85" i="11"/>
  <c r="BE121" i="11"/>
  <c r="BE126" i="11"/>
  <c r="BE143" i="11"/>
  <c r="BE147" i="11"/>
  <c r="BE151" i="11"/>
  <c r="BK97" i="10"/>
  <c r="BE92" i="11"/>
  <c r="BE112" i="11"/>
  <c r="BE118" i="11"/>
  <c r="E48" i="11"/>
  <c r="BE131" i="11"/>
  <c r="BK146" i="9"/>
  <c r="J146" i="9" s="1"/>
  <c r="J66" i="9" s="1"/>
  <c r="J54" i="10"/>
  <c r="E85" i="10"/>
  <c r="J89" i="10"/>
  <c r="BE130" i="10"/>
  <c r="BE166" i="10"/>
  <c r="BE221" i="10"/>
  <c r="BE254" i="10"/>
  <c r="BE266" i="10"/>
  <c r="BE278" i="10"/>
  <c r="BE284" i="10"/>
  <c r="BE291" i="10"/>
  <c r="BE342" i="10"/>
  <c r="BE346" i="10"/>
  <c r="BE354" i="10"/>
  <c r="BE372" i="10"/>
  <c r="BK109" i="9"/>
  <c r="J109" i="9" s="1"/>
  <c r="J64" i="9" s="1"/>
  <c r="F55" i="10"/>
  <c r="BE145" i="10"/>
  <c r="BE175" i="10"/>
  <c r="BE226" i="10"/>
  <c r="BE235" i="10"/>
  <c r="BE246" i="10"/>
  <c r="BE259" i="10"/>
  <c r="BE358" i="10"/>
  <c r="BK256" i="9"/>
  <c r="J256" i="9"/>
  <c r="J73" i="9" s="1"/>
  <c r="BE99" i="10"/>
  <c r="BE108" i="10"/>
  <c r="BE120" i="10"/>
  <c r="BE134" i="10"/>
  <c r="BE157" i="10"/>
  <c r="BE171" i="10"/>
  <c r="BE179" i="10"/>
  <c r="BE184" i="10"/>
  <c r="BE188" i="10"/>
  <c r="BE192" i="10"/>
  <c r="BE197" i="10"/>
  <c r="BE201" i="10"/>
  <c r="BE205" i="10"/>
  <c r="BE211" i="10"/>
  <c r="BE231" i="10"/>
  <c r="BE250" i="10"/>
  <c r="BE263" i="10"/>
  <c r="BE269" i="10"/>
  <c r="BE273" i="10"/>
  <c r="BE301" i="10"/>
  <c r="BE305" i="10"/>
  <c r="BE311" i="10"/>
  <c r="BE317" i="10"/>
  <c r="BE350" i="10"/>
  <c r="J273" i="8"/>
  <c r="J75" i="8" s="1"/>
  <c r="E48" i="9"/>
  <c r="F55" i="9"/>
  <c r="BE131" i="9"/>
  <c r="BE219" i="9"/>
  <c r="BE243" i="9"/>
  <c r="BE258" i="9"/>
  <c r="BE285" i="9"/>
  <c r="BE303" i="9"/>
  <c r="BE307" i="9"/>
  <c r="BE317" i="9"/>
  <c r="BE325" i="9"/>
  <c r="BE333" i="9"/>
  <c r="BE337" i="9"/>
  <c r="BE347" i="9"/>
  <c r="BE351" i="9"/>
  <c r="J91" i="9"/>
  <c r="BE111" i="9"/>
  <c r="BE127" i="9"/>
  <c r="BE157" i="9"/>
  <c r="BE175" i="9"/>
  <c r="BE179" i="9"/>
  <c r="BE183" i="9"/>
  <c r="BE188" i="9"/>
  <c r="BE202" i="9"/>
  <c r="BE210" i="9"/>
  <c r="BE239" i="9"/>
  <c r="BE263" i="9"/>
  <c r="BE289" i="9"/>
  <c r="BE312" i="9"/>
  <c r="BE321" i="9"/>
  <c r="BE363" i="9"/>
  <c r="BE369" i="9"/>
  <c r="J93" i="9"/>
  <c r="BE121" i="9"/>
  <c r="BE138" i="9"/>
  <c r="BE148" i="9"/>
  <c r="BE170" i="9"/>
  <c r="BE266" i="9"/>
  <c r="BE269" i="9"/>
  <c r="BE272" i="9"/>
  <c r="BE276" i="9"/>
  <c r="BE280" i="9"/>
  <c r="BE355" i="9"/>
  <c r="BE359" i="9"/>
  <c r="BE101" i="9"/>
  <c r="BE107" i="9"/>
  <c r="BE162" i="9"/>
  <c r="BE166" i="9"/>
  <c r="BE192" i="9"/>
  <c r="BE196" i="9"/>
  <c r="BE215" i="9"/>
  <c r="BE226" i="9"/>
  <c r="BE230" i="9"/>
  <c r="BE234" i="9"/>
  <c r="BE246" i="9"/>
  <c r="BE249" i="9"/>
  <c r="BE253" i="9"/>
  <c r="BE295" i="9"/>
  <c r="J98" i="7"/>
  <c r="J62" i="7"/>
  <c r="E88" i="8"/>
  <c r="BE116" i="8"/>
  <c r="BE135" i="8"/>
  <c r="BE164" i="8"/>
  <c r="BE186" i="8"/>
  <c r="BE212" i="8"/>
  <c r="BE218" i="8"/>
  <c r="BE226" i="8"/>
  <c r="BE231" i="8"/>
  <c r="BE246" i="8"/>
  <c r="BE259" i="8"/>
  <c r="BE274" i="8"/>
  <c r="BE320" i="8"/>
  <c r="BE382" i="8"/>
  <c r="BK239" i="7"/>
  <c r="J239" i="7"/>
  <c r="J72" i="7"/>
  <c r="J54" i="8"/>
  <c r="J92" i="8"/>
  <c r="BE112" i="8"/>
  <c r="BE140" i="8"/>
  <c r="BE195" i="8"/>
  <c r="BE255" i="8"/>
  <c r="BE262" i="8"/>
  <c r="BE297" i="8"/>
  <c r="BE303" i="8"/>
  <c r="BE356" i="8"/>
  <c r="BE378" i="8"/>
  <c r="BE401" i="8"/>
  <c r="F55" i="8"/>
  <c r="BE102" i="8"/>
  <c r="BE108" i="8"/>
  <c r="BE110" i="8"/>
  <c r="BE129" i="8"/>
  <c r="BE145" i="8"/>
  <c r="BE160" i="8"/>
  <c r="BE173" i="8"/>
  <c r="BE178" i="8"/>
  <c r="BE182" i="8"/>
  <c r="BE191" i="8"/>
  <c r="BE199" i="8"/>
  <c r="BE204" i="8"/>
  <c r="BE235" i="8"/>
  <c r="BE277" i="8"/>
  <c r="BE348" i="8"/>
  <c r="BE364" i="8"/>
  <c r="BE374" i="8"/>
  <c r="BE153" i="8"/>
  <c r="BE208" i="8"/>
  <c r="BE242" i="8"/>
  <c r="BE250" i="8"/>
  <c r="BE265" i="8"/>
  <c r="BE269" i="8"/>
  <c r="BE280" i="8"/>
  <c r="BE284" i="8"/>
  <c r="BE288" i="8"/>
  <c r="BE293" i="8"/>
  <c r="BE311" i="8"/>
  <c r="BE315" i="8"/>
  <c r="BE323" i="8"/>
  <c r="BE326" i="8"/>
  <c r="BE352" i="8"/>
  <c r="BE369" i="8"/>
  <c r="BE386" i="8"/>
  <c r="J98" i="6"/>
  <c r="J61" i="6" s="1"/>
  <c r="J99" i="6"/>
  <c r="J62" i="6" s="1"/>
  <c r="BK144" i="6"/>
  <c r="J144" i="6" s="1"/>
  <c r="J66" i="6" s="1"/>
  <c r="J52" i="7"/>
  <c r="BE107" i="7"/>
  <c r="BE135" i="7"/>
  <c r="BE171" i="7"/>
  <c r="BE229" i="7"/>
  <c r="BE246" i="7"/>
  <c r="BE249" i="7"/>
  <c r="BE268" i="7"/>
  <c r="BE271" i="7"/>
  <c r="BE292" i="7"/>
  <c r="J109" i="6"/>
  <c r="J65" i="6"/>
  <c r="E48" i="7"/>
  <c r="F55" i="7"/>
  <c r="BE111" i="7"/>
  <c r="BE184" i="7"/>
  <c r="BE188" i="7"/>
  <c r="BE202" i="7"/>
  <c r="BE217" i="7"/>
  <c r="BE222" i="7"/>
  <c r="BE236" i="7"/>
  <c r="BE288" i="7"/>
  <c r="BE304" i="7"/>
  <c r="BE307" i="7"/>
  <c r="BE315" i="7"/>
  <c r="J54" i="7"/>
  <c r="BE99" i="7"/>
  <c r="BE119" i="7"/>
  <c r="BE124" i="7"/>
  <c r="BE129" i="7"/>
  <c r="BE145" i="7"/>
  <c r="BE153" i="7"/>
  <c r="BE166" i="7"/>
  <c r="BE175" i="7"/>
  <c r="BE179" i="7"/>
  <c r="BE208" i="7"/>
  <c r="BE226" i="7"/>
  <c r="BE232" i="7"/>
  <c r="BE241" i="7"/>
  <c r="BE252" i="7"/>
  <c r="BE264" i="7"/>
  <c r="BE274" i="7"/>
  <c r="BE280" i="7"/>
  <c r="BE329" i="7"/>
  <c r="BE105" i="7"/>
  <c r="BE158" i="7"/>
  <c r="BE162" i="7"/>
  <c r="BE192" i="7"/>
  <c r="BE198" i="7"/>
  <c r="BE213" i="7"/>
  <c r="BE255" i="7"/>
  <c r="BE259" i="7"/>
  <c r="BE311" i="7"/>
  <c r="J98" i="5"/>
  <c r="J61" i="5" s="1"/>
  <c r="J99" i="5"/>
  <c r="J62" i="5"/>
  <c r="BK146" i="5"/>
  <c r="J146" i="5" s="1"/>
  <c r="J66" i="5" s="1"/>
  <c r="BE156" i="6"/>
  <c r="BE178" i="6"/>
  <c r="BE182" i="6"/>
  <c r="BE191" i="6"/>
  <c r="BE222" i="6"/>
  <c r="BE249" i="6"/>
  <c r="BE266" i="6"/>
  <c r="BE269" i="6"/>
  <c r="BE284" i="6"/>
  <c r="BE317" i="6"/>
  <c r="BE325" i="6"/>
  <c r="BE328" i="6"/>
  <c r="E86" i="6"/>
  <c r="BE100" i="6"/>
  <c r="BE106" i="6"/>
  <c r="BE161" i="6"/>
  <c r="BE174" i="6"/>
  <c r="BE187" i="6"/>
  <c r="BE218" i="6"/>
  <c r="BE228" i="6"/>
  <c r="BE233" i="6"/>
  <c r="BE246" i="6"/>
  <c r="BE252" i="6"/>
  <c r="BE275" i="6"/>
  <c r="BE288" i="6"/>
  <c r="BE312" i="6"/>
  <c r="BE333" i="6"/>
  <c r="BE347" i="6"/>
  <c r="BE354" i="6"/>
  <c r="J54" i="6"/>
  <c r="BE110" i="6"/>
  <c r="BE120" i="6"/>
  <c r="BE125" i="6"/>
  <c r="BE136" i="6"/>
  <c r="BE165" i="6"/>
  <c r="BE169" i="6"/>
  <c r="BE209" i="6"/>
  <c r="BE237" i="6"/>
  <c r="BE242" i="6"/>
  <c r="BE256" i="6"/>
  <c r="BE279" i="6"/>
  <c r="BE337" i="6"/>
  <c r="BE350" i="6"/>
  <c r="BE362" i="6"/>
  <c r="J52" i="6"/>
  <c r="F55" i="6"/>
  <c r="BE130" i="6"/>
  <c r="BE146" i="6"/>
  <c r="BE195" i="6"/>
  <c r="BE201" i="6"/>
  <c r="BE261" i="6"/>
  <c r="BE272" i="6"/>
  <c r="BE291" i="6"/>
  <c r="BE294" i="6"/>
  <c r="BE300" i="6"/>
  <c r="BE308" i="6"/>
  <c r="BE322" i="6"/>
  <c r="BE367" i="6"/>
  <c r="BE371" i="6"/>
  <c r="BE376" i="6"/>
  <c r="BE390" i="6"/>
  <c r="J139" i="4"/>
  <c r="J67" i="4" s="1"/>
  <c r="F55" i="5"/>
  <c r="BE106" i="5"/>
  <c r="BE148" i="5"/>
  <c r="BE156" i="5"/>
  <c r="BE168" i="5"/>
  <c r="BE173" i="5"/>
  <c r="BE181" i="5"/>
  <c r="BE186" i="5"/>
  <c r="BE190" i="5"/>
  <c r="BE243" i="5"/>
  <c r="BE246" i="5"/>
  <c r="BE255" i="5"/>
  <c r="BE269" i="5"/>
  <c r="BE273" i="5"/>
  <c r="BE285" i="5"/>
  <c r="BE288" i="5"/>
  <c r="BE294" i="5"/>
  <c r="BE302" i="5"/>
  <c r="BE306" i="5"/>
  <c r="BE311" i="5"/>
  <c r="BE314" i="5"/>
  <c r="BE317" i="5"/>
  <c r="BE326" i="5"/>
  <c r="BE347" i="5"/>
  <c r="J99" i="4"/>
  <c r="J62" i="4" s="1"/>
  <c r="J52" i="5"/>
  <c r="BE120" i="5"/>
  <c r="BE127" i="5"/>
  <c r="BE161" i="5"/>
  <c r="BE177" i="5"/>
  <c r="BE217" i="5"/>
  <c r="BE224" i="5"/>
  <c r="BE231" i="5"/>
  <c r="BE322" i="5"/>
  <c r="BE351" i="5"/>
  <c r="E86" i="5"/>
  <c r="BE138" i="5"/>
  <c r="BE164" i="5"/>
  <c r="BE194" i="5"/>
  <c r="BE200" i="5"/>
  <c r="BE208" i="5"/>
  <c r="BE213" i="5"/>
  <c r="BE236" i="5"/>
  <c r="BE240" i="5"/>
  <c r="BE250" i="5"/>
  <c r="BE263" i="5"/>
  <c r="BE278" i="5"/>
  <c r="BE340" i="5"/>
  <c r="BE355" i="5"/>
  <c r="J54" i="5"/>
  <c r="BE100" i="5"/>
  <c r="BE110" i="5"/>
  <c r="BE133" i="5"/>
  <c r="BE228" i="5"/>
  <c r="BE260" i="5"/>
  <c r="BE266" i="5"/>
  <c r="BE282" i="5"/>
  <c r="BE343" i="5"/>
  <c r="BE369" i="5"/>
  <c r="J114" i="3"/>
  <c r="J65" i="3"/>
  <c r="E48" i="4"/>
  <c r="F55" i="4"/>
  <c r="BE158" i="4"/>
  <c r="BE162" i="4"/>
  <c r="BE167" i="4"/>
  <c r="BE215" i="4"/>
  <c r="BE230" i="4"/>
  <c r="BE245" i="4"/>
  <c r="BE265" i="4"/>
  <c r="BE277" i="4"/>
  <c r="BE281" i="4"/>
  <c r="BE298" i="4"/>
  <c r="BE140" i="4"/>
  <c r="BE149" i="4"/>
  <c r="BE175" i="4"/>
  <c r="BE202" i="4"/>
  <c r="BE226" i="4"/>
  <c r="BE249" i="4"/>
  <c r="BE254" i="4"/>
  <c r="BE262" i="4"/>
  <c r="BE306" i="4"/>
  <c r="BE339" i="4"/>
  <c r="BE343" i="4"/>
  <c r="BE351" i="4"/>
  <c r="BE371" i="4"/>
  <c r="J54" i="4"/>
  <c r="BE131" i="4"/>
  <c r="BE154" i="4"/>
  <c r="BE180" i="4"/>
  <c r="BE184" i="4"/>
  <c r="BE211" i="4"/>
  <c r="BE222" i="4"/>
  <c r="BE235" i="4"/>
  <c r="BE239" i="4"/>
  <c r="BE242" i="4"/>
  <c r="BE259" i="4"/>
  <c r="BE294" i="4"/>
  <c r="BE314" i="4"/>
  <c r="BE317" i="4"/>
  <c r="BE336" i="4"/>
  <c r="BE347" i="4"/>
  <c r="J52" i="4"/>
  <c r="BE100" i="4"/>
  <c r="BE106" i="4"/>
  <c r="BE110" i="4"/>
  <c r="BE120" i="4"/>
  <c r="BE126" i="4"/>
  <c r="BE171" i="4"/>
  <c r="BE188" i="4"/>
  <c r="BE194" i="4"/>
  <c r="BE268" i="4"/>
  <c r="BE272" i="4"/>
  <c r="BE286" i="4"/>
  <c r="BE311" i="4"/>
  <c r="J52" i="3"/>
  <c r="BE109" i="3"/>
  <c r="BE120" i="3"/>
  <c r="BE127" i="3"/>
  <c r="BE206" i="3"/>
  <c r="BE211" i="3"/>
  <c r="BE219" i="3"/>
  <c r="BE232" i="3"/>
  <c r="BE261" i="3"/>
  <c r="BE294" i="3"/>
  <c r="BE302" i="3"/>
  <c r="BE314" i="3"/>
  <c r="BE333" i="3"/>
  <c r="BE336" i="3"/>
  <c r="BE356" i="3"/>
  <c r="BE440" i="3"/>
  <c r="BE453" i="3"/>
  <c r="BE457" i="3"/>
  <c r="E48" i="3"/>
  <c r="F55" i="3"/>
  <c r="J93" i="3"/>
  <c r="BE101" i="3"/>
  <c r="BE107" i="3"/>
  <c r="BE111" i="3"/>
  <c r="BE161" i="3"/>
  <c r="BE201" i="3"/>
  <c r="BE245" i="3"/>
  <c r="BE251" i="3"/>
  <c r="BE256" i="3"/>
  <c r="BE271" i="3"/>
  <c r="BE330" i="3"/>
  <c r="BE399" i="3"/>
  <c r="BE430" i="3"/>
  <c r="BE434" i="3"/>
  <c r="BE461" i="3"/>
  <c r="BE141" i="3"/>
  <c r="BE148" i="3"/>
  <c r="BE154" i="3"/>
  <c r="BE184" i="3"/>
  <c r="BE215" i="3"/>
  <c r="BE286" i="3"/>
  <c r="BE298" i="3"/>
  <c r="BE311" i="3"/>
  <c r="BE320" i="3"/>
  <c r="BE325" i="3"/>
  <c r="BE339" i="3"/>
  <c r="BE343" i="3"/>
  <c r="BE348" i="3"/>
  <c r="BE352" i="3"/>
  <c r="BE393" i="3"/>
  <c r="BE396" i="3"/>
  <c r="BE426" i="3"/>
  <c r="BE482" i="3"/>
  <c r="BE115" i="3"/>
  <c r="BE171" i="3"/>
  <c r="BE180" i="3"/>
  <c r="BE224" i="3"/>
  <c r="BE228" i="3"/>
  <c r="BE237" i="3"/>
  <c r="BE241" i="3"/>
  <c r="BE282" i="3"/>
  <c r="BE307" i="3"/>
  <c r="BE317" i="3"/>
  <c r="BE360" i="3"/>
  <c r="BE363" i="3"/>
  <c r="BE369" i="3"/>
  <c r="BE379" i="3"/>
  <c r="BE383" i="3"/>
  <c r="BE388" i="3"/>
  <c r="J54" i="2"/>
  <c r="E88" i="2"/>
  <c r="BE260" i="2"/>
  <c r="BE274" i="2"/>
  <c r="BE342" i="2"/>
  <c r="BE356" i="2"/>
  <c r="BE362" i="2"/>
  <c r="BE396" i="2"/>
  <c r="BE411" i="2"/>
  <c r="BE470" i="2"/>
  <c r="BE474" i="2"/>
  <c r="BE477" i="2"/>
  <c r="BE527" i="2"/>
  <c r="BE541" i="2"/>
  <c r="F95" i="2"/>
  <c r="BE159" i="2"/>
  <c r="BE163" i="2"/>
  <c r="BE210" i="2"/>
  <c r="BE269" i="2"/>
  <c r="BE316" i="2"/>
  <c r="BE351" i="2"/>
  <c r="BE376" i="2"/>
  <c r="BE392" i="2"/>
  <c r="BE465" i="2"/>
  <c r="BE546" i="2"/>
  <c r="J92" i="2"/>
  <c r="BE149" i="2"/>
  <c r="BE214" i="2"/>
  <c r="BE264" i="2"/>
  <c r="BE323" i="2"/>
  <c r="BE367" i="2"/>
  <c r="BE383" i="2"/>
  <c r="BE406" i="2"/>
  <c r="BE481" i="2"/>
  <c r="BE486" i="2"/>
  <c r="BE491" i="2"/>
  <c r="BE503" i="2"/>
  <c r="BE507" i="2"/>
  <c r="BE532" i="2"/>
  <c r="BE536" i="2"/>
  <c r="BE102" i="2"/>
  <c r="BE144" i="2"/>
  <c r="BE155" i="2"/>
  <c r="BE218" i="2"/>
  <c r="BE336" i="2"/>
  <c r="BE346" i="2"/>
  <c r="BE387" i="2"/>
  <c r="BE399" i="2"/>
  <c r="BE402" i="2"/>
  <c r="BE415" i="2"/>
  <c r="BE456" i="2"/>
  <c r="BE461" i="2"/>
  <c r="BE495" i="2"/>
  <c r="BE511" i="2"/>
  <c r="BE523" i="2"/>
  <c r="F36" i="4"/>
  <c r="BC57" i="1"/>
  <c r="F34" i="5"/>
  <c r="BA58" i="1" s="1"/>
  <c r="F37" i="8"/>
  <c r="BD61" i="1"/>
  <c r="J34" i="11"/>
  <c r="AW64" i="1" s="1"/>
  <c r="F35" i="5"/>
  <c r="BB58" i="1"/>
  <c r="J34" i="7"/>
  <c r="AW60" i="1" s="1"/>
  <c r="F34" i="11"/>
  <c r="BA64" i="1"/>
  <c r="F37" i="11"/>
  <c r="BD64" i="1" s="1"/>
  <c r="F35" i="12"/>
  <c r="BB65" i="1"/>
  <c r="J34" i="2"/>
  <c r="AW55" i="1" s="1"/>
  <c r="F35" i="11"/>
  <c r="BB64" i="1"/>
  <c r="F34" i="2"/>
  <c r="BA55" i="1" s="1"/>
  <c r="F35" i="4"/>
  <c r="BB57" i="1"/>
  <c r="F34" i="7"/>
  <c r="BA60" i="1" s="1"/>
  <c r="J34" i="9"/>
  <c r="AW62" i="1"/>
  <c r="F37" i="10"/>
  <c r="BD63" i="1" s="1"/>
  <c r="F37" i="2"/>
  <c r="BD55" i="1"/>
  <c r="F36" i="5"/>
  <c r="BC58" i="1" s="1"/>
  <c r="F36" i="8"/>
  <c r="BC61" i="1"/>
  <c r="F37" i="12"/>
  <c r="BD65" i="1" s="1"/>
  <c r="F35" i="3"/>
  <c r="BB56" i="1"/>
  <c r="F34" i="8"/>
  <c r="BA61" i="1" s="1"/>
  <c r="F35" i="10"/>
  <c r="BB63" i="1"/>
  <c r="F34" i="4"/>
  <c r="BA57" i="1" s="1"/>
  <c r="J34" i="5"/>
  <c r="AW58" i="1"/>
  <c r="F35" i="7"/>
  <c r="BB60" i="1" s="1"/>
  <c r="F35" i="9"/>
  <c r="BB62" i="1"/>
  <c r="F37" i="5"/>
  <c r="BD58" i="1" s="1"/>
  <c r="F37" i="7"/>
  <c r="BD60" i="1" s="1"/>
  <c r="F34" i="12"/>
  <c r="BA65" i="1" s="1"/>
  <c r="F36" i="3"/>
  <c r="BC56" i="1"/>
  <c r="F36" i="7"/>
  <c r="BC60" i="1" s="1"/>
  <c r="F36" i="9"/>
  <c r="BC62" i="1" s="1"/>
  <c r="F36" i="12"/>
  <c r="BC65" i="1" s="1"/>
  <c r="J34" i="4"/>
  <c r="AW57" i="1"/>
  <c r="F34" i="6"/>
  <c r="BA59" i="1" s="1"/>
  <c r="F34" i="9"/>
  <c r="BA62" i="1" s="1"/>
  <c r="J34" i="3"/>
  <c r="AW56" i="1" s="1"/>
  <c r="J34" i="6"/>
  <c r="AW59" i="1" s="1"/>
  <c r="F35" i="8"/>
  <c r="BB61" i="1" s="1"/>
  <c r="J34" i="12"/>
  <c r="AW65" i="1" s="1"/>
  <c r="F37" i="4"/>
  <c r="BD57" i="1" s="1"/>
  <c r="F35" i="6"/>
  <c r="BB59" i="1" s="1"/>
  <c r="F34" i="3"/>
  <c r="BA56" i="1" s="1"/>
  <c r="F36" i="6"/>
  <c r="BC59" i="1" s="1"/>
  <c r="F34" i="10"/>
  <c r="BA63" i="1" s="1"/>
  <c r="F35" i="2"/>
  <c r="BB55" i="1" s="1"/>
  <c r="F37" i="6"/>
  <c r="BD59" i="1" s="1"/>
  <c r="F37" i="9"/>
  <c r="BD62" i="1" s="1"/>
  <c r="F36" i="2"/>
  <c r="BC55" i="1" s="1"/>
  <c r="J34" i="10"/>
  <c r="AW63" i="1" s="1"/>
  <c r="F36" i="11"/>
  <c r="BC64" i="1" s="1"/>
  <c r="F37" i="3"/>
  <c r="BD56" i="1" s="1"/>
  <c r="J34" i="8"/>
  <c r="AW61" i="1" s="1"/>
  <c r="F36" i="10"/>
  <c r="BC63" i="1" s="1"/>
  <c r="P88" i="11" l="1"/>
  <c r="AU64" i="1"/>
  <c r="T98" i="9"/>
  <c r="T409" i="2"/>
  <c r="R178" i="3"/>
  <c r="R98" i="3" s="1"/>
  <c r="T96" i="7"/>
  <c r="P178" i="3"/>
  <c r="P98" i="3" s="1"/>
  <c r="R97" i="4"/>
  <c r="R96" i="10"/>
  <c r="R95" i="10"/>
  <c r="R88" i="11"/>
  <c r="P409" i="2"/>
  <c r="R258" i="2"/>
  <c r="P87" i="12"/>
  <c r="P86" i="12" s="1"/>
  <c r="AU65" i="1" s="1"/>
  <c r="T99" i="8"/>
  <c r="T99" i="2"/>
  <c r="T98" i="2" s="1"/>
  <c r="R99" i="8"/>
  <c r="P99" i="2"/>
  <c r="P98" i="2" s="1"/>
  <c r="AU55" i="1" s="1"/>
  <c r="T98" i="3"/>
  <c r="T97" i="3"/>
  <c r="R99" i="2"/>
  <c r="R98" i="2" s="1"/>
  <c r="R272" i="8"/>
  <c r="BK138" i="4"/>
  <c r="J138" i="4" s="1"/>
  <c r="J66" i="4" s="1"/>
  <c r="R323" i="3"/>
  <c r="BK276" i="10"/>
  <c r="J276" i="10" s="1"/>
  <c r="J72" i="10" s="1"/>
  <c r="P99" i="8"/>
  <c r="P98" i="8"/>
  <c r="AU61" i="1" s="1"/>
  <c r="T259" i="6"/>
  <c r="P259" i="6"/>
  <c r="T144" i="6"/>
  <c r="T97" i="6" s="1"/>
  <c r="T96" i="6" s="1"/>
  <c r="R146" i="5"/>
  <c r="R97" i="5"/>
  <c r="R96" i="5" s="1"/>
  <c r="R252" i="4"/>
  <c r="R96" i="4"/>
  <c r="P323" i="3"/>
  <c r="T155" i="10"/>
  <c r="T96" i="10" s="1"/>
  <c r="T95" i="10" s="1"/>
  <c r="T256" i="9"/>
  <c r="T97" i="9" s="1"/>
  <c r="BK272" i="8"/>
  <c r="J272" i="8"/>
  <c r="J74" i="8"/>
  <c r="T239" i="7"/>
  <c r="T95" i="7" s="1"/>
  <c r="P143" i="7"/>
  <c r="P96" i="7"/>
  <c r="P95" i="7" s="1"/>
  <c r="AU60" i="1" s="1"/>
  <c r="R259" i="6"/>
  <c r="R96" i="6"/>
  <c r="T146" i="5"/>
  <c r="T97" i="5" s="1"/>
  <c r="T272" i="8"/>
  <c r="T252" i="4"/>
  <c r="R256" i="9"/>
  <c r="R97" i="9" s="1"/>
  <c r="R146" i="9"/>
  <c r="R98" i="9"/>
  <c r="R143" i="7"/>
  <c r="R96" i="7" s="1"/>
  <c r="R95" i="7" s="1"/>
  <c r="P144" i="6"/>
  <c r="P97" i="6" s="1"/>
  <c r="P96" i="6" s="1"/>
  <c r="AU59" i="1" s="1"/>
  <c r="P256" i="9"/>
  <c r="T138" i="4"/>
  <c r="T97" i="4" s="1"/>
  <c r="T96" i="4" s="1"/>
  <c r="BK110" i="11"/>
  <c r="J110" i="11" s="1"/>
  <c r="J63" i="11" s="1"/>
  <c r="P146" i="9"/>
  <c r="P98" i="9"/>
  <c r="P97" i="9"/>
  <c r="AU62" i="1" s="1"/>
  <c r="T253" i="5"/>
  <c r="P138" i="4"/>
  <c r="P97" i="4" s="1"/>
  <c r="P96" i="4" s="1"/>
  <c r="AU57" i="1" s="1"/>
  <c r="BK409" i="2"/>
  <c r="J409" i="2"/>
  <c r="J74" i="2" s="1"/>
  <c r="BK259" i="6"/>
  <c r="J259" i="6"/>
  <c r="J73" i="6" s="1"/>
  <c r="BK143" i="7"/>
  <c r="J143" i="7"/>
  <c r="J66" i="7"/>
  <c r="BK99" i="9"/>
  <c r="J99" i="9" s="1"/>
  <c r="J61" i="9" s="1"/>
  <c r="BK155" i="10"/>
  <c r="J155" i="10" s="1"/>
  <c r="J65" i="10" s="1"/>
  <c r="BK90" i="11"/>
  <c r="J90" i="11"/>
  <c r="J61" i="11"/>
  <c r="BK142" i="2"/>
  <c r="J142" i="2"/>
  <c r="J63" i="2"/>
  <c r="BK178" i="3"/>
  <c r="J178" i="3" s="1"/>
  <c r="J66" i="3" s="1"/>
  <c r="BK108" i="4"/>
  <c r="J108" i="4"/>
  <c r="J64" i="4" s="1"/>
  <c r="BK253" i="5"/>
  <c r="J253" i="5"/>
  <c r="J73" i="5" s="1"/>
  <c r="BK114" i="8"/>
  <c r="J114" i="8"/>
  <c r="J64" i="8"/>
  <c r="BK158" i="8"/>
  <c r="J158" i="8" s="1"/>
  <c r="J66" i="8" s="1"/>
  <c r="BK129" i="11"/>
  <c r="J129" i="11" s="1"/>
  <c r="J67" i="11" s="1"/>
  <c r="BK87" i="12"/>
  <c r="J87" i="12"/>
  <c r="J60" i="12"/>
  <c r="BK100" i="2"/>
  <c r="J100" i="2"/>
  <c r="J61" i="2"/>
  <c r="BK323" i="3"/>
  <c r="J323" i="3" s="1"/>
  <c r="J74" i="3" s="1"/>
  <c r="BK109" i="7"/>
  <c r="J109" i="7"/>
  <c r="J64" i="7" s="1"/>
  <c r="BK100" i="8"/>
  <c r="J100" i="8"/>
  <c r="J61" i="8" s="1"/>
  <c r="BK258" i="2"/>
  <c r="J258" i="2"/>
  <c r="J66" i="2"/>
  <c r="BK252" i="4"/>
  <c r="J252" i="4" s="1"/>
  <c r="J73" i="4" s="1"/>
  <c r="BK108" i="5"/>
  <c r="BK97" i="5" s="1"/>
  <c r="BK96" i="5" s="1"/>
  <c r="J96" i="5" s="1"/>
  <c r="J30" i="5" s="1"/>
  <c r="AG58" i="1" s="1"/>
  <c r="J97" i="10"/>
  <c r="J61" i="10"/>
  <c r="BK98" i="9"/>
  <c r="J98" i="9" s="1"/>
  <c r="J60" i="9" s="1"/>
  <c r="BK97" i="6"/>
  <c r="J97" i="6" s="1"/>
  <c r="J60" i="6" s="1"/>
  <c r="J33" i="7"/>
  <c r="AV60" i="1"/>
  <c r="AT60" i="1"/>
  <c r="F33" i="10"/>
  <c r="AZ63" i="1" s="1"/>
  <c r="F33" i="9"/>
  <c r="AZ62" i="1"/>
  <c r="J33" i="8"/>
  <c r="AV61" i="1" s="1"/>
  <c r="AT61" i="1" s="1"/>
  <c r="F33" i="6"/>
  <c r="AZ59" i="1"/>
  <c r="F33" i="12"/>
  <c r="AZ65" i="1"/>
  <c r="F33" i="3"/>
  <c r="AZ56" i="1" s="1"/>
  <c r="J33" i="6"/>
  <c r="AV59" i="1" s="1"/>
  <c r="AT59" i="1" s="1"/>
  <c r="J33" i="12"/>
  <c r="AV65" i="1"/>
  <c r="AT65" i="1"/>
  <c r="F33" i="7"/>
  <c r="AZ60" i="1" s="1"/>
  <c r="F33" i="4"/>
  <c r="AZ57" i="1" s="1"/>
  <c r="F33" i="11"/>
  <c r="AZ64" i="1" s="1"/>
  <c r="F33" i="8"/>
  <c r="AZ61" i="1" s="1"/>
  <c r="J33" i="4"/>
  <c r="AV57" i="1" s="1"/>
  <c r="AT57" i="1" s="1"/>
  <c r="J33" i="11"/>
  <c r="AV64" i="1" s="1"/>
  <c r="AT64" i="1" s="1"/>
  <c r="J33" i="3"/>
  <c r="AV56" i="1" s="1"/>
  <c r="AT56" i="1" s="1"/>
  <c r="F33" i="2"/>
  <c r="AZ55" i="1"/>
  <c r="BC54" i="1"/>
  <c r="AY54" i="1" s="1"/>
  <c r="J33" i="5"/>
  <c r="AV58" i="1"/>
  <c r="AT58" i="1"/>
  <c r="J33" i="2"/>
  <c r="AV55" i="1" s="1"/>
  <c r="AT55" i="1" s="1"/>
  <c r="BA54" i="1"/>
  <c r="W30" i="1" s="1"/>
  <c r="BD54" i="1"/>
  <c r="W33" i="1"/>
  <c r="F33" i="5"/>
  <c r="AZ58" i="1" s="1"/>
  <c r="J33" i="10"/>
  <c r="AV63" i="1"/>
  <c r="AT63" i="1" s="1"/>
  <c r="J33" i="9"/>
  <c r="AV62" i="1"/>
  <c r="AT62" i="1"/>
  <c r="BB54" i="1"/>
  <c r="W31" i="1"/>
  <c r="J108" i="5" l="1"/>
  <c r="J64" i="5" s="1"/>
  <c r="P97" i="3"/>
  <c r="AU56" i="1"/>
  <c r="T96" i="5"/>
  <c r="R98" i="8"/>
  <c r="T98" i="8"/>
  <c r="R97" i="3"/>
  <c r="BK97" i="4"/>
  <c r="J97" i="4" s="1"/>
  <c r="J60" i="4" s="1"/>
  <c r="BK98" i="3"/>
  <c r="BK97" i="3"/>
  <c r="J97" i="3" s="1"/>
  <c r="J59" i="3" s="1"/>
  <c r="BK99" i="2"/>
  <c r="J99" i="2"/>
  <c r="J60" i="2" s="1"/>
  <c r="BK96" i="7"/>
  <c r="J96" i="7"/>
  <c r="J60" i="7"/>
  <c r="BK89" i="11"/>
  <c r="BK88" i="11"/>
  <c r="J88" i="11"/>
  <c r="J30" i="11" s="1"/>
  <c r="AG64" i="1" s="1"/>
  <c r="BK96" i="10"/>
  <c r="BK95" i="10" s="1"/>
  <c r="J95" i="10" s="1"/>
  <c r="J59" i="10" s="1"/>
  <c r="BK86" i="12"/>
  <c r="J86" i="12" s="1"/>
  <c r="J30" i="12" s="1"/>
  <c r="AG65" i="1" s="1"/>
  <c r="BK99" i="8"/>
  <c r="J99" i="8"/>
  <c r="J60" i="8"/>
  <c r="BK97" i="9"/>
  <c r="J97" i="9" s="1"/>
  <c r="J59" i="9" s="1"/>
  <c r="BK96" i="6"/>
  <c r="J96" i="6" s="1"/>
  <c r="J30" i="6" s="1"/>
  <c r="AG59" i="1" s="1"/>
  <c r="AN58" i="1"/>
  <c r="J59" i="5"/>
  <c r="J97" i="5"/>
  <c r="J60" i="5" s="1"/>
  <c r="J39" i="5"/>
  <c r="AW54" i="1"/>
  <c r="AK30" i="1"/>
  <c r="AX54" i="1"/>
  <c r="W32" i="1"/>
  <c r="AZ54" i="1"/>
  <c r="W29" i="1"/>
  <c r="AU54" i="1"/>
  <c r="J39" i="12" l="1"/>
  <c r="J39" i="11"/>
  <c r="J96" i="10"/>
  <c r="J60" i="10"/>
  <c r="BK98" i="8"/>
  <c r="J98" i="8"/>
  <c r="J59" i="8"/>
  <c r="J89" i="11"/>
  <c r="J60" i="11" s="1"/>
  <c r="J59" i="12"/>
  <c r="BK95" i="7"/>
  <c r="J95" i="7"/>
  <c r="J59" i="7" s="1"/>
  <c r="J59" i="11"/>
  <c r="BK96" i="4"/>
  <c r="J96" i="4"/>
  <c r="J59" i="4" s="1"/>
  <c r="BK98" i="2"/>
  <c r="J98" i="2"/>
  <c r="J98" i="3"/>
  <c r="J60" i="3" s="1"/>
  <c r="J39" i="6"/>
  <c r="J59" i="6"/>
  <c r="AN59" i="1"/>
  <c r="AN64" i="1"/>
  <c r="AN65" i="1"/>
  <c r="J30" i="3"/>
  <c r="AG56" i="1"/>
  <c r="AN56" i="1" s="1"/>
  <c r="J30" i="10"/>
  <c r="AG63" i="1"/>
  <c r="AN63" i="1"/>
  <c r="J30" i="9"/>
  <c r="AG62" i="1" s="1"/>
  <c r="AN62" i="1" s="1"/>
  <c r="AV54" i="1"/>
  <c r="AK29" i="1" s="1"/>
  <c r="J30" i="2"/>
  <c r="AG55" i="1"/>
  <c r="J39" i="10" l="1"/>
  <c r="J59" i="2"/>
  <c r="J39" i="3"/>
  <c r="J39" i="2"/>
  <c r="J39" i="9"/>
  <c r="AN55" i="1"/>
  <c r="J30" i="8"/>
  <c r="AG61" i="1" s="1"/>
  <c r="AN61" i="1" s="1"/>
  <c r="AT54" i="1"/>
  <c r="J30" i="4"/>
  <c r="AG57" i="1" s="1"/>
  <c r="AN57" i="1" s="1"/>
  <c r="J30" i="7"/>
  <c r="AG60" i="1"/>
  <c r="AN60" i="1" s="1"/>
  <c r="J39" i="7" l="1"/>
  <c r="J39" i="8"/>
  <c r="J39" i="4"/>
  <c r="AG54" i="1"/>
  <c r="AK26" i="1"/>
  <c r="AK35" i="1" s="1"/>
  <c r="AN54" i="1" l="1"/>
</calcChain>
</file>

<file path=xl/sharedStrings.xml><?xml version="1.0" encoding="utf-8"?>
<sst xmlns="http://schemas.openxmlformats.org/spreadsheetml/2006/main" count="27104" uniqueCount="2075">
  <si>
    <t>Export Komplet</t>
  </si>
  <si>
    <t>VZ</t>
  </si>
  <si>
    <t>2.0</t>
  </si>
  <si>
    <t>ZAMOK</t>
  </si>
  <si>
    <t>False</t>
  </si>
  <si>
    <t>{aca47df9-6bc2-4c34-a512-f0c970c71ef3}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</si>
  <si>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</si>
  <si>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</si>
  <si>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</si>
  <si>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</si>
  <si>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</si>
  <si>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</si>
  <si>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</si>
  <si>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</si>
  <si>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2024/9/44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</si>
  <si>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</si>
  <si>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</si>
  <si>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a údržba podloubí a části vekovních fasád Mírové nám., Bílina</t>
  </si>
  <si>
    <t>KSO:</t>
  </si>
  <si>
    <t/>
  </si>
  <si>
    <t>CC-CZ:</t>
  </si>
  <si>
    <t>Místo:</t>
  </si>
  <si>
    <t>Bílina</t>
  </si>
  <si>
    <t>Datum:</t>
  </si>
  <si>
    <t>6. 12. 2024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</si>
  <si>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</si>
  <si>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</si>
  <si>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</si>
  <si>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</si>
  <si>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</si>
  <si>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</si>
  <si>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</si>
  <si>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</si>
  <si>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</si>
  <si>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</si>
  <si>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</si>
  <si>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</si>
  <si>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44233965</t>
  </si>
  <si>
    <t>Ing. Jaromír Pýcha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</si>
  <si>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</si>
  <si>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</si>
  <si>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</si>
  <si>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</si>
  <si>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</si>
  <si>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</si>
  <si>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</si>
  <si>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</si>
  <si>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</si>
  <si>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</si>
  <si>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</si>
  <si>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</si>
  <si>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</si>
  <si>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</si>
  <si>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</si>
  <si>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</si>
  <si>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</si>
  <si>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</si>
  <si>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</si>
  <si>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</si>
  <si>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</si>
  <si>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</si>
  <si>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</si>
  <si>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</si>
  <si>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</si>
  <si>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</si>
  <si>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</si>
  <si>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</si>
  <si>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</si>
  <si>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</si>
  <si>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</si>
  <si>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</si>
  <si>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</si>
  <si>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</si>
  <si>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</si>
  <si>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</si>
  <si>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</si>
  <si>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</si>
  <si>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</si>
  <si>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</si>
  <si>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</si>
  <si>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</si>
  <si>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podloubí</t>
  </si>
  <si>
    <t>STA</t>
  </si>
  <si>
    <t>{e65b27b6-5872-41d6-8f70-e5852d9f6d23}</t>
  </si>
  <si>
    <t>2</t>
  </si>
  <si>
    <t>Oprava fasády dům p.č. 51- levá strana, vjezd</t>
  </si>
  <si>
    <t>{f9a83ba3-36cf-41ca-ba32-163cd1fbc8c0}</t>
  </si>
  <si>
    <t>3</t>
  </si>
  <si>
    <t>Oprava fasády dům p.č. 52 - Klenotnictví , Cukrárna</t>
  </si>
  <si>
    <t>{7109c916-175d-4050-a1c9-a0909aa4d88f}</t>
  </si>
  <si>
    <t>4</t>
  </si>
  <si>
    <t>Oprava fasády dům p.č.54 - Komerční Banka</t>
  </si>
  <si>
    <t>{f01f3be5-0148-47ce-8bd7-bda09bc7f6f8}</t>
  </si>
  <si>
    <t>5</t>
  </si>
  <si>
    <t>Oprava fasády dům p.č. 55 - Hodinářství</t>
  </si>
  <si>
    <t>{54816045-bc5a-44c2-9780-83c2377030f8}</t>
  </si>
  <si>
    <t>6</t>
  </si>
  <si>
    <t>Oprava fasády dům p.č. 58 - Hotel u Lva - průjezd</t>
  </si>
  <si>
    <t>{49e55a98-18de-47b9-858e-06b3fad3a9ed}</t>
  </si>
  <si>
    <t>7</t>
  </si>
  <si>
    <t>Oprava fasády dům p.č. 60, Hotel u Lva</t>
  </si>
  <si>
    <t>{d47762fb-92a4-405d-935f-c6dad6e8b157}</t>
  </si>
  <si>
    <t>8</t>
  </si>
  <si>
    <t>Oprava fasády dům p.č. 69, Maso uzeniny</t>
  </si>
  <si>
    <t>{13473c9f-16ef-4351-a1dc-3ae02b34078a}</t>
  </si>
  <si>
    <t>9</t>
  </si>
  <si>
    <t>Oprava fasády dům p.č. 68- Potraviny</t>
  </si>
  <si>
    <t>{ee8d0605-2d9f-4675-aaab-9cb3220d7c21}</t>
  </si>
  <si>
    <t>10</t>
  </si>
  <si>
    <t>Oplach horní části fasád p.č. 51,52,54,55,58,60,69,68</t>
  </si>
  <si>
    <t>{a7048ec3-91b5-4fdc-91ad-16ad2e6a2bb9}</t>
  </si>
  <si>
    <t>11</t>
  </si>
  <si>
    <t>VRN</t>
  </si>
  <si>
    <t>{8a0845cc-6810-4b3a-a39e-c03ea37216b6}</t>
  </si>
  <si>
    <t>delka_podl</t>
  </si>
  <si>
    <t>délka podloubí</t>
  </si>
  <si>
    <t>mb</t>
  </si>
  <si>
    <t>93,98</t>
  </si>
  <si>
    <t>KRYCÍ LIST SOUPISU PRACÍ</t>
  </si>
  <si>
    <t>Objekt:</t>
  </si>
  <si>
    <t>1 - Oprava podloubí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</si>
  <si>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</si>
  <si>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</si>
  <si>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</si>
  <si>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</si>
  <si>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</si>
  <si>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</si>
  <si>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31 - Zdi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</si>
  <si>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</si>
  <si>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</si>
  <si>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</si>
  <si>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</si>
  <si>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</si>
  <si>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</si>
  <si>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</si>
  <si>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</si>
  <si>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</si>
  <si>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Staveništní přesun hmot</t>
  </si>
  <si>
    <t xml:space="preserve">      997 - Přesun sutě</t>
  </si>
  <si>
    <t>PSV - Práce a dodávky PSV</t>
  </si>
  <si>
    <t xml:space="preserve">    741 - Elektroinstalace - silnoproud</t>
  </si>
  <si>
    <t xml:space="preserve">    764 - Konstrukce klempířské</t>
  </si>
  <si>
    <t xml:space="preserve">    772 - Podlahy z kamene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</si>
  <si>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</si>
  <si>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</si>
  <si>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</si>
  <si>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</si>
  <si>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</si>
  <si>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</si>
  <si>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</si>
  <si>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</si>
  <si>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</si>
  <si>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</si>
  <si>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</si>
  <si>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</si>
  <si>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</si>
  <si>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</si>
  <si>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</si>
  <si>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</si>
  <si>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</si>
  <si>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</si>
  <si>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31</t>
  </si>
  <si>
    <t>Zdi pozemních staveb</t>
  </si>
  <si>
    <t>K</t>
  </si>
  <si>
    <t>319202112</t>
  </si>
  <si>
    <t>Dodatečná izolace zdiva tl přes 150 do 300 mm nízkotlakou injektáží silikonovou mikroemulzí</t>
  </si>
  <si>
    <t>m</t>
  </si>
  <si>
    <t>CS ÚRS 2024 02</t>
  </si>
  <si>
    <t>-1748740807</t>
  </si>
  <si>
    <t>PP</t>
  </si>
  <si>
    <t>Dodatečná izolace zdiva injektáží nízkotlakou metodou silikonovou mikroemulzí, tloušťka zdiva přes 150 do 300 mm</t>
  </si>
  <si>
    <t>Online PSC</t>
  </si>
  <si>
    <t>https://podminky.urs.cz/item/CS_URS_2024_02/319202112</t>
  </si>
  <si>
    <t>VV</t>
  </si>
  <si>
    <t>délka vnitřní pilířů - přesný rozsah musí být před realizací přeměřen</t>
  </si>
  <si>
    <t>pil. 1</t>
  </si>
  <si>
    <t>(1,1*2+2,2)</t>
  </si>
  <si>
    <t>pil.2</t>
  </si>
  <si>
    <t>1,65+1,1*2</t>
  </si>
  <si>
    <t>pil 3</t>
  </si>
  <si>
    <t>1,75*1,35*2</t>
  </si>
  <si>
    <t>pil 4-ele !</t>
  </si>
  <si>
    <t>2,45+(0,45+0,3+0,6)*2</t>
  </si>
  <si>
    <t>pil 5</t>
  </si>
  <si>
    <t>1,2+1,35*2</t>
  </si>
  <si>
    <t>pil 6</t>
  </si>
  <si>
    <t>1,65+1*2</t>
  </si>
  <si>
    <t>pil 7</t>
  </si>
  <si>
    <t>(1,5+0,4)+1,22*2</t>
  </si>
  <si>
    <t>pil 8</t>
  </si>
  <si>
    <t>0,7+1,1*2</t>
  </si>
  <si>
    <t>pil 9 - Ele !</t>
  </si>
  <si>
    <t>1,7+1,1*2</t>
  </si>
  <si>
    <t>pil 10</t>
  </si>
  <si>
    <t>2,7+1,45*2</t>
  </si>
  <si>
    <t>pil 11</t>
  </si>
  <si>
    <t>2,65+1,05*2</t>
  </si>
  <si>
    <t>pil 12</t>
  </si>
  <si>
    <t>2,8+1,1*2</t>
  </si>
  <si>
    <t>pil 13</t>
  </si>
  <si>
    <t>3,1+1,45*2</t>
  </si>
  <si>
    <t>pil 14</t>
  </si>
  <si>
    <t>2,55+1,45*2</t>
  </si>
  <si>
    <t>pil 15</t>
  </si>
  <si>
    <t>2,7+1,6*2</t>
  </si>
  <si>
    <t>pil 16</t>
  </si>
  <si>
    <t>3,15+1,15*2</t>
  </si>
  <si>
    <t>pil 17</t>
  </si>
  <si>
    <t>2,55+1*2</t>
  </si>
  <si>
    <t>pil 18</t>
  </si>
  <si>
    <t>0,28+0,33+0,32+0,5+0,62+0,65+1,6+1</t>
  </si>
  <si>
    <t>Úpravy povrchů, podlahy a osazování výplní</t>
  </si>
  <si>
    <t>61</t>
  </si>
  <si>
    <t>Úprava povrchů vnitřních</t>
  </si>
  <si>
    <t>611315221</t>
  </si>
  <si>
    <t>Vápenná štuková omítka malých ploch do 0,09 m2 na stropech</t>
  </si>
  <si>
    <t>kus</t>
  </si>
  <si>
    <t>1414593658</t>
  </si>
  <si>
    <t>Vápenná omítka jednotlivých malých ploch štuková dvouvrstvá na stropech, plochy jednotlivě do 0,09 m2</t>
  </si>
  <si>
    <t>https://podminky.urs.cz/item/CS_URS_2024_02/611315221</t>
  </si>
  <si>
    <t>oprava místa ukotvení vánoční výzdoby v klenbách (odhad 3 ks na otvor)</t>
  </si>
  <si>
    <t>17*3</t>
  </si>
  <si>
    <t>612315222</t>
  </si>
  <si>
    <t>Vápenná štuková omítka malých ploch přes 0,09 do 0,25 m2 na stěnách</t>
  </si>
  <si>
    <t>-321358099</t>
  </si>
  <si>
    <t>Vápenná omítka jednotlivých malých ploch štuková dvouvrstvá na stěnách, plochy jednotlivě přes 0,09 do 0,25 m2</t>
  </si>
  <si>
    <t>https://podminky.urs.cz/item/CS_URS_2024_02/612315222</t>
  </si>
  <si>
    <t>lokální opravy omítek</t>
  </si>
  <si>
    <t>16</t>
  </si>
  <si>
    <t>62</t>
  </si>
  <si>
    <t>Úprava povrchů vnějších</t>
  </si>
  <si>
    <t>622325219</t>
  </si>
  <si>
    <t>Oprava vnější vápenné štukové omítky členitosti 1 stěn v rozsahu přes 80 do 100 %</t>
  </si>
  <si>
    <t>m2</t>
  </si>
  <si>
    <t>1184126619</t>
  </si>
  <si>
    <t>Oprava vápenné omítky vnějších ploch stupně členitosti 1 štukové dvouvrstvé stěn, v rozsahu opravované plochy přes 80 do 100%</t>
  </si>
  <si>
    <t>https://podminky.urs.cz/item/CS_URS_2024_02/622325219</t>
  </si>
  <si>
    <t>91,158</t>
  </si>
  <si>
    <t>623131100</t>
  </si>
  <si>
    <t>Vápenný postřik vnějších pilířů nebo sloupů nanášený celoplošně ručně</t>
  </si>
  <si>
    <t>1182342682</t>
  </si>
  <si>
    <t>Podkladní a spojovací vrstva vnějších omítaných ploch vápenný postřik nanášený ručně celoplošně pilířů nebo sloupů</t>
  </si>
  <si>
    <t>https://podminky.urs.cz/item/CS_URS_2024_02/623131100</t>
  </si>
  <si>
    <t>623135000</t>
  </si>
  <si>
    <t>Vyrovnání podkladu vnějších pilířů nebo sloupů maltou vápennou tl do 10 mm</t>
  </si>
  <si>
    <t>243538610</t>
  </si>
  <si>
    <t>Vyrovnání nerovností podkladu vnějších omítaných ploch maltou, tl. do 10 mm vápennou pilířů nebo sloupů</t>
  </si>
  <si>
    <t>https://podminky.urs.cz/item/CS_URS_2024_02/623135000</t>
  </si>
  <si>
    <t>vnitřní oprava omítek</t>
  </si>
  <si>
    <t>vjezd levý</t>
  </si>
  <si>
    <t>2,75*1</t>
  </si>
  <si>
    <t>pilíře vnitřní</t>
  </si>
  <si>
    <t>(1,1*2+2,2)*1</t>
  </si>
  <si>
    <t>1,65+1,1*2*1</t>
  </si>
  <si>
    <t>(1,75*1,35*2)*1</t>
  </si>
  <si>
    <t>(2,45+(0,45+0,3+0,6)*2)</t>
  </si>
  <si>
    <t>(1,2+1,35*2)*1</t>
  </si>
  <si>
    <t>(1,65+1*2)*0,8</t>
  </si>
  <si>
    <t>((1,5+0,4)+1,22*2)*1</t>
  </si>
  <si>
    <t>(0,7+1,1*2)*1</t>
  </si>
  <si>
    <t>(1,7+1,1*2)*1</t>
  </si>
  <si>
    <t>(2,7+1,45*2)*0,8</t>
  </si>
  <si>
    <t>(2,65+1,05*2)*0,8</t>
  </si>
  <si>
    <t>(2,8+1,1*2)*0,8</t>
  </si>
  <si>
    <t>(3,1+1,45*2)*0,8</t>
  </si>
  <si>
    <t>(2,55+1,45*2)*0,8</t>
  </si>
  <si>
    <t>(2,7+1,6*2)*0,8</t>
  </si>
  <si>
    <t>(3,15+1,15*2)*0,8</t>
  </si>
  <si>
    <t>(2,55+1*2)*0,8</t>
  </si>
  <si>
    <t>(0,28+0,33)*0,8</t>
  </si>
  <si>
    <t>stěny sokl vnitřní po opravě soklových lišt</t>
  </si>
  <si>
    <t>(2,9+1+17,5*0,4+22,5*0,4+17*0,4+0,95+0,65+0,65+8*0,4+8*0,4)*0,5</t>
  </si>
  <si>
    <t>Součet</t>
  </si>
  <si>
    <t>91,158*2 'Přepočtené koeficientem množství</t>
  </si>
  <si>
    <t>625681013</t>
  </si>
  <si>
    <t>Ochrana proti holubům hrotovým systémem třířadým s účinnou šířkou 20 cm</t>
  </si>
  <si>
    <t>1091873396</t>
  </si>
  <si>
    <t>Ochrana proti holubům hrotový systém třířadý, účinná šíře 20 cm</t>
  </si>
  <si>
    <t>https://podminky.urs.cz/item/CS_URS_2024_02/625681013</t>
  </si>
  <si>
    <t>13*2*3,14*0,5*0,5</t>
  </si>
  <si>
    <t>629991001</t>
  </si>
  <si>
    <t>Zakrytí podélných ploch fólií volně položenou</t>
  </si>
  <si>
    <t>1664455226</t>
  </si>
  <si>
    <t>Zakrytí vnějších ploch před znečištěním včetně pozdějšího odkrytí ploch podélných rovných (např. chodníků) fólií položenou volně</t>
  </si>
  <si>
    <t>https://podminky.urs.cz/item/CS_URS_2024_02/629991001</t>
  </si>
  <si>
    <t>353,75</t>
  </si>
  <si>
    <t>629991011</t>
  </si>
  <si>
    <t>Zakrytí výplní otvorů a svislých ploch fólií přilepenou lepící páskou</t>
  </si>
  <si>
    <t>31873258</t>
  </si>
  <si>
    <t>Zakrytí vnějších ploch před znečištěním včetně pozdějšího odkrytí výplní otvorů a svislých ploch fólií přilepenou lepící páskou</t>
  </si>
  <si>
    <t>https://podminky.urs.cz/item/CS_URS_2024_02/629991011</t>
  </si>
  <si>
    <t>potraviny</t>
  </si>
  <si>
    <t>3*(1*2+1,05)</t>
  </si>
  <si>
    <t>řeznictví</t>
  </si>
  <si>
    <t>1,6*2,5</t>
  </si>
  <si>
    <t>3*2,6</t>
  </si>
  <si>
    <t>okna hotel</t>
  </si>
  <si>
    <t>4,25*2</t>
  </si>
  <si>
    <t>vchod hotel</t>
  </si>
  <si>
    <t>3,45*2,85</t>
  </si>
  <si>
    <t>1,32*2*3</t>
  </si>
  <si>
    <t>2,8*2,3</t>
  </si>
  <si>
    <t>mříž vjezd</t>
  </si>
  <si>
    <t>3,65*2,95</t>
  </si>
  <si>
    <t>obchod</t>
  </si>
  <si>
    <t>5,54*(3,7-0,3-0,35)+1*0,6</t>
  </si>
  <si>
    <t>zlatnitctví 2</t>
  </si>
  <si>
    <t>4,3*2,9</t>
  </si>
  <si>
    <t>okno</t>
  </si>
  <si>
    <t>1,9*1,2</t>
  </si>
  <si>
    <t>vstup úzký</t>
  </si>
  <si>
    <t>1*2,75</t>
  </si>
  <si>
    <t>Komerční banka</t>
  </si>
  <si>
    <t>3,7*3*1,25</t>
  </si>
  <si>
    <t>2,8*3</t>
  </si>
  <si>
    <t>cukrárna</t>
  </si>
  <si>
    <t>3,15*2,55</t>
  </si>
  <si>
    <t>vjezd</t>
  </si>
  <si>
    <t>2,4*1,7</t>
  </si>
  <si>
    <t>3,14*1,2*1,2/2</t>
  </si>
  <si>
    <t>zlatnictví</t>
  </si>
  <si>
    <t>3,1*2,6</t>
  </si>
  <si>
    <t>3,2*3,1</t>
  </si>
  <si>
    <t>3*2,2+3,14*1,5*1,5/2</t>
  </si>
  <si>
    <t>elektro rozvaděče a prvky ESla</t>
  </si>
  <si>
    <t>0,8*0,4*2+7*0,3*0,3</t>
  </si>
  <si>
    <t xml:space="preserve"> Ostatní konstrukce a práce, bourání</t>
  </si>
  <si>
    <t>94</t>
  </si>
  <si>
    <t>Lešení a stavební výtahy</t>
  </si>
  <si>
    <t>949111112</t>
  </si>
  <si>
    <t>Montáž lešení lehkého kozového trubkového v přes 1,2 do 1,9 m</t>
  </si>
  <si>
    <t>sada</t>
  </si>
  <si>
    <t>-609045634</t>
  </si>
  <si>
    <t>Lešení lehké kozové trubkové o výšce lešeňové podlahy přes 1,2 do 1,9 m montáž</t>
  </si>
  <si>
    <t>https://podminky.urs.cz/item/CS_URS_2024_02/949111112</t>
  </si>
  <si>
    <t>949111212</t>
  </si>
  <si>
    <t>Příplatek k lešení lehkému kozovému trubkovému v přes 1,2 do 1,9 m za každý den použití</t>
  </si>
  <si>
    <t>320142143</t>
  </si>
  <si>
    <t>Lešení lehké kozové trubkové o výšce lešeňové podlahy přes 1,2 do 1,9 m příplatek k ceně za každý den použití</t>
  </si>
  <si>
    <t>https://podminky.urs.cz/item/CS_URS_2024_02/949111212</t>
  </si>
  <si>
    <t>2*30 'Přepočtené koeficientem množství</t>
  </si>
  <si>
    <t>949111812</t>
  </si>
  <si>
    <t>Demontáž lešení lehkého kozového trubkového v přes 1,2 do 1,9 m</t>
  </si>
  <si>
    <t>-831513269</t>
  </si>
  <si>
    <t>Lešení lehké kozové trubkové o výšce lešeňové podlahy přes 1,2 do 1,9 m demontáž</t>
  </si>
  <si>
    <t>https://podminky.urs.cz/item/CS_URS_2024_02/949111812</t>
  </si>
  <si>
    <t>95</t>
  </si>
  <si>
    <t>Různé dokončovací konstrukce a práce pozemních staveb</t>
  </si>
  <si>
    <t>13</t>
  </si>
  <si>
    <t>952902121</t>
  </si>
  <si>
    <t>Čištění budov zametení drsných podlah</t>
  </si>
  <si>
    <t>1541271988</t>
  </si>
  <si>
    <t>Čištění budov při provádění oprav a udržovacích prací podlah drsných nebo chodníků zametením</t>
  </si>
  <si>
    <t>https://podminky.urs.cz/item/CS_URS_2024_02/952902121</t>
  </si>
  <si>
    <t>plocha vnitřní dlažby - přesný rozsah musí být před realizací přeměřen</t>
  </si>
  <si>
    <t>delka_podl*((3,45+1,1)+3,9)/2</t>
  </si>
  <si>
    <t>odpočet pilířů</t>
  </si>
  <si>
    <t>-(2,2*1,1-0,35*0,15-0,35*0,2)</t>
  </si>
  <si>
    <t>-(1,65*1,1-0,15*0,15-0,2*0,4-0,2*0,4)</t>
  </si>
  <si>
    <t>-(1,45*1,35-0,45*0,25-0,45*0,2-0,3*0,35)</t>
  </si>
  <si>
    <t>pil 4</t>
  </si>
  <si>
    <t>-(2,45*(0,45+0,3+0,6)-0,3*0,3-0,45*0,55-0,3*0,3)</t>
  </si>
  <si>
    <t>-(1,2*1,35-0,3*0,15-0,3*0,7)</t>
  </si>
  <si>
    <t>-1,65*1</t>
  </si>
  <si>
    <t>-((1,5+0,4)*1,22-0,6*0,2)</t>
  </si>
  <si>
    <t>-0,7*1,1</t>
  </si>
  <si>
    <t>pil 9</t>
  </si>
  <si>
    <t>-1,7*1,1</t>
  </si>
  <si>
    <t>-(2,7*1,45-0,7*0,35-1,6*0,3)</t>
  </si>
  <si>
    <t>-2,65*1,05</t>
  </si>
  <si>
    <t>-2,8*1,1</t>
  </si>
  <si>
    <t>-((3,1+1,45)*1,32-2,95*0,2-0,3*0,2-0,2*1)</t>
  </si>
  <si>
    <t>-(2,55*1,45-0,1*0,25-0,35*0,2-0,1*0,4-0,8*0,15-0,8*0,25)</t>
  </si>
  <si>
    <t>-(2,7*1,6-0,25*1-0,1*0,85-0,2*0,5)</t>
  </si>
  <si>
    <t>-(3,15*1,15-0,15*0,3-1,95*0,2)</t>
  </si>
  <si>
    <t>-(2,55*1-0,3*0,55)</t>
  </si>
  <si>
    <t>-0,28*0,33</t>
  </si>
  <si>
    <t>14</t>
  </si>
  <si>
    <t>952901108</t>
  </si>
  <si>
    <t>Čištění budov omytí dvojitých nebo zdvojených oken nebo balkonových dveří pl přes 2,5 m2</t>
  </si>
  <si>
    <t>-1855345775</t>
  </si>
  <si>
    <t>Čištění budov při provádění oprav a udržovacích prací oken dvojitých nebo zdvojených omytím, plochy do přes 2,5 m2</t>
  </si>
  <si>
    <t>https://podminky.urs.cz/item/CS_URS_2024_02/952901108</t>
  </si>
  <si>
    <t>164,17</t>
  </si>
  <si>
    <t>odpočet vrata a dveře plné</t>
  </si>
  <si>
    <t>-29,992</t>
  </si>
  <si>
    <t>15</t>
  </si>
  <si>
    <t>952901123</t>
  </si>
  <si>
    <t>Čištění budov omytí dveří nebo vrat pl přes 3,0 do 5,0 m2</t>
  </si>
  <si>
    <t>-106083948</t>
  </si>
  <si>
    <t>Čištění budov při provádění oprav a udržovacích prací dveří nebo vrat omytím, plochy do přes 3,0 do 5,0 m2</t>
  </si>
  <si>
    <t>https://podminky.urs.cz/item/CS_URS_2024_02/952901123</t>
  </si>
  <si>
    <t>952901131</t>
  </si>
  <si>
    <t>Čištění budov omytí konstrukcí nebo prvků</t>
  </si>
  <si>
    <t>606230600</t>
  </si>
  <si>
    <t>Čištění budov při provádění oprav a udržovacích prací konstrukcí nebo prvků omytím</t>
  </si>
  <si>
    <t>https://podminky.urs.cz/item/CS_URS_2024_02/952901131</t>
  </si>
  <si>
    <t>osvětlení</t>
  </si>
  <si>
    <t>13*4*3,14*0,25*0,25</t>
  </si>
  <si>
    <t>10,205*2 'Přepočtené koeficientem množství</t>
  </si>
  <si>
    <t>17</t>
  </si>
  <si>
    <t>952903001</t>
  </si>
  <si>
    <t>Čištění budov odstranění ptačího nebo netopýřího trusu z podlahy</t>
  </si>
  <si>
    <t>-1494502266</t>
  </si>
  <si>
    <t>Čištění budov při provádění oprav a udržovacích prací odstraněním ptačího nebo netopýřího trusu z podlahy</t>
  </si>
  <si>
    <t>https://podminky.urs.cz/item/CS_URS_2024_02/952903001</t>
  </si>
  <si>
    <t>13*1*1</t>
  </si>
  <si>
    <t>18</t>
  </si>
  <si>
    <t>953992111</t>
  </si>
  <si>
    <t>Dodání a osazení hmoždinek profilu 6 až 8 mm v klenbách z cihel</t>
  </si>
  <si>
    <t>1171204488</t>
  </si>
  <si>
    <t>Dodání a osazení hmoždinek včetně vyvrtání otvorů (s dodáním hmot) ve stropech v klenbách z cihel, vnější profil hmoždinky 6 až 8 mm</t>
  </si>
  <si>
    <t>https://podminky.urs.cz/item/CS_URS_2024_02/953992111</t>
  </si>
  <si>
    <t>19</t>
  </si>
  <si>
    <t>953993326.1</t>
  </si>
  <si>
    <t>Demontáž a zpětné osazení bezpečnostní, orientační nebo informační tabulky přivrtáním na zdivo</t>
  </si>
  <si>
    <t>2047616314</t>
  </si>
  <si>
    <t>odhad množství, označení č.p. dodá objednatel</t>
  </si>
  <si>
    <t>8*2</t>
  </si>
  <si>
    <t>96</t>
  </si>
  <si>
    <t>Bourání konstrukcí</t>
  </si>
  <si>
    <t>20</t>
  </si>
  <si>
    <t>965081352</t>
  </si>
  <si>
    <t>Bourání podlah z dlaždic betonových, teracových nebo čedičových tl přes 40 mm plochy do 1 m2</t>
  </si>
  <si>
    <t>1144515529</t>
  </si>
  <si>
    <t>Bourání podlah z dlaždic bez podkladního lože nebo mazaniny, s jakoukoliv výplní spár betonových, teracových nebo čedičových tl. přes 40 mm, plochy do 1 m2</t>
  </si>
  <si>
    <t>https://podminky.urs.cz/item/CS_URS_2024_02/965081352</t>
  </si>
  <si>
    <t>odhad výměny 5% z plochy</t>
  </si>
  <si>
    <t>353,75*0,05</t>
  </si>
  <si>
    <t>97</t>
  </si>
  <si>
    <t>Prorážení otvorů a ostatní bourací práce</t>
  </si>
  <si>
    <t>973031716</t>
  </si>
  <si>
    <t>Vysekání kapes v klenbách z cihel na MV nebo MVC pro špalíky do 100x100x50 mm</t>
  </si>
  <si>
    <t>1120740083</t>
  </si>
  <si>
    <t>Vysekání výklenků nebo kapes ve zdivu z cihel na maltu vápennou nebo vápenocementovou kapes v podhledu cihelných kleneb, velikosti do 100x100x50 mm</t>
  </si>
  <si>
    <t>https://podminky.urs.cz/item/CS_URS_2024_02/973031716</t>
  </si>
  <si>
    <t>22</t>
  </si>
  <si>
    <t>978015391</t>
  </si>
  <si>
    <t>Otlučení (osekání) vnější vápenné nebo vápenocementové omítky stupně členitosti 1 a 2 v rozsahu přes 80 do 100 %</t>
  </si>
  <si>
    <t>-902402322</t>
  </si>
  <si>
    <t>Otlučení vápenných nebo vápenocementových omítek vnějších ploch s vyškrabáním spar a s očištěním zdiva stupně členitosti 1 a 2, v rozsahu přes 80 do 100 %</t>
  </si>
  <si>
    <t>https://podminky.urs.cz/item/CS_URS_2024_02/978015391</t>
  </si>
  <si>
    <t>16*0,4*0,4</t>
  </si>
  <si>
    <t>soklová část</t>
  </si>
  <si>
    <t>98</t>
  </si>
  <si>
    <t>Demolice a sanace</t>
  </si>
  <si>
    <t>23</t>
  </si>
  <si>
    <t>985131311</t>
  </si>
  <si>
    <t>Ruční dočištění ploch stěn, rubu kleneb a podlah ocelových kartáči</t>
  </si>
  <si>
    <t>1743879803</t>
  </si>
  <si>
    <t>Očištění ploch stěn, rubu kleneb a podlah ruční dočištění ocelovými kartáči</t>
  </si>
  <si>
    <t>https://podminky.urs.cz/item/CS_URS_2024_02/985131311</t>
  </si>
  <si>
    <t>24</t>
  </si>
  <si>
    <t>985131411</t>
  </si>
  <si>
    <t>Vysušení ploch stěn, rubu kleneb a podlah stlačeným vzduchem</t>
  </si>
  <si>
    <t>-637370579</t>
  </si>
  <si>
    <t>Očištění ploch stěn, rubu kleneb a podlah vysušení stlačeným vzduchem</t>
  </si>
  <si>
    <t>https://podminky.urs.cz/item/CS_URS_2024_02/985131411</t>
  </si>
  <si>
    <t>93,718</t>
  </si>
  <si>
    <t>25</t>
  </si>
  <si>
    <t>985142111</t>
  </si>
  <si>
    <t>Vysekání spojovací hmoty ze spár zdiva hl do 40 mm dl do 6 m/m2</t>
  </si>
  <si>
    <t>-1114511262</t>
  </si>
  <si>
    <t>Vysekání spojovací hmoty ze spár zdiva včetně vyčištění hloubky spáry do 40 mm délky spáry na 1 m2 upravované plochy do 6 m</t>
  </si>
  <si>
    <t>https://podminky.urs.cz/item/CS_URS_2024_02/985142111</t>
  </si>
  <si>
    <t>99</t>
  </si>
  <si>
    <t>Staveništní přesun hmot</t>
  </si>
  <si>
    <t>26</t>
  </si>
  <si>
    <t>998018001</t>
  </si>
  <si>
    <t>Přesun hmot pro budovy ruční pro budovy v do 6 m</t>
  </si>
  <si>
    <t>t</t>
  </si>
  <si>
    <t>-526073159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</si>
  <si>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</si>
  <si>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</si>
  <si>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997</t>
  </si>
  <si>
    <t>Přesun sutě</t>
  </si>
  <si>
    <t>27</t>
  </si>
  <si>
    <t>997013211</t>
  </si>
  <si>
    <t>Vnitrostaveništní doprava suti a vybouraných hmot pro budovy v do 6 m ručně</t>
  </si>
  <si>
    <t>-1518895203</t>
  </si>
  <si>
    <t>Vnitrostaveništní doprava suti a vybouraných hmot vodorovně do 50 m s naložením ručně pro budovy a haly výšky do 6 m</t>
  </si>
  <si>
    <t>https://podminky.urs.cz/item/CS_URS_2024_02/997013211</t>
  </si>
  <si>
    <t>28</t>
  </si>
  <si>
    <t>997013501</t>
  </si>
  <si>
    <t>Odvoz suti a vybouraných hmot na skládku nebo meziskládku do 1 km se složením</t>
  </si>
  <si>
    <t>-621834462</t>
  </si>
  <si>
    <t>Odvoz suti a vybouraných hmot na skládku nebo meziskládku se složením, na vzdálenost do 1 km</t>
  </si>
  <si>
    <t>https://podminky.urs.cz/item/CS_URS_2024_02/997013501</t>
  </si>
  <si>
    <t>29</t>
  </si>
  <si>
    <t>997013509</t>
  </si>
  <si>
    <t>Příplatek k odvozu suti a vybouraných hmot na skládku ZKD 1 km přes 1 km</t>
  </si>
  <si>
    <t>404449274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</si>
  <si>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</si>
  <si>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</si>
  <si>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11,907*15 'Přepočtené koeficientem množství</t>
  </si>
  <si>
    <t>30</t>
  </si>
  <si>
    <t>997013869</t>
  </si>
  <si>
    <t>Poplatek za uložení stavebního odpadu na recyklační skládce (skládkovné) ze směsí betonu, cihel a keramických výrobků kód odpadu 17 01 07</t>
  </si>
  <si>
    <t>1588661189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</si>
  <si>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</si>
  <si>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https://podminky.urs.cz/item/CS_URS_2024_02/997013869</t>
  </si>
  <si>
    <t>PSV</t>
  </si>
  <si>
    <t>Práce a dodávky PSV</t>
  </si>
  <si>
    <t>741</t>
  </si>
  <si>
    <t>Elektroinstalace - silnoproud</t>
  </si>
  <si>
    <t>741-Ele</t>
  </si>
  <si>
    <t>Elektroinstalace podloubí</t>
  </si>
  <si>
    <t>kpl</t>
  </si>
  <si>
    <t>85290702</t>
  </si>
  <si>
    <t>P</t>
  </si>
  <si>
    <t>Poznámka k položce:_x000D_
obsahuje:_x000D_
prohlídka staávajících rozvodů, posouzení jejich nutnosti pro budoucí použití_x000D_
oprava ukončení vývodů do vodovzdorných krabic, demontáž nepotřebného vedení, montáž nového_x000D_
revize_x000D_
Skutečné provedení bude odsouhlaseno objednatelem</t>
  </si>
  <si>
    <t>764</t>
  </si>
  <si>
    <t>Konstrukce klempířské</t>
  </si>
  <si>
    <t>32</t>
  </si>
  <si>
    <t>764002871</t>
  </si>
  <si>
    <t>Demontáž lemování zdí do suti</t>
  </si>
  <si>
    <t>-1168954376</t>
  </si>
  <si>
    <t>Demontáž klempířských konstrukcí lemování zdí do suti</t>
  </si>
  <si>
    <t>https://podminky.urs.cz/item/CS_URS_2024_02/764002871</t>
  </si>
  <si>
    <t>0,28+0,33+0,5+0,62+0,65++0,65+1,6+1</t>
  </si>
  <si>
    <t>772</t>
  </si>
  <si>
    <t>Podlahy z kamene</t>
  </si>
  <si>
    <t>33</t>
  </si>
  <si>
    <t>772521912</t>
  </si>
  <si>
    <t>Výměna pravoúhlé desky v dlažbě z měkkých kamenů do 10 ks/m2 do malty tl přes 30 do 50 mm</t>
  </si>
  <si>
    <t>-1204350518</t>
  </si>
  <si>
    <t>Výměna pravoúhlé desky v dlažbě z měkkých kamenů velikosti do 10 ks/m2 kladené do malty, tl. přes 30 do 50 mm</t>
  </si>
  <si>
    <t>https://podminky.urs.cz/item/CS_URS_2024_02/772521912</t>
  </si>
  <si>
    <t>353,75*0,05/0,4/0,4</t>
  </si>
  <si>
    <t>34</t>
  </si>
  <si>
    <t>M</t>
  </si>
  <si>
    <t>58381184.1</t>
  </si>
  <si>
    <t>deska dlažební pískovec povrch přírodní, hrany řezané do 0,24m2 tl 40 mm</t>
  </si>
  <si>
    <t>-123296101</t>
  </si>
  <si>
    <t>35</t>
  </si>
  <si>
    <t>772524921</t>
  </si>
  <si>
    <t>Oprava spárování kamenné dlažby aktivovanou maltou spára hl do 50 mm do 9 ks/m2</t>
  </si>
  <si>
    <t>-1840068361</t>
  </si>
  <si>
    <t>Oprava spárování kamenné dlažby včetně vyškrábání a vymytí spar hloubky do 50 mm aktivovanou maltou do 9 ks/m2</t>
  </si>
  <si>
    <t>https://podminky.urs.cz/item/CS_URS_2024_02/772524921</t>
  </si>
  <si>
    <t>oprava spár uvolněných desek</t>
  </si>
  <si>
    <t>36</t>
  </si>
  <si>
    <t>772591912</t>
  </si>
  <si>
    <t>Dlažby z kamene oprava - očištění dlažby z kamene vysátím</t>
  </si>
  <si>
    <t>261026894</t>
  </si>
  <si>
    <t>Dlažby z kamene oprava - ostatní práce očištění vysátím</t>
  </si>
  <si>
    <t>https://podminky.urs.cz/item/CS_URS_2024_02/772591912</t>
  </si>
  <si>
    <t>37</t>
  </si>
  <si>
    <t>772591914.1</t>
  </si>
  <si>
    <t>Dlažby z kamene oprava - očištění dlažby z kamene ručně parním čištěním</t>
  </si>
  <si>
    <t>-1159186609</t>
  </si>
  <si>
    <t>38</t>
  </si>
  <si>
    <t>772591916</t>
  </si>
  <si>
    <t>Dlažby z kamene oprava - očištění dlažby z kamene silikonovými kartáči</t>
  </si>
  <si>
    <t>395478859</t>
  </si>
  <si>
    <t>Dlažby z kamene oprava - ostatní práce očištění silikonovými kartáči</t>
  </si>
  <si>
    <t>https://podminky.urs.cz/item/CS_URS_2024_02/772591916</t>
  </si>
  <si>
    <t>39</t>
  </si>
  <si>
    <t>772591922</t>
  </si>
  <si>
    <t>Dlažby z kamene oprava - nátěr impregnační a zpevňující</t>
  </si>
  <si>
    <t>1266961461</t>
  </si>
  <si>
    <t>Dlažby z kamene oprava - ostatní práce nátěr impregnační a zpevňující</t>
  </si>
  <si>
    <t>https://podminky.urs.cz/item/CS_URS_2024_02/772591922</t>
  </si>
  <si>
    <t>783</t>
  </si>
  <si>
    <t>Dokončovací práce - nátěry</t>
  </si>
  <si>
    <t>40</t>
  </si>
  <si>
    <t>783000101</t>
  </si>
  <si>
    <t>Ochrana podlah nebo vodorovných ploch při provádění nátěrů olepením páskou nebo fólií</t>
  </si>
  <si>
    <t>-161248672</t>
  </si>
  <si>
    <t>Zakrývání konstrukcí včetně pozdějšího odkrytí podlah nebo vodorovných ploch olepením páskou nebo fólií</t>
  </si>
  <si>
    <t>https://podminky.urs.cz/item/CS_URS_2024_02/783000101</t>
  </si>
  <si>
    <t>plocha dlažba podloubí</t>
  </si>
  <si>
    <t>41</t>
  </si>
  <si>
    <t>28323151</t>
  </si>
  <si>
    <t>papír separační potažený PE fólií</t>
  </si>
  <si>
    <t>655435774</t>
  </si>
  <si>
    <t>353,75*1,1 'Přepočtené koeficientem množství</t>
  </si>
  <si>
    <t>42</t>
  </si>
  <si>
    <t>783000125</t>
  </si>
  <si>
    <t>Ochrana konstrukcí nebo prvků při provádění nátěrů obalením fólií</t>
  </si>
  <si>
    <t>620455580</t>
  </si>
  <si>
    <t>Zakrývání konstrukcí včetně pozdějšího odkrytí konstrukcí nebo prvků obalením fólií</t>
  </si>
  <si>
    <t>https://podminky.urs.cz/item/CS_URS_2024_02/783000125</t>
  </si>
  <si>
    <t>(0,8+0,4)*2*2+7*(0,3+0,3)*2</t>
  </si>
  <si>
    <t>43</t>
  </si>
  <si>
    <t>28323153</t>
  </si>
  <si>
    <t>fólie pro malířské potřeby samolepicí 0,5mx100m</t>
  </si>
  <si>
    <t>695079155</t>
  </si>
  <si>
    <t>23,405</t>
  </si>
  <si>
    <t>23,405*1,1 'Přepočtené koeficientem množství</t>
  </si>
  <si>
    <t>44</t>
  </si>
  <si>
    <t>783301303</t>
  </si>
  <si>
    <t>Bezoplachové odrezivění zámečnických konstrukcí</t>
  </si>
  <si>
    <t>-1642145442</t>
  </si>
  <si>
    <t>Příprava podkladu zámečnických konstrukcí před provedením nátěru odrezivění odrezovačem bezoplachovým</t>
  </si>
  <si>
    <t>https://podminky.urs.cz/item/CS_URS_2024_02/783301303</t>
  </si>
  <si>
    <t>26,105</t>
  </si>
  <si>
    <t>45</t>
  </si>
  <si>
    <t>783314205</t>
  </si>
  <si>
    <t>Základní antikorozní jednonásobný syntetický samozákladující nátěr s obsahem železité slídy (kovářský) zámečnických konstrukcí</t>
  </si>
  <si>
    <t>1917221597</t>
  </si>
  <si>
    <t>Základní antikorozní nátěr zámečnických konstrukcí jednonásobný syntetický samozákladující s obsahem železité slídy (kovářský)</t>
  </si>
  <si>
    <t>https://podminky.urs.cz/item/CS_URS_2024_02/783314205</t>
  </si>
  <si>
    <t>3,65*2,95*2</t>
  </si>
  <si>
    <t>poklopy a podlahové plechy</t>
  </si>
  <si>
    <t>3,14*0,4*0,4*2</t>
  </si>
  <si>
    <t>1*1</t>
  </si>
  <si>
    <t>3,14*0,3*0,3*2</t>
  </si>
  <si>
    <t>1,7*0,8</t>
  </si>
  <si>
    <t>0,8*0,8</t>
  </si>
  <si>
    <t>46</t>
  </si>
  <si>
    <t>783317107</t>
  </si>
  <si>
    <t>Krycí jednonásobný syntetický samozákladující s obsahem železité slídy (kovářský) nátěr zámečnických konstrukcí</t>
  </si>
  <si>
    <t>480308820</t>
  </si>
  <si>
    <t>Krycí nátěr (email) zámečnických konstrukcí jednonásobný syntetický samozákladující s obsahem železité slídy (kovářský)</t>
  </si>
  <si>
    <t>https://podminky.urs.cz/item/CS_URS_2024_02/783317107</t>
  </si>
  <si>
    <t>47</t>
  </si>
  <si>
    <t>783801201</t>
  </si>
  <si>
    <t>Obroušení omítek před provedením nátěru</t>
  </si>
  <si>
    <t>-647094662</t>
  </si>
  <si>
    <t>Příprava podkladu omítek před provedením nátěru obroušení</t>
  </si>
  <si>
    <t>https://podminky.urs.cz/item/CS_URS_2024_02/783801201</t>
  </si>
  <si>
    <t>výměra vnitřních ploch podloubí</t>
  </si>
  <si>
    <t>1157,4</t>
  </si>
  <si>
    <t>48</t>
  </si>
  <si>
    <t>783801403</t>
  </si>
  <si>
    <t>Oprášení omítek před provedením nátěru</t>
  </si>
  <si>
    <t>-858633532</t>
  </si>
  <si>
    <t>Příprava podkladu omítek před provedením nátěru oprášení</t>
  </si>
  <si>
    <t>49</t>
  </si>
  <si>
    <t>783801501</t>
  </si>
  <si>
    <t>Omytí omítek před provedením nátěru</t>
  </si>
  <si>
    <t>1152360641</t>
  </si>
  <si>
    <t>Příprava podkladu omítek před provedením nátěru omytí</t>
  </si>
  <si>
    <t>https://podminky.urs.cz/item/CS_URS_2024_02/783801501</t>
  </si>
  <si>
    <t>50</t>
  </si>
  <si>
    <t>783823133</t>
  </si>
  <si>
    <t>Penetrační silikátový nátěr hladkých, tenkovrstvých zrnitých nebo štukových omítek</t>
  </si>
  <si>
    <t>-2419688</t>
  </si>
  <si>
    <t>Penetrační nátěr omítek hladkých omítek hladkých, zrnitých tenkovrstvých nebo štukových stupně členitosti 1 a 2 silikátový</t>
  </si>
  <si>
    <t>https://podminky.urs.cz/item/CS_URS_2024_02/783823133</t>
  </si>
  <si>
    <t>51</t>
  </si>
  <si>
    <t>783827423</t>
  </si>
  <si>
    <t>Krycí dvojnásobný silikátový nátěr omítek stupně členitosti 1 a 2</t>
  </si>
  <si>
    <t>-994983276</t>
  </si>
  <si>
    <t>Krycí (ochranný ) nátěr omítek dvojnásobný hladkých omítek hladkých, zrnitých tenkovrstvých nebo štukových stupně členitosti 1 a 2 silikátový</t>
  </si>
  <si>
    <t>https://podminky.urs.cz/item/CS_URS_2024_02/783827423</t>
  </si>
  <si>
    <t>2 - Oprava fasády dům p.č. 51- levá strana, vjezd</t>
  </si>
  <si>
    <t xml:space="preserve">    31 - Zdi pozemních staveb</t>
  </si>
  <si>
    <t xml:space="preserve">    5 - Komunikace pozemní</t>
  </si>
  <si>
    <t xml:space="preserve">      91 - Doplňující konstrukce a práce pozemních komunikací, letišť a ploch</t>
  </si>
  <si>
    <t xml:space="preserve">    721 - Zdravotechnika - vnitřní kanalizace</t>
  </si>
  <si>
    <t>313489465</t>
  </si>
  <si>
    <t>soklová část u dlažby</t>
  </si>
  <si>
    <t>Komunikace pozemní</t>
  </si>
  <si>
    <t>591-21</t>
  </si>
  <si>
    <t xml:space="preserve">Demontáž a zpětná montáž chodníku v okolí lapače </t>
  </si>
  <si>
    <t>-1724993704</t>
  </si>
  <si>
    <t>914-451</t>
  </si>
  <si>
    <t>Demontáž a zpětná montáž dopravních značek se sloupkem, vč. začištění komunikace</t>
  </si>
  <si>
    <t>963960391</t>
  </si>
  <si>
    <t>914-452</t>
  </si>
  <si>
    <t>Demontáž a zpětná montáž dopravní značky se sloupkem, vč. začištění komunikace</t>
  </si>
  <si>
    <t>398230610</t>
  </si>
  <si>
    <t>Montáž a demontáž dopravní značek na lešení</t>
  </si>
  <si>
    <t>622131100</t>
  </si>
  <si>
    <t>Vápenný postřik vnějších stěn nanášený celoplošně ručně</t>
  </si>
  <si>
    <t>1155134565</t>
  </si>
  <si>
    <t>Podkladní a spojovací vrstva vnějších omítaných ploch vápenný postřik nanášený ručně celoplošně stěn</t>
  </si>
  <si>
    <t>https://podminky.urs.cz/item/CS_URS_2024_02/622131100</t>
  </si>
  <si>
    <t>otlučení soklu</t>
  </si>
  <si>
    <t>5,7*1</t>
  </si>
  <si>
    <t>622135000</t>
  </si>
  <si>
    <t>Vyrovnání podkladu vnějších stěn maltou vápennou tl do 10 mm</t>
  </si>
  <si>
    <t>-854467383</t>
  </si>
  <si>
    <t>Vyrovnání nerovností podkladu vnějších omítaných ploch maltou, tl. do 10 mm vápennou stěn</t>
  </si>
  <si>
    <t>https://podminky.urs.cz/item/CS_URS_2024_02/622135000</t>
  </si>
  <si>
    <t>5,7*2 'Přepočtené koeficientem množství</t>
  </si>
  <si>
    <t>622325211</t>
  </si>
  <si>
    <t>Oprava vnější vápenné štukové omítky členitosti 1 stěn v rozsahu do 10 %</t>
  </si>
  <si>
    <t>27451540</t>
  </si>
  <si>
    <t>Oprava vápenné omítky vnějších ploch stupně členitosti 1 štukové dvouvrstvé stěn, v rozsahu opravované plochy do 10%</t>
  </si>
  <si>
    <t>https://podminky.urs.cz/item/CS_URS_2024_02/622325211</t>
  </si>
  <si>
    <t>oprava lokálních poruch</t>
  </si>
  <si>
    <t>plocha fasády celekm</t>
  </si>
  <si>
    <t>127,885</t>
  </si>
  <si>
    <t>odpočet říms</t>
  </si>
  <si>
    <t>-(3,45+1,1)*0,4</t>
  </si>
  <si>
    <t>-(2,2+2,6+1,65+2,53+1,45)*0,4</t>
  </si>
  <si>
    <t>-(5,7+3,45+1,1+2,2+2,6+1,65+2,53+1,45)*0,6</t>
  </si>
  <si>
    <t>odpočet nových omítek</t>
  </si>
  <si>
    <t>-5,7*1</t>
  </si>
  <si>
    <t>-(1,1+2,2+1,65+1,45)*1,0</t>
  </si>
  <si>
    <t>771098746</t>
  </si>
  <si>
    <t>(1,1+2,2+1,65+1,45)*1,0</t>
  </si>
  <si>
    <t>-851717940</t>
  </si>
  <si>
    <t>(1,1+2,2+1,65+1,45)*1</t>
  </si>
  <si>
    <t>6,4*2 'Přepočtené koeficientem množství</t>
  </si>
  <si>
    <t>-948906212</t>
  </si>
  <si>
    <t>-564628676</t>
  </si>
  <si>
    <t>venkovní prostory</t>
  </si>
  <si>
    <t>(3,45+1,1)*1</t>
  </si>
  <si>
    <t>(2,2+2,6+1,65+2,53+1,45)*1</t>
  </si>
  <si>
    <t>vnitřní prostory -otvory</t>
  </si>
  <si>
    <t>(3,45+2,6+2,53)*1</t>
  </si>
  <si>
    <t>776357566</t>
  </si>
  <si>
    <t>okna levá část</t>
  </si>
  <si>
    <t>1,8*1*2</t>
  </si>
  <si>
    <t>okna horní část</t>
  </si>
  <si>
    <t>1,8*1*6</t>
  </si>
  <si>
    <t>91</t>
  </si>
  <si>
    <t>Doplňující konstrukce a práce pozemních komunikací, letišť a ploch</t>
  </si>
  <si>
    <t>914511112</t>
  </si>
  <si>
    <t>Montáž sloupku dopravních značek délky do 3,5 m s betonovým základem a patkou D 60 mm</t>
  </si>
  <si>
    <t>-1239981229</t>
  </si>
  <si>
    <t>Montáž sloupku dopravních značek délky do 3,5 m do hliníkové patky pro sloupek D 60 mm</t>
  </si>
  <si>
    <t>https://podminky.urs.cz/item/CS_URS_2024_02/914511112</t>
  </si>
  <si>
    <t>941211111</t>
  </si>
  <si>
    <t>Montáž lešení řadového rámového lehkého zatížení do 200 kg/m2 š od 0,6 do 0,9 m v do 10 m</t>
  </si>
  <si>
    <t>-1056529641</t>
  </si>
  <si>
    <t>Lešení řadové rámové lehké pracovní s podlahami s provozním zatížením tř. 3 do 200 kg/m2 šířky tř. SW06 od 0,6 do 0,9 m výšky do 10 m montáž</t>
  </si>
  <si>
    <t>https://podminky.urs.cz/item/CS_URS_2024_02/941211111</t>
  </si>
  <si>
    <t>spodní část</t>
  </si>
  <si>
    <t>5,7*(3,75+0,5)</t>
  </si>
  <si>
    <t>(3,45+1,1)*0,4</t>
  </si>
  <si>
    <t>(3,45+1,1)*3,75-2*3</t>
  </si>
  <si>
    <t>(2,2+2,6+1,65+2,53+1,45)*3,7</t>
  </si>
  <si>
    <t>(2,2+2,6+1,65+2,53+1,45)*0,4</t>
  </si>
  <si>
    <t>-(2,0+2,0)*2,0</t>
  </si>
  <si>
    <t>horní část</t>
  </si>
  <si>
    <t>plocha horní fasády levá strana</t>
  </si>
  <si>
    <t>5,7*(3,7+0,2+3,5)-5,7*(3,75+0,5)</t>
  </si>
  <si>
    <t>plocha nad římsou vjezdová část</t>
  </si>
  <si>
    <t>(3,45+1,1)*3,5</t>
  </si>
  <si>
    <t>plocha nad římsou uliční strana</t>
  </si>
  <si>
    <t>(2,2+2,6+1,65+2,53+1,45)*3,5</t>
  </si>
  <si>
    <t>941211211</t>
  </si>
  <si>
    <t>Příplatek k lešení řadovému rámovému lehkému do 200 kg/m2 š od 0,6 do 0,9 m v do 10 m za každý den použití</t>
  </si>
  <si>
    <t>-997140468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</si>
  <si>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</si>
  <si>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https://podminky.urs.cz/item/CS_URS_2024_02/941211211</t>
  </si>
  <si>
    <t>142,256</t>
  </si>
  <si>
    <t>142,256*31 'Přepočtené koeficientem množství</t>
  </si>
  <si>
    <t>941211312</t>
  </si>
  <si>
    <t>Odborná prohlídka lešení řadového rámového lehkého s podlahami zatížení do 200 kg/m2 š od 0,6 do 0,9 m v do 25 m pl do 500 m2 zakrytého sítí</t>
  </si>
  <si>
    <t>-1569525795</t>
  </si>
  <si>
    <t>Odborná prohlídka lešení řadového rámového lehkého pracovního s podlahami s provozním zatížením tř. 3 do 200 kg/m2 šířky tř. SW06 od 0,6 do 0,9 m výšky do 25 m, celkové plochy do 500 m2 zakrytého sítí</t>
  </si>
  <si>
    <t>https://podminky.urs.cz/item/CS_URS_2024_02/941211312</t>
  </si>
  <si>
    <t>prohlídka a revize lešení za všechny objekty celkem</t>
  </si>
  <si>
    <t>941211811</t>
  </si>
  <si>
    <t>Demontáž lešení řadového rámového lehkého zatížení do 200 kg/m2 š od 0,6 do 0,9 m v do 10 m</t>
  </si>
  <si>
    <t>1440009231</t>
  </si>
  <si>
    <t>Lešení řadové rámové lehké pracovní s podlahami s provozním zatížením tř. 3 do 200 kg/m2 šířky tř. SW06 od 0,6 do 0,9 m výšky do 10 m demontáž</t>
  </si>
  <si>
    <t>https://podminky.urs.cz/item/CS_URS_2024_02/941211811</t>
  </si>
  <si>
    <t>944511111</t>
  </si>
  <si>
    <t>Montáž ochranné sítě z textilie z umělých vláken</t>
  </si>
  <si>
    <t>195599665</t>
  </si>
  <si>
    <t>Síť ochranná zavěšená na konstrukci lešení z textilie z umělých vláken montáž</t>
  </si>
  <si>
    <t>https://podminky.urs.cz/item/CS_URS_2024_02/944511111</t>
  </si>
  <si>
    <t>944511211</t>
  </si>
  <si>
    <t>Příplatek k ochranné síti za každý den použití</t>
  </si>
  <si>
    <t>25317150</t>
  </si>
  <si>
    <t>Síť ochranná zavěšená na konstrukci lešení z textilie z umělých vláken příplatek k ceně za každý den použití</t>
  </si>
  <si>
    <t>https://podminky.urs.cz/item/CS_URS_2024_02/944511211</t>
  </si>
  <si>
    <t>944511811</t>
  </si>
  <si>
    <t>Demontáž ochranné sítě z textilie z umělých vláken</t>
  </si>
  <si>
    <t>1483980498</t>
  </si>
  <si>
    <t>Síť ochranná zavěšená na konstrukci lešení z textilie z umělých vláken demontáž</t>
  </si>
  <si>
    <t>https://podminky.urs.cz/item/CS_URS_2024_02/944511811</t>
  </si>
  <si>
    <t>949521112</t>
  </si>
  <si>
    <t>Montáž podchodu u dílcových lešení š přes 1,5 do 2 m</t>
  </si>
  <si>
    <t>173954004</t>
  </si>
  <si>
    <t>Podchod u dílcových lešení zřizovaný současně s lehkým nebo těžkým pracovním lešením, šířky přes 1,5 do 2,0 m montáž</t>
  </si>
  <si>
    <t>https://podminky.urs.cz/item/CS_URS_2024_02/949521112</t>
  </si>
  <si>
    <t>2*3</t>
  </si>
  <si>
    <t>949521212</t>
  </si>
  <si>
    <t>Příplatek k podchodu u dílcových lešení š přes 1,5 do 2 m za každý den použití</t>
  </si>
  <si>
    <t>-1511569338</t>
  </si>
  <si>
    <t>Podchod u dílcových lešení zřizovaný současně s lehkým nebo těžkým pracovním lešením, šířky přes 1,5 do 2,0 m příplatek k ceně za každý den použití</t>
  </si>
  <si>
    <t>https://podminky.urs.cz/item/CS_URS_2024_02/949521212</t>
  </si>
  <si>
    <t>6*31 'Přepočtené koeficientem množství</t>
  </si>
  <si>
    <t>949521812</t>
  </si>
  <si>
    <t>Demontáž podchodu u dílcových lešení š přes 1,5 do 2 m</t>
  </si>
  <si>
    <t>2046431691</t>
  </si>
  <si>
    <t>Podchod u dílcových lešení zřizovaný současně s lehkým nebo těžkým pracovním lešením, šířky přes 1,5 do 2,0 m demontáž</t>
  </si>
  <si>
    <t>https://podminky.urs.cz/item/CS_URS_2024_02/949521812</t>
  </si>
  <si>
    <t>993111111</t>
  </si>
  <si>
    <t>Dovoz a odvoz lešení řadového do 10 km včetně naložení a složení</t>
  </si>
  <si>
    <t>1890622542</t>
  </si>
  <si>
    <t>Dovoz a odvoz lešení včetně naložení a složení řadového, na vzdálenost do 10 km</t>
  </si>
  <si>
    <t>https://podminky.urs.cz/item/CS_URS_2024_02/993111111</t>
  </si>
  <si>
    <t>993111119</t>
  </si>
  <si>
    <t>Příplatek k ceně dovozu a odvozu lešení řadového ZKD 10 km přes 10 km</t>
  </si>
  <si>
    <t>-495074560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</si>
  <si>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</si>
  <si>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</si>
  <si>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142,256*10 'Přepočtené koeficientem množství</t>
  </si>
  <si>
    <t>486621388</t>
  </si>
  <si>
    <t>1441399366</t>
  </si>
  <si>
    <t>očištění dopravních značek</t>
  </si>
  <si>
    <t>257693753</t>
  </si>
  <si>
    <t>952902131</t>
  </si>
  <si>
    <t>Čištění budov omytí drsných podlah</t>
  </si>
  <si>
    <t>-1030916681</t>
  </si>
  <si>
    <t>Čištění budov při provádění oprav a udržovacích prací podlah drsných nebo chodníků omytím</t>
  </si>
  <si>
    <t>https://podminky.urs.cz/item/CS_URS_2024_02/952902131</t>
  </si>
  <si>
    <t>978015321</t>
  </si>
  <si>
    <t>Otlučení (osekání) vnější vápenné nebo vápenocementové omítky stupně členitosti 1 a 2 v rozsahu do 10 %</t>
  </si>
  <si>
    <t>-1760483420</t>
  </si>
  <si>
    <t>Otlučení vápenných nebo vápenocementových omítek vnějších ploch s vyškrabáním spar a s očištěním zdiva stupně členitosti 1 a 2, v rozsahu do 10 %</t>
  </si>
  <si>
    <t>https://podminky.urs.cz/item/CS_URS_2024_02/978015321</t>
  </si>
  <si>
    <t>97,385</t>
  </si>
  <si>
    <t>-1178611977</t>
  </si>
  <si>
    <t>1047434424</t>
  </si>
  <si>
    <t>795940694</t>
  </si>
  <si>
    <t>12,1</t>
  </si>
  <si>
    <t>1691504270</t>
  </si>
  <si>
    <t>1862010035</t>
  </si>
  <si>
    <t>-1442297250</t>
  </si>
  <si>
    <t>536068831</t>
  </si>
  <si>
    <t>-232393110</t>
  </si>
  <si>
    <t>454717203</t>
  </si>
  <si>
    <t>721</t>
  </si>
  <si>
    <t>Zdravotechnika - vnitřní kanalizace</t>
  </si>
  <si>
    <t>721140916</t>
  </si>
  <si>
    <t>Potrubí litinové propojení potrubí DN 125</t>
  </si>
  <si>
    <t>-386309822</t>
  </si>
  <si>
    <t>Opravy odpadního potrubí litinového propojení dosavadního potrubí DN 125</t>
  </si>
  <si>
    <t>https://podminky.urs.cz/item/CS_URS_2024_02/721140916</t>
  </si>
  <si>
    <t>propojení potrubí po snížení osazení lapače</t>
  </si>
  <si>
    <t>721170975</t>
  </si>
  <si>
    <t>Potrubí z PVC krácení trub DN 125</t>
  </si>
  <si>
    <t>1667283411</t>
  </si>
  <si>
    <t>Opravy odpadního potrubí plastového krácení trub DN 125</t>
  </si>
  <si>
    <t>https://podminky.urs.cz/item/CS_URS_2024_02/721170975</t>
  </si>
  <si>
    <t>721242805</t>
  </si>
  <si>
    <t>Demontáž lapače střešních splavenin DN 150</t>
  </si>
  <si>
    <t>-758921174</t>
  </si>
  <si>
    <t>Demontáž lapačů střešních splavenin DN 150</t>
  </si>
  <si>
    <t>https://podminky.urs.cz/item/CS_URS_2024_02/721242805</t>
  </si>
  <si>
    <t>721249109</t>
  </si>
  <si>
    <t>Montáž lapače střešních splavenin z litiny DN 150 ostatní typ</t>
  </si>
  <si>
    <t>-2018080096</t>
  </si>
  <si>
    <t>Lapače střešních splavenin montáž lapačů střešních splavenin ostatních typů litinových DN 150</t>
  </si>
  <si>
    <t>https://podminky.urs.cz/item/CS_URS_2024_02/721249109</t>
  </si>
  <si>
    <t>721910942</t>
  </si>
  <si>
    <t>Pročištění lapačů střešních splavenin</t>
  </si>
  <si>
    <t>-1135070913</t>
  </si>
  <si>
    <t>https://podminky.urs.cz/item/CS_URS_2024_02/721910942</t>
  </si>
  <si>
    <t>1835246951</t>
  </si>
  <si>
    <t>soklové lišty</t>
  </si>
  <si>
    <t>5,7+1,1+2,2+1,65+1,45</t>
  </si>
  <si>
    <t>764004863</t>
  </si>
  <si>
    <t>Demontáž svodu k dalšímu použití</t>
  </si>
  <si>
    <t>1269410452</t>
  </si>
  <si>
    <t>Demontáž klempířských konstrukcí svodu k dalšímu použití</t>
  </si>
  <si>
    <t>https://podminky.urs.cz/item/CS_URS_2024_02/764004863</t>
  </si>
  <si>
    <t>4*2</t>
  </si>
  <si>
    <t>764508131</t>
  </si>
  <si>
    <t>Montáž kruhového svodu</t>
  </si>
  <si>
    <t>-1392292123</t>
  </si>
  <si>
    <t>Montáž svodu kruhového, průměru svodu</t>
  </si>
  <si>
    <t>https://podminky.urs.cz/item/CS_URS_2024_02/764508131</t>
  </si>
  <si>
    <t>764508132</t>
  </si>
  <si>
    <t>Montáž objímky kruhového svodu</t>
  </si>
  <si>
    <t>1866772638</t>
  </si>
  <si>
    <t>Montáž svodu kruhového, průměru objímek</t>
  </si>
  <si>
    <t>https://podminky.urs.cz/item/CS_URS_2024_02/764508132</t>
  </si>
  <si>
    <t>2*2</t>
  </si>
  <si>
    <t>764508135</t>
  </si>
  <si>
    <t>Montáž výtokového kolena kruhového svodu</t>
  </si>
  <si>
    <t>1275196748</t>
  </si>
  <si>
    <t>Montáž svodu kruhového, průměru kolen výtokových</t>
  </si>
  <si>
    <t>https://podminky.urs.cz/item/CS_URS_2024_02/764508135</t>
  </si>
  <si>
    <t>764548324</t>
  </si>
  <si>
    <t>Kruhový svod včetně objímek, kolen, odskoků z TiZn lesklého plechu průměru 120 mm</t>
  </si>
  <si>
    <t>19645503</t>
  </si>
  <si>
    <t>Svod z titanzinkového lesklého válcovaného plechu včetně objímek, kolen a odskoků kruhový, průměru 120 mm</t>
  </si>
  <si>
    <t>https://podminky.urs.cz/item/CS_URS_2024_02/764548324</t>
  </si>
  <si>
    <t>prodloužení svodů</t>
  </si>
  <si>
    <t>3*1</t>
  </si>
  <si>
    <t>783000103</t>
  </si>
  <si>
    <t>Ochrana podlah nebo vodorovných ploch při provádění nátěrů položením fólie</t>
  </si>
  <si>
    <t>152104801</t>
  </si>
  <si>
    <t>Zakrývání konstrukcí včetně pozdějšího odkrytí podlah nebo vodorovných ploch položením fólie</t>
  </si>
  <si>
    <t>https://podminky.urs.cz/item/CS_URS_2024_02/783000103</t>
  </si>
  <si>
    <t>52</t>
  </si>
  <si>
    <t>28323156</t>
  </si>
  <si>
    <t>fólie pro malířské potřeby zakrývací tl 41µ 4x5m</t>
  </si>
  <si>
    <t>-1066143900</t>
  </si>
  <si>
    <t>29,26</t>
  </si>
  <si>
    <t>29,26*1,1 'Přepočtené koeficientem množství</t>
  </si>
  <si>
    <t>53</t>
  </si>
  <si>
    <t>783009301.0</t>
  </si>
  <si>
    <t>Písmomalířské práce v písmen nebo číslic do 500 mm</t>
  </si>
  <si>
    <t>-730084629</t>
  </si>
  <si>
    <t>Poznámka k položce:_x000D_
nadpis provozovny - dle zadání objednatele</t>
  </si>
  <si>
    <t>nápis ODĚVY</t>
  </si>
  <si>
    <t>54</t>
  </si>
  <si>
    <t>-129223212</t>
  </si>
  <si>
    <t>údržba litinového lapače</t>
  </si>
  <si>
    <t>55</t>
  </si>
  <si>
    <t>-199215229</t>
  </si>
  <si>
    <t>56</t>
  </si>
  <si>
    <t>783347103</t>
  </si>
  <si>
    <t>Krycí jednonásobný polyuretanový nátěr s obsahem železité slídy zámečnických konstrukcí</t>
  </si>
  <si>
    <t>-1152395259</t>
  </si>
  <si>
    <t>Krycí nátěr (email) zámečnických konstrukcí jednonásobný polyuretanový s obsahem železité slídy (kovářský)</t>
  </si>
  <si>
    <t>https://podminky.urs.cz/item/CS_URS_2024_02/783347103</t>
  </si>
  <si>
    <t>57</t>
  </si>
  <si>
    <t>923283810</t>
  </si>
  <si>
    <t>plocha spodní fasády levá strana</t>
  </si>
  <si>
    <t>5,7*(3,75+0,5)-1,8*1*2</t>
  </si>
  <si>
    <t>římsa čelní vjezd</t>
  </si>
  <si>
    <t>plocha pod římsou čelní vjezd</t>
  </si>
  <si>
    <t>(3,45+1,1)*3,75</t>
  </si>
  <si>
    <t>-2,1*3,45</t>
  </si>
  <si>
    <t>-3,14*1,8*1,8/360*150</t>
  </si>
  <si>
    <t>plocha pod římsou uliční strana</t>
  </si>
  <si>
    <t>římsa</t>
  </si>
  <si>
    <t>odpočet otvorů</t>
  </si>
  <si>
    <t>-(2,6+2,53)*2,75</t>
  </si>
  <si>
    <t>-(Pi*((3-2,75))/6*(3*(2,6/2)*(2,6/2)+((3-2,75))*((3-2,75))))/2</t>
  </si>
  <si>
    <t>-(Pi*((3,1-2,75))/6*(3*((2,53/2))*((2,53/2))+((3,1-2,75))*((3,1-2,75))))/2</t>
  </si>
  <si>
    <t>5,7*(3,7+0,2+3,5)-5,7*(3,75+0,5)-1,8*1*2</t>
  </si>
  <si>
    <t>(3,45+1,1)*3,5-1,8*1</t>
  </si>
  <si>
    <t>(2,2+2,6+1,65+2,53+1,45)*3,5-1,8*1*3</t>
  </si>
  <si>
    <t>římsa horní</t>
  </si>
  <si>
    <t>(5,7+3,45+1,1+2,2+2,6+1,65+2,53+1,45)*0,6</t>
  </si>
  <si>
    <t>58</t>
  </si>
  <si>
    <t>1955936289</t>
  </si>
  <si>
    <t>https://podminky.urs.cz/item/CS_URS_2024_02/783801403</t>
  </si>
  <si>
    <t>59</t>
  </si>
  <si>
    <t>783801507</t>
  </si>
  <si>
    <t>Omytí omítek tlakovou vodou s přídavkem odmaštovače před provedením nátěru</t>
  </si>
  <si>
    <t>-1758959203</t>
  </si>
  <si>
    <t>Příprava podkladu omítek před provedením nátěru omytí tlakovou vodou s přídavkem odmaštovače</t>
  </si>
  <si>
    <t>https://podminky.urs.cz/item/CS_URS_2024_02/783801507</t>
  </si>
  <si>
    <t>55,892</t>
  </si>
  <si>
    <t>60</t>
  </si>
  <si>
    <t>783823137</t>
  </si>
  <si>
    <t>Penetrační vápenný nátěr hladkých nebo štukových omítek</t>
  </si>
  <si>
    <t>-300063767</t>
  </si>
  <si>
    <t>Penetrační nátěr omítek hladkých omítek hladkých, zrnitých tenkovrstvých nebo štukových stupně členitosti 1 a 2 vápenný</t>
  </si>
  <si>
    <t>https://podminky.urs.cz/item/CS_URS_2024_02/783823137</t>
  </si>
  <si>
    <t>odpočet říms a ostění</t>
  </si>
  <si>
    <t>-31,465</t>
  </si>
  <si>
    <t>783823167</t>
  </si>
  <si>
    <t>Penetrační vápenný nátěr omítek stupně členitosti 3</t>
  </si>
  <si>
    <t>-732551998</t>
  </si>
  <si>
    <t>Penetrační nátěr omítek hladkých omítek hladkých, zrnitých tenkovrstvých nebo štukových stupně členitosti 3 vápenný</t>
  </si>
  <si>
    <t>https://podminky.urs.cz/item/CS_URS_2024_02/783823167</t>
  </si>
  <si>
    <t>špalety oken</t>
  </si>
  <si>
    <t>1,8*(0,3*2+0,5)*2</t>
  </si>
  <si>
    <t>(5,7-1,8-1,15)*0,3</t>
  </si>
  <si>
    <t>(1,8*2+1)*0,3*6</t>
  </si>
  <si>
    <t>římsy</t>
  </si>
  <si>
    <t>783827427</t>
  </si>
  <si>
    <t>Krycí dvojnásobný vápenný nátěr omítek stupně členitosti 1 a 2</t>
  </si>
  <si>
    <t>1501207604</t>
  </si>
  <si>
    <t>Krycí (ochranný ) nátěr omítek dvojnásobný hladkých omítek hladkých, zrnitých tenkovrstvých nebo štukových stupně členitosti 1 a 2 vápenný</t>
  </si>
  <si>
    <t>https://podminky.urs.cz/item/CS_URS_2024_02/783827427</t>
  </si>
  <si>
    <t>96,42</t>
  </si>
  <si>
    <t>63</t>
  </si>
  <si>
    <t>783827447</t>
  </si>
  <si>
    <t>Krycí dvojnásobný vápenný nátěr omítek stupně členitosti 3</t>
  </si>
  <si>
    <t>-218292736</t>
  </si>
  <si>
    <t>Krycí (ochranný ) nátěr omítek dvojnásobný hladkých omítek hladkých, zrnitých tenkovrstvých nebo štukových stupně členitosti 3 vápenný</t>
  </si>
  <si>
    <t>https://podminky.urs.cz/item/CS_URS_2024_02/783827447</t>
  </si>
  <si>
    <t>31,465</t>
  </si>
  <si>
    <t>64</t>
  </si>
  <si>
    <t>783897603</t>
  </si>
  <si>
    <t>Příplatek k cenám dvojnásobného krycího nátěru omítek za provedení styku 2 barev</t>
  </si>
  <si>
    <t>1331422775</t>
  </si>
  <si>
    <t>Krycí (ochranný ) nátěr omítek Příplatek k cenám za zvýšenou pracnost provádění styku 2 barev dvojnásobného nátěru</t>
  </si>
  <si>
    <t>https://podminky.urs.cz/item/CS_URS_2024_02/783897603</t>
  </si>
  <si>
    <t>1,8*2</t>
  </si>
  <si>
    <t>(5,7-1,8-1,15)*2</t>
  </si>
  <si>
    <t>(3,45+1,1)</t>
  </si>
  <si>
    <t>(2,2+2,6+1,65+2,53+1,45)</t>
  </si>
  <si>
    <t>svisle</t>
  </si>
  <si>
    <t>(3,7+3,7+0,5)*2</t>
  </si>
  <si>
    <t>otvor 1</t>
  </si>
  <si>
    <t>2*2,1</t>
  </si>
  <si>
    <t>2*3,14*1,8/360*150</t>
  </si>
  <si>
    <t>otvor 2</t>
  </si>
  <si>
    <t>2,75*2</t>
  </si>
  <si>
    <t>2*3,14*2,6/360*65</t>
  </si>
  <si>
    <t>otvor 3</t>
  </si>
  <si>
    <t>2*3,14*2,53/360*65</t>
  </si>
  <si>
    <t>65</t>
  </si>
  <si>
    <t>783897619</t>
  </si>
  <si>
    <t>Příplatek k cenám dvojnásobného krycího nátěru omítek za barevné provedení v odstínu náročném</t>
  </si>
  <si>
    <t>2129725543</t>
  </si>
  <si>
    <t>Krycí (ochranný ) nátěr omítek Příplatek k cenám za provádění barevného nátěru v odstínu náročném dvojnásobného</t>
  </si>
  <si>
    <t>https://podminky.urs.cz/item/CS_URS_2024_02/783897619</t>
  </si>
  <si>
    <t xml:space="preserve">příplatek za provádění vápenných barev AQUA </t>
  </si>
  <si>
    <t>3 - Oprava fasády dům p.č. 52 - Klenotnictví , Cukrárna</t>
  </si>
  <si>
    <t>700378957</t>
  </si>
  <si>
    <t>soklová část u země</t>
  </si>
  <si>
    <t>0,3+2,45+1,2+1,65+1,5</t>
  </si>
  <si>
    <t>-2065486401</t>
  </si>
  <si>
    <t>-2101396714</t>
  </si>
  <si>
    <t>plocha spodní části fasády</t>
  </si>
  <si>
    <t>39,115</t>
  </si>
  <si>
    <t>odpočet římsa</t>
  </si>
  <si>
    <t>-(0,3+3,0+2,45+2,4+1,2+2,45+1,65+2,4+1,5)*0,3</t>
  </si>
  <si>
    <t>odpočet nová omítka soklu</t>
  </si>
  <si>
    <t>-7,1</t>
  </si>
  <si>
    <t>1999639424</t>
  </si>
  <si>
    <t>otlučení soklu - prední část</t>
  </si>
  <si>
    <t>(0,3+2,45+1,2+1,65+1,5)*1</t>
  </si>
  <si>
    <t>-160707794</t>
  </si>
  <si>
    <t>52037771</t>
  </si>
  <si>
    <t>7,1*2 'Přepočtené koeficientem množství</t>
  </si>
  <si>
    <t>217398805</t>
  </si>
  <si>
    <t>(0,3+3,0+2,45+2,4+1,2+2,45+1,65+2,4+1,5)*3,45</t>
  </si>
  <si>
    <t>plocha římsa</t>
  </si>
  <si>
    <t>(0,3+3,0+2,45+2,4+1,2+2,45+1,65+2,4+1,5)*0,3</t>
  </si>
  <si>
    <t>odpočet vstupů</t>
  </si>
  <si>
    <t>-2*2*3</t>
  </si>
  <si>
    <t>-1263418499</t>
  </si>
  <si>
    <t>53,063</t>
  </si>
  <si>
    <t>53,063*31 'Přepočtené koeficientem množství</t>
  </si>
  <si>
    <t>-1653999984</t>
  </si>
  <si>
    <t>274224553</t>
  </si>
  <si>
    <t>1620953801</t>
  </si>
  <si>
    <t>-735715591</t>
  </si>
  <si>
    <t>1633365554</t>
  </si>
  <si>
    <t>3*2</t>
  </si>
  <si>
    <t>723002176</t>
  </si>
  <si>
    <t>1829370317</t>
  </si>
  <si>
    <t>-1551623475</t>
  </si>
  <si>
    <t>399859566</t>
  </si>
  <si>
    <t>53,063*10 'Přepočtené koeficientem množství</t>
  </si>
  <si>
    <t>-1495818958</t>
  </si>
  <si>
    <t>venkovní plocha</t>
  </si>
  <si>
    <t>(0,3+3,0+2,45+2,4+1,2+2,45+1,65+2,4+1,5)*1</t>
  </si>
  <si>
    <t>vnitřní plocha otvorů</t>
  </si>
  <si>
    <t>(3,0+2,4+2,45+2,4)*1</t>
  </si>
  <si>
    <t>86604751</t>
  </si>
  <si>
    <t>84006930</t>
  </si>
  <si>
    <t>26,81</t>
  </si>
  <si>
    <t>462475368</t>
  </si>
  <si>
    <t>1630554274</t>
  </si>
  <si>
    <t>1136520334</t>
  </si>
  <si>
    <t>-1829605439</t>
  </si>
  <si>
    <t>1052036145</t>
  </si>
  <si>
    <t>1377038825</t>
  </si>
  <si>
    <t>646528275</t>
  </si>
  <si>
    <t>1809510300</t>
  </si>
  <si>
    <t>0,708*15 'Přepočtené koeficientem množství</t>
  </si>
  <si>
    <t>-1351447822</t>
  </si>
  <si>
    <t>238340796</t>
  </si>
  <si>
    <t>1596239731</t>
  </si>
  <si>
    <t>2056371793</t>
  </si>
  <si>
    <t>744789399</t>
  </si>
  <si>
    <t>-566283714</t>
  </si>
  <si>
    <t>1036251765</t>
  </si>
  <si>
    <t>764004861</t>
  </si>
  <si>
    <t>Demontáž svodu do suti</t>
  </si>
  <si>
    <t>1954379415</t>
  </si>
  <si>
    <t>Demontáž klempířských konstrukcí svodu do suti</t>
  </si>
  <si>
    <t>https://podminky.urs.cz/item/CS_URS_2024_02/764004861</t>
  </si>
  <si>
    <t>-359005438</t>
  </si>
  <si>
    <t>2*5</t>
  </si>
  <si>
    <t>-2060997550</t>
  </si>
  <si>
    <t>820753727</t>
  </si>
  <si>
    <t>27,6</t>
  </si>
  <si>
    <t>27,6*1,1 'Přepočtené koeficientem množství</t>
  </si>
  <si>
    <t>-691013354</t>
  </si>
  <si>
    <t>Poznámka k položce:_x000D_
obnova nadpisu provozovny - dle zadání objednatele</t>
  </si>
  <si>
    <t>obnova nápisu KLENOTNICTVÍ</t>
  </si>
  <si>
    <t>obnova nápisu CUKRÁRNA</t>
  </si>
  <si>
    <t>1440080360</t>
  </si>
  <si>
    <t>-1015171625</t>
  </si>
  <si>
    <t>-1386493798</t>
  </si>
  <si>
    <t>-413509288</t>
  </si>
  <si>
    <t>otv.1</t>
  </si>
  <si>
    <t>-3*2,1-3,14*0,65*1,5/2</t>
  </si>
  <si>
    <t>otv. 2</t>
  </si>
  <si>
    <t>-2,45*2,1</t>
  </si>
  <si>
    <t>-(3,14*2,45*2,45/360*60-Sqrt(3*2,45*2,45/4))</t>
  </si>
  <si>
    <t>otv. 3</t>
  </si>
  <si>
    <t>-2,4*2,1</t>
  </si>
  <si>
    <t>-(3,14*2,4*2,4/360*60-Sqrt(3*2,4*2,4/4))</t>
  </si>
  <si>
    <t>-341084333</t>
  </si>
  <si>
    <t>526348079</t>
  </si>
  <si>
    <t>264822585</t>
  </si>
  <si>
    <t>-461466855</t>
  </si>
  <si>
    <t>1011901909</t>
  </si>
  <si>
    <t>(0,3+3,0+2,45+2,4+1,2+2,45+1,65+2,4+1,5)*2</t>
  </si>
  <si>
    <t>2*3,45</t>
  </si>
  <si>
    <t>2*3,14*3,0/360*65</t>
  </si>
  <si>
    <t>2*3,14*2,45/360*65</t>
  </si>
  <si>
    <t>2*3,14*2,4/360*65</t>
  </si>
  <si>
    <t>otvor 4</t>
  </si>
  <si>
    <t>783897607</t>
  </si>
  <si>
    <t>Příplatek k cenám dvojnásobného krycího nátěru omítek za barevné provedení v odstínu světlém</t>
  </si>
  <si>
    <t>-31876674</t>
  </si>
  <si>
    <t>Krycí (ochranný ) nátěr omítek Příplatek k cenám za provádění barevného nátěru v odstínu světlém dvojnásobného</t>
  </si>
  <si>
    <t>https://podminky.urs.cz/item/CS_URS_2024_02/783897607</t>
  </si>
  <si>
    <t>4 - Oprava fasády dům p.č.54 - Komerční Banka</t>
  </si>
  <si>
    <t>1740081309</t>
  </si>
  <si>
    <t>0,4+0,7+0,65</t>
  </si>
  <si>
    <t>1827570865</t>
  </si>
  <si>
    <t>-207245754</t>
  </si>
  <si>
    <t>13,957</t>
  </si>
  <si>
    <t>-(0,4+1,75+0,7+3,25+0,65)*0,25</t>
  </si>
  <si>
    <t>odpočet nové omítky</t>
  </si>
  <si>
    <t>-2,1</t>
  </si>
  <si>
    <t>44983645</t>
  </si>
  <si>
    <t>otlučení soklu - přední část</t>
  </si>
  <si>
    <t>(0,4+0,7+0,65)*1,2</t>
  </si>
  <si>
    <t>2,1*2 'Přepočtené koeficientem množství</t>
  </si>
  <si>
    <t>143357517</t>
  </si>
  <si>
    <t>1304202916</t>
  </si>
  <si>
    <t>-1569717818</t>
  </si>
  <si>
    <t>(0,4+1,75+0,7+3,25+0,65)*1</t>
  </si>
  <si>
    <t>(1,75+3,25)*1</t>
  </si>
  <si>
    <t>1384410971</t>
  </si>
  <si>
    <t>plocha spodní části fasády- u této fasády je lešení v plné ploše</t>
  </si>
  <si>
    <t>(0,4+1,75+0,7+3,25+0,65)*3,75</t>
  </si>
  <si>
    <t>(0,4+1,75+0,7+3,25+0,65)*0,25</t>
  </si>
  <si>
    <t>odpočet podchodu</t>
  </si>
  <si>
    <t>-2*3</t>
  </si>
  <si>
    <t>-1446756862</t>
  </si>
  <si>
    <t>21,001</t>
  </si>
  <si>
    <t>21,001*31 'Přepočtené koeficientem množství</t>
  </si>
  <si>
    <t>-326747577</t>
  </si>
  <si>
    <t>-469124513</t>
  </si>
  <si>
    <t>157220625</t>
  </si>
  <si>
    <t>-999972170</t>
  </si>
  <si>
    <t>549100895</t>
  </si>
  <si>
    <t>795523463</t>
  </si>
  <si>
    <t>3*31 'Přepočtené koeficientem množství</t>
  </si>
  <si>
    <t>-2039849249</t>
  </si>
  <si>
    <t>1430348165</t>
  </si>
  <si>
    <t>-1521448197</t>
  </si>
  <si>
    <t>21,001*10 'Přepočtené koeficientem množství</t>
  </si>
  <si>
    <t>494612968</t>
  </si>
  <si>
    <t>73124062</t>
  </si>
  <si>
    <t>11,75</t>
  </si>
  <si>
    <t>-329019107</t>
  </si>
  <si>
    <t>10,169</t>
  </si>
  <si>
    <t>-584344734</t>
  </si>
  <si>
    <t>-649032588</t>
  </si>
  <si>
    <t>2,1</t>
  </si>
  <si>
    <t>195589857</t>
  </si>
  <si>
    <t>982125779</t>
  </si>
  <si>
    <t>-1596065251</t>
  </si>
  <si>
    <t>1819324235</t>
  </si>
  <si>
    <t>161221362</t>
  </si>
  <si>
    <t>1310473559</t>
  </si>
  <si>
    <t>0,252*15 'Přepočtené koeficientem množství</t>
  </si>
  <si>
    <t>-613451840</t>
  </si>
  <si>
    <t>-2106006408</t>
  </si>
  <si>
    <t>-592007682</t>
  </si>
  <si>
    <t>871991317</t>
  </si>
  <si>
    <t>-833916140</t>
  </si>
  <si>
    <t>1075538362</t>
  </si>
  <si>
    <t>-1148398631</t>
  </si>
  <si>
    <t>118091237</t>
  </si>
  <si>
    <t>-2047065131</t>
  </si>
  <si>
    <t>-80346911</t>
  </si>
  <si>
    <t>-423862484</t>
  </si>
  <si>
    <t>doplnění svodu</t>
  </si>
  <si>
    <t>-773093601</t>
  </si>
  <si>
    <t>(0,4+2,0+0,7+3,0+0,65)*1</t>
  </si>
  <si>
    <t>(2+3)*1</t>
  </si>
  <si>
    <t>-989298783</t>
  </si>
  <si>
    <t>11,75*1,1 'Přepočtené koeficientem množství</t>
  </si>
  <si>
    <t>2008344277</t>
  </si>
  <si>
    <t>1074489523</t>
  </si>
  <si>
    <t>-569944244</t>
  </si>
  <si>
    <t>783427101</t>
  </si>
  <si>
    <t>Krycí jednonásobný akrylátový nátěr klempířských konstrukcí</t>
  </si>
  <si>
    <t>988095056</t>
  </si>
  <si>
    <t>Krycí nátěr (email) klempířských konstrukcí jednonásobný akrylátový</t>
  </si>
  <si>
    <t>https://podminky.urs.cz/item/CS_URS_2024_02/783427101</t>
  </si>
  <si>
    <t>nátěr svodu barvou v odstínu fasády</t>
  </si>
  <si>
    <t>2*3,14*0,0625*5*2</t>
  </si>
  <si>
    <t>783491021</t>
  </si>
  <si>
    <t>Příplatek k cenám provedení jednonásobného nátěru klempířských kcí pl do 2 m2</t>
  </si>
  <si>
    <t>787352700</t>
  </si>
  <si>
    <t>Příplatek k ceně nátěru klempířských konstrukcí za zvýšenou pracnost při provedení plochy malého rozsahu plochy do 2 m2</t>
  </si>
  <si>
    <t>https://podminky.urs.cz/item/CS_URS_2024_02/783491021</t>
  </si>
  <si>
    <t>3,925</t>
  </si>
  <si>
    <t>-526857891</t>
  </si>
  <si>
    <t>otv.2</t>
  </si>
  <si>
    <t>-3,25*1,9</t>
  </si>
  <si>
    <t>-3,14*0,85*1,5/2</t>
  </si>
  <si>
    <t>otv. 1</t>
  </si>
  <si>
    <t>-1,75*2,05</t>
  </si>
  <si>
    <t>-(Pi*0,7/6*(3*1*1+0,7*0,7))</t>
  </si>
  <si>
    <t>-855055742</t>
  </si>
  <si>
    <t>523579654</t>
  </si>
  <si>
    <t>-1544918695</t>
  </si>
  <si>
    <t>-1197005003</t>
  </si>
  <si>
    <t>691066494</t>
  </si>
  <si>
    <t>(0,4+2,0+0,7+3,0+0,65)*2</t>
  </si>
  <si>
    <t>2*3,75</t>
  </si>
  <si>
    <t>2*2,05</t>
  </si>
  <si>
    <t>2*3,14*1,75/360*65</t>
  </si>
  <si>
    <t>2*1,9</t>
  </si>
  <si>
    <t>2*3,14*3,25/360*65</t>
  </si>
  <si>
    <t>-366486831</t>
  </si>
  <si>
    <t>5 - Oprava fasády dům p.č. 55 - Hodinářství</t>
  </si>
  <si>
    <t>1054739196</t>
  </si>
  <si>
    <t>1+2,65+1,6</t>
  </si>
  <si>
    <t>435014624</t>
  </si>
  <si>
    <t>1395948139</t>
  </si>
  <si>
    <t>33,836</t>
  </si>
  <si>
    <t>-(1+3,25+2,65+3,6+1,6)*0,5</t>
  </si>
  <si>
    <t>-(1+2,65+1,6)*1,0</t>
  </si>
  <si>
    <t>1541325054</t>
  </si>
  <si>
    <t>(1+2,65+1,6)*1,0</t>
  </si>
  <si>
    <t>528043327</t>
  </si>
  <si>
    <t>-168206045</t>
  </si>
  <si>
    <t>(1+2,65+1,6)*1</t>
  </si>
  <si>
    <t>5,25*2 'Přepočtené koeficientem množství</t>
  </si>
  <si>
    <t>-1534633183</t>
  </si>
  <si>
    <t>(1+3,25+2,65+3,6+1,6)*1</t>
  </si>
  <si>
    <t>(3,25+3,6)*1</t>
  </si>
  <si>
    <t>507026108</t>
  </si>
  <si>
    <t>(1+3,25+2,65+3,6+1,6)*3,75</t>
  </si>
  <si>
    <t>(1+3,25+2,65+3,6+1,6)*0,5</t>
  </si>
  <si>
    <t>-3,0*2</t>
  </si>
  <si>
    <t>-307512541</t>
  </si>
  <si>
    <t>39,425</t>
  </si>
  <si>
    <t>39,425*31 'Přepočtené koeficientem množství</t>
  </si>
  <si>
    <t>2128526828</t>
  </si>
  <si>
    <t>1619660648</t>
  </si>
  <si>
    <t>14899495</t>
  </si>
  <si>
    <t>-983613237</t>
  </si>
  <si>
    <t>151270409</t>
  </si>
  <si>
    <t>-1654899990</t>
  </si>
  <si>
    <t>1333400192</t>
  </si>
  <si>
    <t>-1343264214</t>
  </si>
  <si>
    <t>-2135417855</t>
  </si>
  <si>
    <t>39,425*10 'Přepočtené koeficientem množství</t>
  </si>
  <si>
    <t>766238760</t>
  </si>
  <si>
    <t>-620436385</t>
  </si>
  <si>
    <t>-1839830187</t>
  </si>
  <si>
    <t>22,536</t>
  </si>
  <si>
    <t>860744019</t>
  </si>
  <si>
    <t>1697376141</t>
  </si>
  <si>
    <t>514068951</t>
  </si>
  <si>
    <t>5,25</t>
  </si>
  <si>
    <t>1450043500</t>
  </si>
  <si>
    <t>605828274</t>
  </si>
  <si>
    <t>1279439307</t>
  </si>
  <si>
    <t>-1170529113</t>
  </si>
  <si>
    <t>-1785014978</t>
  </si>
  <si>
    <t>0,54*15 'Přepočtené koeficientem množství</t>
  </si>
  <si>
    <t>1379092969</t>
  </si>
  <si>
    <t>-2017298397</t>
  </si>
  <si>
    <t>1488164895</t>
  </si>
  <si>
    <t>-1715581476</t>
  </si>
  <si>
    <t>-398124102</t>
  </si>
  <si>
    <t>127764546</t>
  </si>
  <si>
    <t>-902418950</t>
  </si>
  <si>
    <t>5229129</t>
  </si>
  <si>
    <t>562423804</t>
  </si>
  <si>
    <t>-573400210</t>
  </si>
  <si>
    <t>-1423819472</t>
  </si>
  <si>
    <t>-629660003</t>
  </si>
  <si>
    <t>924979781</t>
  </si>
  <si>
    <t>18,95</t>
  </si>
  <si>
    <t>18,95*1,1 'Přepočtené koeficientem množství</t>
  </si>
  <si>
    <t>1903069587</t>
  </si>
  <si>
    <t>nápis HODINÁŘSTVÍ</t>
  </si>
  <si>
    <t>438844335</t>
  </si>
  <si>
    <t>-26475994</t>
  </si>
  <si>
    <t>-70965903</t>
  </si>
  <si>
    <t>1036240172</t>
  </si>
  <si>
    <t>-684234342</t>
  </si>
  <si>
    <t>519701807</t>
  </si>
  <si>
    <t>-3,25*1,9-(3,34*(2,7-1,9)*3,25/2)/2</t>
  </si>
  <si>
    <t>-3,6*1,9-(Pi*(2,75-1,9)*3,6/2)/2</t>
  </si>
  <si>
    <t>-290179040</t>
  </si>
  <si>
    <t>458796083</t>
  </si>
  <si>
    <t>-2110386791</t>
  </si>
  <si>
    <t>783823163</t>
  </si>
  <si>
    <t>Penetrační silikátový nátěr omítek stupně členitosti 3</t>
  </si>
  <si>
    <t>1469403947</t>
  </si>
  <si>
    <t>Penetrační nátěr omítek hladkých omítek hladkých, zrnitých tenkovrstvých nebo štukových stupně členitosti 3 silikátový</t>
  </si>
  <si>
    <t>https://podminky.urs.cz/item/CS_URS_2024_02/783823163</t>
  </si>
  <si>
    <t>1275732838</t>
  </si>
  <si>
    <t>27,786</t>
  </si>
  <si>
    <t>783827443</t>
  </si>
  <si>
    <t>Krycí dvojnásobný silikátový nátěr omítek stupně členitosti 3</t>
  </si>
  <si>
    <t>-1269035914</t>
  </si>
  <si>
    <t>Krycí (ochranný ) nátěr omítek dvojnásobný hladkých omítek hladkých, zrnitých tenkovrstvých nebo štukových stupně členitosti 3 silikátový</t>
  </si>
  <si>
    <t>https://podminky.urs.cz/item/CS_URS_2024_02/783827443</t>
  </si>
  <si>
    <t>-1335859616</t>
  </si>
  <si>
    <t>(1+3,25+2,65+3,6+1,6)*2</t>
  </si>
  <si>
    <t>1,9*2</t>
  </si>
  <si>
    <t>2*3,14*3,6/360*65</t>
  </si>
  <si>
    <t>-913007814</t>
  </si>
  <si>
    <t>6 - Oprava fasády dům p.č. 58 - Hotel u Lva - průjezd</t>
  </si>
  <si>
    <t>-914890429</t>
  </si>
  <si>
    <t>1+2,8+3,1</t>
  </si>
  <si>
    <t>2003382995</t>
  </si>
  <si>
    <t>914-45</t>
  </si>
  <si>
    <t>Demontáž a zpětná montáž informační tabule se sloupky, vč. začištění komunikace</t>
  </si>
  <si>
    <t>811762792</t>
  </si>
  <si>
    <t>791942056</t>
  </si>
  <si>
    <t>38,458</t>
  </si>
  <si>
    <t>-(1+2,8+3,1)*0,8</t>
  </si>
  <si>
    <t>1399098986</t>
  </si>
  <si>
    <t>(1+2,8+3,1)*0,8</t>
  </si>
  <si>
    <t>-426067393</t>
  </si>
  <si>
    <t>-753844004</t>
  </si>
  <si>
    <t>5,52*2 'Přepočtené koeficientem množství</t>
  </si>
  <si>
    <t>1069456365</t>
  </si>
  <si>
    <t>(1+4,9+2,8+3,75+3,1)*1</t>
  </si>
  <si>
    <t>(4,9+3,75)*1</t>
  </si>
  <si>
    <t>725713355</t>
  </si>
  <si>
    <t>(1+4,9+2,8+3,75+3,1)*3,95</t>
  </si>
  <si>
    <t>1118329129</t>
  </si>
  <si>
    <t>49,423</t>
  </si>
  <si>
    <t>49,423*31 'Přepočtené koeficientem množství</t>
  </si>
  <si>
    <t>747902559</t>
  </si>
  <si>
    <t>-1993166851</t>
  </si>
  <si>
    <t>-950242291</t>
  </si>
  <si>
    <t>-1379489728</t>
  </si>
  <si>
    <t>1616283716</t>
  </si>
  <si>
    <t>-26061689</t>
  </si>
  <si>
    <t>-2001065466</t>
  </si>
  <si>
    <t>-1720239806</t>
  </si>
  <si>
    <t>1388739471</t>
  </si>
  <si>
    <t>49,423*10 'Přepočtené koeficientem množství</t>
  </si>
  <si>
    <t>-5198589</t>
  </si>
  <si>
    <t>32,938</t>
  </si>
  <si>
    <t>1342254066</t>
  </si>
  <si>
    <t>351482380</t>
  </si>
  <si>
    <t>-1225706116</t>
  </si>
  <si>
    <t>5,52</t>
  </si>
  <si>
    <t>-1847278062</t>
  </si>
  <si>
    <t>-1729955413</t>
  </si>
  <si>
    <t>1769883276</t>
  </si>
  <si>
    <t>681752929</t>
  </si>
  <si>
    <t>728954126</t>
  </si>
  <si>
    <t>0,614*15 'Přepočtené koeficientem množství</t>
  </si>
  <si>
    <t>1136515127</t>
  </si>
  <si>
    <t>36144395</t>
  </si>
  <si>
    <t>-2120393278</t>
  </si>
  <si>
    <t>1888753732</t>
  </si>
  <si>
    <t>-1848341104</t>
  </si>
  <si>
    <t>741867889</t>
  </si>
  <si>
    <t>-1210163518</t>
  </si>
  <si>
    <t>-389537900</t>
  </si>
  <si>
    <t>227460376</t>
  </si>
  <si>
    <t>-389176299</t>
  </si>
  <si>
    <t>-1012272707</t>
  </si>
  <si>
    <t>-1068783628</t>
  </si>
  <si>
    <t>1229240165</t>
  </si>
  <si>
    <t>24,2</t>
  </si>
  <si>
    <t>24,2*1,1 'Přepočtené koeficientem množství</t>
  </si>
  <si>
    <t>-1880915770</t>
  </si>
  <si>
    <t>otv 1</t>
  </si>
  <si>
    <t>-4,9*2,1</t>
  </si>
  <si>
    <t>-(3,14*4,9*4,9/360*65-(4,9*4,9/4*Sqrt(3)))/2</t>
  </si>
  <si>
    <t>otv 2</t>
  </si>
  <si>
    <t>-3,75*2,7</t>
  </si>
  <si>
    <t>-(3,14*3,75*3,75/360*65-(3,75*3,75/4*Sqrt(3)))/2</t>
  </si>
  <si>
    <t>-2008115751</t>
  </si>
  <si>
    <t>1046380334</t>
  </si>
  <si>
    <t>-515513626</t>
  </si>
  <si>
    <t>692025610</t>
  </si>
  <si>
    <t>(1+4,9+2,8+3,75+3,1)</t>
  </si>
  <si>
    <t>2*3,95</t>
  </si>
  <si>
    <t>2*3,14*4,9/360*60</t>
  </si>
  <si>
    <t>2*2,7</t>
  </si>
  <si>
    <t>2*3,14*3,75/360*60</t>
  </si>
  <si>
    <t>392847914</t>
  </si>
  <si>
    <t>7 - Oprava fasády dům p.č. 60, Hotel u Lva</t>
  </si>
  <si>
    <t xml:space="preserve">    9 - Ostatní konstrukce a práce, bourání</t>
  </si>
  <si>
    <t>707603346</t>
  </si>
  <si>
    <t>(1,45+2,55+2,7+1,75)</t>
  </si>
  <si>
    <t xml:space="preserve">Demontáž a zpětná montáž povrchových vrstev chodníku v okolí lapače </t>
  </si>
  <si>
    <t>681389022</t>
  </si>
  <si>
    <t>389603343</t>
  </si>
  <si>
    <t>Montáž a demontáž dopravních značek na lešení</t>
  </si>
  <si>
    <t>1153128423</t>
  </si>
  <si>
    <t>892166404</t>
  </si>
  <si>
    <t>oprava omítek po otvorech ve fasádě</t>
  </si>
  <si>
    <t>spodní část celkem</t>
  </si>
  <si>
    <t>63,819</t>
  </si>
  <si>
    <t>část nad vchodem</t>
  </si>
  <si>
    <t>-3,8*(0,7+1,1)</t>
  </si>
  <si>
    <t>lví hlavy</t>
  </si>
  <si>
    <t>-0,4*0,4*2</t>
  </si>
  <si>
    <t>oprava omítek soklů</t>
  </si>
  <si>
    <t>-(1,45+2,55+2,7+1,75)*1,0</t>
  </si>
  <si>
    <t>622325309</t>
  </si>
  <si>
    <t>Oprava vnější vápenné štukové omítky členitosti 2 v rozsahu přes 80 do 100 %</t>
  </si>
  <si>
    <t>-1763662806</t>
  </si>
  <si>
    <t>Oprava vápenné omítky vnějších ploch stupně členitosti 2 štukové, dvouvrstvé, v rozsahu opravované plochy přes 80 do 100%</t>
  </si>
  <si>
    <t>https://podminky.urs.cz/item/CS_URS_2024_02/622325309</t>
  </si>
  <si>
    <t>(1,45+2,55+2,7+1,75)*1,0</t>
  </si>
  <si>
    <t>14621742</t>
  </si>
  <si>
    <t>795804555</t>
  </si>
  <si>
    <t>8,45</t>
  </si>
  <si>
    <t>8,45*2 'Přepočtené koeficientem množství</t>
  </si>
  <si>
    <t>-1017202833</t>
  </si>
  <si>
    <t>(1,45+2,8+2,55+2,8+2,7+3,65+1,75)*1</t>
  </si>
  <si>
    <t>(2,8+2,8+3,75)*1</t>
  </si>
  <si>
    <t>629995103</t>
  </si>
  <si>
    <t>Očištění vnějších ploch tlakovou vodou s přídavkem čističe</t>
  </si>
  <si>
    <t>-1362562031</t>
  </si>
  <si>
    <t>Očištění vnějších ploch tlakovou vodou omytím tlakovou vodou s přídavkem čističe</t>
  </si>
  <si>
    <t>https://podminky.urs.cz/item/CS_URS_2024_02/629995103</t>
  </si>
  <si>
    <t>spodní část fasády</t>
  </si>
  <si>
    <t>Ostatní konstrukce a práce, bourání</t>
  </si>
  <si>
    <t>960668214</t>
  </si>
  <si>
    <t>-1552269803</t>
  </si>
  <si>
    <t>(1,45+2,8+2,55+2,8+2,7+3,65+1,75)*4,75</t>
  </si>
  <si>
    <t>(1,45+2,8+2,55+2,8+2,7+3,65+1,75)*0,15</t>
  </si>
  <si>
    <t>-3*2</t>
  </si>
  <si>
    <t>1702395773</t>
  </si>
  <si>
    <t>80,73</t>
  </si>
  <si>
    <t>80,73*31 'Přepočtené koeficientem množství</t>
  </si>
  <si>
    <t>143377500</t>
  </si>
  <si>
    <t>575136595</t>
  </si>
  <si>
    <t>971861505</t>
  </si>
  <si>
    <t>1545956286</t>
  </si>
  <si>
    <t>820728364</t>
  </si>
  <si>
    <t>867281695</t>
  </si>
  <si>
    <t>-1220711185</t>
  </si>
  <si>
    <t>-576392892</t>
  </si>
  <si>
    <t>-845563703</t>
  </si>
  <si>
    <t>80,73*10 'Přepočtené koeficientem množství</t>
  </si>
  <si>
    <t>79909917</t>
  </si>
  <si>
    <t>743013279</t>
  </si>
  <si>
    <t>27,05</t>
  </si>
  <si>
    <t>-1674074126</t>
  </si>
  <si>
    <t>48,209</t>
  </si>
  <si>
    <t>-117880154</t>
  </si>
  <si>
    <t>-921355830</t>
  </si>
  <si>
    <t>-374300483</t>
  </si>
  <si>
    <t>1346458792</t>
  </si>
  <si>
    <t>-808704336</t>
  </si>
  <si>
    <t>1310006483</t>
  </si>
  <si>
    <t>-779936153</t>
  </si>
  <si>
    <t>566361038</t>
  </si>
  <si>
    <t>0,897*15 'Přepočtené koeficientem množství</t>
  </si>
  <si>
    <t>945082691</t>
  </si>
  <si>
    <t>-769976929</t>
  </si>
  <si>
    <t>-752079305</t>
  </si>
  <si>
    <t>746920282</t>
  </si>
  <si>
    <t>741-Ele Hotel Lev</t>
  </si>
  <si>
    <t>Elektroinstalace fasáda</t>
  </si>
  <si>
    <t>1873429915</t>
  </si>
  <si>
    <t>-1617120349</t>
  </si>
  <si>
    <t>1,45+2,55+2,7+1,75</t>
  </si>
  <si>
    <t>439620093</t>
  </si>
  <si>
    <t>-1712969176</t>
  </si>
  <si>
    <t>výměna poškozeného svodu</t>
  </si>
  <si>
    <t>-1165594572</t>
  </si>
  <si>
    <t>-1193430017</t>
  </si>
  <si>
    <t>27,05*1,1 'Přepočtené koeficientem množství</t>
  </si>
  <si>
    <t>535279692</t>
  </si>
  <si>
    <t>-807462826</t>
  </si>
  <si>
    <t>2085428288</t>
  </si>
  <si>
    <t>799597283</t>
  </si>
  <si>
    <t>(1,45+2,8+2,55+2,8+2,7+3,65+1,75)*3,65</t>
  </si>
  <si>
    <t>(1,45+2,8+2,55+2,8+2,7+3,65+1,75)*1,1</t>
  </si>
  <si>
    <t>odskoky</t>
  </si>
  <si>
    <t>(1,45+2,8+2,55+2,8+2,7+3,65+1,75)*0,1</t>
  </si>
  <si>
    <t>(3,8+0,5)*2*0,05</t>
  </si>
  <si>
    <t>(3,2+3,6*2)*0,05</t>
  </si>
  <si>
    <t>-2,8*2,55</t>
  </si>
  <si>
    <t>-(3,14*2,8*2,8/360*65-2,8*2,8/2)</t>
  </si>
  <si>
    <t>-2,8*2,6</t>
  </si>
  <si>
    <t>-(3,14*2,8*2,8/360*64-2,8*2,8/2)</t>
  </si>
  <si>
    <t>otv.3</t>
  </si>
  <si>
    <t>-3,65*1,9</t>
  </si>
  <si>
    <t>-3,14*3,65/2*(3,05-1,9)/2</t>
  </si>
  <si>
    <t>43680373</t>
  </si>
  <si>
    <t>243866661</t>
  </si>
  <si>
    <t>1737994957</t>
  </si>
  <si>
    <t>783823173</t>
  </si>
  <si>
    <t>Penetrační silikátový nátěr omítek stupně členitosti 4</t>
  </si>
  <si>
    <t>-1869989519</t>
  </si>
  <si>
    <t>Penetrační nátěr omítek hladkých omítek hladkých, zrnitých tenkovrstvých nebo štukových stupně členitosti 4 silikátový</t>
  </si>
  <si>
    <t>https://podminky.urs.cz/item/CS_URS_2024_02/783823173</t>
  </si>
  <si>
    <t>3,8*(0,7+1,1)</t>
  </si>
  <si>
    <t>783823183</t>
  </si>
  <si>
    <t>Penetrační silikátový nátěr omítek stupně členitosti 5</t>
  </si>
  <si>
    <t>401720497</t>
  </si>
  <si>
    <t>Penetrační nátěr omítek hladkých omítek hladkých, zrnitých tenkovrstvých nebo štukových stupně členitosti 5 silikátový</t>
  </si>
  <si>
    <t>https://podminky.urs.cz/item/CS_URS_2024_02/783823183</t>
  </si>
  <si>
    <t>0,4*0,4*2</t>
  </si>
  <si>
    <t>-1017329562</t>
  </si>
  <si>
    <t>56,659</t>
  </si>
  <si>
    <t>783827463</t>
  </si>
  <si>
    <t>Krycí dvojnásobný silikátový nátěr omítek stupně členitosti 4</t>
  </si>
  <si>
    <t>-2100071267</t>
  </si>
  <si>
    <t>Krycí (ochranný ) nátěr omítek dvojnásobný hladkých omítek hladkých, zrnitých tenkovrstvých nebo štukových stupně členitosti 4 silikátový</t>
  </si>
  <si>
    <t>https://podminky.urs.cz/item/CS_URS_2024_02/783827463</t>
  </si>
  <si>
    <t>6,84</t>
  </si>
  <si>
    <t>783827483</t>
  </si>
  <si>
    <t>Krycí dvojnásobný silikátový nátěr omítek stupně členitosti 5</t>
  </si>
  <si>
    <t>389902520</t>
  </si>
  <si>
    <t>Krycí (ochranný ) nátěr omítek dvojnásobný hladkých omítek hladkých, zrnitých tenkovrstvých nebo štukových stupně členitosti 5 silikátový</t>
  </si>
  <si>
    <t>https://podminky.urs.cz/item/CS_URS_2024_02/783827483</t>
  </si>
  <si>
    <t>0,32</t>
  </si>
  <si>
    <t>-610129823</t>
  </si>
  <si>
    <t>(1,45+2,8+2,55+2,8+2,7+3,65+1,75)*2</t>
  </si>
  <si>
    <t>3,65*10</t>
  </si>
  <si>
    <t>2,8+2*0,2</t>
  </si>
  <si>
    <t>2,8+2*0,1</t>
  </si>
  <si>
    <t>3,2+3,6*2</t>
  </si>
  <si>
    <t>otvor  3</t>
  </si>
  <si>
    <t>3,65*2*0,2</t>
  </si>
  <si>
    <t>783897611</t>
  </si>
  <si>
    <t>Příplatek k cenám dvojnásobného krycího nátěru omítek za barevné provedení v odstínu středně sytém</t>
  </si>
  <si>
    <t>1791350169</t>
  </si>
  <si>
    <t>Krycí (ochranný ) nátěr omítek Příplatek k cenám za provádění barevného nátěru v odstínu středně sytém dvojnásobného</t>
  </si>
  <si>
    <t>https://podminky.urs.cz/item/CS_URS_2024_02/783897611</t>
  </si>
  <si>
    <t>-3,2*3,65</t>
  </si>
  <si>
    <t>-3,0*2,95</t>
  </si>
  <si>
    <t>-4,05*3,65</t>
  </si>
  <si>
    <t>-3*0,5</t>
  </si>
  <si>
    <t>přípočet otvorů</t>
  </si>
  <si>
    <t>2,8*2,55</t>
  </si>
  <si>
    <t>(3,14*2,8*2,8/360*65-2,8*2,8/2)</t>
  </si>
  <si>
    <t>2,8*2,6</t>
  </si>
  <si>
    <t>(3,14*2,8*2,8/360*64-2,8*2,8/2)</t>
  </si>
  <si>
    <t>3,65*1,9</t>
  </si>
  <si>
    <t>3,14*3,65/2*(3,05-1,9)/2</t>
  </si>
  <si>
    <t>8 - Oprava fasády dům p.č. 69, Maso uzeniny</t>
  </si>
  <si>
    <t>-2136861566</t>
  </si>
  <si>
    <t>1,4+1,55</t>
  </si>
  <si>
    <t>1172234469</t>
  </si>
  <si>
    <t>-1386294040</t>
  </si>
  <si>
    <t>14,764</t>
  </si>
  <si>
    <t>-(1,4+4,6+1,55)*0,15</t>
  </si>
  <si>
    <t>-2,36</t>
  </si>
  <si>
    <t>-1682164882</t>
  </si>
  <si>
    <t>(1,4+1,55)*0,8</t>
  </si>
  <si>
    <t>934437816</t>
  </si>
  <si>
    <t>2,36</t>
  </si>
  <si>
    <t>905623512</t>
  </si>
  <si>
    <t>2,36*2 'Přepočtené koeficientem množství</t>
  </si>
  <si>
    <t>1925658415</t>
  </si>
  <si>
    <t>(1,4+4,6+1,55)*1</t>
  </si>
  <si>
    <t>4,6*1</t>
  </si>
  <si>
    <t>-1897542407</t>
  </si>
  <si>
    <t>(1,4+4,6+1,55)*3,55</t>
  </si>
  <si>
    <t>(1,4+4,6+1,55)*0,1</t>
  </si>
  <si>
    <t>-1537873085</t>
  </si>
  <si>
    <t>21,558</t>
  </si>
  <si>
    <t>21,558*31 'Přepočtené koeficientem množství</t>
  </si>
  <si>
    <t>-858496824</t>
  </si>
  <si>
    <t>-48576278</t>
  </si>
  <si>
    <t>1926089990</t>
  </si>
  <si>
    <t>-582735586</t>
  </si>
  <si>
    <t>2101609119</t>
  </si>
  <si>
    <t>-806693559</t>
  </si>
  <si>
    <t>-277541820</t>
  </si>
  <si>
    <t>-1248785396</t>
  </si>
  <si>
    <t>134585968</t>
  </si>
  <si>
    <t>21,558*10 'Přepočtené koeficientem množství</t>
  </si>
  <si>
    <t>-1955428372</t>
  </si>
  <si>
    <t>-1530037511</t>
  </si>
  <si>
    <t>12,15</t>
  </si>
  <si>
    <t>-1130020621</t>
  </si>
  <si>
    <t>11,271</t>
  </si>
  <si>
    <t>802388838</t>
  </si>
  <si>
    <t>187158299</t>
  </si>
  <si>
    <t>1852599634</t>
  </si>
  <si>
    <t>-1427688903</t>
  </si>
  <si>
    <t>1692860034</t>
  </si>
  <si>
    <t>771169716</t>
  </si>
  <si>
    <t>437844019</t>
  </si>
  <si>
    <t>-1155648355</t>
  </si>
  <si>
    <t>0,278*15 'Přepočtené koeficientem množství</t>
  </si>
  <si>
    <t>-1491872518</t>
  </si>
  <si>
    <t>194652270</t>
  </si>
  <si>
    <t>1589982109</t>
  </si>
  <si>
    <t>-698683304</t>
  </si>
  <si>
    <t>-2146089073</t>
  </si>
  <si>
    <t>579878745</t>
  </si>
  <si>
    <t>741-Ele Maso</t>
  </si>
  <si>
    <t>-1833342777</t>
  </si>
  <si>
    <t>-1454984997</t>
  </si>
  <si>
    <t>1204552458</t>
  </si>
  <si>
    <t>-858993280</t>
  </si>
  <si>
    <t>výměna poškozeného svodu s prodloužením</t>
  </si>
  <si>
    <t>-1374156827</t>
  </si>
  <si>
    <t>687311523</t>
  </si>
  <si>
    <t>12,15*1,05 'Přepočtené koeficientem množství</t>
  </si>
  <si>
    <t>-1093387271</t>
  </si>
  <si>
    <t>obnova nápisu MASO UZENINY</t>
  </si>
  <si>
    <t>1923312227</t>
  </si>
  <si>
    <t>litinový lapač</t>
  </si>
  <si>
    <t>-2109580950</t>
  </si>
  <si>
    <t>-559053673</t>
  </si>
  <si>
    <t>783401313</t>
  </si>
  <si>
    <t>Odmaštění klempířských konstrukcí ředidlovým odmašťovačem před provedením nátěru</t>
  </si>
  <si>
    <t>-320737323</t>
  </si>
  <si>
    <t>Příprava podkladu klempířských konstrukcí před provedením nátěru odmaštěním odmašťovačem ředidlovým</t>
  </si>
  <si>
    <t>https://podminky.urs.cz/item/CS_URS_2024_02/783401313</t>
  </si>
  <si>
    <t>nátěr svodu barvou v odstínu fasády - až po žlab</t>
  </si>
  <si>
    <t>2*3,14*0,0625*8,1*2</t>
  </si>
  <si>
    <t xml:space="preserve">nátěr žlabu barvou v odstínu fasády </t>
  </si>
  <si>
    <t>(1,4+4,6+1,55)*2*3,14*0,0675/2</t>
  </si>
  <si>
    <t>2014751959</t>
  </si>
  <si>
    <t>7,959</t>
  </si>
  <si>
    <t>-984974895</t>
  </si>
  <si>
    <t>(1,4+4,6+1,55)*0,15</t>
  </si>
  <si>
    <t>-4,6*2</t>
  </si>
  <si>
    <t>-3,14*4,6/2*(3,1-2,0)/2</t>
  </si>
  <si>
    <t>-811674142</t>
  </si>
  <si>
    <t>-250140402</t>
  </si>
  <si>
    <t>362738778</t>
  </si>
  <si>
    <t>536417020</t>
  </si>
  <si>
    <t>1938245402</t>
  </si>
  <si>
    <t>(1,4+4,6+1,55)</t>
  </si>
  <si>
    <t>3,55</t>
  </si>
  <si>
    <t>-1051382727</t>
  </si>
  <si>
    <t>9 - Oprava fasády dům p.č. 68- Potraviny</t>
  </si>
  <si>
    <t xml:space="preserve">    742 - Elektroinstalace - slaboproud</t>
  </si>
  <si>
    <t>1284159429</t>
  </si>
  <si>
    <t>(1+0,3+0,55+0,3+0,5+0,65)</t>
  </si>
  <si>
    <t>pilíř</t>
  </si>
  <si>
    <t>0,65+1,6+1,0</t>
  </si>
  <si>
    <t>-209521316</t>
  </si>
  <si>
    <t>25,541</t>
  </si>
  <si>
    <t>-(1+4,25+0,65+1+0,4)*0,2</t>
  </si>
  <si>
    <t>-10,02</t>
  </si>
  <si>
    <t>část horní fasády po odstranění písmen</t>
  </si>
  <si>
    <t>(1+4,25+0,65+1)*0,7</t>
  </si>
  <si>
    <t>892840083</t>
  </si>
  <si>
    <t>(1+0,3+0,55+0,3+0,5+0,65)*0,8</t>
  </si>
  <si>
    <t>(0,65/2*3,6)</t>
  </si>
  <si>
    <t>((1,6+1,0)/2*3,6)</t>
  </si>
  <si>
    <t>((1+0,4)/2*3,6)</t>
  </si>
  <si>
    <t>-1749448798</t>
  </si>
  <si>
    <t>11,01</t>
  </si>
  <si>
    <t>-1311837306</t>
  </si>
  <si>
    <t>11,01*2 'Přepočtené koeficientem množství</t>
  </si>
  <si>
    <t>1287726328</t>
  </si>
  <si>
    <t>(1+0,65)*1</t>
  </si>
  <si>
    <t>(0,65+1,6+1)*1</t>
  </si>
  <si>
    <t>4,25*0,3</t>
  </si>
  <si>
    <t>(4,25-2*0,3)*1</t>
  </si>
  <si>
    <t>-1973348515</t>
  </si>
  <si>
    <t>(1+4,25+0,65+1,6+1)*3,65</t>
  </si>
  <si>
    <t>(1+4,25+0,65+1+0,4)*0,2</t>
  </si>
  <si>
    <t>-768985383</t>
  </si>
  <si>
    <t>26,485</t>
  </si>
  <si>
    <t>26,485*31 'Přepočtené koeficientem množství</t>
  </si>
  <si>
    <t>1841742090</t>
  </si>
  <si>
    <t>304837069</t>
  </si>
  <si>
    <t>139261784</t>
  </si>
  <si>
    <t>-64932949</t>
  </si>
  <si>
    <t>1404270560</t>
  </si>
  <si>
    <t>-285052179</t>
  </si>
  <si>
    <t>-2025544217</t>
  </si>
  <si>
    <t>-1526572335</t>
  </si>
  <si>
    <t>-956050610</t>
  </si>
  <si>
    <t>26,485*10 'Přepočtené koeficientem množství</t>
  </si>
  <si>
    <t>1488561484</t>
  </si>
  <si>
    <t>-1514427412</t>
  </si>
  <si>
    <t>9,825</t>
  </si>
  <si>
    <t>976082131</t>
  </si>
  <si>
    <t>Vybourání objímek, držáků nebo věšáků ze zdiva cihelného</t>
  </si>
  <si>
    <t>265883123</t>
  </si>
  <si>
    <t>Vybourání drobných zámečnických a jiných konstrukcí objímek, držáků, věšáků, záclonových konzol, lustrových skob apod., ze zdiva cihelného</t>
  </si>
  <si>
    <t>https://podminky.urs.cz/item/CS_URS_2024_02/976082131</t>
  </si>
  <si>
    <t>vybourání praporových žerdí</t>
  </si>
  <si>
    <t>1375564987</t>
  </si>
  <si>
    <t>14,061</t>
  </si>
  <si>
    <t>1943596581</t>
  </si>
  <si>
    <t>-1452751853</t>
  </si>
  <si>
    <t>1413291873</t>
  </si>
  <si>
    <t>1276764703</t>
  </si>
  <si>
    <t>1084073631</t>
  </si>
  <si>
    <t>549270480</t>
  </si>
  <si>
    <t>-1881026981</t>
  </si>
  <si>
    <t>1524697486</t>
  </si>
  <si>
    <t>0,941*15 'Přepočtené koeficientem množství</t>
  </si>
  <si>
    <t>1197404025</t>
  </si>
  <si>
    <t>742</t>
  </si>
  <si>
    <t>Elektroinstalace - slaboproud</t>
  </si>
  <si>
    <t>742390802.1</t>
  </si>
  <si>
    <t>Demontáž světelných informačních panelů, bannerů, nápisů a vyvolávacích systémů plochy přes 0,09 m2 do 0,36 m2</t>
  </si>
  <si>
    <t>-719757320</t>
  </si>
  <si>
    <t>Poznámka k položce:_x000D_
demontáž vč. začištění</t>
  </si>
  <si>
    <t>dem. nápisu POTRAVINY</t>
  </si>
  <si>
    <t>1786966782</t>
  </si>
  <si>
    <t>1590767645</t>
  </si>
  <si>
    <t>-1609731614</t>
  </si>
  <si>
    <t>9,825*1,05 'Přepočtené koeficientem množství</t>
  </si>
  <si>
    <t>1759461889</t>
  </si>
  <si>
    <t>nátěr žlabu barvou v odstínu fasády</t>
  </si>
  <si>
    <t>2*3,14*0,0625/2*6,9</t>
  </si>
  <si>
    <t>116161134</t>
  </si>
  <si>
    <t>872978458</t>
  </si>
  <si>
    <t>(1+4,25+0,65)*3,6</t>
  </si>
  <si>
    <t>2,05*2*0,55</t>
  </si>
  <si>
    <t>3,14*3/2*(1,2+2,125-Sqrt(1,2*2,125))/2*0,55</t>
  </si>
  <si>
    <t>0,65*3,6/2</t>
  </si>
  <si>
    <t>((1,6+1)/2*3,6)</t>
  </si>
  <si>
    <t>-(4,25-2*0,3)*2</t>
  </si>
  <si>
    <t>-(3,14*(2,95-2,0)*(4,25-2*0,3)/2)/2</t>
  </si>
  <si>
    <t>horní část fasády</t>
  </si>
  <si>
    <t>plocha horní části fasády</t>
  </si>
  <si>
    <t>(1+4,25+0,65+1)*3,1</t>
  </si>
  <si>
    <t>(1+4,25+0,65+1+0,4)*0,7</t>
  </si>
  <si>
    <t>okenní římsy</t>
  </si>
  <si>
    <t>2*1,2*0,2</t>
  </si>
  <si>
    <t>-2*1,3*0,9</t>
  </si>
  <si>
    <t>1833090944</t>
  </si>
  <si>
    <t>1372395484</t>
  </si>
  <si>
    <t>-705918568</t>
  </si>
  <si>
    <t>50,181</t>
  </si>
  <si>
    <t>495994581</t>
  </si>
  <si>
    <t>-503458817</t>
  </si>
  <si>
    <t>(1+4,25+0,65+1+0,4)*2</t>
  </si>
  <si>
    <t>2*3,6</t>
  </si>
  <si>
    <t>2*1,2*2</t>
  </si>
  <si>
    <t>plocha u otvorů</t>
  </si>
  <si>
    <t>2*2*2</t>
  </si>
  <si>
    <t>boky</t>
  </si>
  <si>
    <t>2*3,1</t>
  </si>
  <si>
    <t>783897615</t>
  </si>
  <si>
    <t>Příplatek k cenám dvojnásobného krycího nátěru omítek za za barevné provedení v odstínu sytém</t>
  </si>
  <si>
    <t>-297203704</t>
  </si>
  <si>
    <t>Krycí (ochranný ) nátěr omítek Příplatek k cenám za provádění barevného nátěru v odstínu sytém dvojnásobného</t>
  </si>
  <si>
    <t>https://podminky.urs.cz/item/CS_URS_2024_02/783897615</t>
  </si>
  <si>
    <t>otvory</t>
  </si>
  <si>
    <t>(2*1,2-1,3*0,9)*2</t>
  </si>
  <si>
    <t>3,1*0,2*2</t>
  </si>
  <si>
    <t>10 - Oplach horní části fasád p.č. 51,52,54,55,58,60,69,68</t>
  </si>
  <si>
    <t>2016829520</t>
  </si>
  <si>
    <t>fasáda 1</t>
  </si>
  <si>
    <t>obj. Klenotnictví, Cukrárna</t>
  </si>
  <si>
    <t>5*1,8*1</t>
  </si>
  <si>
    <t>obj. KB</t>
  </si>
  <si>
    <t>4*1,8*1</t>
  </si>
  <si>
    <t>objekt Klenotnictví 2</t>
  </si>
  <si>
    <t>objekt s vjezdem do dvora - mříž</t>
  </si>
  <si>
    <t>6*1,8*1</t>
  </si>
  <si>
    <t>objekt Hotel U Lva</t>
  </si>
  <si>
    <t>6*1,5*1</t>
  </si>
  <si>
    <t>objekt Maso Uzeniny</t>
  </si>
  <si>
    <t>4*1,3*0,9</t>
  </si>
  <si>
    <t>objekt Potraviny</t>
  </si>
  <si>
    <t>2*1,3*0,9</t>
  </si>
  <si>
    <t>945412111</t>
  </si>
  <si>
    <t>Teleskopická hydraulická montážní plošina výška zdvihu do 8 m</t>
  </si>
  <si>
    <t>den</t>
  </si>
  <si>
    <t>211528774</t>
  </si>
  <si>
    <t>Teleskopická hydraulická montážní plošina na samohybném podvozku, s otočným košem výšky zdvihu do 8 m</t>
  </si>
  <si>
    <t>https://podminky.urs.cz/item/CS_URS_2024_02/945412111</t>
  </si>
  <si>
    <t>předpokládaná doba pronájmu plošiny - 7 pracovních dnů</t>
  </si>
  <si>
    <t>zhotovitel může zohlednit v nabídce vlastní kalkulaci doby pronájmu</t>
  </si>
  <si>
    <t>9455412111.1</t>
  </si>
  <si>
    <t>Přistavení montážní plošiny</t>
  </si>
  <si>
    <t>-286634490</t>
  </si>
  <si>
    <t>952901106</t>
  </si>
  <si>
    <t>Čištění budov omytí dvojitých nebo zdvojených oken nebo balkonových dveří pl přes 0,6 do 1,5 m2</t>
  </si>
  <si>
    <t>1437638598</t>
  </si>
  <si>
    <t>Čištění budov při provádění oprav a udržovacích prací oken dvojitých nebo zdvojených omytím, plochy do přes 0,6 do 1,5 m2</t>
  </si>
  <si>
    <t>https://podminky.urs.cz/item/CS_URS_2024_02/952901106</t>
  </si>
  <si>
    <t>62,82</t>
  </si>
  <si>
    <t>406984125</t>
  </si>
  <si>
    <t>1739445799</t>
  </si>
  <si>
    <t>kamera MP</t>
  </si>
  <si>
    <t>2,5</t>
  </si>
  <si>
    <t>osvětlení Hotel U Lva</t>
  </si>
  <si>
    <t>2*0,5</t>
  </si>
  <si>
    <t>nápis Maso Uzeniny</t>
  </si>
  <si>
    <t>5,6*0,5</t>
  </si>
  <si>
    <t>nápis Potraviny</t>
  </si>
  <si>
    <t>4,2*0,5</t>
  </si>
  <si>
    <t>-813022648</t>
  </si>
  <si>
    <t>8,4</t>
  </si>
  <si>
    <t>8,4*1,1 'Přepočtené koeficientem množství</t>
  </si>
  <si>
    <t>783801401</t>
  </si>
  <si>
    <t>Ometení omítek před provedením nátěru</t>
  </si>
  <si>
    <t>-146558998</t>
  </si>
  <si>
    <t>Příprava podkladu omítek před provedením nátěru ometení</t>
  </si>
  <si>
    <t>https://podminky.urs.cz/item/CS_URS_2024_02/783801401</t>
  </si>
  <si>
    <t>362,666</t>
  </si>
  <si>
    <t>783801505</t>
  </si>
  <si>
    <t>Omytí omítek s odmaštěním před provedením nátěru</t>
  </si>
  <si>
    <t>-554992009</t>
  </si>
  <si>
    <t>Příprava podkladu omítek před provedením nátěru omytí s odmaštěním a následným opláchnutím</t>
  </si>
  <si>
    <t>https://podminky.urs.cz/item/CS_URS_2024_02/783801505</t>
  </si>
  <si>
    <t xml:space="preserve">objekt levý, krajní </t>
  </si>
  <si>
    <t>Mezisoučet</t>
  </si>
  <si>
    <t>(0,3+3,0+2,45+2,4+1,2+2,45+1,65+2,4+1,5)*3,0</t>
  </si>
  <si>
    <t>(0,3+3,0+2,45+2,4+1,2+2,45+1,65+2,4+1,5)*0,5</t>
  </si>
  <si>
    <t>-5*1,8*1</t>
  </si>
  <si>
    <t>(0,4+1,75+0,7+3,25+0,65)*3,6</t>
  </si>
  <si>
    <t>(0,4+1,75+0,7+3,25+0,65)*0,8</t>
  </si>
  <si>
    <t>-4*1,8*1</t>
  </si>
  <si>
    <t>obkekt Klenotnictví 2</t>
  </si>
  <si>
    <t>(1+3,25+2,65+3,6+1,6)*3,79</t>
  </si>
  <si>
    <t>(1+3,25+2,65+3,6+1,6)*0,8</t>
  </si>
  <si>
    <t>5*(1,2+1,1)*(0,3+0,15)</t>
  </si>
  <si>
    <t>plocha horní části fasády - +5% složitost</t>
  </si>
  <si>
    <t>(1+4,9+2,8+3,75+3,1)*4,15*1,05</t>
  </si>
  <si>
    <t>(1+4,9+2,8+3,75+3,1)*0,6</t>
  </si>
  <si>
    <t>-6*1,8*1</t>
  </si>
  <si>
    <t xml:space="preserve">(1,45+2,8+2,55+2,8+2,7+3,65+1,75)*2,4                                                                                                               </t>
  </si>
  <si>
    <t>(1,45+2,8+2,55+2,8+2,7+3,65+1,75)*0,9</t>
  </si>
  <si>
    <t>-6*1,5*1</t>
  </si>
  <si>
    <t>plocha horní části fasády - +5% za složitost</t>
  </si>
  <si>
    <t>(1,4+4,6+1,55)*3,1*1,05</t>
  </si>
  <si>
    <t>(1,4+4,6+1,55)*0,8</t>
  </si>
  <si>
    <t>4*1,3*0,3</t>
  </si>
  <si>
    <t>-4*1,3*0,9</t>
  </si>
  <si>
    <t>(1+4,25+0,65)*3,1</t>
  </si>
  <si>
    <t>11 -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</si>
  <si>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</si>
  <si>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</si>
  <si>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</si>
  <si>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</si>
  <si>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</si>
  <si>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</si>
  <si>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</si>
  <si>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</si>
  <si>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</si>
  <si>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</si>
  <si>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011514000</t>
  </si>
  <si>
    <t>Stavebně-technický průzkum</t>
  </si>
  <si>
    <t>1024</t>
  </si>
  <si>
    <t>-1182098044</t>
  </si>
  <si>
    <t>https://podminky.urs.cz/item/CS_URS_2024_02/011514000</t>
  </si>
  <si>
    <t>VRN3</t>
  </si>
  <si>
    <t>Zařízení staveniště</t>
  </si>
  <si>
    <t>030001000</t>
  </si>
  <si>
    <t>1793620591</t>
  </si>
  <si>
    <t>https://podminky.urs.cz/item/CS_URS_2024_02/030001000</t>
  </si>
  <si>
    <t>031303000</t>
  </si>
  <si>
    <t>Náklady na zábor</t>
  </si>
  <si>
    <t>-98693052</t>
  </si>
  <si>
    <t>https://podminky.urs.cz/item/CS_URS_2024_02/031303000</t>
  </si>
  <si>
    <t>032903000</t>
  </si>
  <si>
    <t>Náklady na provoz a údržbu vybavení staveniště</t>
  </si>
  <si>
    <t>-699899921</t>
  </si>
  <si>
    <t>https://podminky.urs.cz/item/CS_URS_2024_02/032903000</t>
  </si>
  <si>
    <t>034303000</t>
  </si>
  <si>
    <t>Dopravní značení na staveništi</t>
  </si>
  <si>
    <t>-836051798</t>
  </si>
  <si>
    <t>https://podminky.urs.cz/item/CS_URS_2024_02/034303000</t>
  </si>
  <si>
    <t>VRN4</t>
  </si>
  <si>
    <t>Inženýrská činnost</t>
  </si>
  <si>
    <t>041414000</t>
  </si>
  <si>
    <t>Plán BOZP</t>
  </si>
  <si>
    <t>964107376</t>
  </si>
  <si>
    <t>https://podminky.urs.cz/item/CS_URS_2024_02/041414000</t>
  </si>
  <si>
    <t>045002000</t>
  </si>
  <si>
    <t>Kompletační a koordinační činnost</t>
  </si>
  <si>
    <t>837839495</t>
  </si>
  <si>
    <t>https://podminky.urs.cz/item/CS_URS_2024_02/045002000</t>
  </si>
  <si>
    <t>VRN5</t>
  </si>
  <si>
    <t>Finanční náklady</t>
  </si>
  <si>
    <t>051002000</t>
  </si>
  <si>
    <t>Pojistné</t>
  </si>
  <si>
    <t>-1460827172</t>
  </si>
  <si>
    <t>https://podminky.urs.cz/item/CS_URS_2024_02/051002000</t>
  </si>
  <si>
    <t>Poznámka k položce:_x000D_
stavebně technické pojištění</t>
  </si>
  <si>
    <t>VRN6</t>
  </si>
  <si>
    <t>Územní vlivy</t>
  </si>
  <si>
    <t>065002000</t>
  </si>
  <si>
    <t>Mimostaveništní doprava materiálů, výrobků a strojů</t>
  </si>
  <si>
    <t>-248199653</t>
  </si>
  <si>
    <t>https://podminky.urs.cz/item/CS_URS_2024_02/065002000</t>
  </si>
  <si>
    <t>VRN7</t>
  </si>
  <si>
    <t>Provozní vlivy</t>
  </si>
  <si>
    <t>071103000</t>
  </si>
  <si>
    <t>Provoz investora</t>
  </si>
  <si>
    <t>883410788</t>
  </si>
  <si>
    <t>https://podminky.urs.cz/item/CS_URS_2024_02/071103000</t>
  </si>
  <si>
    <t>SEZNAM FIGUR</t>
  </si>
  <si>
    <t>Výměra</t>
  </si>
  <si>
    <t>(2,2+2,6+1,65+2,53+1,45+0,3+3+2,45+2,4+1,2+2,45+1,65+2,4+1,5+0,4+2+0,7+3+0,65+1+3,25+2,65+3,6+1,6+1+4,9+2,8+3,75+3,1+1)</t>
  </si>
  <si>
    <t>(1,45+2,8+2,55+2,8+2,7+3,65+1,75+1,4+4,6+1,55+1+4,25+0,3)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</si>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</sst>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629991001" TargetMode="External"/><Relationship Id="rId13" Type="http://schemas.openxmlformats.org/officeDocument/2006/relationships/hyperlink" Target="https://podminky.urs.cz/item/CS_URS_2024_02/952902121" TargetMode="External"/><Relationship Id="rId18" Type="http://schemas.openxmlformats.org/officeDocument/2006/relationships/hyperlink" Target="https://podminky.urs.cz/item/CS_URS_2024_02/953992111" TargetMode="External"/><Relationship Id="rId26" Type="http://schemas.openxmlformats.org/officeDocument/2006/relationships/hyperlink" Target="https://podminky.urs.cz/item/CS_URS_2024_02/997013211" TargetMode="External"/><Relationship Id="rId39" Type="http://schemas.openxmlformats.org/officeDocument/2006/relationships/hyperlink" Target="https://podminky.urs.cz/item/CS_URS_2024_02/783314205" TargetMode="External"/><Relationship Id="rId3" Type="http://schemas.openxmlformats.org/officeDocument/2006/relationships/hyperlink" Target="https://podminky.urs.cz/item/CS_URS_2024_02/612315222" TargetMode="External"/><Relationship Id="rId21" Type="http://schemas.openxmlformats.org/officeDocument/2006/relationships/hyperlink" Target="https://podminky.urs.cz/item/CS_URS_2024_02/978015391" TargetMode="External"/><Relationship Id="rId34" Type="http://schemas.openxmlformats.org/officeDocument/2006/relationships/hyperlink" Target="https://podminky.urs.cz/item/CS_URS_2024_02/772591916" TargetMode="External"/><Relationship Id="rId42" Type="http://schemas.openxmlformats.org/officeDocument/2006/relationships/hyperlink" Target="https://podminky.urs.cz/item/CS_URS_2024_02/783801501" TargetMode="External"/><Relationship Id="rId7" Type="http://schemas.openxmlformats.org/officeDocument/2006/relationships/hyperlink" Target="https://podminky.urs.cz/item/CS_URS_2024_02/625681013" TargetMode="External"/><Relationship Id="rId12" Type="http://schemas.openxmlformats.org/officeDocument/2006/relationships/hyperlink" Target="https://podminky.urs.cz/item/CS_URS_2024_02/949111812" TargetMode="External"/><Relationship Id="rId17" Type="http://schemas.openxmlformats.org/officeDocument/2006/relationships/hyperlink" Target="https://podminky.urs.cz/item/CS_URS_2024_02/952903001" TargetMode="External"/><Relationship Id="rId25" Type="http://schemas.openxmlformats.org/officeDocument/2006/relationships/hyperlink" Target="https://podminky.urs.cz/item/CS_URS_2024_02/998018001" TargetMode="External"/><Relationship Id="rId33" Type="http://schemas.openxmlformats.org/officeDocument/2006/relationships/hyperlink" Target="https://podminky.urs.cz/item/CS_URS_2024_02/772591912" TargetMode="External"/><Relationship Id="rId38" Type="http://schemas.openxmlformats.org/officeDocument/2006/relationships/hyperlink" Target="https://podminky.urs.cz/item/CS_URS_2024_02/783301303" TargetMode="External"/><Relationship Id="rId2" Type="http://schemas.openxmlformats.org/officeDocument/2006/relationships/hyperlink" Target="https://podminky.urs.cz/item/CS_URS_2024_02/611315221" TargetMode="External"/><Relationship Id="rId16" Type="http://schemas.openxmlformats.org/officeDocument/2006/relationships/hyperlink" Target="https://podminky.urs.cz/item/CS_URS_2024_02/952901131" TargetMode="External"/><Relationship Id="rId20" Type="http://schemas.openxmlformats.org/officeDocument/2006/relationships/hyperlink" Target="https://podminky.urs.cz/item/CS_URS_2024_02/973031716" TargetMode="External"/><Relationship Id="rId29" Type="http://schemas.openxmlformats.org/officeDocument/2006/relationships/hyperlink" Target="https://podminky.urs.cz/item/CS_URS_2024_02/997013869" TargetMode="External"/><Relationship Id="rId41" Type="http://schemas.openxmlformats.org/officeDocument/2006/relationships/hyperlink" Target="https://podminky.urs.cz/item/CS_URS_2024_02/783801201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3135000" TargetMode="External"/><Relationship Id="rId11" Type="http://schemas.openxmlformats.org/officeDocument/2006/relationships/hyperlink" Target="https://podminky.urs.cz/item/CS_URS_2024_02/949111212" TargetMode="External"/><Relationship Id="rId24" Type="http://schemas.openxmlformats.org/officeDocument/2006/relationships/hyperlink" Target="https://podminky.urs.cz/item/CS_URS_2024_02/985142111" TargetMode="External"/><Relationship Id="rId32" Type="http://schemas.openxmlformats.org/officeDocument/2006/relationships/hyperlink" Target="https://podminky.urs.cz/item/CS_URS_2024_02/772524921" TargetMode="External"/><Relationship Id="rId37" Type="http://schemas.openxmlformats.org/officeDocument/2006/relationships/hyperlink" Target="https://podminky.urs.cz/item/CS_URS_2024_02/783000125" TargetMode="External"/><Relationship Id="rId40" Type="http://schemas.openxmlformats.org/officeDocument/2006/relationships/hyperlink" Target="https://podminky.urs.cz/item/CS_URS_2024_02/783317107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623131100" TargetMode="External"/><Relationship Id="rId15" Type="http://schemas.openxmlformats.org/officeDocument/2006/relationships/hyperlink" Target="https://podminky.urs.cz/item/CS_URS_2024_02/952901123" TargetMode="External"/><Relationship Id="rId23" Type="http://schemas.openxmlformats.org/officeDocument/2006/relationships/hyperlink" Target="https://podminky.urs.cz/item/CS_URS_2024_02/985131411" TargetMode="External"/><Relationship Id="rId28" Type="http://schemas.openxmlformats.org/officeDocument/2006/relationships/hyperlink" Target="https://podminky.urs.cz/item/CS_URS_2024_02/997013509" TargetMode="External"/><Relationship Id="rId36" Type="http://schemas.openxmlformats.org/officeDocument/2006/relationships/hyperlink" Target="https://podminky.urs.cz/item/CS_URS_2024_02/783000101" TargetMode="External"/><Relationship Id="rId10" Type="http://schemas.openxmlformats.org/officeDocument/2006/relationships/hyperlink" Target="https://podminky.urs.cz/item/CS_URS_2024_02/949111112" TargetMode="External"/><Relationship Id="rId19" Type="http://schemas.openxmlformats.org/officeDocument/2006/relationships/hyperlink" Target="https://podminky.urs.cz/item/CS_URS_2024_02/965081352" TargetMode="External"/><Relationship Id="rId31" Type="http://schemas.openxmlformats.org/officeDocument/2006/relationships/hyperlink" Target="https://podminky.urs.cz/item/CS_URS_2024_02/772521912" TargetMode="External"/><Relationship Id="rId44" Type="http://schemas.openxmlformats.org/officeDocument/2006/relationships/hyperlink" Target="https://podminky.urs.cz/item/CS_URS_2024_02/783827423" TargetMode="External"/><Relationship Id="rId4" Type="http://schemas.openxmlformats.org/officeDocument/2006/relationships/hyperlink" Target="https://podminky.urs.cz/item/CS_URS_2024_02/622325219" TargetMode="External"/><Relationship Id="rId9" Type="http://schemas.openxmlformats.org/officeDocument/2006/relationships/hyperlink" Target="https://podminky.urs.cz/item/CS_URS_2024_02/629991011" TargetMode="External"/><Relationship Id="rId14" Type="http://schemas.openxmlformats.org/officeDocument/2006/relationships/hyperlink" Target="https://podminky.urs.cz/item/CS_URS_2024_02/952901108" TargetMode="External"/><Relationship Id="rId22" Type="http://schemas.openxmlformats.org/officeDocument/2006/relationships/hyperlink" Target="https://podminky.urs.cz/item/CS_URS_2024_02/985131311" TargetMode="External"/><Relationship Id="rId27" Type="http://schemas.openxmlformats.org/officeDocument/2006/relationships/hyperlink" Target="https://podminky.urs.cz/item/CS_URS_2024_02/997013501" TargetMode="External"/><Relationship Id="rId30" Type="http://schemas.openxmlformats.org/officeDocument/2006/relationships/hyperlink" Target="https://podminky.urs.cz/item/CS_URS_2024_02/764002871" TargetMode="External"/><Relationship Id="rId35" Type="http://schemas.openxmlformats.org/officeDocument/2006/relationships/hyperlink" Target="https://podminky.urs.cz/item/CS_URS_2024_02/772591922" TargetMode="External"/><Relationship Id="rId43" Type="http://schemas.openxmlformats.org/officeDocument/2006/relationships/hyperlink" Target="https://podminky.urs.cz/item/CS_URS_2024_02/78382313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41211312" TargetMode="External"/><Relationship Id="rId18" Type="http://schemas.openxmlformats.org/officeDocument/2006/relationships/hyperlink" Target="https://podminky.urs.cz/item/CS_URS_2024_02/949521112" TargetMode="External"/><Relationship Id="rId26" Type="http://schemas.openxmlformats.org/officeDocument/2006/relationships/hyperlink" Target="https://podminky.urs.cz/item/CS_URS_2024_02/952902131" TargetMode="External"/><Relationship Id="rId39" Type="http://schemas.openxmlformats.org/officeDocument/2006/relationships/hyperlink" Target="https://podminky.urs.cz/item/CS_URS_2024_02/721242805" TargetMode="External"/><Relationship Id="rId21" Type="http://schemas.openxmlformats.org/officeDocument/2006/relationships/hyperlink" Target="https://podminky.urs.cz/item/CS_URS_2024_02/993111111" TargetMode="External"/><Relationship Id="rId34" Type="http://schemas.openxmlformats.org/officeDocument/2006/relationships/hyperlink" Target="https://podminky.urs.cz/item/CS_URS_2024_02/997013501" TargetMode="External"/><Relationship Id="rId42" Type="http://schemas.openxmlformats.org/officeDocument/2006/relationships/hyperlink" Target="https://podminky.urs.cz/item/CS_URS_2024_02/764002871" TargetMode="External"/><Relationship Id="rId47" Type="http://schemas.openxmlformats.org/officeDocument/2006/relationships/hyperlink" Target="https://podminky.urs.cz/item/CS_URS_2024_02/764548324" TargetMode="External"/><Relationship Id="rId50" Type="http://schemas.openxmlformats.org/officeDocument/2006/relationships/hyperlink" Target="https://podminky.urs.cz/item/CS_URS_2024_02/783314205" TargetMode="External"/><Relationship Id="rId55" Type="http://schemas.openxmlformats.org/officeDocument/2006/relationships/hyperlink" Target="https://podminky.urs.cz/item/CS_URS_2024_02/783823137" TargetMode="External"/><Relationship Id="rId7" Type="http://schemas.openxmlformats.org/officeDocument/2006/relationships/hyperlink" Target="https://podminky.urs.cz/item/CS_URS_2024_02/623135000" TargetMode="External"/><Relationship Id="rId2" Type="http://schemas.openxmlformats.org/officeDocument/2006/relationships/hyperlink" Target="https://podminky.urs.cz/item/CS_URS_2024_02/622131100" TargetMode="External"/><Relationship Id="rId16" Type="http://schemas.openxmlformats.org/officeDocument/2006/relationships/hyperlink" Target="https://podminky.urs.cz/item/CS_URS_2024_02/944511211" TargetMode="External"/><Relationship Id="rId20" Type="http://schemas.openxmlformats.org/officeDocument/2006/relationships/hyperlink" Target="https://podminky.urs.cz/item/CS_URS_2024_02/949521812" TargetMode="External"/><Relationship Id="rId29" Type="http://schemas.openxmlformats.org/officeDocument/2006/relationships/hyperlink" Target="https://podminky.urs.cz/item/CS_URS_2024_02/985131311" TargetMode="External"/><Relationship Id="rId41" Type="http://schemas.openxmlformats.org/officeDocument/2006/relationships/hyperlink" Target="https://podminky.urs.cz/item/CS_URS_2024_02/721910942" TargetMode="External"/><Relationship Id="rId54" Type="http://schemas.openxmlformats.org/officeDocument/2006/relationships/hyperlink" Target="https://podminky.urs.cz/item/CS_URS_2024_02/783801507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3131100" TargetMode="External"/><Relationship Id="rId11" Type="http://schemas.openxmlformats.org/officeDocument/2006/relationships/hyperlink" Target="https://podminky.urs.cz/item/CS_URS_2024_02/941211111" TargetMode="External"/><Relationship Id="rId24" Type="http://schemas.openxmlformats.org/officeDocument/2006/relationships/hyperlink" Target="https://podminky.urs.cz/item/CS_URS_2024_02/952901131" TargetMode="External"/><Relationship Id="rId32" Type="http://schemas.openxmlformats.org/officeDocument/2006/relationships/hyperlink" Target="https://podminky.urs.cz/item/CS_URS_2024_02/998018001" TargetMode="External"/><Relationship Id="rId37" Type="http://schemas.openxmlformats.org/officeDocument/2006/relationships/hyperlink" Target="https://podminky.urs.cz/item/CS_URS_2024_02/721140916" TargetMode="External"/><Relationship Id="rId40" Type="http://schemas.openxmlformats.org/officeDocument/2006/relationships/hyperlink" Target="https://podminky.urs.cz/item/CS_URS_2024_02/721249109" TargetMode="External"/><Relationship Id="rId45" Type="http://schemas.openxmlformats.org/officeDocument/2006/relationships/hyperlink" Target="https://podminky.urs.cz/item/CS_URS_2024_02/764508132" TargetMode="External"/><Relationship Id="rId53" Type="http://schemas.openxmlformats.org/officeDocument/2006/relationships/hyperlink" Target="https://podminky.urs.cz/item/CS_URS_2024_02/783801403" TargetMode="External"/><Relationship Id="rId58" Type="http://schemas.openxmlformats.org/officeDocument/2006/relationships/hyperlink" Target="https://podminky.urs.cz/item/CS_URS_2024_02/783827447" TargetMode="External"/><Relationship Id="rId5" Type="http://schemas.openxmlformats.org/officeDocument/2006/relationships/hyperlink" Target="https://podminky.urs.cz/item/CS_URS_2024_02/622325219" TargetMode="External"/><Relationship Id="rId15" Type="http://schemas.openxmlformats.org/officeDocument/2006/relationships/hyperlink" Target="https://podminky.urs.cz/item/CS_URS_2024_02/944511111" TargetMode="External"/><Relationship Id="rId23" Type="http://schemas.openxmlformats.org/officeDocument/2006/relationships/hyperlink" Target="https://podminky.urs.cz/item/CS_URS_2024_02/952901108" TargetMode="External"/><Relationship Id="rId28" Type="http://schemas.openxmlformats.org/officeDocument/2006/relationships/hyperlink" Target="https://podminky.urs.cz/item/CS_URS_2024_02/978015391" TargetMode="External"/><Relationship Id="rId36" Type="http://schemas.openxmlformats.org/officeDocument/2006/relationships/hyperlink" Target="https://podminky.urs.cz/item/CS_URS_2024_02/997013869" TargetMode="External"/><Relationship Id="rId49" Type="http://schemas.openxmlformats.org/officeDocument/2006/relationships/hyperlink" Target="https://podminky.urs.cz/item/CS_URS_2024_02/783301303" TargetMode="External"/><Relationship Id="rId57" Type="http://schemas.openxmlformats.org/officeDocument/2006/relationships/hyperlink" Target="https://podminky.urs.cz/item/CS_URS_2024_02/783827427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914511112" TargetMode="External"/><Relationship Id="rId19" Type="http://schemas.openxmlformats.org/officeDocument/2006/relationships/hyperlink" Target="https://podminky.urs.cz/item/CS_URS_2024_02/949521212" TargetMode="External"/><Relationship Id="rId31" Type="http://schemas.openxmlformats.org/officeDocument/2006/relationships/hyperlink" Target="https://podminky.urs.cz/item/CS_URS_2024_02/985142111" TargetMode="External"/><Relationship Id="rId44" Type="http://schemas.openxmlformats.org/officeDocument/2006/relationships/hyperlink" Target="https://podminky.urs.cz/item/CS_URS_2024_02/764508131" TargetMode="External"/><Relationship Id="rId52" Type="http://schemas.openxmlformats.org/officeDocument/2006/relationships/hyperlink" Target="https://podminky.urs.cz/item/CS_URS_2024_02/783801201" TargetMode="External"/><Relationship Id="rId60" Type="http://schemas.openxmlformats.org/officeDocument/2006/relationships/hyperlink" Target="https://podminky.urs.cz/item/CS_URS_2024_02/783897619" TargetMode="External"/><Relationship Id="rId4" Type="http://schemas.openxmlformats.org/officeDocument/2006/relationships/hyperlink" Target="https://podminky.urs.cz/item/CS_URS_2024_02/622325211" TargetMode="External"/><Relationship Id="rId9" Type="http://schemas.openxmlformats.org/officeDocument/2006/relationships/hyperlink" Target="https://podminky.urs.cz/item/CS_URS_2024_02/629991011" TargetMode="External"/><Relationship Id="rId14" Type="http://schemas.openxmlformats.org/officeDocument/2006/relationships/hyperlink" Target="https://podminky.urs.cz/item/CS_URS_2024_02/941211811" TargetMode="External"/><Relationship Id="rId22" Type="http://schemas.openxmlformats.org/officeDocument/2006/relationships/hyperlink" Target="https://podminky.urs.cz/item/CS_URS_2024_02/993111119" TargetMode="External"/><Relationship Id="rId27" Type="http://schemas.openxmlformats.org/officeDocument/2006/relationships/hyperlink" Target="https://podminky.urs.cz/item/CS_URS_2024_02/978015321" TargetMode="External"/><Relationship Id="rId30" Type="http://schemas.openxmlformats.org/officeDocument/2006/relationships/hyperlink" Target="https://podminky.urs.cz/item/CS_URS_2024_02/985131411" TargetMode="External"/><Relationship Id="rId35" Type="http://schemas.openxmlformats.org/officeDocument/2006/relationships/hyperlink" Target="https://podminky.urs.cz/item/CS_URS_2024_02/997013509" TargetMode="External"/><Relationship Id="rId43" Type="http://schemas.openxmlformats.org/officeDocument/2006/relationships/hyperlink" Target="https://podminky.urs.cz/item/CS_URS_2024_02/764004863" TargetMode="External"/><Relationship Id="rId48" Type="http://schemas.openxmlformats.org/officeDocument/2006/relationships/hyperlink" Target="https://podminky.urs.cz/item/CS_URS_2024_02/783000103" TargetMode="External"/><Relationship Id="rId56" Type="http://schemas.openxmlformats.org/officeDocument/2006/relationships/hyperlink" Target="https://podminky.urs.cz/item/CS_URS_2024_02/783823167" TargetMode="External"/><Relationship Id="rId8" Type="http://schemas.openxmlformats.org/officeDocument/2006/relationships/hyperlink" Target="https://podminky.urs.cz/item/CS_URS_2024_02/629991001" TargetMode="External"/><Relationship Id="rId51" Type="http://schemas.openxmlformats.org/officeDocument/2006/relationships/hyperlink" Target="https://podminky.urs.cz/item/CS_URS_2024_02/783347103" TargetMode="External"/><Relationship Id="rId3" Type="http://schemas.openxmlformats.org/officeDocument/2006/relationships/hyperlink" Target="https://podminky.urs.cz/item/CS_URS_2024_02/622135000" TargetMode="External"/><Relationship Id="rId12" Type="http://schemas.openxmlformats.org/officeDocument/2006/relationships/hyperlink" Target="https://podminky.urs.cz/item/CS_URS_2024_02/941211211" TargetMode="External"/><Relationship Id="rId17" Type="http://schemas.openxmlformats.org/officeDocument/2006/relationships/hyperlink" Target="https://podminky.urs.cz/item/CS_URS_2024_02/944511811" TargetMode="External"/><Relationship Id="rId25" Type="http://schemas.openxmlformats.org/officeDocument/2006/relationships/hyperlink" Target="https://podminky.urs.cz/item/CS_URS_2024_02/952902121" TargetMode="External"/><Relationship Id="rId33" Type="http://schemas.openxmlformats.org/officeDocument/2006/relationships/hyperlink" Target="https://podminky.urs.cz/item/CS_URS_2024_02/997013211" TargetMode="External"/><Relationship Id="rId38" Type="http://schemas.openxmlformats.org/officeDocument/2006/relationships/hyperlink" Target="https://podminky.urs.cz/item/CS_URS_2024_02/721170975" TargetMode="External"/><Relationship Id="rId46" Type="http://schemas.openxmlformats.org/officeDocument/2006/relationships/hyperlink" Target="https://podminky.urs.cz/item/CS_URS_2024_02/764508135" TargetMode="External"/><Relationship Id="rId59" Type="http://schemas.openxmlformats.org/officeDocument/2006/relationships/hyperlink" Target="https://podminky.urs.cz/item/CS_URS_2024_02/7838976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41211811" TargetMode="External"/><Relationship Id="rId13" Type="http://schemas.openxmlformats.org/officeDocument/2006/relationships/hyperlink" Target="https://podminky.urs.cz/item/CS_URS_2024_02/949521212" TargetMode="External"/><Relationship Id="rId18" Type="http://schemas.openxmlformats.org/officeDocument/2006/relationships/hyperlink" Target="https://podminky.urs.cz/item/CS_URS_2024_02/952902131" TargetMode="External"/><Relationship Id="rId26" Type="http://schemas.openxmlformats.org/officeDocument/2006/relationships/hyperlink" Target="https://podminky.urs.cz/item/CS_URS_2024_02/997013501" TargetMode="External"/><Relationship Id="rId39" Type="http://schemas.openxmlformats.org/officeDocument/2006/relationships/hyperlink" Target="https://podminky.urs.cz/item/CS_URS_2024_02/783314205" TargetMode="External"/><Relationship Id="rId3" Type="http://schemas.openxmlformats.org/officeDocument/2006/relationships/hyperlink" Target="https://podminky.urs.cz/item/CS_URS_2024_02/622325219" TargetMode="External"/><Relationship Id="rId21" Type="http://schemas.openxmlformats.org/officeDocument/2006/relationships/hyperlink" Target="https://podminky.urs.cz/item/CS_URS_2024_02/985131311" TargetMode="External"/><Relationship Id="rId34" Type="http://schemas.openxmlformats.org/officeDocument/2006/relationships/hyperlink" Target="https://podminky.urs.cz/item/CS_URS_2024_02/764002871" TargetMode="External"/><Relationship Id="rId42" Type="http://schemas.openxmlformats.org/officeDocument/2006/relationships/hyperlink" Target="https://podminky.urs.cz/item/CS_URS_2024_02/783801507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941211211" TargetMode="External"/><Relationship Id="rId12" Type="http://schemas.openxmlformats.org/officeDocument/2006/relationships/hyperlink" Target="https://podminky.urs.cz/item/CS_URS_2024_02/949521112" TargetMode="External"/><Relationship Id="rId17" Type="http://schemas.openxmlformats.org/officeDocument/2006/relationships/hyperlink" Target="https://podminky.urs.cz/item/CS_URS_2024_02/952902121" TargetMode="External"/><Relationship Id="rId25" Type="http://schemas.openxmlformats.org/officeDocument/2006/relationships/hyperlink" Target="https://podminky.urs.cz/item/CS_URS_2024_02/997013211" TargetMode="External"/><Relationship Id="rId33" Type="http://schemas.openxmlformats.org/officeDocument/2006/relationships/hyperlink" Target="https://podminky.urs.cz/item/CS_URS_2024_02/721910942" TargetMode="External"/><Relationship Id="rId38" Type="http://schemas.openxmlformats.org/officeDocument/2006/relationships/hyperlink" Target="https://podminky.urs.cz/item/CS_URS_2024_02/783301303" TargetMode="External"/><Relationship Id="rId46" Type="http://schemas.openxmlformats.org/officeDocument/2006/relationships/hyperlink" Target="https://podminky.urs.cz/item/CS_URS_2024_02/783897607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93111119" TargetMode="External"/><Relationship Id="rId20" Type="http://schemas.openxmlformats.org/officeDocument/2006/relationships/hyperlink" Target="https://podminky.urs.cz/item/CS_URS_2024_02/978015391" TargetMode="External"/><Relationship Id="rId29" Type="http://schemas.openxmlformats.org/officeDocument/2006/relationships/hyperlink" Target="https://podminky.urs.cz/item/CS_URS_2024_02/721140916" TargetMode="External"/><Relationship Id="rId41" Type="http://schemas.openxmlformats.org/officeDocument/2006/relationships/hyperlink" Target="https://podminky.urs.cz/item/CS_URS_2024_02/783801201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941211111" TargetMode="External"/><Relationship Id="rId11" Type="http://schemas.openxmlformats.org/officeDocument/2006/relationships/hyperlink" Target="https://podminky.urs.cz/item/CS_URS_2024_02/944511811" TargetMode="External"/><Relationship Id="rId24" Type="http://schemas.openxmlformats.org/officeDocument/2006/relationships/hyperlink" Target="https://podminky.urs.cz/item/CS_URS_2024_02/998018001" TargetMode="External"/><Relationship Id="rId32" Type="http://schemas.openxmlformats.org/officeDocument/2006/relationships/hyperlink" Target="https://podminky.urs.cz/item/CS_URS_2024_02/721249109" TargetMode="External"/><Relationship Id="rId37" Type="http://schemas.openxmlformats.org/officeDocument/2006/relationships/hyperlink" Target="https://podminky.urs.cz/item/CS_URS_2024_02/783000103" TargetMode="External"/><Relationship Id="rId40" Type="http://schemas.openxmlformats.org/officeDocument/2006/relationships/hyperlink" Target="https://podminky.urs.cz/item/CS_URS_2024_02/783347103" TargetMode="External"/><Relationship Id="rId45" Type="http://schemas.openxmlformats.org/officeDocument/2006/relationships/hyperlink" Target="https://podminky.urs.cz/item/CS_URS_2024_02/783897603" TargetMode="External"/><Relationship Id="rId5" Type="http://schemas.openxmlformats.org/officeDocument/2006/relationships/hyperlink" Target="https://podminky.urs.cz/item/CS_URS_2024_02/623135000" TargetMode="External"/><Relationship Id="rId15" Type="http://schemas.openxmlformats.org/officeDocument/2006/relationships/hyperlink" Target="https://podminky.urs.cz/item/CS_URS_2024_02/993111111" TargetMode="External"/><Relationship Id="rId23" Type="http://schemas.openxmlformats.org/officeDocument/2006/relationships/hyperlink" Target="https://podminky.urs.cz/item/CS_URS_2024_02/985142111" TargetMode="External"/><Relationship Id="rId28" Type="http://schemas.openxmlformats.org/officeDocument/2006/relationships/hyperlink" Target="https://podminky.urs.cz/item/CS_URS_2024_02/997013869" TargetMode="External"/><Relationship Id="rId36" Type="http://schemas.openxmlformats.org/officeDocument/2006/relationships/hyperlink" Target="https://podminky.urs.cz/item/CS_URS_2024_02/764548324" TargetMode="External"/><Relationship Id="rId10" Type="http://schemas.openxmlformats.org/officeDocument/2006/relationships/hyperlink" Target="https://podminky.urs.cz/item/CS_URS_2024_02/944511211" TargetMode="External"/><Relationship Id="rId19" Type="http://schemas.openxmlformats.org/officeDocument/2006/relationships/hyperlink" Target="https://podminky.urs.cz/item/CS_URS_2024_02/978015321" TargetMode="External"/><Relationship Id="rId31" Type="http://schemas.openxmlformats.org/officeDocument/2006/relationships/hyperlink" Target="https://podminky.urs.cz/item/CS_URS_2024_02/721242805" TargetMode="External"/><Relationship Id="rId44" Type="http://schemas.openxmlformats.org/officeDocument/2006/relationships/hyperlink" Target="https://podminky.urs.cz/item/CS_URS_2024_02/783827423" TargetMode="External"/><Relationship Id="rId4" Type="http://schemas.openxmlformats.org/officeDocument/2006/relationships/hyperlink" Target="https://podminky.urs.cz/item/CS_URS_2024_02/623131100" TargetMode="External"/><Relationship Id="rId9" Type="http://schemas.openxmlformats.org/officeDocument/2006/relationships/hyperlink" Target="https://podminky.urs.cz/item/CS_URS_2024_02/944511111" TargetMode="External"/><Relationship Id="rId14" Type="http://schemas.openxmlformats.org/officeDocument/2006/relationships/hyperlink" Target="https://podminky.urs.cz/item/CS_URS_2024_02/949521812" TargetMode="External"/><Relationship Id="rId22" Type="http://schemas.openxmlformats.org/officeDocument/2006/relationships/hyperlink" Target="https://podminky.urs.cz/item/CS_URS_2024_02/985131411" TargetMode="External"/><Relationship Id="rId27" Type="http://schemas.openxmlformats.org/officeDocument/2006/relationships/hyperlink" Target="https://podminky.urs.cz/item/CS_URS_2024_02/997013509" TargetMode="External"/><Relationship Id="rId30" Type="http://schemas.openxmlformats.org/officeDocument/2006/relationships/hyperlink" Target="https://podminky.urs.cz/item/CS_URS_2024_02/721170975" TargetMode="External"/><Relationship Id="rId35" Type="http://schemas.openxmlformats.org/officeDocument/2006/relationships/hyperlink" Target="https://podminky.urs.cz/item/CS_URS_2024_02/764004861" TargetMode="External"/><Relationship Id="rId43" Type="http://schemas.openxmlformats.org/officeDocument/2006/relationships/hyperlink" Target="https://podminky.urs.cz/item/CS_URS_2024_02/783823133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49521812" TargetMode="External"/><Relationship Id="rId18" Type="http://schemas.openxmlformats.org/officeDocument/2006/relationships/hyperlink" Target="https://podminky.urs.cz/item/CS_URS_2024_02/978015321" TargetMode="External"/><Relationship Id="rId26" Type="http://schemas.openxmlformats.org/officeDocument/2006/relationships/hyperlink" Target="https://podminky.urs.cz/item/CS_URS_2024_02/997013869" TargetMode="External"/><Relationship Id="rId39" Type="http://schemas.openxmlformats.org/officeDocument/2006/relationships/hyperlink" Target="https://podminky.urs.cz/item/CS_URS_2024_02/783314205" TargetMode="External"/><Relationship Id="rId3" Type="http://schemas.openxmlformats.org/officeDocument/2006/relationships/hyperlink" Target="https://podminky.urs.cz/item/CS_URS_2024_02/623135000" TargetMode="External"/><Relationship Id="rId21" Type="http://schemas.openxmlformats.org/officeDocument/2006/relationships/hyperlink" Target="https://podminky.urs.cz/item/CS_URS_2024_02/985142111" TargetMode="External"/><Relationship Id="rId34" Type="http://schemas.openxmlformats.org/officeDocument/2006/relationships/hyperlink" Target="https://podminky.urs.cz/item/CS_URS_2024_02/764508131" TargetMode="External"/><Relationship Id="rId42" Type="http://schemas.openxmlformats.org/officeDocument/2006/relationships/hyperlink" Target="https://podminky.urs.cz/item/CS_URS_2024_02/783491021" TargetMode="External"/><Relationship Id="rId47" Type="http://schemas.openxmlformats.org/officeDocument/2006/relationships/hyperlink" Target="https://podminky.urs.cz/item/CS_URS_2024_02/783897603" TargetMode="External"/><Relationship Id="rId7" Type="http://schemas.openxmlformats.org/officeDocument/2006/relationships/hyperlink" Target="https://podminky.urs.cz/item/CS_URS_2024_02/941211211" TargetMode="External"/><Relationship Id="rId12" Type="http://schemas.openxmlformats.org/officeDocument/2006/relationships/hyperlink" Target="https://podminky.urs.cz/item/CS_URS_2024_02/949521212" TargetMode="External"/><Relationship Id="rId17" Type="http://schemas.openxmlformats.org/officeDocument/2006/relationships/hyperlink" Target="https://podminky.urs.cz/item/CS_URS_2024_02/952902131" TargetMode="External"/><Relationship Id="rId25" Type="http://schemas.openxmlformats.org/officeDocument/2006/relationships/hyperlink" Target="https://podminky.urs.cz/item/CS_URS_2024_02/997013509" TargetMode="External"/><Relationship Id="rId33" Type="http://schemas.openxmlformats.org/officeDocument/2006/relationships/hyperlink" Target="https://podminky.urs.cz/item/CS_URS_2024_02/764004863" TargetMode="External"/><Relationship Id="rId38" Type="http://schemas.openxmlformats.org/officeDocument/2006/relationships/hyperlink" Target="https://podminky.urs.cz/item/CS_URS_2024_02/783301303" TargetMode="External"/><Relationship Id="rId46" Type="http://schemas.openxmlformats.org/officeDocument/2006/relationships/hyperlink" Target="https://podminky.urs.cz/item/CS_URS_2024_02/783827423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52902121" TargetMode="External"/><Relationship Id="rId20" Type="http://schemas.openxmlformats.org/officeDocument/2006/relationships/hyperlink" Target="https://podminky.urs.cz/item/CS_URS_2024_02/985131311" TargetMode="External"/><Relationship Id="rId29" Type="http://schemas.openxmlformats.org/officeDocument/2006/relationships/hyperlink" Target="https://podminky.urs.cz/item/CS_URS_2024_02/721242805" TargetMode="External"/><Relationship Id="rId41" Type="http://schemas.openxmlformats.org/officeDocument/2006/relationships/hyperlink" Target="https://podminky.urs.cz/item/CS_URS_2024_02/783427101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9991001" TargetMode="External"/><Relationship Id="rId11" Type="http://schemas.openxmlformats.org/officeDocument/2006/relationships/hyperlink" Target="https://podminky.urs.cz/item/CS_URS_2024_02/949521112" TargetMode="External"/><Relationship Id="rId24" Type="http://schemas.openxmlformats.org/officeDocument/2006/relationships/hyperlink" Target="https://podminky.urs.cz/item/CS_URS_2024_02/997013501" TargetMode="External"/><Relationship Id="rId32" Type="http://schemas.openxmlformats.org/officeDocument/2006/relationships/hyperlink" Target="https://podminky.urs.cz/item/CS_URS_2024_02/764002871" TargetMode="External"/><Relationship Id="rId37" Type="http://schemas.openxmlformats.org/officeDocument/2006/relationships/hyperlink" Target="https://podminky.urs.cz/item/CS_URS_2024_02/783000103" TargetMode="External"/><Relationship Id="rId40" Type="http://schemas.openxmlformats.org/officeDocument/2006/relationships/hyperlink" Target="https://podminky.urs.cz/item/CS_URS_2024_02/783347103" TargetMode="External"/><Relationship Id="rId45" Type="http://schemas.openxmlformats.org/officeDocument/2006/relationships/hyperlink" Target="https://podminky.urs.cz/item/CS_URS_2024_02/783823133" TargetMode="External"/><Relationship Id="rId5" Type="http://schemas.openxmlformats.org/officeDocument/2006/relationships/hyperlink" Target="https://podminky.urs.cz/item/CS_URS_2024_02/623131100" TargetMode="External"/><Relationship Id="rId15" Type="http://schemas.openxmlformats.org/officeDocument/2006/relationships/hyperlink" Target="https://podminky.urs.cz/item/CS_URS_2024_02/993111119" TargetMode="External"/><Relationship Id="rId23" Type="http://schemas.openxmlformats.org/officeDocument/2006/relationships/hyperlink" Target="https://podminky.urs.cz/item/CS_URS_2024_02/997013211" TargetMode="External"/><Relationship Id="rId28" Type="http://schemas.openxmlformats.org/officeDocument/2006/relationships/hyperlink" Target="https://podminky.urs.cz/item/CS_URS_2024_02/721170975" TargetMode="External"/><Relationship Id="rId36" Type="http://schemas.openxmlformats.org/officeDocument/2006/relationships/hyperlink" Target="https://podminky.urs.cz/item/CS_URS_2024_02/764548324" TargetMode="External"/><Relationship Id="rId49" Type="http://schemas.openxmlformats.org/officeDocument/2006/relationships/drawing" Target="../drawings/drawing5.xml"/><Relationship Id="rId10" Type="http://schemas.openxmlformats.org/officeDocument/2006/relationships/hyperlink" Target="https://podminky.urs.cz/item/CS_URS_2024_02/944511811" TargetMode="External"/><Relationship Id="rId19" Type="http://schemas.openxmlformats.org/officeDocument/2006/relationships/hyperlink" Target="https://podminky.urs.cz/item/CS_URS_2024_02/978015391" TargetMode="External"/><Relationship Id="rId31" Type="http://schemas.openxmlformats.org/officeDocument/2006/relationships/hyperlink" Target="https://podminky.urs.cz/item/CS_URS_2024_02/721910942" TargetMode="External"/><Relationship Id="rId44" Type="http://schemas.openxmlformats.org/officeDocument/2006/relationships/hyperlink" Target="https://podminky.urs.cz/item/CS_URS_2024_02/783801507" TargetMode="External"/><Relationship Id="rId4" Type="http://schemas.openxmlformats.org/officeDocument/2006/relationships/hyperlink" Target="https://podminky.urs.cz/item/CS_URS_2024_02/622325219" TargetMode="External"/><Relationship Id="rId9" Type="http://schemas.openxmlformats.org/officeDocument/2006/relationships/hyperlink" Target="https://podminky.urs.cz/item/CS_URS_2024_02/944511211" TargetMode="External"/><Relationship Id="rId14" Type="http://schemas.openxmlformats.org/officeDocument/2006/relationships/hyperlink" Target="https://podminky.urs.cz/item/CS_URS_2024_02/993111111" TargetMode="External"/><Relationship Id="rId22" Type="http://schemas.openxmlformats.org/officeDocument/2006/relationships/hyperlink" Target="https://podminky.urs.cz/item/CS_URS_2024_02/998018001" TargetMode="External"/><Relationship Id="rId27" Type="http://schemas.openxmlformats.org/officeDocument/2006/relationships/hyperlink" Target="https://podminky.urs.cz/item/CS_URS_2024_02/721140916" TargetMode="External"/><Relationship Id="rId30" Type="http://schemas.openxmlformats.org/officeDocument/2006/relationships/hyperlink" Target="https://podminky.urs.cz/item/CS_URS_2024_02/721249109" TargetMode="External"/><Relationship Id="rId35" Type="http://schemas.openxmlformats.org/officeDocument/2006/relationships/hyperlink" Target="https://podminky.urs.cz/item/CS_URS_2024_02/764508132" TargetMode="External"/><Relationship Id="rId43" Type="http://schemas.openxmlformats.org/officeDocument/2006/relationships/hyperlink" Target="https://podminky.urs.cz/item/CS_URS_2024_02/783801201" TargetMode="External"/><Relationship Id="rId48" Type="http://schemas.openxmlformats.org/officeDocument/2006/relationships/hyperlink" Target="https://podminky.urs.cz/item/CS_URS_2024_02/783897607" TargetMode="External"/><Relationship Id="rId8" Type="http://schemas.openxmlformats.org/officeDocument/2006/relationships/hyperlink" Target="https://podminky.urs.cz/item/CS_URS_2024_02/9445111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49521112" TargetMode="External"/><Relationship Id="rId18" Type="http://schemas.openxmlformats.org/officeDocument/2006/relationships/hyperlink" Target="https://podminky.urs.cz/item/CS_URS_2024_02/952902121" TargetMode="External"/><Relationship Id="rId26" Type="http://schemas.openxmlformats.org/officeDocument/2006/relationships/hyperlink" Target="https://podminky.urs.cz/item/CS_URS_2024_02/997013211" TargetMode="External"/><Relationship Id="rId39" Type="http://schemas.openxmlformats.org/officeDocument/2006/relationships/hyperlink" Target="https://podminky.urs.cz/item/CS_URS_2024_02/764548324" TargetMode="External"/><Relationship Id="rId3" Type="http://schemas.openxmlformats.org/officeDocument/2006/relationships/hyperlink" Target="https://podminky.urs.cz/item/CS_URS_2024_02/622325219" TargetMode="External"/><Relationship Id="rId21" Type="http://schemas.openxmlformats.org/officeDocument/2006/relationships/hyperlink" Target="https://podminky.urs.cz/item/CS_URS_2024_02/978015391" TargetMode="External"/><Relationship Id="rId34" Type="http://schemas.openxmlformats.org/officeDocument/2006/relationships/hyperlink" Target="https://podminky.urs.cz/item/CS_URS_2024_02/721910942" TargetMode="External"/><Relationship Id="rId42" Type="http://schemas.openxmlformats.org/officeDocument/2006/relationships/hyperlink" Target="https://podminky.urs.cz/item/CS_URS_2024_02/783314205" TargetMode="External"/><Relationship Id="rId47" Type="http://schemas.openxmlformats.org/officeDocument/2006/relationships/hyperlink" Target="https://podminky.urs.cz/item/CS_URS_2024_02/783801507" TargetMode="External"/><Relationship Id="rId50" Type="http://schemas.openxmlformats.org/officeDocument/2006/relationships/hyperlink" Target="https://podminky.urs.cz/item/CS_URS_2024_02/783827423" TargetMode="External"/><Relationship Id="rId7" Type="http://schemas.openxmlformats.org/officeDocument/2006/relationships/hyperlink" Target="https://podminky.urs.cz/item/CS_URS_2024_02/941211111" TargetMode="External"/><Relationship Id="rId12" Type="http://schemas.openxmlformats.org/officeDocument/2006/relationships/hyperlink" Target="https://podminky.urs.cz/item/CS_URS_2024_02/944511811" TargetMode="External"/><Relationship Id="rId17" Type="http://schemas.openxmlformats.org/officeDocument/2006/relationships/hyperlink" Target="https://podminky.urs.cz/item/CS_URS_2024_02/993111119" TargetMode="External"/><Relationship Id="rId25" Type="http://schemas.openxmlformats.org/officeDocument/2006/relationships/hyperlink" Target="https://podminky.urs.cz/item/CS_URS_2024_02/998018001" TargetMode="External"/><Relationship Id="rId33" Type="http://schemas.openxmlformats.org/officeDocument/2006/relationships/hyperlink" Target="https://podminky.urs.cz/item/CS_URS_2024_02/721249109" TargetMode="External"/><Relationship Id="rId38" Type="http://schemas.openxmlformats.org/officeDocument/2006/relationships/hyperlink" Target="https://podminky.urs.cz/item/CS_URS_2024_02/764508132" TargetMode="External"/><Relationship Id="rId46" Type="http://schemas.openxmlformats.org/officeDocument/2006/relationships/hyperlink" Target="https://podminky.urs.cz/item/CS_URS_2024_02/783801201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93111111" TargetMode="External"/><Relationship Id="rId20" Type="http://schemas.openxmlformats.org/officeDocument/2006/relationships/hyperlink" Target="https://podminky.urs.cz/item/CS_URS_2024_02/978015321" TargetMode="External"/><Relationship Id="rId29" Type="http://schemas.openxmlformats.org/officeDocument/2006/relationships/hyperlink" Target="https://podminky.urs.cz/item/CS_URS_2024_02/997013869" TargetMode="External"/><Relationship Id="rId41" Type="http://schemas.openxmlformats.org/officeDocument/2006/relationships/hyperlink" Target="https://podminky.urs.cz/item/CS_URS_2024_02/783301303" TargetMode="External"/><Relationship Id="rId54" Type="http://schemas.openxmlformats.org/officeDocument/2006/relationships/drawing" Target="../drawings/drawing6.xm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9991001" TargetMode="External"/><Relationship Id="rId11" Type="http://schemas.openxmlformats.org/officeDocument/2006/relationships/hyperlink" Target="https://podminky.urs.cz/item/CS_URS_2024_02/944511211" TargetMode="External"/><Relationship Id="rId24" Type="http://schemas.openxmlformats.org/officeDocument/2006/relationships/hyperlink" Target="https://podminky.urs.cz/item/CS_URS_2024_02/985142111" TargetMode="External"/><Relationship Id="rId32" Type="http://schemas.openxmlformats.org/officeDocument/2006/relationships/hyperlink" Target="https://podminky.urs.cz/item/CS_URS_2024_02/721242805" TargetMode="External"/><Relationship Id="rId37" Type="http://schemas.openxmlformats.org/officeDocument/2006/relationships/hyperlink" Target="https://podminky.urs.cz/item/CS_URS_2024_02/764508131" TargetMode="External"/><Relationship Id="rId40" Type="http://schemas.openxmlformats.org/officeDocument/2006/relationships/hyperlink" Target="https://podminky.urs.cz/item/CS_URS_2024_02/783000103" TargetMode="External"/><Relationship Id="rId45" Type="http://schemas.openxmlformats.org/officeDocument/2006/relationships/hyperlink" Target="https://podminky.urs.cz/item/CS_URS_2024_02/783491021" TargetMode="External"/><Relationship Id="rId53" Type="http://schemas.openxmlformats.org/officeDocument/2006/relationships/hyperlink" Target="https://podminky.urs.cz/item/CS_URS_2024_02/783897607" TargetMode="External"/><Relationship Id="rId5" Type="http://schemas.openxmlformats.org/officeDocument/2006/relationships/hyperlink" Target="https://podminky.urs.cz/item/CS_URS_2024_02/623135000" TargetMode="External"/><Relationship Id="rId15" Type="http://schemas.openxmlformats.org/officeDocument/2006/relationships/hyperlink" Target="https://podminky.urs.cz/item/CS_URS_2024_02/949521812" TargetMode="External"/><Relationship Id="rId23" Type="http://schemas.openxmlformats.org/officeDocument/2006/relationships/hyperlink" Target="https://podminky.urs.cz/item/CS_URS_2024_02/985131411" TargetMode="External"/><Relationship Id="rId28" Type="http://schemas.openxmlformats.org/officeDocument/2006/relationships/hyperlink" Target="https://podminky.urs.cz/item/CS_URS_2024_02/997013509" TargetMode="External"/><Relationship Id="rId36" Type="http://schemas.openxmlformats.org/officeDocument/2006/relationships/hyperlink" Target="https://podminky.urs.cz/item/CS_URS_2024_02/764004863" TargetMode="External"/><Relationship Id="rId49" Type="http://schemas.openxmlformats.org/officeDocument/2006/relationships/hyperlink" Target="https://podminky.urs.cz/item/CS_URS_2024_02/783823163" TargetMode="External"/><Relationship Id="rId10" Type="http://schemas.openxmlformats.org/officeDocument/2006/relationships/hyperlink" Target="https://podminky.urs.cz/item/CS_URS_2024_02/944511111" TargetMode="External"/><Relationship Id="rId19" Type="http://schemas.openxmlformats.org/officeDocument/2006/relationships/hyperlink" Target="https://podminky.urs.cz/item/CS_URS_2024_02/952902131" TargetMode="External"/><Relationship Id="rId31" Type="http://schemas.openxmlformats.org/officeDocument/2006/relationships/hyperlink" Target="https://podminky.urs.cz/item/CS_URS_2024_02/721170975" TargetMode="External"/><Relationship Id="rId44" Type="http://schemas.openxmlformats.org/officeDocument/2006/relationships/hyperlink" Target="https://podminky.urs.cz/item/CS_URS_2024_02/783427101" TargetMode="External"/><Relationship Id="rId52" Type="http://schemas.openxmlformats.org/officeDocument/2006/relationships/hyperlink" Target="https://podminky.urs.cz/item/CS_URS_2024_02/783897603" TargetMode="External"/><Relationship Id="rId4" Type="http://schemas.openxmlformats.org/officeDocument/2006/relationships/hyperlink" Target="https://podminky.urs.cz/item/CS_URS_2024_02/623131100" TargetMode="External"/><Relationship Id="rId9" Type="http://schemas.openxmlformats.org/officeDocument/2006/relationships/hyperlink" Target="https://podminky.urs.cz/item/CS_URS_2024_02/941211811" TargetMode="External"/><Relationship Id="rId14" Type="http://schemas.openxmlformats.org/officeDocument/2006/relationships/hyperlink" Target="https://podminky.urs.cz/item/CS_URS_2024_02/949521212" TargetMode="External"/><Relationship Id="rId22" Type="http://schemas.openxmlformats.org/officeDocument/2006/relationships/hyperlink" Target="https://podminky.urs.cz/item/CS_URS_2024_02/985131311" TargetMode="External"/><Relationship Id="rId27" Type="http://schemas.openxmlformats.org/officeDocument/2006/relationships/hyperlink" Target="https://podminky.urs.cz/item/CS_URS_2024_02/997013501" TargetMode="External"/><Relationship Id="rId30" Type="http://schemas.openxmlformats.org/officeDocument/2006/relationships/hyperlink" Target="https://podminky.urs.cz/item/CS_URS_2024_02/721140916" TargetMode="External"/><Relationship Id="rId35" Type="http://schemas.openxmlformats.org/officeDocument/2006/relationships/hyperlink" Target="https://podminky.urs.cz/item/CS_URS_2024_02/764002871" TargetMode="External"/><Relationship Id="rId43" Type="http://schemas.openxmlformats.org/officeDocument/2006/relationships/hyperlink" Target="https://podminky.urs.cz/item/CS_URS_2024_02/783347103" TargetMode="External"/><Relationship Id="rId48" Type="http://schemas.openxmlformats.org/officeDocument/2006/relationships/hyperlink" Target="https://podminky.urs.cz/item/CS_URS_2024_02/783823133" TargetMode="External"/><Relationship Id="rId8" Type="http://schemas.openxmlformats.org/officeDocument/2006/relationships/hyperlink" Target="https://podminky.urs.cz/item/CS_URS_2024_02/941211211" TargetMode="External"/><Relationship Id="rId51" Type="http://schemas.openxmlformats.org/officeDocument/2006/relationships/hyperlink" Target="https://podminky.urs.cz/item/CS_URS_2024_02/78382744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41211211" TargetMode="External"/><Relationship Id="rId13" Type="http://schemas.openxmlformats.org/officeDocument/2006/relationships/hyperlink" Target="https://podminky.urs.cz/item/CS_URS_2024_02/949521112" TargetMode="External"/><Relationship Id="rId18" Type="http://schemas.openxmlformats.org/officeDocument/2006/relationships/hyperlink" Target="https://podminky.urs.cz/item/CS_URS_2024_02/978015321" TargetMode="External"/><Relationship Id="rId26" Type="http://schemas.openxmlformats.org/officeDocument/2006/relationships/hyperlink" Target="https://podminky.urs.cz/item/CS_URS_2024_02/997013509" TargetMode="External"/><Relationship Id="rId39" Type="http://schemas.openxmlformats.org/officeDocument/2006/relationships/hyperlink" Target="https://podminky.urs.cz/item/CS_URS_2024_02/783801201" TargetMode="External"/><Relationship Id="rId3" Type="http://schemas.openxmlformats.org/officeDocument/2006/relationships/hyperlink" Target="https://podminky.urs.cz/item/CS_URS_2024_02/622325219" TargetMode="External"/><Relationship Id="rId21" Type="http://schemas.openxmlformats.org/officeDocument/2006/relationships/hyperlink" Target="https://podminky.urs.cz/item/CS_URS_2024_02/985131411" TargetMode="External"/><Relationship Id="rId34" Type="http://schemas.openxmlformats.org/officeDocument/2006/relationships/hyperlink" Target="https://podminky.urs.cz/item/CS_URS_2024_02/764004863" TargetMode="External"/><Relationship Id="rId42" Type="http://schemas.openxmlformats.org/officeDocument/2006/relationships/hyperlink" Target="https://podminky.urs.cz/item/CS_URS_2024_02/783897603" TargetMode="External"/><Relationship Id="rId7" Type="http://schemas.openxmlformats.org/officeDocument/2006/relationships/hyperlink" Target="https://podminky.urs.cz/item/CS_URS_2024_02/941211111" TargetMode="External"/><Relationship Id="rId12" Type="http://schemas.openxmlformats.org/officeDocument/2006/relationships/hyperlink" Target="https://podminky.urs.cz/item/CS_URS_2024_02/944511811" TargetMode="External"/><Relationship Id="rId17" Type="http://schemas.openxmlformats.org/officeDocument/2006/relationships/hyperlink" Target="https://podminky.urs.cz/item/CS_URS_2024_02/993111119" TargetMode="External"/><Relationship Id="rId25" Type="http://schemas.openxmlformats.org/officeDocument/2006/relationships/hyperlink" Target="https://podminky.urs.cz/item/CS_URS_2024_02/997013501" TargetMode="External"/><Relationship Id="rId33" Type="http://schemas.openxmlformats.org/officeDocument/2006/relationships/hyperlink" Target="https://podminky.urs.cz/item/CS_URS_2024_02/764002871" TargetMode="External"/><Relationship Id="rId38" Type="http://schemas.openxmlformats.org/officeDocument/2006/relationships/hyperlink" Target="https://podminky.urs.cz/item/CS_URS_2024_02/783000103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93111111" TargetMode="External"/><Relationship Id="rId20" Type="http://schemas.openxmlformats.org/officeDocument/2006/relationships/hyperlink" Target="https://podminky.urs.cz/item/CS_URS_2024_02/985131311" TargetMode="External"/><Relationship Id="rId29" Type="http://schemas.openxmlformats.org/officeDocument/2006/relationships/hyperlink" Target="https://podminky.urs.cz/item/CS_URS_2024_02/721170975" TargetMode="External"/><Relationship Id="rId41" Type="http://schemas.openxmlformats.org/officeDocument/2006/relationships/hyperlink" Target="https://podminky.urs.cz/item/CS_URS_2024_02/783827423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9991001" TargetMode="External"/><Relationship Id="rId11" Type="http://schemas.openxmlformats.org/officeDocument/2006/relationships/hyperlink" Target="https://podminky.urs.cz/item/CS_URS_2024_02/944511211" TargetMode="External"/><Relationship Id="rId24" Type="http://schemas.openxmlformats.org/officeDocument/2006/relationships/hyperlink" Target="https://podminky.urs.cz/item/CS_URS_2024_02/997013211" TargetMode="External"/><Relationship Id="rId32" Type="http://schemas.openxmlformats.org/officeDocument/2006/relationships/hyperlink" Target="https://podminky.urs.cz/item/CS_URS_2024_02/721910942" TargetMode="External"/><Relationship Id="rId37" Type="http://schemas.openxmlformats.org/officeDocument/2006/relationships/hyperlink" Target="https://podminky.urs.cz/item/CS_URS_2024_02/764548324" TargetMode="External"/><Relationship Id="rId40" Type="http://schemas.openxmlformats.org/officeDocument/2006/relationships/hyperlink" Target="https://podminky.urs.cz/item/CS_URS_2024_02/783823133" TargetMode="External"/><Relationship Id="rId5" Type="http://schemas.openxmlformats.org/officeDocument/2006/relationships/hyperlink" Target="https://podminky.urs.cz/item/CS_URS_2024_02/623135000" TargetMode="External"/><Relationship Id="rId15" Type="http://schemas.openxmlformats.org/officeDocument/2006/relationships/hyperlink" Target="https://podminky.urs.cz/item/CS_URS_2024_02/949521812" TargetMode="External"/><Relationship Id="rId23" Type="http://schemas.openxmlformats.org/officeDocument/2006/relationships/hyperlink" Target="https://podminky.urs.cz/item/CS_URS_2024_02/998018001" TargetMode="External"/><Relationship Id="rId28" Type="http://schemas.openxmlformats.org/officeDocument/2006/relationships/hyperlink" Target="https://podminky.urs.cz/item/CS_URS_2024_02/721140916" TargetMode="External"/><Relationship Id="rId36" Type="http://schemas.openxmlformats.org/officeDocument/2006/relationships/hyperlink" Target="https://podminky.urs.cz/item/CS_URS_2024_02/764508132" TargetMode="External"/><Relationship Id="rId10" Type="http://schemas.openxmlformats.org/officeDocument/2006/relationships/hyperlink" Target="https://podminky.urs.cz/item/CS_URS_2024_02/944511111" TargetMode="External"/><Relationship Id="rId19" Type="http://schemas.openxmlformats.org/officeDocument/2006/relationships/hyperlink" Target="https://podminky.urs.cz/item/CS_URS_2024_02/978015391" TargetMode="External"/><Relationship Id="rId31" Type="http://schemas.openxmlformats.org/officeDocument/2006/relationships/hyperlink" Target="https://podminky.urs.cz/item/CS_URS_2024_02/721249109" TargetMode="External"/><Relationship Id="rId44" Type="http://schemas.openxmlformats.org/officeDocument/2006/relationships/drawing" Target="../drawings/drawing7.xml"/><Relationship Id="rId4" Type="http://schemas.openxmlformats.org/officeDocument/2006/relationships/hyperlink" Target="https://podminky.urs.cz/item/CS_URS_2024_02/623131100" TargetMode="External"/><Relationship Id="rId9" Type="http://schemas.openxmlformats.org/officeDocument/2006/relationships/hyperlink" Target="https://podminky.urs.cz/item/CS_URS_2024_02/941211811" TargetMode="External"/><Relationship Id="rId14" Type="http://schemas.openxmlformats.org/officeDocument/2006/relationships/hyperlink" Target="https://podminky.urs.cz/item/CS_URS_2024_02/949521212" TargetMode="External"/><Relationship Id="rId22" Type="http://schemas.openxmlformats.org/officeDocument/2006/relationships/hyperlink" Target="https://podminky.urs.cz/item/CS_URS_2024_02/985142111" TargetMode="External"/><Relationship Id="rId27" Type="http://schemas.openxmlformats.org/officeDocument/2006/relationships/hyperlink" Target="https://podminky.urs.cz/item/CS_URS_2024_02/997013869" TargetMode="External"/><Relationship Id="rId30" Type="http://schemas.openxmlformats.org/officeDocument/2006/relationships/hyperlink" Target="https://podminky.urs.cz/item/CS_URS_2024_02/721242805" TargetMode="External"/><Relationship Id="rId35" Type="http://schemas.openxmlformats.org/officeDocument/2006/relationships/hyperlink" Target="https://podminky.urs.cz/item/CS_URS_2024_02/764508131" TargetMode="External"/><Relationship Id="rId43" Type="http://schemas.openxmlformats.org/officeDocument/2006/relationships/hyperlink" Target="https://podminky.urs.cz/item/CS_URS_2024_02/783897607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44511211" TargetMode="External"/><Relationship Id="rId18" Type="http://schemas.openxmlformats.org/officeDocument/2006/relationships/hyperlink" Target="https://podminky.urs.cz/item/CS_URS_2024_02/993111111" TargetMode="External"/><Relationship Id="rId26" Type="http://schemas.openxmlformats.org/officeDocument/2006/relationships/hyperlink" Target="https://podminky.urs.cz/item/CS_URS_2024_02/985142111" TargetMode="External"/><Relationship Id="rId39" Type="http://schemas.openxmlformats.org/officeDocument/2006/relationships/hyperlink" Target="https://podminky.urs.cz/item/CS_URS_2024_02/783301303" TargetMode="External"/><Relationship Id="rId3" Type="http://schemas.openxmlformats.org/officeDocument/2006/relationships/hyperlink" Target="https://podminky.urs.cz/item/CS_URS_2024_02/622325309" TargetMode="External"/><Relationship Id="rId21" Type="http://schemas.openxmlformats.org/officeDocument/2006/relationships/hyperlink" Target="https://podminky.urs.cz/item/CS_URS_2024_02/952902131" TargetMode="External"/><Relationship Id="rId34" Type="http://schemas.openxmlformats.org/officeDocument/2006/relationships/hyperlink" Target="https://podminky.urs.cz/item/CS_URS_2024_02/721910942" TargetMode="External"/><Relationship Id="rId42" Type="http://schemas.openxmlformats.org/officeDocument/2006/relationships/hyperlink" Target="https://podminky.urs.cz/item/CS_URS_2024_02/783801201" TargetMode="External"/><Relationship Id="rId47" Type="http://schemas.openxmlformats.org/officeDocument/2006/relationships/hyperlink" Target="https://podminky.urs.cz/item/CS_URS_2024_02/783823183" TargetMode="External"/><Relationship Id="rId50" Type="http://schemas.openxmlformats.org/officeDocument/2006/relationships/hyperlink" Target="https://podminky.urs.cz/item/CS_URS_2024_02/783827483" TargetMode="External"/><Relationship Id="rId7" Type="http://schemas.openxmlformats.org/officeDocument/2006/relationships/hyperlink" Target="https://podminky.urs.cz/item/CS_URS_2024_02/629995103" TargetMode="External"/><Relationship Id="rId12" Type="http://schemas.openxmlformats.org/officeDocument/2006/relationships/hyperlink" Target="https://podminky.urs.cz/item/CS_URS_2024_02/944511111" TargetMode="External"/><Relationship Id="rId17" Type="http://schemas.openxmlformats.org/officeDocument/2006/relationships/hyperlink" Target="https://podminky.urs.cz/item/CS_URS_2024_02/949521812" TargetMode="External"/><Relationship Id="rId25" Type="http://schemas.openxmlformats.org/officeDocument/2006/relationships/hyperlink" Target="https://podminky.urs.cz/item/CS_URS_2024_02/985131411" TargetMode="External"/><Relationship Id="rId33" Type="http://schemas.openxmlformats.org/officeDocument/2006/relationships/hyperlink" Target="https://podminky.urs.cz/item/CS_URS_2024_02/721249109" TargetMode="External"/><Relationship Id="rId38" Type="http://schemas.openxmlformats.org/officeDocument/2006/relationships/hyperlink" Target="https://podminky.urs.cz/item/CS_URS_2024_02/783000103" TargetMode="External"/><Relationship Id="rId46" Type="http://schemas.openxmlformats.org/officeDocument/2006/relationships/hyperlink" Target="https://podminky.urs.cz/item/CS_URS_2024_02/783823173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49521212" TargetMode="External"/><Relationship Id="rId20" Type="http://schemas.openxmlformats.org/officeDocument/2006/relationships/hyperlink" Target="https://podminky.urs.cz/item/CS_URS_2024_02/952902121" TargetMode="External"/><Relationship Id="rId29" Type="http://schemas.openxmlformats.org/officeDocument/2006/relationships/hyperlink" Target="https://podminky.urs.cz/item/CS_URS_2024_02/997013501" TargetMode="External"/><Relationship Id="rId41" Type="http://schemas.openxmlformats.org/officeDocument/2006/relationships/hyperlink" Target="https://podminky.urs.cz/item/CS_URS_2024_02/783347103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9991001" TargetMode="External"/><Relationship Id="rId11" Type="http://schemas.openxmlformats.org/officeDocument/2006/relationships/hyperlink" Target="https://podminky.urs.cz/item/CS_URS_2024_02/941211811" TargetMode="External"/><Relationship Id="rId24" Type="http://schemas.openxmlformats.org/officeDocument/2006/relationships/hyperlink" Target="https://podminky.urs.cz/item/CS_URS_2024_02/985131311" TargetMode="External"/><Relationship Id="rId32" Type="http://schemas.openxmlformats.org/officeDocument/2006/relationships/hyperlink" Target="https://podminky.urs.cz/item/CS_URS_2024_02/721242805" TargetMode="External"/><Relationship Id="rId37" Type="http://schemas.openxmlformats.org/officeDocument/2006/relationships/hyperlink" Target="https://podminky.urs.cz/item/CS_URS_2024_02/764548324" TargetMode="External"/><Relationship Id="rId40" Type="http://schemas.openxmlformats.org/officeDocument/2006/relationships/hyperlink" Target="https://podminky.urs.cz/item/CS_URS_2024_02/783314205" TargetMode="External"/><Relationship Id="rId45" Type="http://schemas.openxmlformats.org/officeDocument/2006/relationships/hyperlink" Target="https://podminky.urs.cz/item/CS_URS_2024_02/783823133" TargetMode="External"/><Relationship Id="rId53" Type="http://schemas.openxmlformats.org/officeDocument/2006/relationships/drawing" Target="../drawings/drawing8.xml"/><Relationship Id="rId5" Type="http://schemas.openxmlformats.org/officeDocument/2006/relationships/hyperlink" Target="https://podminky.urs.cz/item/CS_URS_2024_02/623135000" TargetMode="External"/><Relationship Id="rId15" Type="http://schemas.openxmlformats.org/officeDocument/2006/relationships/hyperlink" Target="https://podminky.urs.cz/item/CS_URS_2024_02/949521112" TargetMode="External"/><Relationship Id="rId23" Type="http://schemas.openxmlformats.org/officeDocument/2006/relationships/hyperlink" Target="https://podminky.urs.cz/item/CS_URS_2024_02/978015391" TargetMode="External"/><Relationship Id="rId28" Type="http://schemas.openxmlformats.org/officeDocument/2006/relationships/hyperlink" Target="https://podminky.urs.cz/item/CS_URS_2024_02/997013211" TargetMode="External"/><Relationship Id="rId36" Type="http://schemas.openxmlformats.org/officeDocument/2006/relationships/hyperlink" Target="https://podminky.urs.cz/item/CS_URS_2024_02/764004861" TargetMode="External"/><Relationship Id="rId49" Type="http://schemas.openxmlformats.org/officeDocument/2006/relationships/hyperlink" Target="https://podminky.urs.cz/item/CS_URS_2024_02/783827463" TargetMode="External"/><Relationship Id="rId10" Type="http://schemas.openxmlformats.org/officeDocument/2006/relationships/hyperlink" Target="https://podminky.urs.cz/item/CS_URS_2024_02/941211211" TargetMode="External"/><Relationship Id="rId19" Type="http://schemas.openxmlformats.org/officeDocument/2006/relationships/hyperlink" Target="https://podminky.urs.cz/item/CS_URS_2024_02/993111119" TargetMode="External"/><Relationship Id="rId31" Type="http://schemas.openxmlformats.org/officeDocument/2006/relationships/hyperlink" Target="https://podminky.urs.cz/item/CS_URS_2024_02/997013869" TargetMode="External"/><Relationship Id="rId44" Type="http://schemas.openxmlformats.org/officeDocument/2006/relationships/hyperlink" Target="https://podminky.urs.cz/item/CS_URS_2024_02/783801507" TargetMode="External"/><Relationship Id="rId52" Type="http://schemas.openxmlformats.org/officeDocument/2006/relationships/hyperlink" Target="https://podminky.urs.cz/item/CS_URS_2024_02/783897611" TargetMode="External"/><Relationship Id="rId4" Type="http://schemas.openxmlformats.org/officeDocument/2006/relationships/hyperlink" Target="https://podminky.urs.cz/item/CS_URS_2024_02/623131100" TargetMode="External"/><Relationship Id="rId9" Type="http://schemas.openxmlformats.org/officeDocument/2006/relationships/hyperlink" Target="https://podminky.urs.cz/item/CS_URS_2024_02/941211111" TargetMode="External"/><Relationship Id="rId14" Type="http://schemas.openxmlformats.org/officeDocument/2006/relationships/hyperlink" Target="https://podminky.urs.cz/item/CS_URS_2024_02/944511811" TargetMode="External"/><Relationship Id="rId22" Type="http://schemas.openxmlformats.org/officeDocument/2006/relationships/hyperlink" Target="https://podminky.urs.cz/item/CS_URS_2024_02/978015321" TargetMode="External"/><Relationship Id="rId27" Type="http://schemas.openxmlformats.org/officeDocument/2006/relationships/hyperlink" Target="https://podminky.urs.cz/item/CS_URS_2024_02/998018001" TargetMode="External"/><Relationship Id="rId30" Type="http://schemas.openxmlformats.org/officeDocument/2006/relationships/hyperlink" Target="https://podminky.urs.cz/item/CS_URS_2024_02/997013509" TargetMode="External"/><Relationship Id="rId35" Type="http://schemas.openxmlformats.org/officeDocument/2006/relationships/hyperlink" Target="https://podminky.urs.cz/item/CS_URS_2024_02/764002871" TargetMode="External"/><Relationship Id="rId43" Type="http://schemas.openxmlformats.org/officeDocument/2006/relationships/hyperlink" Target="https://podminky.urs.cz/item/CS_URS_2024_02/783801403" TargetMode="External"/><Relationship Id="rId48" Type="http://schemas.openxmlformats.org/officeDocument/2006/relationships/hyperlink" Target="https://podminky.urs.cz/item/CS_URS_2024_02/783827423" TargetMode="External"/><Relationship Id="rId8" Type="http://schemas.openxmlformats.org/officeDocument/2006/relationships/hyperlink" Target="https://podminky.urs.cz/item/CS_URS_2024_02/914511112" TargetMode="External"/><Relationship Id="rId51" Type="http://schemas.openxmlformats.org/officeDocument/2006/relationships/hyperlink" Target="https://podminky.urs.cz/item/CS_URS_2024_02/78389760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49521112" TargetMode="External"/><Relationship Id="rId18" Type="http://schemas.openxmlformats.org/officeDocument/2006/relationships/hyperlink" Target="https://podminky.urs.cz/item/CS_URS_2024_02/952902121" TargetMode="External"/><Relationship Id="rId26" Type="http://schemas.openxmlformats.org/officeDocument/2006/relationships/hyperlink" Target="https://podminky.urs.cz/item/CS_URS_2024_02/997013211" TargetMode="External"/><Relationship Id="rId39" Type="http://schemas.openxmlformats.org/officeDocument/2006/relationships/hyperlink" Target="https://podminky.urs.cz/item/CS_URS_2024_02/783301303" TargetMode="External"/><Relationship Id="rId3" Type="http://schemas.openxmlformats.org/officeDocument/2006/relationships/hyperlink" Target="https://podminky.urs.cz/item/CS_URS_2024_02/622325309" TargetMode="External"/><Relationship Id="rId21" Type="http://schemas.openxmlformats.org/officeDocument/2006/relationships/hyperlink" Target="https://podminky.urs.cz/item/CS_URS_2024_02/978015391" TargetMode="External"/><Relationship Id="rId34" Type="http://schemas.openxmlformats.org/officeDocument/2006/relationships/hyperlink" Target="https://podminky.urs.cz/item/CS_URS_2024_02/721910942" TargetMode="External"/><Relationship Id="rId42" Type="http://schemas.openxmlformats.org/officeDocument/2006/relationships/hyperlink" Target="https://podminky.urs.cz/item/CS_URS_2024_02/783401313" TargetMode="External"/><Relationship Id="rId47" Type="http://schemas.openxmlformats.org/officeDocument/2006/relationships/hyperlink" Target="https://podminky.urs.cz/item/CS_URS_2024_02/783823133" TargetMode="External"/><Relationship Id="rId50" Type="http://schemas.openxmlformats.org/officeDocument/2006/relationships/hyperlink" Target="https://podminky.urs.cz/item/CS_URS_2024_02/783897611" TargetMode="External"/><Relationship Id="rId7" Type="http://schemas.openxmlformats.org/officeDocument/2006/relationships/hyperlink" Target="https://podminky.urs.cz/item/CS_URS_2024_02/941211111" TargetMode="External"/><Relationship Id="rId12" Type="http://schemas.openxmlformats.org/officeDocument/2006/relationships/hyperlink" Target="https://podminky.urs.cz/item/CS_URS_2024_02/944511811" TargetMode="External"/><Relationship Id="rId17" Type="http://schemas.openxmlformats.org/officeDocument/2006/relationships/hyperlink" Target="https://podminky.urs.cz/item/CS_URS_2024_02/993111119" TargetMode="External"/><Relationship Id="rId25" Type="http://schemas.openxmlformats.org/officeDocument/2006/relationships/hyperlink" Target="https://podminky.urs.cz/item/CS_URS_2024_02/998018001" TargetMode="External"/><Relationship Id="rId33" Type="http://schemas.openxmlformats.org/officeDocument/2006/relationships/hyperlink" Target="https://podminky.urs.cz/item/CS_URS_2024_02/721249109" TargetMode="External"/><Relationship Id="rId38" Type="http://schemas.openxmlformats.org/officeDocument/2006/relationships/hyperlink" Target="https://podminky.urs.cz/item/CS_URS_2024_02/783000103" TargetMode="External"/><Relationship Id="rId46" Type="http://schemas.openxmlformats.org/officeDocument/2006/relationships/hyperlink" Target="https://podminky.urs.cz/item/CS_URS_2024_02/783801507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93111111" TargetMode="External"/><Relationship Id="rId20" Type="http://schemas.openxmlformats.org/officeDocument/2006/relationships/hyperlink" Target="https://podminky.urs.cz/item/CS_URS_2024_02/978015321" TargetMode="External"/><Relationship Id="rId29" Type="http://schemas.openxmlformats.org/officeDocument/2006/relationships/hyperlink" Target="https://podminky.urs.cz/item/CS_URS_2024_02/997013869" TargetMode="External"/><Relationship Id="rId41" Type="http://schemas.openxmlformats.org/officeDocument/2006/relationships/hyperlink" Target="https://podminky.urs.cz/item/CS_URS_2024_02/783347103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9991001" TargetMode="External"/><Relationship Id="rId11" Type="http://schemas.openxmlformats.org/officeDocument/2006/relationships/hyperlink" Target="https://podminky.urs.cz/item/CS_URS_2024_02/944511211" TargetMode="External"/><Relationship Id="rId24" Type="http://schemas.openxmlformats.org/officeDocument/2006/relationships/hyperlink" Target="https://podminky.urs.cz/item/CS_URS_2024_02/985142111" TargetMode="External"/><Relationship Id="rId32" Type="http://schemas.openxmlformats.org/officeDocument/2006/relationships/hyperlink" Target="https://podminky.urs.cz/item/CS_URS_2024_02/721242805" TargetMode="External"/><Relationship Id="rId37" Type="http://schemas.openxmlformats.org/officeDocument/2006/relationships/hyperlink" Target="https://podminky.urs.cz/item/CS_URS_2024_02/764548324" TargetMode="External"/><Relationship Id="rId40" Type="http://schemas.openxmlformats.org/officeDocument/2006/relationships/hyperlink" Target="https://podminky.urs.cz/item/CS_URS_2024_02/783314205" TargetMode="External"/><Relationship Id="rId45" Type="http://schemas.openxmlformats.org/officeDocument/2006/relationships/hyperlink" Target="https://podminky.urs.cz/item/CS_URS_2024_02/783801403" TargetMode="External"/><Relationship Id="rId5" Type="http://schemas.openxmlformats.org/officeDocument/2006/relationships/hyperlink" Target="https://podminky.urs.cz/item/CS_URS_2024_02/623135000" TargetMode="External"/><Relationship Id="rId15" Type="http://schemas.openxmlformats.org/officeDocument/2006/relationships/hyperlink" Target="https://podminky.urs.cz/item/CS_URS_2024_02/949521812" TargetMode="External"/><Relationship Id="rId23" Type="http://schemas.openxmlformats.org/officeDocument/2006/relationships/hyperlink" Target="https://podminky.urs.cz/item/CS_URS_2024_02/985131411" TargetMode="External"/><Relationship Id="rId28" Type="http://schemas.openxmlformats.org/officeDocument/2006/relationships/hyperlink" Target="https://podminky.urs.cz/item/CS_URS_2024_02/997013509" TargetMode="External"/><Relationship Id="rId36" Type="http://schemas.openxmlformats.org/officeDocument/2006/relationships/hyperlink" Target="https://podminky.urs.cz/item/CS_URS_2024_02/764004861" TargetMode="External"/><Relationship Id="rId49" Type="http://schemas.openxmlformats.org/officeDocument/2006/relationships/hyperlink" Target="https://podminky.urs.cz/item/CS_URS_2024_02/783897603" TargetMode="External"/><Relationship Id="rId10" Type="http://schemas.openxmlformats.org/officeDocument/2006/relationships/hyperlink" Target="https://podminky.urs.cz/item/CS_URS_2024_02/944511111" TargetMode="External"/><Relationship Id="rId19" Type="http://schemas.openxmlformats.org/officeDocument/2006/relationships/hyperlink" Target="https://podminky.urs.cz/item/CS_URS_2024_02/952902131" TargetMode="External"/><Relationship Id="rId31" Type="http://schemas.openxmlformats.org/officeDocument/2006/relationships/hyperlink" Target="https://podminky.urs.cz/item/CS_URS_2024_02/721170975" TargetMode="External"/><Relationship Id="rId44" Type="http://schemas.openxmlformats.org/officeDocument/2006/relationships/hyperlink" Target="https://podminky.urs.cz/item/CS_URS_2024_02/783801201" TargetMode="External"/><Relationship Id="rId4" Type="http://schemas.openxmlformats.org/officeDocument/2006/relationships/hyperlink" Target="https://podminky.urs.cz/item/CS_URS_2024_02/623131100" TargetMode="External"/><Relationship Id="rId9" Type="http://schemas.openxmlformats.org/officeDocument/2006/relationships/hyperlink" Target="https://podminky.urs.cz/item/CS_URS_2024_02/941211811" TargetMode="External"/><Relationship Id="rId14" Type="http://schemas.openxmlformats.org/officeDocument/2006/relationships/hyperlink" Target="https://podminky.urs.cz/item/CS_URS_2024_02/949521212" TargetMode="External"/><Relationship Id="rId22" Type="http://schemas.openxmlformats.org/officeDocument/2006/relationships/hyperlink" Target="https://podminky.urs.cz/item/CS_URS_2024_02/985131311" TargetMode="External"/><Relationship Id="rId27" Type="http://schemas.openxmlformats.org/officeDocument/2006/relationships/hyperlink" Target="https://podminky.urs.cz/item/CS_URS_2024_02/997013501" TargetMode="External"/><Relationship Id="rId30" Type="http://schemas.openxmlformats.org/officeDocument/2006/relationships/hyperlink" Target="https://podminky.urs.cz/item/CS_URS_2024_02/721140916" TargetMode="External"/><Relationship Id="rId35" Type="http://schemas.openxmlformats.org/officeDocument/2006/relationships/hyperlink" Target="https://podminky.urs.cz/item/CS_URS_2024_02/764002871" TargetMode="External"/><Relationship Id="rId43" Type="http://schemas.openxmlformats.org/officeDocument/2006/relationships/hyperlink" Target="https://podminky.urs.cz/item/CS_URS_2024_02/783427101" TargetMode="External"/><Relationship Id="rId48" Type="http://schemas.openxmlformats.org/officeDocument/2006/relationships/hyperlink" Target="https://podminky.urs.cz/item/CS_URS_2024_02/783827423" TargetMode="External"/><Relationship Id="rId8" Type="http://schemas.openxmlformats.org/officeDocument/2006/relationships/hyperlink" Target="https://podminky.urs.cz/item/CS_URS_2024_02/941211211" TargetMode="External"/><Relationship Id="rId5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41211211" TargetMode="External"/><Relationship Id="rId13" Type="http://schemas.openxmlformats.org/officeDocument/2006/relationships/hyperlink" Target="https://podminky.urs.cz/item/CS_URS_2024_02/949521112" TargetMode="External"/><Relationship Id="rId18" Type="http://schemas.openxmlformats.org/officeDocument/2006/relationships/hyperlink" Target="https://podminky.urs.cz/item/CS_URS_2024_02/952902121" TargetMode="External"/><Relationship Id="rId26" Type="http://schemas.openxmlformats.org/officeDocument/2006/relationships/hyperlink" Target="https://podminky.urs.cz/item/CS_URS_2024_02/998018001" TargetMode="External"/><Relationship Id="rId39" Type="http://schemas.openxmlformats.org/officeDocument/2006/relationships/hyperlink" Target="https://podminky.urs.cz/item/CS_URS_2024_02/783827423" TargetMode="External"/><Relationship Id="rId3" Type="http://schemas.openxmlformats.org/officeDocument/2006/relationships/hyperlink" Target="https://podminky.urs.cz/item/CS_URS_2024_02/622325309" TargetMode="External"/><Relationship Id="rId21" Type="http://schemas.openxmlformats.org/officeDocument/2006/relationships/hyperlink" Target="https://podminky.urs.cz/item/CS_URS_2024_02/978015321" TargetMode="External"/><Relationship Id="rId34" Type="http://schemas.openxmlformats.org/officeDocument/2006/relationships/hyperlink" Target="https://podminky.urs.cz/item/CS_URS_2024_02/783427101" TargetMode="External"/><Relationship Id="rId42" Type="http://schemas.openxmlformats.org/officeDocument/2006/relationships/drawing" Target="../drawings/drawing10.xml"/><Relationship Id="rId7" Type="http://schemas.openxmlformats.org/officeDocument/2006/relationships/hyperlink" Target="https://podminky.urs.cz/item/CS_URS_2024_02/941211111" TargetMode="External"/><Relationship Id="rId12" Type="http://schemas.openxmlformats.org/officeDocument/2006/relationships/hyperlink" Target="https://podminky.urs.cz/item/CS_URS_2024_02/944511811" TargetMode="External"/><Relationship Id="rId17" Type="http://schemas.openxmlformats.org/officeDocument/2006/relationships/hyperlink" Target="https://podminky.urs.cz/item/CS_URS_2024_02/993111119" TargetMode="External"/><Relationship Id="rId25" Type="http://schemas.openxmlformats.org/officeDocument/2006/relationships/hyperlink" Target="https://podminky.urs.cz/item/CS_URS_2024_02/985142111" TargetMode="External"/><Relationship Id="rId33" Type="http://schemas.openxmlformats.org/officeDocument/2006/relationships/hyperlink" Target="https://podminky.urs.cz/item/CS_URS_2024_02/783401313" TargetMode="External"/><Relationship Id="rId38" Type="http://schemas.openxmlformats.org/officeDocument/2006/relationships/hyperlink" Target="https://podminky.urs.cz/item/CS_URS_2024_02/783823133" TargetMode="External"/><Relationship Id="rId2" Type="http://schemas.openxmlformats.org/officeDocument/2006/relationships/hyperlink" Target="https://podminky.urs.cz/item/CS_URS_2024_02/622325211" TargetMode="External"/><Relationship Id="rId16" Type="http://schemas.openxmlformats.org/officeDocument/2006/relationships/hyperlink" Target="https://podminky.urs.cz/item/CS_URS_2024_02/993111111" TargetMode="External"/><Relationship Id="rId20" Type="http://schemas.openxmlformats.org/officeDocument/2006/relationships/hyperlink" Target="https://podminky.urs.cz/item/CS_URS_2024_02/976082131" TargetMode="External"/><Relationship Id="rId29" Type="http://schemas.openxmlformats.org/officeDocument/2006/relationships/hyperlink" Target="https://podminky.urs.cz/item/CS_URS_2024_02/997013509" TargetMode="External"/><Relationship Id="rId41" Type="http://schemas.openxmlformats.org/officeDocument/2006/relationships/hyperlink" Target="https://podminky.urs.cz/item/CS_URS_2024_02/783897615" TargetMode="External"/><Relationship Id="rId1" Type="http://schemas.openxmlformats.org/officeDocument/2006/relationships/hyperlink" Target="https://podminky.urs.cz/item/CS_URS_2024_02/319202112" TargetMode="External"/><Relationship Id="rId6" Type="http://schemas.openxmlformats.org/officeDocument/2006/relationships/hyperlink" Target="https://podminky.urs.cz/item/CS_URS_2024_02/629991001" TargetMode="External"/><Relationship Id="rId11" Type="http://schemas.openxmlformats.org/officeDocument/2006/relationships/hyperlink" Target="https://podminky.urs.cz/item/CS_URS_2024_02/944511211" TargetMode="External"/><Relationship Id="rId24" Type="http://schemas.openxmlformats.org/officeDocument/2006/relationships/hyperlink" Target="https://podminky.urs.cz/item/CS_URS_2024_02/985131411" TargetMode="External"/><Relationship Id="rId32" Type="http://schemas.openxmlformats.org/officeDocument/2006/relationships/hyperlink" Target="https://podminky.urs.cz/item/CS_URS_2024_02/783000103" TargetMode="External"/><Relationship Id="rId37" Type="http://schemas.openxmlformats.org/officeDocument/2006/relationships/hyperlink" Target="https://podminky.urs.cz/item/CS_URS_2024_02/783801507" TargetMode="External"/><Relationship Id="rId40" Type="http://schemas.openxmlformats.org/officeDocument/2006/relationships/hyperlink" Target="https://podminky.urs.cz/item/CS_URS_2024_02/783897603" TargetMode="External"/><Relationship Id="rId5" Type="http://schemas.openxmlformats.org/officeDocument/2006/relationships/hyperlink" Target="https://podminky.urs.cz/item/CS_URS_2024_02/623135000" TargetMode="External"/><Relationship Id="rId15" Type="http://schemas.openxmlformats.org/officeDocument/2006/relationships/hyperlink" Target="https://podminky.urs.cz/item/CS_URS_2024_02/949521812" TargetMode="External"/><Relationship Id="rId23" Type="http://schemas.openxmlformats.org/officeDocument/2006/relationships/hyperlink" Target="https://podminky.urs.cz/item/CS_URS_2024_02/985131311" TargetMode="External"/><Relationship Id="rId28" Type="http://schemas.openxmlformats.org/officeDocument/2006/relationships/hyperlink" Target="https://podminky.urs.cz/item/CS_URS_2024_02/997013501" TargetMode="External"/><Relationship Id="rId36" Type="http://schemas.openxmlformats.org/officeDocument/2006/relationships/hyperlink" Target="https://podminky.urs.cz/item/CS_URS_2024_02/783801403" TargetMode="External"/><Relationship Id="rId10" Type="http://schemas.openxmlformats.org/officeDocument/2006/relationships/hyperlink" Target="https://podminky.urs.cz/item/CS_URS_2024_02/944511111" TargetMode="External"/><Relationship Id="rId19" Type="http://schemas.openxmlformats.org/officeDocument/2006/relationships/hyperlink" Target="https://podminky.urs.cz/item/CS_URS_2024_02/952902131" TargetMode="External"/><Relationship Id="rId31" Type="http://schemas.openxmlformats.org/officeDocument/2006/relationships/hyperlink" Target="https://podminky.urs.cz/item/CS_URS_2024_02/764002871" TargetMode="External"/><Relationship Id="rId4" Type="http://schemas.openxmlformats.org/officeDocument/2006/relationships/hyperlink" Target="https://podminky.urs.cz/item/CS_URS_2024_02/623131100" TargetMode="External"/><Relationship Id="rId9" Type="http://schemas.openxmlformats.org/officeDocument/2006/relationships/hyperlink" Target="https://podminky.urs.cz/item/CS_URS_2024_02/941211811" TargetMode="External"/><Relationship Id="rId14" Type="http://schemas.openxmlformats.org/officeDocument/2006/relationships/hyperlink" Target="https://podminky.urs.cz/item/CS_URS_2024_02/949521212" TargetMode="External"/><Relationship Id="rId22" Type="http://schemas.openxmlformats.org/officeDocument/2006/relationships/hyperlink" Target="https://podminky.urs.cz/item/CS_URS_2024_02/978015391" TargetMode="External"/><Relationship Id="rId27" Type="http://schemas.openxmlformats.org/officeDocument/2006/relationships/hyperlink" Target="https://podminky.urs.cz/item/CS_URS_2024_02/997013211" TargetMode="External"/><Relationship Id="rId30" Type="http://schemas.openxmlformats.org/officeDocument/2006/relationships/hyperlink" Target="https://podminky.urs.cz/item/CS_URS_2024_02/997013869" TargetMode="External"/><Relationship Id="rId35" Type="http://schemas.openxmlformats.org/officeDocument/2006/relationships/hyperlink" Target="https://podminky.urs.cz/item/CS_URS_2024_02/78380120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98018001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s://podminky.urs.cz/item/CS_URS_2024_02/952901106" TargetMode="External"/><Relationship Id="rId1" Type="http://schemas.openxmlformats.org/officeDocument/2006/relationships/hyperlink" Target="https://podminky.urs.cz/item/CS_URS_2024_02/945412111" TargetMode="External"/><Relationship Id="rId6" Type="http://schemas.openxmlformats.org/officeDocument/2006/relationships/hyperlink" Target="https://podminky.urs.cz/item/CS_URS_2024_02/783801505" TargetMode="External"/><Relationship Id="rId5" Type="http://schemas.openxmlformats.org/officeDocument/2006/relationships/hyperlink" Target="https://podminky.urs.cz/item/CS_URS_2024_02/783801401" TargetMode="External"/><Relationship Id="rId4" Type="http://schemas.openxmlformats.org/officeDocument/2006/relationships/hyperlink" Target="https://podminky.urs.cz/item/CS_URS_2024_02/783000125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51002000" TargetMode="External"/><Relationship Id="rId3" Type="http://schemas.openxmlformats.org/officeDocument/2006/relationships/hyperlink" Target="https://podminky.urs.cz/item/CS_URS_2024_02/031303000" TargetMode="External"/><Relationship Id="rId7" Type="http://schemas.openxmlformats.org/officeDocument/2006/relationships/hyperlink" Target="https://podminky.urs.cz/item/CS_URS_2024_02/045002000" TargetMode="External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11514000" TargetMode="External"/><Relationship Id="rId6" Type="http://schemas.openxmlformats.org/officeDocument/2006/relationships/hyperlink" Target="https://podminky.urs.cz/item/CS_URS_2024_02/041414000" TargetMode="External"/><Relationship Id="rId11" Type="http://schemas.openxmlformats.org/officeDocument/2006/relationships/drawing" Target="../drawings/drawing12.xml"/><Relationship Id="rId5" Type="http://schemas.openxmlformats.org/officeDocument/2006/relationships/hyperlink" Target="https://podminky.urs.cz/item/CS_URS_2024_02/034303000" TargetMode="External"/><Relationship Id="rId10" Type="http://schemas.openxmlformats.org/officeDocument/2006/relationships/hyperlink" Target="https://podminky.urs.cz/item/CS_URS_2024_02/071103000" TargetMode="External"/><Relationship Id="rId4" Type="http://schemas.openxmlformats.org/officeDocument/2006/relationships/hyperlink" Target="https://podminky.urs.cz/item/CS_URS_2024_02/032903000" TargetMode="External"/><Relationship Id="rId9" Type="http://schemas.openxmlformats.org/officeDocument/2006/relationships/hyperlink" Target="https://podminky.urs.cz/item/CS_URS_2024_02/065002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2" t="s">
        <v>14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5"/>
      <c r="AQ5" s="25"/>
      <c r="AR5" s="23"/>
      <c r="BE5" s="369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4" t="s">
        <v>17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5"/>
      <c r="AQ6" s="25"/>
      <c r="AR6" s="23"/>
      <c r="BE6" s="37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70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70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0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70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70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0"/>
      <c r="BS12" s="20" t="s">
        <v>6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32</v>
      </c>
      <c r="AO13" s="25"/>
      <c r="AP13" s="25"/>
      <c r="AQ13" s="25"/>
      <c r="AR13" s="23"/>
      <c r="BE13" s="370"/>
      <c r="BS13" s="20" t="s">
        <v>6</v>
      </c>
    </row>
    <row r="14" spans="1:74" ht="12.75">
      <c r="B14" s="24"/>
      <c r="C14" s="25"/>
      <c r="D14" s="25"/>
      <c r="E14" s="375" t="s">
        <v>32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2" t="s">
        <v>29</v>
      </c>
      <c r="AL14" s="25"/>
      <c r="AM14" s="25"/>
      <c r="AN14" s="34" t="s">
        <v>32</v>
      </c>
      <c r="AO14" s="25"/>
      <c r="AP14" s="25"/>
      <c r="AQ14" s="25"/>
      <c r="AR14" s="23"/>
      <c r="BE14" s="370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0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70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70"/>
      <c r="BS17" s="20" t="s">
        <v>35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0"/>
      <c r="BS18" s="20" t="s">
        <v>6</v>
      </c>
    </row>
    <row r="19" spans="1:71" s="1" customFormat="1" ht="12" customHeight="1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37</v>
      </c>
      <c r="AO19" s="25"/>
      <c r="AP19" s="25"/>
      <c r="AQ19" s="25"/>
      <c r="AR19" s="23"/>
      <c r="BE19" s="370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70"/>
      <c r="BS20" s="20" t="s">
        <v>35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0"/>
    </row>
    <row r="22" spans="1:71" s="1" customFormat="1" ht="12" customHeight="1">
      <c r="B22" s="24"/>
      <c r="C22" s="25"/>
      <c r="D22" s="32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0"/>
    </row>
    <row r="23" spans="1:71" s="1" customFormat="1" ht="47.25" customHeight="1">
      <c r="B23" s="24"/>
      <c r="C23" s="25"/>
      <c r="D23" s="25"/>
      <c r="E23" s="377" t="s">
        <v>40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25"/>
      <c r="AP23" s="25"/>
      <c r="AQ23" s="25"/>
      <c r="AR23" s="23"/>
      <c r="BE23" s="370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0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0"/>
    </row>
    <row r="26" spans="1:71" s="2" customFormat="1" ht="25.9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8">
        <f>ROUND(AG54,2)</f>
        <v>0</v>
      </c>
      <c r="AL26" s="379"/>
      <c r="AM26" s="379"/>
      <c r="AN26" s="379"/>
      <c r="AO26" s="379"/>
      <c r="AP26" s="39"/>
      <c r="AQ26" s="39"/>
      <c r="AR26" s="42"/>
      <c r="BE26" s="370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0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0" t="s">
        <v>42</v>
      </c>
      <c r="M28" s="380"/>
      <c r="N28" s="380"/>
      <c r="O28" s="380"/>
      <c r="P28" s="380"/>
      <c r="Q28" s="39"/>
      <c r="R28" s="39"/>
      <c r="S28" s="39"/>
      <c r="T28" s="39"/>
      <c r="U28" s="39"/>
      <c r="V28" s="39"/>
      <c r="W28" s="380" t="s">
        <v>43</v>
      </c>
      <c r="X28" s="380"/>
      <c r="Y28" s="380"/>
      <c r="Z28" s="380"/>
      <c r="AA28" s="380"/>
      <c r="AB28" s="380"/>
      <c r="AC28" s="380"/>
      <c r="AD28" s="380"/>
      <c r="AE28" s="380"/>
      <c r="AF28" s="39"/>
      <c r="AG28" s="39"/>
      <c r="AH28" s="39"/>
      <c r="AI28" s="39"/>
      <c r="AJ28" s="39"/>
      <c r="AK28" s="380" t="s">
        <v>44</v>
      </c>
      <c r="AL28" s="380"/>
      <c r="AM28" s="380"/>
      <c r="AN28" s="380"/>
      <c r="AO28" s="380"/>
      <c r="AP28" s="39"/>
      <c r="AQ28" s="39"/>
      <c r="AR28" s="42"/>
      <c r="BE28" s="370"/>
    </row>
    <row r="29" spans="1:71" s="3" customFormat="1" ht="14.45" customHeight="1">
      <c r="B29" s="43"/>
      <c r="C29" s="44"/>
      <c r="D29" s="32" t="s">
        <v>45</v>
      </c>
      <c r="E29" s="44"/>
      <c r="F29" s="32" t="s">
        <v>46</v>
      </c>
      <c r="G29" s="44"/>
      <c r="H29" s="44"/>
      <c r="I29" s="44"/>
      <c r="J29" s="44"/>
      <c r="K29" s="44"/>
      <c r="L29" s="383">
        <v>0.21</v>
      </c>
      <c r="M29" s="382"/>
      <c r="N29" s="382"/>
      <c r="O29" s="382"/>
      <c r="P29" s="382"/>
      <c r="Q29" s="44"/>
      <c r="R29" s="44"/>
      <c r="S29" s="44"/>
      <c r="T29" s="44"/>
      <c r="U29" s="44"/>
      <c r="V29" s="44"/>
      <c r="W29" s="381">
        <f>ROUND(AZ54, 2)</f>
        <v>0</v>
      </c>
      <c r="X29" s="382"/>
      <c r="Y29" s="382"/>
      <c r="Z29" s="382"/>
      <c r="AA29" s="382"/>
      <c r="AB29" s="382"/>
      <c r="AC29" s="382"/>
      <c r="AD29" s="382"/>
      <c r="AE29" s="382"/>
      <c r="AF29" s="44"/>
      <c r="AG29" s="44"/>
      <c r="AH29" s="44"/>
      <c r="AI29" s="44"/>
      <c r="AJ29" s="44"/>
      <c r="AK29" s="381">
        <f>ROUND(AV54, 2)</f>
        <v>0</v>
      </c>
      <c r="AL29" s="382"/>
      <c r="AM29" s="382"/>
      <c r="AN29" s="382"/>
      <c r="AO29" s="382"/>
      <c r="AP29" s="44"/>
      <c r="AQ29" s="44"/>
      <c r="AR29" s="45"/>
      <c r="BE29" s="371"/>
    </row>
    <row r="30" spans="1:71" s="3" customFormat="1" ht="14.45" customHeight="1">
      <c r="B30" s="43"/>
      <c r="C30" s="44"/>
      <c r="D30" s="44"/>
      <c r="E30" s="44"/>
      <c r="F30" s="32" t="s">
        <v>47</v>
      </c>
      <c r="G30" s="44"/>
      <c r="H30" s="44"/>
      <c r="I30" s="44"/>
      <c r="J30" s="44"/>
      <c r="K30" s="44"/>
      <c r="L30" s="383">
        <v>0.12</v>
      </c>
      <c r="M30" s="382"/>
      <c r="N30" s="382"/>
      <c r="O30" s="382"/>
      <c r="P30" s="382"/>
      <c r="Q30" s="44"/>
      <c r="R30" s="44"/>
      <c r="S30" s="44"/>
      <c r="T30" s="44"/>
      <c r="U30" s="44"/>
      <c r="V30" s="44"/>
      <c r="W30" s="381">
        <f>ROUND(BA54, 2)</f>
        <v>0</v>
      </c>
      <c r="X30" s="382"/>
      <c r="Y30" s="382"/>
      <c r="Z30" s="382"/>
      <c r="AA30" s="382"/>
      <c r="AB30" s="382"/>
      <c r="AC30" s="382"/>
      <c r="AD30" s="382"/>
      <c r="AE30" s="382"/>
      <c r="AF30" s="44"/>
      <c r="AG30" s="44"/>
      <c r="AH30" s="44"/>
      <c r="AI30" s="44"/>
      <c r="AJ30" s="44"/>
      <c r="AK30" s="381">
        <f>ROUND(AW54, 2)</f>
        <v>0</v>
      </c>
      <c r="AL30" s="382"/>
      <c r="AM30" s="382"/>
      <c r="AN30" s="382"/>
      <c r="AO30" s="382"/>
      <c r="AP30" s="44"/>
      <c r="AQ30" s="44"/>
      <c r="AR30" s="45"/>
      <c r="BE30" s="371"/>
    </row>
    <row r="31" spans="1:71" s="3" customFormat="1" ht="14.45" hidden="1" customHeight="1">
      <c r="B31" s="43"/>
      <c r="C31" s="44"/>
      <c r="D31" s="44"/>
      <c r="E31" s="44"/>
      <c r="F31" s="32" t="s">
        <v>48</v>
      </c>
      <c r="G31" s="44"/>
      <c r="H31" s="44"/>
      <c r="I31" s="44"/>
      <c r="J31" s="44"/>
      <c r="K31" s="44"/>
      <c r="L31" s="383">
        <v>0.21</v>
      </c>
      <c r="M31" s="382"/>
      <c r="N31" s="382"/>
      <c r="O31" s="382"/>
      <c r="P31" s="382"/>
      <c r="Q31" s="44"/>
      <c r="R31" s="44"/>
      <c r="S31" s="44"/>
      <c r="T31" s="44"/>
      <c r="U31" s="44"/>
      <c r="V31" s="44"/>
      <c r="W31" s="381">
        <f>ROUND(BB54, 2)</f>
        <v>0</v>
      </c>
      <c r="X31" s="382"/>
      <c r="Y31" s="382"/>
      <c r="Z31" s="382"/>
      <c r="AA31" s="382"/>
      <c r="AB31" s="382"/>
      <c r="AC31" s="382"/>
      <c r="AD31" s="382"/>
      <c r="AE31" s="382"/>
      <c r="AF31" s="44"/>
      <c r="AG31" s="44"/>
      <c r="AH31" s="44"/>
      <c r="AI31" s="44"/>
      <c r="AJ31" s="44"/>
      <c r="AK31" s="381">
        <v>0</v>
      </c>
      <c r="AL31" s="382"/>
      <c r="AM31" s="382"/>
      <c r="AN31" s="382"/>
      <c r="AO31" s="382"/>
      <c r="AP31" s="44"/>
      <c r="AQ31" s="44"/>
      <c r="AR31" s="45"/>
      <c r="BE31" s="371"/>
    </row>
    <row r="32" spans="1:71" s="3" customFormat="1" ht="14.45" hidden="1" customHeight="1">
      <c r="B32" s="43"/>
      <c r="C32" s="44"/>
      <c r="D32" s="44"/>
      <c r="E32" s="44"/>
      <c r="F32" s="32" t="s">
        <v>49</v>
      </c>
      <c r="G32" s="44"/>
      <c r="H32" s="44"/>
      <c r="I32" s="44"/>
      <c r="J32" s="44"/>
      <c r="K32" s="44"/>
      <c r="L32" s="383">
        <v>0.12</v>
      </c>
      <c r="M32" s="382"/>
      <c r="N32" s="382"/>
      <c r="O32" s="382"/>
      <c r="P32" s="382"/>
      <c r="Q32" s="44"/>
      <c r="R32" s="44"/>
      <c r="S32" s="44"/>
      <c r="T32" s="44"/>
      <c r="U32" s="44"/>
      <c r="V32" s="44"/>
      <c r="W32" s="381">
        <f>ROUND(BC54, 2)</f>
        <v>0</v>
      </c>
      <c r="X32" s="382"/>
      <c r="Y32" s="382"/>
      <c r="Z32" s="382"/>
      <c r="AA32" s="382"/>
      <c r="AB32" s="382"/>
      <c r="AC32" s="382"/>
      <c r="AD32" s="382"/>
      <c r="AE32" s="382"/>
      <c r="AF32" s="44"/>
      <c r="AG32" s="44"/>
      <c r="AH32" s="44"/>
      <c r="AI32" s="44"/>
      <c r="AJ32" s="44"/>
      <c r="AK32" s="381">
        <v>0</v>
      </c>
      <c r="AL32" s="382"/>
      <c r="AM32" s="382"/>
      <c r="AN32" s="382"/>
      <c r="AO32" s="382"/>
      <c r="AP32" s="44"/>
      <c r="AQ32" s="44"/>
      <c r="AR32" s="45"/>
      <c r="BE32" s="371"/>
    </row>
    <row r="33" spans="1:57" s="3" customFormat="1" ht="14.45" hidden="1" customHeight="1">
      <c r="B33" s="43"/>
      <c r="C33" s="44"/>
      <c r="D33" s="44"/>
      <c r="E33" s="44"/>
      <c r="F33" s="32" t="s">
        <v>50</v>
      </c>
      <c r="G33" s="44"/>
      <c r="H33" s="44"/>
      <c r="I33" s="44"/>
      <c r="J33" s="44"/>
      <c r="K33" s="44"/>
      <c r="L33" s="383">
        <v>0</v>
      </c>
      <c r="M33" s="382"/>
      <c r="N33" s="382"/>
      <c r="O33" s="382"/>
      <c r="P33" s="382"/>
      <c r="Q33" s="44"/>
      <c r="R33" s="44"/>
      <c r="S33" s="44"/>
      <c r="T33" s="44"/>
      <c r="U33" s="44"/>
      <c r="V33" s="44"/>
      <c r="W33" s="381">
        <f>ROUND(BD54, 2)</f>
        <v>0</v>
      </c>
      <c r="X33" s="382"/>
      <c r="Y33" s="382"/>
      <c r="Z33" s="382"/>
      <c r="AA33" s="382"/>
      <c r="AB33" s="382"/>
      <c r="AC33" s="382"/>
      <c r="AD33" s="382"/>
      <c r="AE33" s="382"/>
      <c r="AF33" s="44"/>
      <c r="AG33" s="44"/>
      <c r="AH33" s="44"/>
      <c r="AI33" s="44"/>
      <c r="AJ33" s="44"/>
      <c r="AK33" s="381">
        <v>0</v>
      </c>
      <c r="AL33" s="382"/>
      <c r="AM33" s="382"/>
      <c r="AN33" s="382"/>
      <c r="AO33" s="382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52</v>
      </c>
      <c r="U35" s="48"/>
      <c r="V35" s="48"/>
      <c r="W35" s="48"/>
      <c r="X35" s="387" t="s">
        <v>53</v>
      </c>
      <c r="Y35" s="385"/>
      <c r="Z35" s="385"/>
      <c r="AA35" s="385"/>
      <c r="AB35" s="385"/>
      <c r="AC35" s="48"/>
      <c r="AD35" s="48"/>
      <c r="AE35" s="48"/>
      <c r="AF35" s="48"/>
      <c r="AG35" s="48"/>
      <c r="AH35" s="48"/>
      <c r="AI35" s="48"/>
      <c r="AJ35" s="48"/>
      <c r="AK35" s="384">
        <f>SUM(AK26:AK33)</f>
        <v>0</v>
      </c>
      <c r="AL35" s="385"/>
      <c r="AM35" s="385"/>
      <c r="AN35" s="385"/>
      <c r="AO35" s="386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2024/9/44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6" t="str">
        <f>K6</f>
        <v>Oprava a údržba podloubí a části vekovních fasád Mírové nám., Bílina</v>
      </c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Bílina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92" t="str">
        <f>IF(AN8= "","",AN8)</f>
        <v>6. 12. 2024</v>
      </c>
      <c r="AN47" s="392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Bílina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93" t="str">
        <f>IF(E17="","",E17)</f>
        <v xml:space="preserve"> </v>
      </c>
      <c r="AN49" s="394"/>
      <c r="AO49" s="394"/>
      <c r="AP49" s="394"/>
      <c r="AQ49" s="39"/>
      <c r="AR49" s="42"/>
      <c r="AS49" s="395" t="s">
        <v>55</v>
      </c>
      <c r="AT49" s="396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93" t="str">
        <f>IF(E20="","",E20)</f>
        <v>Ing. Jaromír Pýcha</v>
      </c>
      <c r="AN50" s="394"/>
      <c r="AO50" s="394"/>
      <c r="AP50" s="394"/>
      <c r="AQ50" s="39"/>
      <c r="AR50" s="42"/>
      <c r="AS50" s="397"/>
      <c r="AT50" s="398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9"/>
      <c r="AT51" s="400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2" t="s">
        <v>56</v>
      </c>
      <c r="D52" s="363"/>
      <c r="E52" s="363"/>
      <c r="F52" s="363"/>
      <c r="G52" s="363"/>
      <c r="H52" s="69"/>
      <c r="I52" s="365" t="s">
        <v>57</v>
      </c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91" t="s">
        <v>58</v>
      </c>
      <c r="AH52" s="363"/>
      <c r="AI52" s="363"/>
      <c r="AJ52" s="363"/>
      <c r="AK52" s="363"/>
      <c r="AL52" s="363"/>
      <c r="AM52" s="363"/>
      <c r="AN52" s="365" t="s">
        <v>59</v>
      </c>
      <c r="AO52" s="363"/>
      <c r="AP52" s="363"/>
      <c r="AQ52" s="70" t="s">
        <v>60</v>
      </c>
      <c r="AR52" s="42"/>
      <c r="AS52" s="71" t="s">
        <v>61</v>
      </c>
      <c r="AT52" s="72" t="s">
        <v>62</v>
      </c>
      <c r="AU52" s="72" t="s">
        <v>63</v>
      </c>
      <c r="AV52" s="72" t="s">
        <v>64</v>
      </c>
      <c r="AW52" s="72" t="s">
        <v>65</v>
      </c>
      <c r="AX52" s="72" t="s">
        <v>66</v>
      </c>
      <c r="AY52" s="72" t="s">
        <v>67</v>
      </c>
      <c r="AZ52" s="72" t="s">
        <v>68</v>
      </c>
      <c r="BA52" s="72" t="s">
        <v>69</v>
      </c>
      <c r="BB52" s="72" t="s">
        <v>70</v>
      </c>
      <c r="BC52" s="72" t="s">
        <v>71</v>
      </c>
      <c r="BD52" s="73" t="s">
        <v>72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73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8">
        <f>ROUND(SUM(AG55:AG65),2)</f>
        <v>0</v>
      </c>
      <c r="AH54" s="368"/>
      <c r="AI54" s="368"/>
      <c r="AJ54" s="368"/>
      <c r="AK54" s="368"/>
      <c r="AL54" s="368"/>
      <c r="AM54" s="368"/>
      <c r="AN54" s="401">
        <f t="shared" ref="AN54:AN65" si="0">SUM(AG54,AT54)</f>
        <v>0</v>
      </c>
      <c r="AO54" s="401"/>
      <c r="AP54" s="401"/>
      <c r="AQ54" s="81" t="s">
        <v>19</v>
      </c>
      <c r="AR54" s="82"/>
      <c r="AS54" s="83">
        <f>ROUND(SUM(AS55:AS65),2)</f>
        <v>0</v>
      </c>
      <c r="AT54" s="84">
        <f t="shared" ref="AT54:AT65" si="1">ROUND(SUM(AV54:AW54),2)</f>
        <v>0</v>
      </c>
      <c r="AU54" s="85">
        <f>ROUND(SUM(AU55:AU65),5)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ROUND(SUM(AZ55:AZ65),2)</f>
        <v>0</v>
      </c>
      <c r="BA54" s="84">
        <f>ROUND(SUM(BA55:BA65),2)</f>
        <v>0</v>
      </c>
      <c r="BB54" s="84">
        <f>ROUND(SUM(BB55:BB65),2)</f>
        <v>0</v>
      </c>
      <c r="BC54" s="84">
        <f>ROUND(SUM(BC55:BC65),2)</f>
        <v>0</v>
      </c>
      <c r="BD54" s="86">
        <f>ROUND(SUM(BD55:BD65),2)</f>
        <v>0</v>
      </c>
      <c r="BS54" s="87" t="s">
        <v>74</v>
      </c>
      <c r="BT54" s="87" t="s">
        <v>75</v>
      </c>
      <c r="BU54" s="88" t="s">
        <v>76</v>
      </c>
      <c r="BV54" s="87" t="s">
        <v>77</v>
      </c>
      <c r="BW54" s="87" t="s">
        <v>5</v>
      </c>
      <c r="BX54" s="87" t="s">
        <v>78</v>
      </c>
      <c r="CL54" s="87" t="s">
        <v>19</v>
      </c>
    </row>
    <row r="55" spans="1:91" s="7" customFormat="1" ht="16.5" customHeight="1">
      <c r="A55" s="89" t="s">
        <v>79</v>
      </c>
      <c r="B55" s="90"/>
      <c r="C55" s="91"/>
      <c r="D55" s="364" t="s">
        <v>80</v>
      </c>
      <c r="E55" s="364"/>
      <c r="F55" s="364"/>
      <c r="G55" s="364"/>
      <c r="H55" s="364"/>
      <c r="I55" s="92"/>
      <c r="J55" s="364" t="s">
        <v>81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89">
        <f>'1 - Oprava podloubí'!J30</f>
        <v>0</v>
      </c>
      <c r="AH55" s="390"/>
      <c r="AI55" s="390"/>
      <c r="AJ55" s="390"/>
      <c r="AK55" s="390"/>
      <c r="AL55" s="390"/>
      <c r="AM55" s="390"/>
      <c r="AN55" s="389">
        <f t="shared" si="0"/>
        <v>0</v>
      </c>
      <c r="AO55" s="390"/>
      <c r="AP55" s="390"/>
      <c r="AQ55" s="93" t="s">
        <v>82</v>
      </c>
      <c r="AR55" s="94"/>
      <c r="AS55" s="95">
        <v>0</v>
      </c>
      <c r="AT55" s="96">
        <f t="shared" si="1"/>
        <v>0</v>
      </c>
      <c r="AU55" s="97">
        <f>'1 - Oprava podloubí'!P98</f>
        <v>0</v>
      </c>
      <c r="AV55" s="96">
        <f>'1 - Oprava podloubí'!J33</f>
        <v>0</v>
      </c>
      <c r="AW55" s="96">
        <f>'1 - Oprava podloubí'!J34</f>
        <v>0</v>
      </c>
      <c r="AX55" s="96">
        <f>'1 - Oprava podloubí'!J35</f>
        <v>0</v>
      </c>
      <c r="AY55" s="96">
        <f>'1 - Oprava podloubí'!J36</f>
        <v>0</v>
      </c>
      <c r="AZ55" s="96">
        <f>'1 - Oprava podloubí'!F33</f>
        <v>0</v>
      </c>
      <c r="BA55" s="96">
        <f>'1 - Oprava podloubí'!F34</f>
        <v>0</v>
      </c>
      <c r="BB55" s="96">
        <f>'1 - Oprava podloubí'!F35</f>
        <v>0</v>
      </c>
      <c r="BC55" s="96">
        <f>'1 - Oprava podloubí'!F36</f>
        <v>0</v>
      </c>
      <c r="BD55" s="98">
        <f>'1 - Oprava podloubí'!F37</f>
        <v>0</v>
      </c>
      <c r="BT55" s="99" t="s">
        <v>80</v>
      </c>
      <c r="BV55" s="99" t="s">
        <v>77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24.75" customHeight="1">
      <c r="A56" s="89" t="s">
        <v>79</v>
      </c>
      <c r="B56" s="90"/>
      <c r="C56" s="91"/>
      <c r="D56" s="364" t="s">
        <v>84</v>
      </c>
      <c r="E56" s="364"/>
      <c r="F56" s="364"/>
      <c r="G56" s="364"/>
      <c r="H56" s="364"/>
      <c r="I56" s="92"/>
      <c r="J56" s="364" t="s">
        <v>85</v>
      </c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89">
        <f>'2 - Oprava fasády dům p.č...'!J30</f>
        <v>0</v>
      </c>
      <c r="AH56" s="390"/>
      <c r="AI56" s="390"/>
      <c r="AJ56" s="390"/>
      <c r="AK56" s="390"/>
      <c r="AL56" s="390"/>
      <c r="AM56" s="390"/>
      <c r="AN56" s="389">
        <f t="shared" si="0"/>
        <v>0</v>
      </c>
      <c r="AO56" s="390"/>
      <c r="AP56" s="390"/>
      <c r="AQ56" s="93" t="s">
        <v>82</v>
      </c>
      <c r="AR56" s="94"/>
      <c r="AS56" s="95">
        <v>0</v>
      </c>
      <c r="AT56" s="96">
        <f t="shared" si="1"/>
        <v>0</v>
      </c>
      <c r="AU56" s="97">
        <f>'2 - Oprava fasády dům p.č...'!P97</f>
        <v>0</v>
      </c>
      <c r="AV56" s="96">
        <f>'2 - Oprava fasády dům p.č...'!J33</f>
        <v>0</v>
      </c>
      <c r="AW56" s="96">
        <f>'2 - Oprava fasády dům p.č...'!J34</f>
        <v>0</v>
      </c>
      <c r="AX56" s="96">
        <f>'2 - Oprava fasády dům p.č...'!J35</f>
        <v>0</v>
      </c>
      <c r="AY56" s="96">
        <f>'2 - Oprava fasády dům p.č...'!J36</f>
        <v>0</v>
      </c>
      <c r="AZ56" s="96">
        <f>'2 - Oprava fasády dům p.č...'!F33</f>
        <v>0</v>
      </c>
      <c r="BA56" s="96">
        <f>'2 - Oprava fasády dům p.č...'!F34</f>
        <v>0</v>
      </c>
      <c r="BB56" s="96">
        <f>'2 - Oprava fasády dům p.č...'!F35</f>
        <v>0</v>
      </c>
      <c r="BC56" s="96">
        <f>'2 - Oprava fasády dům p.č...'!F36</f>
        <v>0</v>
      </c>
      <c r="BD56" s="98">
        <f>'2 - Oprava fasády dům p.č...'!F37</f>
        <v>0</v>
      </c>
      <c r="BT56" s="99" t="s">
        <v>80</v>
      </c>
      <c r="BV56" s="99" t="s">
        <v>77</v>
      </c>
      <c r="BW56" s="99" t="s">
        <v>86</v>
      </c>
      <c r="BX56" s="99" t="s">
        <v>5</v>
      </c>
      <c r="CL56" s="99" t="s">
        <v>19</v>
      </c>
      <c r="CM56" s="99" t="s">
        <v>84</v>
      </c>
    </row>
    <row r="57" spans="1:91" s="7" customFormat="1" ht="24.75" customHeight="1">
      <c r="A57" s="89" t="s">
        <v>79</v>
      </c>
      <c r="B57" s="90"/>
      <c r="C57" s="91"/>
      <c r="D57" s="364" t="s">
        <v>87</v>
      </c>
      <c r="E57" s="364"/>
      <c r="F57" s="364"/>
      <c r="G57" s="364"/>
      <c r="H57" s="364"/>
      <c r="I57" s="92"/>
      <c r="J57" s="364" t="s">
        <v>88</v>
      </c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89">
        <f>'3 - Oprava fasády dům p.č...'!J30</f>
        <v>0</v>
      </c>
      <c r="AH57" s="390"/>
      <c r="AI57" s="390"/>
      <c r="AJ57" s="390"/>
      <c r="AK57" s="390"/>
      <c r="AL57" s="390"/>
      <c r="AM57" s="390"/>
      <c r="AN57" s="389">
        <f t="shared" si="0"/>
        <v>0</v>
      </c>
      <c r="AO57" s="390"/>
      <c r="AP57" s="390"/>
      <c r="AQ57" s="93" t="s">
        <v>82</v>
      </c>
      <c r="AR57" s="94"/>
      <c r="AS57" s="95">
        <v>0</v>
      </c>
      <c r="AT57" s="96">
        <f t="shared" si="1"/>
        <v>0</v>
      </c>
      <c r="AU57" s="97">
        <f>'3 - Oprava fasády dům p.č...'!P96</f>
        <v>0</v>
      </c>
      <c r="AV57" s="96">
        <f>'3 - Oprava fasády dům p.č...'!J33</f>
        <v>0</v>
      </c>
      <c r="AW57" s="96">
        <f>'3 - Oprava fasády dům p.č...'!J34</f>
        <v>0</v>
      </c>
      <c r="AX57" s="96">
        <f>'3 - Oprava fasády dům p.č...'!J35</f>
        <v>0</v>
      </c>
      <c r="AY57" s="96">
        <f>'3 - Oprava fasády dům p.č...'!J36</f>
        <v>0</v>
      </c>
      <c r="AZ57" s="96">
        <f>'3 - Oprava fasády dům p.č...'!F33</f>
        <v>0</v>
      </c>
      <c r="BA57" s="96">
        <f>'3 - Oprava fasády dům p.č...'!F34</f>
        <v>0</v>
      </c>
      <c r="BB57" s="96">
        <f>'3 - Oprava fasády dům p.č...'!F35</f>
        <v>0</v>
      </c>
      <c r="BC57" s="96">
        <f>'3 - Oprava fasády dům p.č...'!F36</f>
        <v>0</v>
      </c>
      <c r="BD57" s="98">
        <f>'3 - Oprava fasády dům p.č...'!F37</f>
        <v>0</v>
      </c>
      <c r="BT57" s="99" t="s">
        <v>80</v>
      </c>
      <c r="BV57" s="99" t="s">
        <v>77</v>
      </c>
      <c r="BW57" s="99" t="s">
        <v>89</v>
      </c>
      <c r="BX57" s="99" t="s">
        <v>5</v>
      </c>
      <c r="CL57" s="99" t="s">
        <v>19</v>
      </c>
      <c r="CM57" s="99" t="s">
        <v>84</v>
      </c>
    </row>
    <row r="58" spans="1:91" s="7" customFormat="1" ht="24.75" customHeight="1">
      <c r="A58" s="89" t="s">
        <v>79</v>
      </c>
      <c r="B58" s="90"/>
      <c r="C58" s="91"/>
      <c r="D58" s="364" t="s">
        <v>90</v>
      </c>
      <c r="E58" s="364"/>
      <c r="F58" s="364"/>
      <c r="G58" s="364"/>
      <c r="H58" s="364"/>
      <c r="I58" s="92"/>
      <c r="J58" s="364" t="s">
        <v>91</v>
      </c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89">
        <f>'4 - Oprava fasády dům p.č...'!J30</f>
        <v>0</v>
      </c>
      <c r="AH58" s="390"/>
      <c r="AI58" s="390"/>
      <c r="AJ58" s="390"/>
      <c r="AK58" s="390"/>
      <c r="AL58" s="390"/>
      <c r="AM58" s="390"/>
      <c r="AN58" s="389">
        <f t="shared" si="0"/>
        <v>0</v>
      </c>
      <c r="AO58" s="390"/>
      <c r="AP58" s="390"/>
      <c r="AQ58" s="93" t="s">
        <v>82</v>
      </c>
      <c r="AR58" s="94"/>
      <c r="AS58" s="95">
        <v>0</v>
      </c>
      <c r="AT58" s="96">
        <f t="shared" si="1"/>
        <v>0</v>
      </c>
      <c r="AU58" s="97">
        <f>'4 - Oprava fasády dům p.č...'!P96</f>
        <v>0</v>
      </c>
      <c r="AV58" s="96">
        <f>'4 - Oprava fasády dům p.č...'!J33</f>
        <v>0</v>
      </c>
      <c r="AW58" s="96">
        <f>'4 - Oprava fasády dům p.č...'!J34</f>
        <v>0</v>
      </c>
      <c r="AX58" s="96">
        <f>'4 - Oprava fasády dům p.č...'!J35</f>
        <v>0</v>
      </c>
      <c r="AY58" s="96">
        <f>'4 - Oprava fasády dům p.č...'!J36</f>
        <v>0</v>
      </c>
      <c r="AZ58" s="96">
        <f>'4 - Oprava fasády dům p.č...'!F33</f>
        <v>0</v>
      </c>
      <c r="BA58" s="96">
        <f>'4 - Oprava fasády dům p.č...'!F34</f>
        <v>0</v>
      </c>
      <c r="BB58" s="96">
        <f>'4 - Oprava fasády dům p.č...'!F35</f>
        <v>0</v>
      </c>
      <c r="BC58" s="96">
        <f>'4 - Oprava fasády dům p.č...'!F36</f>
        <v>0</v>
      </c>
      <c r="BD58" s="98">
        <f>'4 - Oprava fasády dům p.č...'!F37</f>
        <v>0</v>
      </c>
      <c r="BT58" s="99" t="s">
        <v>80</v>
      </c>
      <c r="BV58" s="99" t="s">
        <v>77</v>
      </c>
      <c r="BW58" s="99" t="s">
        <v>92</v>
      </c>
      <c r="BX58" s="99" t="s">
        <v>5</v>
      </c>
      <c r="CL58" s="99" t="s">
        <v>19</v>
      </c>
      <c r="CM58" s="99" t="s">
        <v>84</v>
      </c>
    </row>
    <row r="59" spans="1:91" s="7" customFormat="1" ht="24.75" customHeight="1">
      <c r="A59" s="89" t="s">
        <v>79</v>
      </c>
      <c r="B59" s="90"/>
      <c r="C59" s="91"/>
      <c r="D59" s="364" t="s">
        <v>93</v>
      </c>
      <c r="E59" s="364"/>
      <c r="F59" s="364"/>
      <c r="G59" s="364"/>
      <c r="H59" s="364"/>
      <c r="I59" s="92"/>
      <c r="J59" s="364" t="s">
        <v>94</v>
      </c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89">
        <f>'5 - Oprava fasády dům p.č...'!J30</f>
        <v>0</v>
      </c>
      <c r="AH59" s="390"/>
      <c r="AI59" s="390"/>
      <c r="AJ59" s="390"/>
      <c r="AK59" s="390"/>
      <c r="AL59" s="390"/>
      <c r="AM59" s="390"/>
      <c r="AN59" s="389">
        <f t="shared" si="0"/>
        <v>0</v>
      </c>
      <c r="AO59" s="390"/>
      <c r="AP59" s="390"/>
      <c r="AQ59" s="93" t="s">
        <v>82</v>
      </c>
      <c r="AR59" s="94"/>
      <c r="AS59" s="95">
        <v>0</v>
      </c>
      <c r="AT59" s="96">
        <f t="shared" si="1"/>
        <v>0</v>
      </c>
      <c r="AU59" s="97">
        <f>'5 - Oprava fasády dům p.č...'!P96</f>
        <v>0</v>
      </c>
      <c r="AV59" s="96">
        <f>'5 - Oprava fasády dům p.č...'!J33</f>
        <v>0</v>
      </c>
      <c r="AW59" s="96">
        <f>'5 - Oprava fasády dům p.č...'!J34</f>
        <v>0</v>
      </c>
      <c r="AX59" s="96">
        <f>'5 - Oprava fasády dům p.č...'!J35</f>
        <v>0</v>
      </c>
      <c r="AY59" s="96">
        <f>'5 - Oprava fasády dům p.č...'!J36</f>
        <v>0</v>
      </c>
      <c r="AZ59" s="96">
        <f>'5 - Oprava fasády dům p.č...'!F33</f>
        <v>0</v>
      </c>
      <c r="BA59" s="96">
        <f>'5 - Oprava fasády dům p.č...'!F34</f>
        <v>0</v>
      </c>
      <c r="BB59" s="96">
        <f>'5 - Oprava fasády dům p.č...'!F35</f>
        <v>0</v>
      </c>
      <c r="BC59" s="96">
        <f>'5 - Oprava fasády dům p.č...'!F36</f>
        <v>0</v>
      </c>
      <c r="BD59" s="98">
        <f>'5 - Oprava fasády dům p.č...'!F37</f>
        <v>0</v>
      </c>
      <c r="BT59" s="99" t="s">
        <v>80</v>
      </c>
      <c r="BV59" s="99" t="s">
        <v>77</v>
      </c>
      <c r="BW59" s="99" t="s">
        <v>95</v>
      </c>
      <c r="BX59" s="99" t="s">
        <v>5</v>
      </c>
      <c r="CL59" s="99" t="s">
        <v>19</v>
      </c>
      <c r="CM59" s="99" t="s">
        <v>84</v>
      </c>
    </row>
    <row r="60" spans="1:91" s="7" customFormat="1" ht="24.75" customHeight="1">
      <c r="A60" s="89" t="s">
        <v>79</v>
      </c>
      <c r="B60" s="90"/>
      <c r="C60" s="91"/>
      <c r="D60" s="364" t="s">
        <v>96</v>
      </c>
      <c r="E60" s="364"/>
      <c r="F60" s="364"/>
      <c r="G60" s="364"/>
      <c r="H60" s="364"/>
      <c r="I60" s="92"/>
      <c r="J60" s="364" t="s">
        <v>97</v>
      </c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89">
        <f>'6 - Oprava fasády dům p.č...'!J30</f>
        <v>0</v>
      </c>
      <c r="AH60" s="390"/>
      <c r="AI60" s="390"/>
      <c r="AJ60" s="390"/>
      <c r="AK60" s="390"/>
      <c r="AL60" s="390"/>
      <c r="AM60" s="390"/>
      <c r="AN60" s="389">
        <f t="shared" si="0"/>
        <v>0</v>
      </c>
      <c r="AO60" s="390"/>
      <c r="AP60" s="390"/>
      <c r="AQ60" s="93" t="s">
        <v>82</v>
      </c>
      <c r="AR60" s="94"/>
      <c r="AS60" s="95">
        <v>0</v>
      </c>
      <c r="AT60" s="96">
        <f t="shared" si="1"/>
        <v>0</v>
      </c>
      <c r="AU60" s="97">
        <f>'6 - Oprava fasády dům p.č...'!P95</f>
        <v>0</v>
      </c>
      <c r="AV60" s="96">
        <f>'6 - Oprava fasády dům p.č...'!J33</f>
        <v>0</v>
      </c>
      <c r="AW60" s="96">
        <f>'6 - Oprava fasády dům p.č...'!J34</f>
        <v>0</v>
      </c>
      <c r="AX60" s="96">
        <f>'6 - Oprava fasády dům p.č...'!J35</f>
        <v>0</v>
      </c>
      <c r="AY60" s="96">
        <f>'6 - Oprava fasády dům p.č...'!J36</f>
        <v>0</v>
      </c>
      <c r="AZ60" s="96">
        <f>'6 - Oprava fasády dům p.č...'!F33</f>
        <v>0</v>
      </c>
      <c r="BA60" s="96">
        <f>'6 - Oprava fasády dům p.č...'!F34</f>
        <v>0</v>
      </c>
      <c r="BB60" s="96">
        <f>'6 - Oprava fasády dům p.č...'!F35</f>
        <v>0</v>
      </c>
      <c r="BC60" s="96">
        <f>'6 - Oprava fasády dům p.č...'!F36</f>
        <v>0</v>
      </c>
      <c r="BD60" s="98">
        <f>'6 - Oprava fasády dům p.č...'!F37</f>
        <v>0</v>
      </c>
      <c r="BT60" s="99" t="s">
        <v>80</v>
      </c>
      <c r="BV60" s="99" t="s">
        <v>77</v>
      </c>
      <c r="BW60" s="99" t="s">
        <v>98</v>
      </c>
      <c r="BX60" s="99" t="s">
        <v>5</v>
      </c>
      <c r="CL60" s="99" t="s">
        <v>19</v>
      </c>
      <c r="CM60" s="99" t="s">
        <v>84</v>
      </c>
    </row>
    <row r="61" spans="1:91" s="7" customFormat="1" ht="24.75" customHeight="1">
      <c r="A61" s="89" t="s">
        <v>79</v>
      </c>
      <c r="B61" s="90"/>
      <c r="C61" s="91"/>
      <c r="D61" s="364" t="s">
        <v>99</v>
      </c>
      <c r="E61" s="364"/>
      <c r="F61" s="364"/>
      <c r="G61" s="364"/>
      <c r="H61" s="364"/>
      <c r="I61" s="92"/>
      <c r="J61" s="364" t="s">
        <v>100</v>
      </c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89">
        <f>'7 - Oprava fasády dům p.č...'!J30</f>
        <v>0</v>
      </c>
      <c r="AH61" s="390"/>
      <c r="AI61" s="390"/>
      <c r="AJ61" s="390"/>
      <c r="AK61" s="390"/>
      <c r="AL61" s="390"/>
      <c r="AM61" s="390"/>
      <c r="AN61" s="389">
        <f t="shared" si="0"/>
        <v>0</v>
      </c>
      <c r="AO61" s="390"/>
      <c r="AP61" s="390"/>
      <c r="AQ61" s="93" t="s">
        <v>82</v>
      </c>
      <c r="AR61" s="94"/>
      <c r="AS61" s="95">
        <v>0</v>
      </c>
      <c r="AT61" s="96">
        <f t="shared" si="1"/>
        <v>0</v>
      </c>
      <c r="AU61" s="97">
        <f>'7 - Oprava fasády dům p.č...'!P98</f>
        <v>0</v>
      </c>
      <c r="AV61" s="96">
        <f>'7 - Oprava fasády dům p.č...'!J33</f>
        <v>0</v>
      </c>
      <c r="AW61" s="96">
        <f>'7 - Oprava fasády dům p.č...'!J34</f>
        <v>0</v>
      </c>
      <c r="AX61" s="96">
        <f>'7 - Oprava fasády dům p.č...'!J35</f>
        <v>0</v>
      </c>
      <c r="AY61" s="96">
        <f>'7 - Oprava fasády dům p.č...'!J36</f>
        <v>0</v>
      </c>
      <c r="AZ61" s="96">
        <f>'7 - Oprava fasády dům p.č...'!F33</f>
        <v>0</v>
      </c>
      <c r="BA61" s="96">
        <f>'7 - Oprava fasády dům p.č...'!F34</f>
        <v>0</v>
      </c>
      <c r="BB61" s="96">
        <f>'7 - Oprava fasády dům p.č...'!F35</f>
        <v>0</v>
      </c>
      <c r="BC61" s="96">
        <f>'7 - Oprava fasády dům p.č...'!F36</f>
        <v>0</v>
      </c>
      <c r="BD61" s="98">
        <f>'7 - Oprava fasády dům p.č...'!F37</f>
        <v>0</v>
      </c>
      <c r="BT61" s="99" t="s">
        <v>80</v>
      </c>
      <c r="BV61" s="99" t="s">
        <v>77</v>
      </c>
      <c r="BW61" s="99" t="s">
        <v>101</v>
      </c>
      <c r="BX61" s="99" t="s">
        <v>5</v>
      </c>
      <c r="CL61" s="99" t="s">
        <v>19</v>
      </c>
      <c r="CM61" s="99" t="s">
        <v>84</v>
      </c>
    </row>
    <row r="62" spans="1:91" s="7" customFormat="1" ht="24.75" customHeight="1">
      <c r="A62" s="89" t="s">
        <v>79</v>
      </c>
      <c r="B62" s="90"/>
      <c r="C62" s="91"/>
      <c r="D62" s="364" t="s">
        <v>102</v>
      </c>
      <c r="E62" s="364"/>
      <c r="F62" s="364"/>
      <c r="G62" s="364"/>
      <c r="H62" s="364"/>
      <c r="I62" s="92"/>
      <c r="J62" s="364" t="s">
        <v>103</v>
      </c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89">
        <f>'8 - Oprava fasády dům p.č...'!J30</f>
        <v>0</v>
      </c>
      <c r="AH62" s="390"/>
      <c r="AI62" s="390"/>
      <c r="AJ62" s="390"/>
      <c r="AK62" s="390"/>
      <c r="AL62" s="390"/>
      <c r="AM62" s="390"/>
      <c r="AN62" s="389">
        <f t="shared" si="0"/>
        <v>0</v>
      </c>
      <c r="AO62" s="390"/>
      <c r="AP62" s="390"/>
      <c r="AQ62" s="93" t="s">
        <v>82</v>
      </c>
      <c r="AR62" s="94"/>
      <c r="AS62" s="95">
        <v>0</v>
      </c>
      <c r="AT62" s="96">
        <f t="shared" si="1"/>
        <v>0</v>
      </c>
      <c r="AU62" s="97">
        <f>'8 - Oprava fasády dům p.č...'!P97</f>
        <v>0</v>
      </c>
      <c r="AV62" s="96">
        <f>'8 - Oprava fasády dům p.č...'!J33</f>
        <v>0</v>
      </c>
      <c r="AW62" s="96">
        <f>'8 - Oprava fasády dům p.č...'!J34</f>
        <v>0</v>
      </c>
      <c r="AX62" s="96">
        <f>'8 - Oprava fasády dům p.č...'!J35</f>
        <v>0</v>
      </c>
      <c r="AY62" s="96">
        <f>'8 - Oprava fasády dům p.č...'!J36</f>
        <v>0</v>
      </c>
      <c r="AZ62" s="96">
        <f>'8 - Oprava fasády dům p.č...'!F33</f>
        <v>0</v>
      </c>
      <c r="BA62" s="96">
        <f>'8 - Oprava fasády dům p.č...'!F34</f>
        <v>0</v>
      </c>
      <c r="BB62" s="96">
        <f>'8 - Oprava fasády dům p.č...'!F35</f>
        <v>0</v>
      </c>
      <c r="BC62" s="96">
        <f>'8 - Oprava fasády dům p.č...'!F36</f>
        <v>0</v>
      </c>
      <c r="BD62" s="98">
        <f>'8 - Oprava fasády dům p.č...'!F37</f>
        <v>0</v>
      </c>
      <c r="BT62" s="99" t="s">
        <v>80</v>
      </c>
      <c r="BV62" s="99" t="s">
        <v>77</v>
      </c>
      <c r="BW62" s="99" t="s">
        <v>104</v>
      </c>
      <c r="BX62" s="99" t="s">
        <v>5</v>
      </c>
      <c r="CL62" s="99" t="s">
        <v>19</v>
      </c>
      <c r="CM62" s="99" t="s">
        <v>84</v>
      </c>
    </row>
    <row r="63" spans="1:91" s="7" customFormat="1" ht="16.5" customHeight="1">
      <c r="A63" s="89" t="s">
        <v>79</v>
      </c>
      <c r="B63" s="90"/>
      <c r="C63" s="91"/>
      <c r="D63" s="364" t="s">
        <v>105</v>
      </c>
      <c r="E63" s="364"/>
      <c r="F63" s="364"/>
      <c r="G63" s="364"/>
      <c r="H63" s="364"/>
      <c r="I63" s="92"/>
      <c r="J63" s="364" t="s">
        <v>106</v>
      </c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89">
        <f>'9 - Oprava fasády dům p.č...'!J30</f>
        <v>0</v>
      </c>
      <c r="AH63" s="390"/>
      <c r="AI63" s="390"/>
      <c r="AJ63" s="390"/>
      <c r="AK63" s="390"/>
      <c r="AL63" s="390"/>
      <c r="AM63" s="390"/>
      <c r="AN63" s="389">
        <f t="shared" si="0"/>
        <v>0</v>
      </c>
      <c r="AO63" s="390"/>
      <c r="AP63" s="390"/>
      <c r="AQ63" s="93" t="s">
        <v>82</v>
      </c>
      <c r="AR63" s="94"/>
      <c r="AS63" s="95">
        <v>0</v>
      </c>
      <c r="AT63" s="96">
        <f t="shared" si="1"/>
        <v>0</v>
      </c>
      <c r="AU63" s="97">
        <f>'9 - Oprava fasády dům p.č...'!P95</f>
        <v>0</v>
      </c>
      <c r="AV63" s="96">
        <f>'9 - Oprava fasády dům p.č...'!J33</f>
        <v>0</v>
      </c>
      <c r="AW63" s="96">
        <f>'9 - Oprava fasády dům p.č...'!J34</f>
        <v>0</v>
      </c>
      <c r="AX63" s="96">
        <f>'9 - Oprava fasády dům p.č...'!J35</f>
        <v>0</v>
      </c>
      <c r="AY63" s="96">
        <f>'9 - Oprava fasády dům p.č...'!J36</f>
        <v>0</v>
      </c>
      <c r="AZ63" s="96">
        <f>'9 - Oprava fasády dům p.č...'!F33</f>
        <v>0</v>
      </c>
      <c r="BA63" s="96">
        <f>'9 - Oprava fasády dům p.č...'!F34</f>
        <v>0</v>
      </c>
      <c r="BB63" s="96">
        <f>'9 - Oprava fasády dům p.č...'!F35</f>
        <v>0</v>
      </c>
      <c r="BC63" s="96">
        <f>'9 - Oprava fasády dům p.č...'!F36</f>
        <v>0</v>
      </c>
      <c r="BD63" s="98">
        <f>'9 - Oprava fasády dům p.č...'!F37</f>
        <v>0</v>
      </c>
      <c r="BT63" s="99" t="s">
        <v>80</v>
      </c>
      <c r="BV63" s="99" t="s">
        <v>77</v>
      </c>
      <c r="BW63" s="99" t="s">
        <v>107</v>
      </c>
      <c r="BX63" s="99" t="s">
        <v>5</v>
      </c>
      <c r="CL63" s="99" t="s">
        <v>19</v>
      </c>
      <c r="CM63" s="99" t="s">
        <v>84</v>
      </c>
    </row>
    <row r="64" spans="1:91" s="7" customFormat="1" ht="24.75" customHeight="1">
      <c r="A64" s="89" t="s">
        <v>79</v>
      </c>
      <c r="B64" s="90"/>
      <c r="C64" s="91"/>
      <c r="D64" s="364" t="s">
        <v>108</v>
      </c>
      <c r="E64" s="364"/>
      <c r="F64" s="364"/>
      <c r="G64" s="364"/>
      <c r="H64" s="364"/>
      <c r="I64" s="92"/>
      <c r="J64" s="364" t="s">
        <v>109</v>
      </c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89">
        <f>'10 - Oplach horní části f...'!J30</f>
        <v>0</v>
      </c>
      <c r="AH64" s="390"/>
      <c r="AI64" s="390"/>
      <c r="AJ64" s="390"/>
      <c r="AK64" s="390"/>
      <c r="AL64" s="390"/>
      <c r="AM64" s="390"/>
      <c r="AN64" s="389">
        <f t="shared" si="0"/>
        <v>0</v>
      </c>
      <c r="AO64" s="390"/>
      <c r="AP64" s="390"/>
      <c r="AQ64" s="93" t="s">
        <v>82</v>
      </c>
      <c r="AR64" s="94"/>
      <c r="AS64" s="95">
        <v>0</v>
      </c>
      <c r="AT64" s="96">
        <f t="shared" si="1"/>
        <v>0</v>
      </c>
      <c r="AU64" s="97">
        <f>'10 - Oplach horní části f...'!P88</f>
        <v>0</v>
      </c>
      <c r="AV64" s="96">
        <f>'10 - Oplach horní části f...'!J33</f>
        <v>0</v>
      </c>
      <c r="AW64" s="96">
        <f>'10 - Oplach horní části f...'!J34</f>
        <v>0</v>
      </c>
      <c r="AX64" s="96">
        <f>'10 - Oplach horní části f...'!J35</f>
        <v>0</v>
      </c>
      <c r="AY64" s="96">
        <f>'10 - Oplach horní části f...'!J36</f>
        <v>0</v>
      </c>
      <c r="AZ64" s="96">
        <f>'10 - Oplach horní části f...'!F33</f>
        <v>0</v>
      </c>
      <c r="BA64" s="96">
        <f>'10 - Oplach horní části f...'!F34</f>
        <v>0</v>
      </c>
      <c r="BB64" s="96">
        <f>'10 - Oplach horní části f...'!F35</f>
        <v>0</v>
      </c>
      <c r="BC64" s="96">
        <f>'10 - Oplach horní části f...'!F36</f>
        <v>0</v>
      </c>
      <c r="BD64" s="98">
        <f>'10 - Oplach horní části f...'!F37</f>
        <v>0</v>
      </c>
      <c r="BT64" s="99" t="s">
        <v>80</v>
      </c>
      <c r="BV64" s="99" t="s">
        <v>77</v>
      </c>
      <c r="BW64" s="99" t="s">
        <v>110</v>
      </c>
      <c r="BX64" s="99" t="s">
        <v>5</v>
      </c>
      <c r="CL64" s="99" t="s">
        <v>19</v>
      </c>
      <c r="CM64" s="99" t="s">
        <v>84</v>
      </c>
    </row>
    <row r="65" spans="1:91" s="7" customFormat="1" ht="16.5" customHeight="1">
      <c r="A65" s="89" t="s">
        <v>79</v>
      </c>
      <c r="B65" s="90"/>
      <c r="C65" s="91"/>
      <c r="D65" s="364" t="s">
        <v>111</v>
      </c>
      <c r="E65" s="364"/>
      <c r="F65" s="364"/>
      <c r="G65" s="364"/>
      <c r="H65" s="364"/>
      <c r="I65" s="92"/>
      <c r="J65" s="364" t="s">
        <v>112</v>
      </c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89">
        <f>'11 - VRN'!J30</f>
        <v>0</v>
      </c>
      <c r="AH65" s="390"/>
      <c r="AI65" s="390"/>
      <c r="AJ65" s="390"/>
      <c r="AK65" s="390"/>
      <c r="AL65" s="390"/>
      <c r="AM65" s="390"/>
      <c r="AN65" s="389">
        <f t="shared" si="0"/>
        <v>0</v>
      </c>
      <c r="AO65" s="390"/>
      <c r="AP65" s="390"/>
      <c r="AQ65" s="93" t="s">
        <v>82</v>
      </c>
      <c r="AR65" s="94"/>
      <c r="AS65" s="100">
        <v>0</v>
      </c>
      <c r="AT65" s="101">
        <f t="shared" si="1"/>
        <v>0</v>
      </c>
      <c r="AU65" s="102">
        <f>'11 - VRN'!P86</f>
        <v>0</v>
      </c>
      <c r="AV65" s="101">
        <f>'11 - VRN'!J33</f>
        <v>0</v>
      </c>
      <c r="AW65" s="101">
        <f>'11 - VRN'!J34</f>
        <v>0</v>
      </c>
      <c r="AX65" s="101">
        <f>'11 - VRN'!J35</f>
        <v>0</v>
      </c>
      <c r="AY65" s="101">
        <f>'11 - VRN'!J36</f>
        <v>0</v>
      </c>
      <c r="AZ65" s="101">
        <f>'11 - VRN'!F33</f>
        <v>0</v>
      </c>
      <c r="BA65" s="101">
        <f>'11 - VRN'!F34</f>
        <v>0</v>
      </c>
      <c r="BB65" s="101">
        <f>'11 - VRN'!F35</f>
        <v>0</v>
      </c>
      <c r="BC65" s="101">
        <f>'11 - VRN'!F36</f>
        <v>0</v>
      </c>
      <c r="BD65" s="103">
        <f>'11 - VRN'!F37</f>
        <v>0</v>
      </c>
      <c r="BT65" s="99" t="s">
        <v>80</v>
      </c>
      <c r="BV65" s="99" t="s">
        <v>77</v>
      </c>
      <c r="BW65" s="99" t="s">
        <v>113</v>
      </c>
      <c r="BX65" s="99" t="s">
        <v>5</v>
      </c>
      <c r="CL65" s="99" t="s">
        <v>19</v>
      </c>
      <c r="CM65" s="99" t="s">
        <v>84</v>
      </c>
    </row>
    <row r="66" spans="1:91" s="2" customFormat="1" ht="30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2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</row>
    <row r="67" spans="1:9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42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</row>
  </sheetData>
  <sheetProtection algorithmName="SHA-512" hashValue="pw5mFsndbaVIZbWieSgEXhQw3JRjpQZ1/utFpuZ7Mhp2jpxMfqZoHHFKcH9oOvBVWQ5atCT1neqQ308ma84yZg==" saltValue="UiWxQ6BhI3CuOlqAxBN5RGWseD3Nx3XK3Gw1nCBpTfpKXqHJg5A4JnzRSsuds4HYXiQSnpm9OeiPNgV/TMKEiA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1 - Oprava podloubí'!C2" display="/"/>
    <hyperlink ref="A56" location="'2 - Oprava fasády dům p.č...'!C2" display="/"/>
    <hyperlink ref="A57" location="'3 - Oprava fasády dům p.č...'!C2" display="/"/>
    <hyperlink ref="A58" location="'4 - Oprava fasády dům p.č...'!C2" display="/"/>
    <hyperlink ref="A59" location="'5 - Oprava fasády dům p.č...'!C2" display="/"/>
    <hyperlink ref="A60" location="'6 - Oprava fasády dům p.č...'!C2" display="/"/>
    <hyperlink ref="A61" location="'7 - Oprava fasády dům p.č...'!C2" display="/"/>
    <hyperlink ref="A62" location="'8 - Oprava fasády dům p.č...'!C2" display="/"/>
    <hyperlink ref="A63" location="'9 - Oprava fasády dům p.č...'!C2" display="/"/>
    <hyperlink ref="A64" location="'10 - Oplach horní části f...'!C2" display="/"/>
    <hyperlink ref="A65" location="'11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83</v>
      </c>
      <c r="AZ2" s="104" t="s">
        <v>114</v>
      </c>
      <c r="BA2" s="104" t="s">
        <v>115</v>
      </c>
      <c r="BB2" s="104" t="s">
        <v>116</v>
      </c>
      <c r="BC2" s="104" t="s">
        <v>117</v>
      </c>
      <c r="BD2" s="104" t="s">
        <v>87</v>
      </c>
    </row>
    <row r="3" spans="1:5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5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56" s="1" customFormat="1" ht="6.95" customHeight="1">
      <c r="B5" s="23"/>
      <c r="L5" s="23"/>
    </row>
    <row r="6" spans="1:56" s="1" customFormat="1" ht="12" customHeight="1">
      <c r="B6" s="23"/>
      <c r="D6" s="109" t="s">
        <v>16</v>
      </c>
      <c r="L6" s="23"/>
    </row>
    <row r="7" spans="1:5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5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16.5" customHeight="1">
      <c r="A9" s="37"/>
      <c r="B9" s="42"/>
      <c r="C9" s="37"/>
      <c r="D9" s="37"/>
      <c r="E9" s="404" t="s">
        <v>120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ROUND(J98,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ROUND((SUM(BE98:BE550)),  2)</f>
        <v>0</v>
      </c>
      <c r="G33" s="37"/>
      <c r="H33" s="37"/>
      <c r="I33" s="122">
        <v>0.21</v>
      </c>
      <c r="J33" s="121">
        <f>ROUND(((SUM(BE98:BE550))*I33),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ROUND((SUM(BF98:BF550)),  2)</f>
        <v>0</v>
      </c>
      <c r="G34" s="37"/>
      <c r="H34" s="37"/>
      <c r="I34" s="122">
        <v>0.12</v>
      </c>
      <c r="J34" s="121">
        <f>ROUND(((SUM(BF98:BF550))*I34),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ROUND((SUM(BG98:BG550)),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ROUND((SUM(BH98:BH550)),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ROUND((SUM(BI98:BI550)),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1 - Oprava podloubí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J98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J99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J100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J101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128</v>
      </c>
      <c r="E63" s="147"/>
      <c r="F63" s="147"/>
      <c r="G63" s="147"/>
      <c r="H63" s="147"/>
      <c r="I63" s="147"/>
      <c r="J63" s="148">
        <f>J142</f>
        <v>0</v>
      </c>
      <c r="K63" s="145"/>
      <c r="L63" s="149"/>
    </row>
    <row r="64" spans="1:47" s="10" customFormat="1" ht="14.85" customHeight="1">
      <c r="B64" s="144"/>
      <c r="C64" s="145"/>
      <c r="D64" s="146" t="s">
        <v>129</v>
      </c>
      <c r="E64" s="147"/>
      <c r="F64" s="147"/>
      <c r="G64" s="147"/>
      <c r="H64" s="147"/>
      <c r="I64" s="147"/>
      <c r="J64" s="148">
        <f>J143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J154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131</v>
      </c>
      <c r="E66" s="147"/>
      <c r="F66" s="147"/>
      <c r="G66" s="147"/>
      <c r="H66" s="147"/>
      <c r="I66" s="147"/>
      <c r="J66" s="148">
        <f>J258</f>
        <v>0</v>
      </c>
      <c r="K66" s="145"/>
      <c r="L66" s="149"/>
    </row>
    <row r="67" spans="1:31" s="10" customFormat="1" ht="14.85" customHeight="1">
      <c r="B67" s="144"/>
      <c r="C67" s="145"/>
      <c r="D67" s="146" t="s">
        <v>132</v>
      </c>
      <c r="E67" s="147"/>
      <c r="F67" s="147"/>
      <c r="G67" s="147"/>
      <c r="H67" s="147"/>
      <c r="I67" s="147"/>
      <c r="J67" s="148">
        <f>J259</f>
        <v>0</v>
      </c>
      <c r="K67" s="145"/>
      <c r="L67" s="149"/>
    </row>
    <row r="68" spans="1:31" s="10" customFormat="1" ht="14.85" customHeight="1">
      <c r="B68" s="144"/>
      <c r="C68" s="145"/>
      <c r="D68" s="146" t="s">
        <v>133</v>
      </c>
      <c r="E68" s="147"/>
      <c r="F68" s="147"/>
      <c r="G68" s="147"/>
      <c r="H68" s="147"/>
      <c r="I68" s="147"/>
      <c r="J68" s="148">
        <f>J273</f>
        <v>0</v>
      </c>
      <c r="K68" s="145"/>
      <c r="L68" s="149"/>
    </row>
    <row r="69" spans="1:31" s="10" customFormat="1" ht="14.85" customHeight="1">
      <c r="B69" s="144"/>
      <c r="C69" s="145"/>
      <c r="D69" s="146" t="s">
        <v>134</v>
      </c>
      <c r="E69" s="147"/>
      <c r="F69" s="147"/>
      <c r="G69" s="147"/>
      <c r="H69" s="147"/>
      <c r="I69" s="147"/>
      <c r="J69" s="148">
        <f>J355</f>
        <v>0</v>
      </c>
      <c r="K69" s="145"/>
      <c r="L69" s="149"/>
    </row>
    <row r="70" spans="1:31" s="10" customFormat="1" ht="14.85" customHeight="1">
      <c r="B70" s="144"/>
      <c r="C70" s="145"/>
      <c r="D70" s="146" t="s">
        <v>135</v>
      </c>
      <c r="E70" s="147"/>
      <c r="F70" s="147"/>
      <c r="G70" s="147"/>
      <c r="H70" s="147"/>
      <c r="I70" s="147"/>
      <c r="J70" s="148">
        <f>J361</f>
        <v>0</v>
      </c>
      <c r="K70" s="145"/>
      <c r="L70" s="149"/>
    </row>
    <row r="71" spans="1:31" s="10" customFormat="1" ht="14.85" customHeight="1">
      <c r="B71" s="144"/>
      <c r="C71" s="145"/>
      <c r="D71" s="146" t="s">
        <v>136</v>
      </c>
      <c r="E71" s="147"/>
      <c r="F71" s="147"/>
      <c r="G71" s="147"/>
      <c r="H71" s="147"/>
      <c r="I71" s="147"/>
      <c r="J71" s="148">
        <f>J375</f>
        <v>0</v>
      </c>
      <c r="K71" s="145"/>
      <c r="L71" s="149"/>
    </row>
    <row r="72" spans="1:31" s="10" customFormat="1" ht="14.85" customHeight="1">
      <c r="B72" s="144"/>
      <c r="C72" s="145"/>
      <c r="D72" s="146" t="s">
        <v>137</v>
      </c>
      <c r="E72" s="147"/>
      <c r="F72" s="147"/>
      <c r="G72" s="147"/>
      <c r="H72" s="147"/>
      <c r="I72" s="147"/>
      <c r="J72" s="148">
        <f>J391</f>
        <v>0</v>
      </c>
      <c r="K72" s="145"/>
      <c r="L72" s="149"/>
    </row>
    <row r="73" spans="1:31" s="10" customFormat="1" ht="14.85" customHeight="1">
      <c r="B73" s="144"/>
      <c r="C73" s="145"/>
      <c r="D73" s="146" t="s">
        <v>138</v>
      </c>
      <c r="E73" s="147"/>
      <c r="F73" s="147"/>
      <c r="G73" s="147"/>
      <c r="H73" s="147"/>
      <c r="I73" s="147"/>
      <c r="J73" s="148">
        <f>J395</f>
        <v>0</v>
      </c>
      <c r="K73" s="145"/>
      <c r="L73" s="149"/>
    </row>
    <row r="74" spans="1:31" s="9" customFormat="1" ht="24.95" customHeight="1">
      <c r="B74" s="138"/>
      <c r="C74" s="139"/>
      <c r="D74" s="140" t="s">
        <v>139</v>
      </c>
      <c r="E74" s="141"/>
      <c r="F74" s="141"/>
      <c r="G74" s="141"/>
      <c r="H74" s="141"/>
      <c r="I74" s="141"/>
      <c r="J74" s="142">
        <f>J409</f>
        <v>0</v>
      </c>
      <c r="K74" s="139"/>
      <c r="L74" s="143"/>
    </row>
    <row r="75" spans="1:31" s="10" customFormat="1" ht="19.899999999999999" customHeight="1">
      <c r="B75" s="144"/>
      <c r="C75" s="145"/>
      <c r="D75" s="146" t="s">
        <v>140</v>
      </c>
      <c r="E75" s="147"/>
      <c r="F75" s="147"/>
      <c r="G75" s="147"/>
      <c r="H75" s="147"/>
      <c r="I75" s="147"/>
      <c r="J75" s="148">
        <f>J410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141</v>
      </c>
      <c r="E76" s="147"/>
      <c r="F76" s="147"/>
      <c r="G76" s="147"/>
      <c r="H76" s="147"/>
      <c r="I76" s="147"/>
      <c r="J76" s="148">
        <f>J414</f>
        <v>0</v>
      </c>
      <c r="K76" s="145"/>
      <c r="L76" s="149"/>
    </row>
    <row r="77" spans="1:31" s="10" customFormat="1" ht="19.899999999999999" customHeight="1">
      <c r="B77" s="144"/>
      <c r="C77" s="145"/>
      <c r="D77" s="146" t="s">
        <v>142</v>
      </c>
      <c r="E77" s="147"/>
      <c r="F77" s="147"/>
      <c r="G77" s="147"/>
      <c r="H77" s="147"/>
      <c r="I77" s="147"/>
      <c r="J77" s="148">
        <f>J455</f>
        <v>0</v>
      </c>
      <c r="K77" s="145"/>
      <c r="L77" s="149"/>
    </row>
    <row r="78" spans="1:31" s="10" customFormat="1" ht="19.899999999999999" customHeight="1">
      <c r="B78" s="144"/>
      <c r="C78" s="145"/>
      <c r="D78" s="146" t="s">
        <v>143</v>
      </c>
      <c r="E78" s="147"/>
      <c r="F78" s="147"/>
      <c r="G78" s="147"/>
      <c r="H78" s="147"/>
      <c r="I78" s="147"/>
      <c r="J78" s="148">
        <f>J485</f>
        <v>0</v>
      </c>
      <c r="K78" s="145"/>
      <c r="L78" s="149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144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409" t="str">
        <f>E7</f>
        <v>Oprava a údržba podloubí a části vekovních fasád Mírové nám., Bílina</v>
      </c>
      <c r="F88" s="410"/>
      <c r="G88" s="410"/>
      <c r="H88" s="410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119</v>
      </c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66" t="str">
        <f>E9</f>
        <v>1 - Oprava podloubí</v>
      </c>
      <c r="F90" s="411"/>
      <c r="G90" s="411"/>
      <c r="H90" s="411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F12</f>
        <v>Bílina</v>
      </c>
      <c r="G92" s="39"/>
      <c r="H92" s="39"/>
      <c r="I92" s="32" t="s">
        <v>23</v>
      </c>
      <c r="J92" s="62" t="str">
        <f>IF(J12="","",J12)</f>
        <v>6. 12. 2024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25</v>
      </c>
      <c r="D94" s="39"/>
      <c r="E94" s="39"/>
      <c r="F94" s="30" t="str">
        <f>E15</f>
        <v>Město Bílina</v>
      </c>
      <c r="G94" s="39"/>
      <c r="H94" s="39"/>
      <c r="I94" s="32" t="s">
        <v>33</v>
      </c>
      <c r="J94" s="35" t="str">
        <f>E21</f>
        <v xml:space="preserve"> </v>
      </c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31</v>
      </c>
      <c r="D95" s="39"/>
      <c r="E95" s="39"/>
      <c r="F95" s="30" t="str">
        <f>IF(E18="","",E18)</f>
        <v>Vyplň údaj</v>
      </c>
      <c r="G95" s="39"/>
      <c r="H95" s="39"/>
      <c r="I95" s="32" t="s">
        <v>36</v>
      </c>
      <c r="J95" s="35" t="str">
        <f>E24</f>
        <v>Ing. Jaromír Pýcha</v>
      </c>
      <c r="K95" s="39"/>
      <c r="L95" s="11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0"/>
      <c r="B97" s="151"/>
      <c r="C97" s="152" t="s">
        <v>145</v>
      </c>
      <c r="D97" s="153" t="s">
        <v>60</v>
      </c>
      <c r="E97" s="153" t="s">
        <v>56</v>
      </c>
      <c r="F97" s="153" t="s">
        <v>57</v>
      </c>
      <c r="G97" s="153" t="s">
        <v>146</v>
      </c>
      <c r="H97" s="153" t="s">
        <v>147</v>
      </c>
      <c r="I97" s="153" t="s">
        <v>148</v>
      </c>
      <c r="J97" s="153" t="s">
        <v>123</v>
      </c>
      <c r="K97" s="154" t="s">
        <v>149</v>
      </c>
      <c r="L97" s="155"/>
      <c r="M97" s="71" t="s">
        <v>19</v>
      </c>
      <c r="N97" s="72" t="s">
        <v>45</v>
      </c>
      <c r="O97" s="72" t="s">
        <v>150</v>
      </c>
      <c r="P97" s="72" t="s">
        <v>151</v>
      </c>
      <c r="Q97" s="72" t="s">
        <v>152</v>
      </c>
      <c r="R97" s="72" t="s">
        <v>153</v>
      </c>
      <c r="S97" s="72" t="s">
        <v>154</v>
      </c>
      <c r="T97" s="73" t="s">
        <v>155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</row>
    <row r="98" spans="1:65" s="2" customFormat="1" ht="22.9" customHeight="1">
      <c r="A98" s="37"/>
      <c r="B98" s="38"/>
      <c r="C98" s="78" t="s">
        <v>156</v>
      </c>
      <c r="D98" s="39"/>
      <c r="E98" s="39"/>
      <c r="F98" s="39"/>
      <c r="G98" s="39"/>
      <c r="H98" s="39"/>
      <c r="I98" s="39"/>
      <c r="J98" s="156">
        <f>BK98</f>
        <v>0</v>
      </c>
      <c r="K98" s="39"/>
      <c r="L98" s="42"/>
      <c r="M98" s="74"/>
      <c r="N98" s="157"/>
      <c r="O98" s="75"/>
      <c r="P98" s="158">
        <f>P99+P409</f>
        <v>0</v>
      </c>
      <c r="Q98" s="75"/>
      <c r="R98" s="158">
        <f>R99+R409</f>
        <v>22.714873060000002</v>
      </c>
      <c r="S98" s="75"/>
      <c r="T98" s="159">
        <f>T99+T409</f>
        <v>11.907463199999999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74</v>
      </c>
      <c r="AU98" s="20" t="s">
        <v>124</v>
      </c>
      <c r="BK98" s="160">
        <f>BK99+BK409</f>
        <v>0</v>
      </c>
    </row>
    <row r="99" spans="1:65" s="12" customFormat="1" ht="25.9" customHeight="1">
      <c r="B99" s="161"/>
      <c r="C99" s="162"/>
      <c r="D99" s="163" t="s">
        <v>74</v>
      </c>
      <c r="E99" s="164" t="s">
        <v>157</v>
      </c>
      <c r="F99" s="164" t="s">
        <v>158</v>
      </c>
      <c r="G99" s="162"/>
      <c r="H99" s="162"/>
      <c r="I99" s="165"/>
      <c r="J99" s="166">
        <f>BK99</f>
        <v>0</v>
      </c>
      <c r="K99" s="162"/>
      <c r="L99" s="167"/>
      <c r="M99" s="168"/>
      <c r="N99" s="169"/>
      <c r="O99" s="169"/>
      <c r="P99" s="170">
        <f>P100+P142+P258</f>
        <v>0</v>
      </c>
      <c r="Q99" s="169"/>
      <c r="R99" s="170">
        <f>R100+R142+R258</f>
        <v>8.9141807700000015</v>
      </c>
      <c r="S99" s="169"/>
      <c r="T99" s="171">
        <f>T100+T142+T258</f>
        <v>9.9582203499999995</v>
      </c>
      <c r="AR99" s="172" t="s">
        <v>80</v>
      </c>
      <c r="AT99" s="173" t="s">
        <v>74</v>
      </c>
      <c r="AU99" s="173" t="s">
        <v>75</v>
      </c>
      <c r="AY99" s="172" t="s">
        <v>159</v>
      </c>
      <c r="BK99" s="174">
        <f>BK100+BK142+BK258</f>
        <v>0</v>
      </c>
    </row>
    <row r="100" spans="1:65" s="12" customFormat="1" ht="22.9" customHeight="1">
      <c r="B100" s="161"/>
      <c r="C100" s="162"/>
      <c r="D100" s="163" t="s">
        <v>74</v>
      </c>
      <c r="E100" s="175" t="s">
        <v>87</v>
      </c>
      <c r="F100" s="175" t="s">
        <v>160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P101</f>
        <v>0</v>
      </c>
      <c r="Q100" s="169"/>
      <c r="R100" s="170">
        <f>R101</f>
        <v>5.0040849999999998E-2</v>
      </c>
      <c r="S100" s="169"/>
      <c r="T100" s="171">
        <f>T101</f>
        <v>8.481500000000001E-4</v>
      </c>
      <c r="AR100" s="172" t="s">
        <v>80</v>
      </c>
      <c r="AT100" s="173" t="s">
        <v>74</v>
      </c>
      <c r="AU100" s="173" t="s">
        <v>80</v>
      </c>
      <c r="AY100" s="172" t="s">
        <v>159</v>
      </c>
      <c r="BK100" s="174">
        <f>BK101</f>
        <v>0</v>
      </c>
    </row>
    <row r="101" spans="1:65" s="12" customFormat="1" ht="20.85" customHeight="1">
      <c r="B101" s="161"/>
      <c r="C101" s="162"/>
      <c r="D101" s="163" t="s">
        <v>74</v>
      </c>
      <c r="E101" s="175" t="s">
        <v>161</v>
      </c>
      <c r="F101" s="175" t="s">
        <v>162</v>
      </c>
      <c r="G101" s="162"/>
      <c r="H101" s="162"/>
      <c r="I101" s="165"/>
      <c r="J101" s="176">
        <f>BK101</f>
        <v>0</v>
      </c>
      <c r="K101" s="162"/>
      <c r="L101" s="167"/>
      <c r="M101" s="168"/>
      <c r="N101" s="169"/>
      <c r="O101" s="169"/>
      <c r="P101" s="170">
        <f>SUM(P102:P141)</f>
        <v>0</v>
      </c>
      <c r="Q101" s="169"/>
      <c r="R101" s="170">
        <f>SUM(R102:R141)</f>
        <v>5.0040849999999998E-2</v>
      </c>
      <c r="S101" s="169"/>
      <c r="T101" s="171">
        <f>SUM(T102:T141)</f>
        <v>8.481500000000001E-4</v>
      </c>
      <c r="AR101" s="172" t="s">
        <v>80</v>
      </c>
      <c r="AT101" s="173" t="s">
        <v>74</v>
      </c>
      <c r="AU101" s="173" t="s">
        <v>84</v>
      </c>
      <c r="AY101" s="172" t="s">
        <v>159</v>
      </c>
      <c r="BK101" s="174">
        <f>SUM(BK102:BK141)</f>
        <v>0</v>
      </c>
    </row>
    <row r="102" spans="1:65" s="2" customFormat="1" ht="24.2" customHeight="1">
      <c r="A102" s="37"/>
      <c r="B102" s="38"/>
      <c r="C102" s="177" t="s">
        <v>80</v>
      </c>
      <c r="D102" s="177" t="s">
        <v>163</v>
      </c>
      <c r="E102" s="178" t="s">
        <v>164</v>
      </c>
      <c r="F102" s="179" t="s">
        <v>165</v>
      </c>
      <c r="G102" s="180" t="s">
        <v>166</v>
      </c>
      <c r="H102" s="181">
        <v>84.814999999999998</v>
      </c>
      <c r="I102" s="182"/>
      <c r="J102" s="183">
        <f>ROUND(I102*H102,2)</f>
        <v>0</v>
      </c>
      <c r="K102" s="179" t="s">
        <v>167</v>
      </c>
      <c r="L102" s="42"/>
      <c r="M102" s="184" t="s">
        <v>19</v>
      </c>
      <c r="N102" s="185" t="s">
        <v>46</v>
      </c>
      <c r="O102" s="67"/>
      <c r="P102" s="186">
        <f>O102*H102</f>
        <v>0</v>
      </c>
      <c r="Q102" s="186">
        <v>5.9000000000000003E-4</v>
      </c>
      <c r="R102" s="186">
        <f>Q102*H102</f>
        <v>5.0040849999999998E-2</v>
      </c>
      <c r="S102" s="186">
        <v>1.0000000000000001E-5</v>
      </c>
      <c r="T102" s="187">
        <f>S102*H102</f>
        <v>8.481500000000001E-4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8" t="s">
        <v>90</v>
      </c>
      <c r="AT102" s="188" t="s">
        <v>163</v>
      </c>
      <c r="AU102" s="188" t="s">
        <v>87</v>
      </c>
      <c r="AY102" s="20" t="s">
        <v>159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80</v>
      </c>
      <c r="BK102" s="189">
        <f>ROUND(I102*H102,2)</f>
        <v>0</v>
      </c>
      <c r="BL102" s="20" t="s">
        <v>90</v>
      </c>
      <c r="BM102" s="188" t="s">
        <v>168</v>
      </c>
    </row>
    <row r="103" spans="1:65" s="2" customFormat="1" ht="19.5">
      <c r="A103" s="37"/>
      <c r="B103" s="38"/>
      <c r="C103" s="39"/>
      <c r="D103" s="190" t="s">
        <v>169</v>
      </c>
      <c r="E103" s="39"/>
      <c r="F103" s="191" t="s">
        <v>170</v>
      </c>
      <c r="G103" s="39"/>
      <c r="H103" s="39"/>
      <c r="I103" s="192"/>
      <c r="J103" s="39"/>
      <c r="K103" s="39"/>
      <c r="L103" s="42"/>
      <c r="M103" s="193"/>
      <c r="N103" s="194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169</v>
      </c>
      <c r="AU103" s="20" t="s">
        <v>87</v>
      </c>
    </row>
    <row r="104" spans="1:65" s="2" customFormat="1" ht="11.25">
      <c r="A104" s="37"/>
      <c r="B104" s="38"/>
      <c r="C104" s="39"/>
      <c r="D104" s="195" t="s">
        <v>171</v>
      </c>
      <c r="E104" s="39"/>
      <c r="F104" s="196" t="s">
        <v>172</v>
      </c>
      <c r="G104" s="39"/>
      <c r="H104" s="39"/>
      <c r="I104" s="192"/>
      <c r="J104" s="39"/>
      <c r="K104" s="39"/>
      <c r="L104" s="42"/>
      <c r="M104" s="193"/>
      <c r="N104" s="194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171</v>
      </c>
      <c r="AU104" s="20" t="s">
        <v>87</v>
      </c>
    </row>
    <row r="105" spans="1:65" s="13" customFormat="1" ht="22.5">
      <c r="B105" s="197"/>
      <c r="C105" s="198"/>
      <c r="D105" s="190" t="s">
        <v>173</v>
      </c>
      <c r="E105" s="199" t="s">
        <v>19</v>
      </c>
      <c r="F105" s="200" t="s">
        <v>174</v>
      </c>
      <c r="G105" s="198"/>
      <c r="H105" s="199" t="s">
        <v>19</v>
      </c>
      <c r="I105" s="201"/>
      <c r="J105" s="198"/>
      <c r="K105" s="198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173</v>
      </c>
      <c r="AU105" s="206" t="s">
        <v>87</v>
      </c>
      <c r="AV105" s="13" t="s">
        <v>80</v>
      </c>
      <c r="AW105" s="13" t="s">
        <v>35</v>
      </c>
      <c r="AX105" s="13" t="s">
        <v>75</v>
      </c>
      <c r="AY105" s="206" t="s">
        <v>159</v>
      </c>
    </row>
    <row r="106" spans="1:65" s="13" customFormat="1" ht="11.25">
      <c r="B106" s="197"/>
      <c r="C106" s="198"/>
      <c r="D106" s="190" t="s">
        <v>173</v>
      </c>
      <c r="E106" s="199" t="s">
        <v>19</v>
      </c>
      <c r="F106" s="200" t="s">
        <v>175</v>
      </c>
      <c r="G106" s="198"/>
      <c r="H106" s="199" t="s">
        <v>19</v>
      </c>
      <c r="I106" s="201"/>
      <c r="J106" s="198"/>
      <c r="K106" s="198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173</v>
      </c>
      <c r="AU106" s="206" t="s">
        <v>87</v>
      </c>
      <c r="AV106" s="13" t="s">
        <v>80</v>
      </c>
      <c r="AW106" s="13" t="s">
        <v>35</v>
      </c>
      <c r="AX106" s="13" t="s">
        <v>75</v>
      </c>
      <c r="AY106" s="206" t="s">
        <v>159</v>
      </c>
    </row>
    <row r="107" spans="1:65" s="14" customFormat="1" ht="11.25">
      <c r="B107" s="207"/>
      <c r="C107" s="208"/>
      <c r="D107" s="190" t="s">
        <v>173</v>
      </c>
      <c r="E107" s="209" t="s">
        <v>19</v>
      </c>
      <c r="F107" s="210" t="s">
        <v>176</v>
      </c>
      <c r="G107" s="208"/>
      <c r="H107" s="211">
        <v>4.4000000000000004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173</v>
      </c>
      <c r="AU107" s="217" t="s">
        <v>87</v>
      </c>
      <c r="AV107" s="14" t="s">
        <v>84</v>
      </c>
      <c r="AW107" s="14" t="s">
        <v>35</v>
      </c>
      <c r="AX107" s="14" t="s">
        <v>75</v>
      </c>
      <c r="AY107" s="217" t="s">
        <v>159</v>
      </c>
    </row>
    <row r="108" spans="1:65" s="13" customFormat="1" ht="11.25">
      <c r="B108" s="197"/>
      <c r="C108" s="198"/>
      <c r="D108" s="190" t="s">
        <v>173</v>
      </c>
      <c r="E108" s="199" t="s">
        <v>19</v>
      </c>
      <c r="F108" s="200" t="s">
        <v>177</v>
      </c>
      <c r="G108" s="198"/>
      <c r="H108" s="199" t="s">
        <v>19</v>
      </c>
      <c r="I108" s="201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173</v>
      </c>
      <c r="AU108" s="206" t="s">
        <v>87</v>
      </c>
      <c r="AV108" s="13" t="s">
        <v>80</v>
      </c>
      <c r="AW108" s="13" t="s">
        <v>35</v>
      </c>
      <c r="AX108" s="13" t="s">
        <v>75</v>
      </c>
      <c r="AY108" s="206" t="s">
        <v>159</v>
      </c>
    </row>
    <row r="109" spans="1:65" s="14" customFormat="1" ht="11.25">
      <c r="B109" s="207"/>
      <c r="C109" s="208"/>
      <c r="D109" s="190" t="s">
        <v>173</v>
      </c>
      <c r="E109" s="209" t="s">
        <v>19</v>
      </c>
      <c r="F109" s="210" t="s">
        <v>178</v>
      </c>
      <c r="G109" s="208"/>
      <c r="H109" s="211">
        <v>3.85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173</v>
      </c>
      <c r="AU109" s="217" t="s">
        <v>87</v>
      </c>
      <c r="AV109" s="14" t="s">
        <v>84</v>
      </c>
      <c r="AW109" s="14" t="s">
        <v>35</v>
      </c>
      <c r="AX109" s="14" t="s">
        <v>75</v>
      </c>
      <c r="AY109" s="217" t="s">
        <v>159</v>
      </c>
    </row>
    <row r="110" spans="1:65" s="13" customFormat="1" ht="11.25">
      <c r="B110" s="197"/>
      <c r="C110" s="198"/>
      <c r="D110" s="190" t="s">
        <v>173</v>
      </c>
      <c r="E110" s="199" t="s">
        <v>19</v>
      </c>
      <c r="F110" s="200" t="s">
        <v>179</v>
      </c>
      <c r="G110" s="198"/>
      <c r="H110" s="199" t="s">
        <v>19</v>
      </c>
      <c r="I110" s="201"/>
      <c r="J110" s="198"/>
      <c r="K110" s="198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173</v>
      </c>
      <c r="AU110" s="206" t="s">
        <v>87</v>
      </c>
      <c r="AV110" s="13" t="s">
        <v>80</v>
      </c>
      <c r="AW110" s="13" t="s">
        <v>35</v>
      </c>
      <c r="AX110" s="13" t="s">
        <v>75</v>
      </c>
      <c r="AY110" s="206" t="s">
        <v>159</v>
      </c>
    </row>
    <row r="111" spans="1:65" s="14" customFormat="1" ht="11.25">
      <c r="B111" s="207"/>
      <c r="C111" s="208"/>
      <c r="D111" s="190" t="s">
        <v>173</v>
      </c>
      <c r="E111" s="209" t="s">
        <v>19</v>
      </c>
      <c r="F111" s="210" t="s">
        <v>180</v>
      </c>
      <c r="G111" s="208"/>
      <c r="H111" s="211">
        <v>4.7249999999999996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173</v>
      </c>
      <c r="AU111" s="217" t="s">
        <v>87</v>
      </c>
      <c r="AV111" s="14" t="s">
        <v>84</v>
      </c>
      <c r="AW111" s="14" t="s">
        <v>35</v>
      </c>
      <c r="AX111" s="14" t="s">
        <v>75</v>
      </c>
      <c r="AY111" s="217" t="s">
        <v>159</v>
      </c>
    </row>
    <row r="112" spans="1:65" s="13" customFormat="1" ht="11.25">
      <c r="B112" s="197"/>
      <c r="C112" s="198"/>
      <c r="D112" s="190" t="s">
        <v>173</v>
      </c>
      <c r="E112" s="199" t="s">
        <v>19</v>
      </c>
      <c r="F112" s="200" t="s">
        <v>181</v>
      </c>
      <c r="G112" s="198"/>
      <c r="H112" s="199" t="s">
        <v>19</v>
      </c>
      <c r="I112" s="201"/>
      <c r="J112" s="198"/>
      <c r="K112" s="198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173</v>
      </c>
      <c r="AU112" s="206" t="s">
        <v>87</v>
      </c>
      <c r="AV112" s="13" t="s">
        <v>80</v>
      </c>
      <c r="AW112" s="13" t="s">
        <v>35</v>
      </c>
      <c r="AX112" s="13" t="s">
        <v>75</v>
      </c>
      <c r="AY112" s="206" t="s">
        <v>159</v>
      </c>
    </row>
    <row r="113" spans="2:51" s="14" customFormat="1" ht="11.25">
      <c r="B113" s="207"/>
      <c r="C113" s="208"/>
      <c r="D113" s="190" t="s">
        <v>173</v>
      </c>
      <c r="E113" s="209" t="s">
        <v>19</v>
      </c>
      <c r="F113" s="210" t="s">
        <v>182</v>
      </c>
      <c r="G113" s="208"/>
      <c r="H113" s="211">
        <v>5.15</v>
      </c>
      <c r="I113" s="212"/>
      <c r="J113" s="208"/>
      <c r="K113" s="208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173</v>
      </c>
      <c r="AU113" s="217" t="s">
        <v>87</v>
      </c>
      <c r="AV113" s="14" t="s">
        <v>84</v>
      </c>
      <c r="AW113" s="14" t="s">
        <v>35</v>
      </c>
      <c r="AX113" s="14" t="s">
        <v>75</v>
      </c>
      <c r="AY113" s="217" t="s">
        <v>159</v>
      </c>
    </row>
    <row r="114" spans="2:51" s="13" customFormat="1" ht="11.25">
      <c r="B114" s="197"/>
      <c r="C114" s="198"/>
      <c r="D114" s="190" t="s">
        <v>173</v>
      </c>
      <c r="E114" s="199" t="s">
        <v>19</v>
      </c>
      <c r="F114" s="200" t="s">
        <v>183</v>
      </c>
      <c r="G114" s="198"/>
      <c r="H114" s="199" t="s">
        <v>19</v>
      </c>
      <c r="I114" s="201"/>
      <c r="J114" s="198"/>
      <c r="K114" s="198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173</v>
      </c>
      <c r="AU114" s="206" t="s">
        <v>87</v>
      </c>
      <c r="AV114" s="13" t="s">
        <v>80</v>
      </c>
      <c r="AW114" s="13" t="s">
        <v>35</v>
      </c>
      <c r="AX114" s="13" t="s">
        <v>75</v>
      </c>
      <c r="AY114" s="206" t="s">
        <v>159</v>
      </c>
    </row>
    <row r="115" spans="2:51" s="14" customFormat="1" ht="11.25">
      <c r="B115" s="207"/>
      <c r="C115" s="208"/>
      <c r="D115" s="190" t="s">
        <v>173</v>
      </c>
      <c r="E115" s="209" t="s">
        <v>19</v>
      </c>
      <c r="F115" s="210" t="s">
        <v>184</v>
      </c>
      <c r="G115" s="208"/>
      <c r="H115" s="211">
        <v>3.9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173</v>
      </c>
      <c r="AU115" s="217" t="s">
        <v>87</v>
      </c>
      <c r="AV115" s="14" t="s">
        <v>84</v>
      </c>
      <c r="AW115" s="14" t="s">
        <v>35</v>
      </c>
      <c r="AX115" s="14" t="s">
        <v>75</v>
      </c>
      <c r="AY115" s="217" t="s">
        <v>159</v>
      </c>
    </row>
    <row r="116" spans="2:51" s="13" customFormat="1" ht="11.25">
      <c r="B116" s="197"/>
      <c r="C116" s="198"/>
      <c r="D116" s="190" t="s">
        <v>173</v>
      </c>
      <c r="E116" s="199" t="s">
        <v>19</v>
      </c>
      <c r="F116" s="200" t="s">
        <v>185</v>
      </c>
      <c r="G116" s="198"/>
      <c r="H116" s="199" t="s">
        <v>19</v>
      </c>
      <c r="I116" s="201"/>
      <c r="J116" s="198"/>
      <c r="K116" s="198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173</v>
      </c>
      <c r="AU116" s="206" t="s">
        <v>87</v>
      </c>
      <c r="AV116" s="13" t="s">
        <v>80</v>
      </c>
      <c r="AW116" s="13" t="s">
        <v>35</v>
      </c>
      <c r="AX116" s="13" t="s">
        <v>75</v>
      </c>
      <c r="AY116" s="206" t="s">
        <v>159</v>
      </c>
    </row>
    <row r="117" spans="2:51" s="14" customFormat="1" ht="11.25">
      <c r="B117" s="207"/>
      <c r="C117" s="208"/>
      <c r="D117" s="190" t="s">
        <v>173</v>
      </c>
      <c r="E117" s="209" t="s">
        <v>19</v>
      </c>
      <c r="F117" s="210" t="s">
        <v>186</v>
      </c>
      <c r="G117" s="208"/>
      <c r="H117" s="211">
        <v>3.65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173</v>
      </c>
      <c r="AU117" s="217" t="s">
        <v>87</v>
      </c>
      <c r="AV117" s="14" t="s">
        <v>84</v>
      </c>
      <c r="AW117" s="14" t="s">
        <v>35</v>
      </c>
      <c r="AX117" s="14" t="s">
        <v>75</v>
      </c>
      <c r="AY117" s="217" t="s">
        <v>159</v>
      </c>
    </row>
    <row r="118" spans="2:51" s="13" customFormat="1" ht="11.25">
      <c r="B118" s="197"/>
      <c r="C118" s="198"/>
      <c r="D118" s="190" t="s">
        <v>173</v>
      </c>
      <c r="E118" s="199" t="s">
        <v>19</v>
      </c>
      <c r="F118" s="200" t="s">
        <v>187</v>
      </c>
      <c r="G118" s="198"/>
      <c r="H118" s="199" t="s">
        <v>19</v>
      </c>
      <c r="I118" s="201"/>
      <c r="J118" s="198"/>
      <c r="K118" s="198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173</v>
      </c>
      <c r="AU118" s="206" t="s">
        <v>87</v>
      </c>
      <c r="AV118" s="13" t="s">
        <v>80</v>
      </c>
      <c r="AW118" s="13" t="s">
        <v>35</v>
      </c>
      <c r="AX118" s="13" t="s">
        <v>75</v>
      </c>
      <c r="AY118" s="206" t="s">
        <v>159</v>
      </c>
    </row>
    <row r="119" spans="2:51" s="14" customFormat="1" ht="11.25">
      <c r="B119" s="207"/>
      <c r="C119" s="208"/>
      <c r="D119" s="190" t="s">
        <v>173</v>
      </c>
      <c r="E119" s="209" t="s">
        <v>19</v>
      </c>
      <c r="F119" s="210" t="s">
        <v>188</v>
      </c>
      <c r="G119" s="208"/>
      <c r="H119" s="211">
        <v>4.34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173</v>
      </c>
      <c r="AU119" s="217" t="s">
        <v>87</v>
      </c>
      <c r="AV119" s="14" t="s">
        <v>84</v>
      </c>
      <c r="AW119" s="14" t="s">
        <v>35</v>
      </c>
      <c r="AX119" s="14" t="s">
        <v>75</v>
      </c>
      <c r="AY119" s="217" t="s">
        <v>159</v>
      </c>
    </row>
    <row r="120" spans="2:51" s="13" customFormat="1" ht="11.25">
      <c r="B120" s="197"/>
      <c r="C120" s="198"/>
      <c r="D120" s="190" t="s">
        <v>173</v>
      </c>
      <c r="E120" s="199" t="s">
        <v>19</v>
      </c>
      <c r="F120" s="200" t="s">
        <v>189</v>
      </c>
      <c r="G120" s="198"/>
      <c r="H120" s="199" t="s">
        <v>19</v>
      </c>
      <c r="I120" s="201"/>
      <c r="J120" s="198"/>
      <c r="K120" s="198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173</v>
      </c>
      <c r="AU120" s="206" t="s">
        <v>87</v>
      </c>
      <c r="AV120" s="13" t="s">
        <v>80</v>
      </c>
      <c r="AW120" s="13" t="s">
        <v>35</v>
      </c>
      <c r="AX120" s="13" t="s">
        <v>75</v>
      </c>
      <c r="AY120" s="206" t="s">
        <v>159</v>
      </c>
    </row>
    <row r="121" spans="2:51" s="14" customFormat="1" ht="11.25">
      <c r="B121" s="207"/>
      <c r="C121" s="208"/>
      <c r="D121" s="190" t="s">
        <v>173</v>
      </c>
      <c r="E121" s="209" t="s">
        <v>19</v>
      </c>
      <c r="F121" s="210" t="s">
        <v>190</v>
      </c>
      <c r="G121" s="208"/>
      <c r="H121" s="211">
        <v>2.9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173</v>
      </c>
      <c r="AU121" s="217" t="s">
        <v>87</v>
      </c>
      <c r="AV121" s="14" t="s">
        <v>84</v>
      </c>
      <c r="AW121" s="14" t="s">
        <v>35</v>
      </c>
      <c r="AX121" s="14" t="s">
        <v>75</v>
      </c>
      <c r="AY121" s="217" t="s">
        <v>159</v>
      </c>
    </row>
    <row r="122" spans="2:51" s="13" customFormat="1" ht="11.25">
      <c r="B122" s="197"/>
      <c r="C122" s="198"/>
      <c r="D122" s="190" t="s">
        <v>173</v>
      </c>
      <c r="E122" s="199" t="s">
        <v>19</v>
      </c>
      <c r="F122" s="200" t="s">
        <v>191</v>
      </c>
      <c r="G122" s="198"/>
      <c r="H122" s="199" t="s">
        <v>19</v>
      </c>
      <c r="I122" s="201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173</v>
      </c>
      <c r="AU122" s="206" t="s">
        <v>87</v>
      </c>
      <c r="AV122" s="13" t="s">
        <v>80</v>
      </c>
      <c r="AW122" s="13" t="s">
        <v>35</v>
      </c>
      <c r="AX122" s="13" t="s">
        <v>75</v>
      </c>
      <c r="AY122" s="206" t="s">
        <v>159</v>
      </c>
    </row>
    <row r="123" spans="2:51" s="14" customFormat="1" ht="11.25">
      <c r="B123" s="207"/>
      <c r="C123" s="208"/>
      <c r="D123" s="190" t="s">
        <v>173</v>
      </c>
      <c r="E123" s="209" t="s">
        <v>19</v>
      </c>
      <c r="F123" s="210" t="s">
        <v>192</v>
      </c>
      <c r="G123" s="208"/>
      <c r="H123" s="211">
        <v>3.9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173</v>
      </c>
      <c r="AU123" s="217" t="s">
        <v>87</v>
      </c>
      <c r="AV123" s="14" t="s">
        <v>84</v>
      </c>
      <c r="AW123" s="14" t="s">
        <v>35</v>
      </c>
      <c r="AX123" s="14" t="s">
        <v>75</v>
      </c>
      <c r="AY123" s="217" t="s">
        <v>159</v>
      </c>
    </row>
    <row r="124" spans="2:51" s="13" customFormat="1" ht="11.25">
      <c r="B124" s="197"/>
      <c r="C124" s="198"/>
      <c r="D124" s="190" t="s">
        <v>173</v>
      </c>
      <c r="E124" s="199" t="s">
        <v>19</v>
      </c>
      <c r="F124" s="200" t="s">
        <v>193</v>
      </c>
      <c r="G124" s="198"/>
      <c r="H124" s="199" t="s">
        <v>19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173</v>
      </c>
      <c r="AU124" s="206" t="s">
        <v>87</v>
      </c>
      <c r="AV124" s="13" t="s">
        <v>80</v>
      </c>
      <c r="AW124" s="13" t="s">
        <v>35</v>
      </c>
      <c r="AX124" s="13" t="s">
        <v>75</v>
      </c>
      <c r="AY124" s="206" t="s">
        <v>159</v>
      </c>
    </row>
    <row r="125" spans="2:51" s="14" customFormat="1" ht="11.25">
      <c r="B125" s="207"/>
      <c r="C125" s="208"/>
      <c r="D125" s="190" t="s">
        <v>173</v>
      </c>
      <c r="E125" s="209" t="s">
        <v>19</v>
      </c>
      <c r="F125" s="210" t="s">
        <v>194</v>
      </c>
      <c r="G125" s="208"/>
      <c r="H125" s="211">
        <v>5.6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173</v>
      </c>
      <c r="AU125" s="217" t="s">
        <v>87</v>
      </c>
      <c r="AV125" s="14" t="s">
        <v>84</v>
      </c>
      <c r="AW125" s="14" t="s">
        <v>35</v>
      </c>
      <c r="AX125" s="14" t="s">
        <v>75</v>
      </c>
      <c r="AY125" s="217" t="s">
        <v>159</v>
      </c>
    </row>
    <row r="126" spans="2:51" s="13" customFormat="1" ht="11.25">
      <c r="B126" s="197"/>
      <c r="C126" s="198"/>
      <c r="D126" s="190" t="s">
        <v>173</v>
      </c>
      <c r="E126" s="199" t="s">
        <v>19</v>
      </c>
      <c r="F126" s="200" t="s">
        <v>195</v>
      </c>
      <c r="G126" s="198"/>
      <c r="H126" s="199" t="s">
        <v>19</v>
      </c>
      <c r="I126" s="201"/>
      <c r="J126" s="198"/>
      <c r="K126" s="198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173</v>
      </c>
      <c r="AU126" s="206" t="s">
        <v>87</v>
      </c>
      <c r="AV126" s="13" t="s">
        <v>80</v>
      </c>
      <c r="AW126" s="13" t="s">
        <v>35</v>
      </c>
      <c r="AX126" s="13" t="s">
        <v>75</v>
      </c>
      <c r="AY126" s="206" t="s">
        <v>159</v>
      </c>
    </row>
    <row r="127" spans="2:51" s="14" customFormat="1" ht="11.25">
      <c r="B127" s="207"/>
      <c r="C127" s="208"/>
      <c r="D127" s="190" t="s">
        <v>173</v>
      </c>
      <c r="E127" s="209" t="s">
        <v>19</v>
      </c>
      <c r="F127" s="210" t="s">
        <v>196</v>
      </c>
      <c r="G127" s="208"/>
      <c r="H127" s="211">
        <v>4.75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173</v>
      </c>
      <c r="AU127" s="217" t="s">
        <v>87</v>
      </c>
      <c r="AV127" s="14" t="s">
        <v>84</v>
      </c>
      <c r="AW127" s="14" t="s">
        <v>35</v>
      </c>
      <c r="AX127" s="14" t="s">
        <v>75</v>
      </c>
      <c r="AY127" s="217" t="s">
        <v>159</v>
      </c>
    </row>
    <row r="128" spans="2:51" s="13" customFormat="1" ht="11.25">
      <c r="B128" s="197"/>
      <c r="C128" s="198"/>
      <c r="D128" s="190" t="s">
        <v>173</v>
      </c>
      <c r="E128" s="199" t="s">
        <v>19</v>
      </c>
      <c r="F128" s="200" t="s">
        <v>197</v>
      </c>
      <c r="G128" s="198"/>
      <c r="H128" s="199" t="s">
        <v>19</v>
      </c>
      <c r="I128" s="201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173</v>
      </c>
      <c r="AU128" s="206" t="s">
        <v>87</v>
      </c>
      <c r="AV128" s="13" t="s">
        <v>80</v>
      </c>
      <c r="AW128" s="13" t="s">
        <v>35</v>
      </c>
      <c r="AX128" s="13" t="s">
        <v>75</v>
      </c>
      <c r="AY128" s="206" t="s">
        <v>159</v>
      </c>
    </row>
    <row r="129" spans="1:65" s="14" customFormat="1" ht="11.25">
      <c r="B129" s="207"/>
      <c r="C129" s="208"/>
      <c r="D129" s="190" t="s">
        <v>173</v>
      </c>
      <c r="E129" s="209" t="s">
        <v>19</v>
      </c>
      <c r="F129" s="210" t="s">
        <v>198</v>
      </c>
      <c r="G129" s="208"/>
      <c r="H129" s="211">
        <v>5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173</v>
      </c>
      <c r="AU129" s="217" t="s">
        <v>87</v>
      </c>
      <c r="AV129" s="14" t="s">
        <v>84</v>
      </c>
      <c r="AW129" s="14" t="s">
        <v>35</v>
      </c>
      <c r="AX129" s="14" t="s">
        <v>75</v>
      </c>
      <c r="AY129" s="217" t="s">
        <v>159</v>
      </c>
    </row>
    <row r="130" spans="1:65" s="13" customFormat="1" ht="11.25">
      <c r="B130" s="197"/>
      <c r="C130" s="198"/>
      <c r="D130" s="190" t="s">
        <v>173</v>
      </c>
      <c r="E130" s="199" t="s">
        <v>19</v>
      </c>
      <c r="F130" s="200" t="s">
        <v>199</v>
      </c>
      <c r="G130" s="198"/>
      <c r="H130" s="199" t="s">
        <v>19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173</v>
      </c>
      <c r="AU130" s="206" t="s">
        <v>87</v>
      </c>
      <c r="AV130" s="13" t="s">
        <v>80</v>
      </c>
      <c r="AW130" s="13" t="s">
        <v>35</v>
      </c>
      <c r="AX130" s="13" t="s">
        <v>75</v>
      </c>
      <c r="AY130" s="206" t="s">
        <v>159</v>
      </c>
    </row>
    <row r="131" spans="1:65" s="14" customFormat="1" ht="11.25">
      <c r="B131" s="207"/>
      <c r="C131" s="208"/>
      <c r="D131" s="190" t="s">
        <v>173</v>
      </c>
      <c r="E131" s="209" t="s">
        <v>19</v>
      </c>
      <c r="F131" s="210" t="s">
        <v>200</v>
      </c>
      <c r="G131" s="208"/>
      <c r="H131" s="211">
        <v>6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173</v>
      </c>
      <c r="AU131" s="217" t="s">
        <v>87</v>
      </c>
      <c r="AV131" s="14" t="s">
        <v>84</v>
      </c>
      <c r="AW131" s="14" t="s">
        <v>35</v>
      </c>
      <c r="AX131" s="14" t="s">
        <v>75</v>
      </c>
      <c r="AY131" s="217" t="s">
        <v>159</v>
      </c>
    </row>
    <row r="132" spans="1:65" s="13" customFormat="1" ht="11.25">
      <c r="B132" s="197"/>
      <c r="C132" s="198"/>
      <c r="D132" s="190" t="s">
        <v>173</v>
      </c>
      <c r="E132" s="199" t="s">
        <v>19</v>
      </c>
      <c r="F132" s="200" t="s">
        <v>201</v>
      </c>
      <c r="G132" s="198"/>
      <c r="H132" s="199" t="s">
        <v>19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173</v>
      </c>
      <c r="AU132" s="206" t="s">
        <v>87</v>
      </c>
      <c r="AV132" s="13" t="s">
        <v>80</v>
      </c>
      <c r="AW132" s="13" t="s">
        <v>35</v>
      </c>
      <c r="AX132" s="13" t="s">
        <v>75</v>
      </c>
      <c r="AY132" s="206" t="s">
        <v>159</v>
      </c>
    </row>
    <row r="133" spans="1:65" s="14" customFormat="1" ht="11.25">
      <c r="B133" s="207"/>
      <c r="C133" s="208"/>
      <c r="D133" s="190" t="s">
        <v>173</v>
      </c>
      <c r="E133" s="209" t="s">
        <v>19</v>
      </c>
      <c r="F133" s="210" t="s">
        <v>202</v>
      </c>
      <c r="G133" s="208"/>
      <c r="H133" s="211">
        <v>5.45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173</v>
      </c>
      <c r="AU133" s="217" t="s">
        <v>87</v>
      </c>
      <c r="AV133" s="14" t="s">
        <v>84</v>
      </c>
      <c r="AW133" s="14" t="s">
        <v>35</v>
      </c>
      <c r="AX133" s="14" t="s">
        <v>75</v>
      </c>
      <c r="AY133" s="217" t="s">
        <v>159</v>
      </c>
    </row>
    <row r="134" spans="1:65" s="13" customFormat="1" ht="11.25">
      <c r="B134" s="197"/>
      <c r="C134" s="198"/>
      <c r="D134" s="190" t="s">
        <v>173</v>
      </c>
      <c r="E134" s="199" t="s">
        <v>19</v>
      </c>
      <c r="F134" s="200" t="s">
        <v>203</v>
      </c>
      <c r="G134" s="198"/>
      <c r="H134" s="199" t="s">
        <v>19</v>
      </c>
      <c r="I134" s="201"/>
      <c r="J134" s="198"/>
      <c r="K134" s="198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173</v>
      </c>
      <c r="AU134" s="206" t="s">
        <v>87</v>
      </c>
      <c r="AV134" s="13" t="s">
        <v>80</v>
      </c>
      <c r="AW134" s="13" t="s">
        <v>35</v>
      </c>
      <c r="AX134" s="13" t="s">
        <v>75</v>
      </c>
      <c r="AY134" s="206" t="s">
        <v>159</v>
      </c>
    </row>
    <row r="135" spans="1:65" s="14" customFormat="1" ht="11.25">
      <c r="B135" s="207"/>
      <c r="C135" s="208"/>
      <c r="D135" s="190" t="s">
        <v>173</v>
      </c>
      <c r="E135" s="209" t="s">
        <v>19</v>
      </c>
      <c r="F135" s="210" t="s">
        <v>204</v>
      </c>
      <c r="G135" s="208"/>
      <c r="H135" s="211">
        <v>5.9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173</v>
      </c>
      <c r="AU135" s="217" t="s">
        <v>87</v>
      </c>
      <c r="AV135" s="14" t="s">
        <v>84</v>
      </c>
      <c r="AW135" s="14" t="s">
        <v>35</v>
      </c>
      <c r="AX135" s="14" t="s">
        <v>75</v>
      </c>
      <c r="AY135" s="217" t="s">
        <v>159</v>
      </c>
    </row>
    <row r="136" spans="1:65" s="13" customFormat="1" ht="11.25">
      <c r="B136" s="197"/>
      <c r="C136" s="198"/>
      <c r="D136" s="190" t="s">
        <v>173</v>
      </c>
      <c r="E136" s="199" t="s">
        <v>19</v>
      </c>
      <c r="F136" s="200" t="s">
        <v>205</v>
      </c>
      <c r="G136" s="198"/>
      <c r="H136" s="199" t="s">
        <v>19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173</v>
      </c>
      <c r="AU136" s="206" t="s">
        <v>87</v>
      </c>
      <c r="AV136" s="13" t="s">
        <v>80</v>
      </c>
      <c r="AW136" s="13" t="s">
        <v>35</v>
      </c>
      <c r="AX136" s="13" t="s">
        <v>75</v>
      </c>
      <c r="AY136" s="206" t="s">
        <v>159</v>
      </c>
    </row>
    <row r="137" spans="1:65" s="14" customFormat="1" ht="11.25">
      <c r="B137" s="207"/>
      <c r="C137" s="208"/>
      <c r="D137" s="190" t="s">
        <v>173</v>
      </c>
      <c r="E137" s="209" t="s">
        <v>19</v>
      </c>
      <c r="F137" s="210" t="s">
        <v>206</v>
      </c>
      <c r="G137" s="208"/>
      <c r="H137" s="211">
        <v>5.45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173</v>
      </c>
      <c r="AU137" s="217" t="s">
        <v>87</v>
      </c>
      <c r="AV137" s="14" t="s">
        <v>84</v>
      </c>
      <c r="AW137" s="14" t="s">
        <v>35</v>
      </c>
      <c r="AX137" s="14" t="s">
        <v>75</v>
      </c>
      <c r="AY137" s="217" t="s">
        <v>159</v>
      </c>
    </row>
    <row r="138" spans="1:65" s="13" customFormat="1" ht="11.25">
      <c r="B138" s="197"/>
      <c r="C138" s="198"/>
      <c r="D138" s="190" t="s">
        <v>173</v>
      </c>
      <c r="E138" s="199" t="s">
        <v>19</v>
      </c>
      <c r="F138" s="200" t="s">
        <v>207</v>
      </c>
      <c r="G138" s="198"/>
      <c r="H138" s="199" t="s">
        <v>19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173</v>
      </c>
      <c r="AU138" s="206" t="s">
        <v>87</v>
      </c>
      <c r="AV138" s="13" t="s">
        <v>80</v>
      </c>
      <c r="AW138" s="13" t="s">
        <v>35</v>
      </c>
      <c r="AX138" s="13" t="s">
        <v>75</v>
      </c>
      <c r="AY138" s="206" t="s">
        <v>159</v>
      </c>
    </row>
    <row r="139" spans="1:65" s="14" customFormat="1" ht="11.25">
      <c r="B139" s="207"/>
      <c r="C139" s="208"/>
      <c r="D139" s="190" t="s">
        <v>173</v>
      </c>
      <c r="E139" s="209" t="s">
        <v>19</v>
      </c>
      <c r="F139" s="210" t="s">
        <v>208</v>
      </c>
      <c r="G139" s="208"/>
      <c r="H139" s="211">
        <v>4.55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173</v>
      </c>
      <c r="AU139" s="217" t="s">
        <v>87</v>
      </c>
      <c r="AV139" s="14" t="s">
        <v>84</v>
      </c>
      <c r="AW139" s="14" t="s">
        <v>35</v>
      </c>
      <c r="AX139" s="14" t="s">
        <v>75</v>
      </c>
      <c r="AY139" s="217" t="s">
        <v>159</v>
      </c>
    </row>
    <row r="140" spans="1:65" s="13" customFormat="1" ht="11.25">
      <c r="B140" s="197"/>
      <c r="C140" s="198"/>
      <c r="D140" s="190" t="s">
        <v>173</v>
      </c>
      <c r="E140" s="199" t="s">
        <v>19</v>
      </c>
      <c r="F140" s="200" t="s">
        <v>209</v>
      </c>
      <c r="G140" s="198"/>
      <c r="H140" s="199" t="s">
        <v>19</v>
      </c>
      <c r="I140" s="201"/>
      <c r="J140" s="198"/>
      <c r="K140" s="198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173</v>
      </c>
      <c r="AU140" s="206" t="s">
        <v>87</v>
      </c>
      <c r="AV140" s="13" t="s">
        <v>80</v>
      </c>
      <c r="AW140" s="13" t="s">
        <v>35</v>
      </c>
      <c r="AX140" s="13" t="s">
        <v>75</v>
      </c>
      <c r="AY140" s="206" t="s">
        <v>159</v>
      </c>
    </row>
    <row r="141" spans="1:65" s="14" customFormat="1" ht="11.25">
      <c r="B141" s="207"/>
      <c r="C141" s="208"/>
      <c r="D141" s="190" t="s">
        <v>173</v>
      </c>
      <c r="E141" s="209" t="s">
        <v>19</v>
      </c>
      <c r="F141" s="210" t="s">
        <v>210</v>
      </c>
      <c r="G141" s="208"/>
      <c r="H141" s="211">
        <v>5.3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173</v>
      </c>
      <c r="AU141" s="217" t="s">
        <v>87</v>
      </c>
      <c r="AV141" s="14" t="s">
        <v>84</v>
      </c>
      <c r="AW141" s="14" t="s">
        <v>35</v>
      </c>
      <c r="AX141" s="14" t="s">
        <v>75</v>
      </c>
      <c r="AY141" s="217" t="s">
        <v>159</v>
      </c>
    </row>
    <row r="142" spans="1:65" s="12" customFormat="1" ht="22.9" customHeight="1">
      <c r="B142" s="161"/>
      <c r="C142" s="162"/>
      <c r="D142" s="163" t="s">
        <v>74</v>
      </c>
      <c r="E142" s="175" t="s">
        <v>96</v>
      </c>
      <c r="F142" s="175" t="s">
        <v>211</v>
      </c>
      <c r="G142" s="162"/>
      <c r="H142" s="162"/>
      <c r="I142" s="165"/>
      <c r="J142" s="176">
        <f>BK142</f>
        <v>0</v>
      </c>
      <c r="K142" s="162"/>
      <c r="L142" s="167"/>
      <c r="M142" s="168"/>
      <c r="N142" s="169"/>
      <c r="O142" s="169"/>
      <c r="P142" s="170">
        <f>P143+P154</f>
        <v>0</v>
      </c>
      <c r="Q142" s="169"/>
      <c r="R142" s="170">
        <f>R143+R154</f>
        <v>8.8581041200000019</v>
      </c>
      <c r="S142" s="169"/>
      <c r="T142" s="171">
        <f>T143+T154</f>
        <v>2.2879400000000001E-2</v>
      </c>
      <c r="AR142" s="172" t="s">
        <v>80</v>
      </c>
      <c r="AT142" s="173" t="s">
        <v>74</v>
      </c>
      <c r="AU142" s="173" t="s">
        <v>80</v>
      </c>
      <c r="AY142" s="172" t="s">
        <v>159</v>
      </c>
      <c r="BK142" s="174">
        <f>BK143+BK154</f>
        <v>0</v>
      </c>
    </row>
    <row r="143" spans="1:65" s="12" customFormat="1" ht="20.85" customHeight="1">
      <c r="B143" s="161"/>
      <c r="C143" s="162"/>
      <c r="D143" s="163" t="s">
        <v>74</v>
      </c>
      <c r="E143" s="175" t="s">
        <v>212</v>
      </c>
      <c r="F143" s="175" t="s">
        <v>213</v>
      </c>
      <c r="G143" s="162"/>
      <c r="H143" s="162"/>
      <c r="I143" s="165"/>
      <c r="J143" s="176">
        <f>BK143</f>
        <v>0</v>
      </c>
      <c r="K143" s="162"/>
      <c r="L143" s="167"/>
      <c r="M143" s="168"/>
      <c r="N143" s="169"/>
      <c r="O143" s="169"/>
      <c r="P143" s="170">
        <f>SUM(P144:P153)</f>
        <v>0</v>
      </c>
      <c r="Q143" s="169"/>
      <c r="R143" s="170">
        <f>SUM(R144:R153)</f>
        <v>0.34360000000000002</v>
      </c>
      <c r="S143" s="169"/>
      <c r="T143" s="171">
        <f>SUM(T144:T153)</f>
        <v>0</v>
      </c>
      <c r="AR143" s="172" t="s">
        <v>80</v>
      </c>
      <c r="AT143" s="173" t="s">
        <v>74</v>
      </c>
      <c r="AU143" s="173" t="s">
        <v>84</v>
      </c>
      <c r="AY143" s="172" t="s">
        <v>159</v>
      </c>
      <c r="BK143" s="174">
        <f>SUM(BK144:BK153)</f>
        <v>0</v>
      </c>
    </row>
    <row r="144" spans="1:65" s="2" customFormat="1" ht="24.2" customHeight="1">
      <c r="A144" s="37"/>
      <c r="B144" s="38"/>
      <c r="C144" s="177" t="s">
        <v>84</v>
      </c>
      <c r="D144" s="177" t="s">
        <v>163</v>
      </c>
      <c r="E144" s="178" t="s">
        <v>214</v>
      </c>
      <c r="F144" s="179" t="s">
        <v>215</v>
      </c>
      <c r="G144" s="180" t="s">
        <v>216</v>
      </c>
      <c r="H144" s="181">
        <v>51</v>
      </c>
      <c r="I144" s="182"/>
      <c r="J144" s="183">
        <f>ROUND(I144*H144,2)</f>
        <v>0</v>
      </c>
      <c r="K144" s="179" t="s">
        <v>167</v>
      </c>
      <c r="L144" s="42"/>
      <c r="M144" s="184" t="s">
        <v>19</v>
      </c>
      <c r="N144" s="185" t="s">
        <v>46</v>
      </c>
      <c r="O144" s="67"/>
      <c r="P144" s="186">
        <f>O144*H144</f>
        <v>0</v>
      </c>
      <c r="Q144" s="186">
        <v>3.5999999999999999E-3</v>
      </c>
      <c r="R144" s="186">
        <f>Q144*H144</f>
        <v>0.18359999999999999</v>
      </c>
      <c r="S144" s="186">
        <v>0</v>
      </c>
      <c r="T144" s="18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8" t="s">
        <v>90</v>
      </c>
      <c r="AT144" s="188" t="s">
        <v>163</v>
      </c>
      <c r="AU144" s="188" t="s">
        <v>87</v>
      </c>
      <c r="AY144" s="20" t="s">
        <v>159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20" t="s">
        <v>80</v>
      </c>
      <c r="BK144" s="189">
        <f>ROUND(I144*H144,2)</f>
        <v>0</v>
      </c>
      <c r="BL144" s="20" t="s">
        <v>90</v>
      </c>
      <c r="BM144" s="188" t="s">
        <v>217</v>
      </c>
    </row>
    <row r="145" spans="1:65" s="2" customFormat="1" ht="19.5">
      <c r="A145" s="37"/>
      <c r="B145" s="38"/>
      <c r="C145" s="39"/>
      <c r="D145" s="190" t="s">
        <v>169</v>
      </c>
      <c r="E145" s="39"/>
      <c r="F145" s="191" t="s">
        <v>218</v>
      </c>
      <c r="G145" s="39"/>
      <c r="H145" s="39"/>
      <c r="I145" s="192"/>
      <c r="J145" s="39"/>
      <c r="K145" s="39"/>
      <c r="L145" s="42"/>
      <c r="M145" s="193"/>
      <c r="N145" s="194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169</v>
      </c>
      <c r="AU145" s="20" t="s">
        <v>87</v>
      </c>
    </row>
    <row r="146" spans="1:65" s="2" customFormat="1" ht="11.25">
      <c r="A146" s="37"/>
      <c r="B146" s="38"/>
      <c r="C146" s="39"/>
      <c r="D146" s="195" t="s">
        <v>171</v>
      </c>
      <c r="E146" s="39"/>
      <c r="F146" s="196" t="s">
        <v>219</v>
      </c>
      <c r="G146" s="39"/>
      <c r="H146" s="39"/>
      <c r="I146" s="192"/>
      <c r="J146" s="39"/>
      <c r="K146" s="39"/>
      <c r="L146" s="42"/>
      <c r="M146" s="193"/>
      <c r="N146" s="194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171</v>
      </c>
      <c r="AU146" s="20" t="s">
        <v>87</v>
      </c>
    </row>
    <row r="147" spans="1:65" s="13" customFormat="1" ht="22.5">
      <c r="B147" s="197"/>
      <c r="C147" s="198"/>
      <c r="D147" s="190" t="s">
        <v>173</v>
      </c>
      <c r="E147" s="199" t="s">
        <v>19</v>
      </c>
      <c r="F147" s="200" t="s">
        <v>220</v>
      </c>
      <c r="G147" s="198"/>
      <c r="H147" s="199" t="s">
        <v>19</v>
      </c>
      <c r="I147" s="201"/>
      <c r="J147" s="198"/>
      <c r="K147" s="198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173</v>
      </c>
      <c r="AU147" s="206" t="s">
        <v>87</v>
      </c>
      <c r="AV147" s="13" t="s">
        <v>80</v>
      </c>
      <c r="AW147" s="13" t="s">
        <v>35</v>
      </c>
      <c r="AX147" s="13" t="s">
        <v>75</v>
      </c>
      <c r="AY147" s="206" t="s">
        <v>159</v>
      </c>
    </row>
    <row r="148" spans="1:65" s="14" customFormat="1" ht="11.25">
      <c r="B148" s="207"/>
      <c r="C148" s="208"/>
      <c r="D148" s="190" t="s">
        <v>173</v>
      </c>
      <c r="E148" s="209" t="s">
        <v>19</v>
      </c>
      <c r="F148" s="210" t="s">
        <v>221</v>
      </c>
      <c r="G148" s="208"/>
      <c r="H148" s="211">
        <v>51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173</v>
      </c>
      <c r="AU148" s="217" t="s">
        <v>87</v>
      </c>
      <c r="AV148" s="14" t="s">
        <v>84</v>
      </c>
      <c r="AW148" s="14" t="s">
        <v>35</v>
      </c>
      <c r="AX148" s="14" t="s">
        <v>80</v>
      </c>
      <c r="AY148" s="217" t="s">
        <v>159</v>
      </c>
    </row>
    <row r="149" spans="1:65" s="2" customFormat="1" ht="24.2" customHeight="1">
      <c r="A149" s="37"/>
      <c r="B149" s="38"/>
      <c r="C149" s="177" t="s">
        <v>87</v>
      </c>
      <c r="D149" s="177" t="s">
        <v>163</v>
      </c>
      <c r="E149" s="178" t="s">
        <v>222</v>
      </c>
      <c r="F149" s="179" t="s">
        <v>223</v>
      </c>
      <c r="G149" s="180" t="s">
        <v>216</v>
      </c>
      <c r="H149" s="181">
        <v>16</v>
      </c>
      <c r="I149" s="182"/>
      <c r="J149" s="183">
        <f>ROUND(I149*H149,2)</f>
        <v>0</v>
      </c>
      <c r="K149" s="179" t="s">
        <v>167</v>
      </c>
      <c r="L149" s="42"/>
      <c r="M149" s="184" t="s">
        <v>19</v>
      </c>
      <c r="N149" s="185" t="s">
        <v>46</v>
      </c>
      <c r="O149" s="67"/>
      <c r="P149" s="186">
        <f>O149*H149</f>
        <v>0</v>
      </c>
      <c r="Q149" s="186">
        <v>0.01</v>
      </c>
      <c r="R149" s="186">
        <f>Q149*H149</f>
        <v>0.16</v>
      </c>
      <c r="S149" s="186">
        <v>0</v>
      </c>
      <c r="T149" s="18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8" t="s">
        <v>90</v>
      </c>
      <c r="AT149" s="188" t="s">
        <v>163</v>
      </c>
      <c r="AU149" s="188" t="s">
        <v>87</v>
      </c>
      <c r="AY149" s="20" t="s">
        <v>159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80</v>
      </c>
      <c r="BK149" s="189">
        <f>ROUND(I149*H149,2)</f>
        <v>0</v>
      </c>
      <c r="BL149" s="20" t="s">
        <v>90</v>
      </c>
      <c r="BM149" s="188" t="s">
        <v>224</v>
      </c>
    </row>
    <row r="150" spans="1:65" s="2" customFormat="1" ht="19.5">
      <c r="A150" s="37"/>
      <c r="B150" s="38"/>
      <c r="C150" s="39"/>
      <c r="D150" s="190" t="s">
        <v>169</v>
      </c>
      <c r="E150" s="39"/>
      <c r="F150" s="191" t="s">
        <v>225</v>
      </c>
      <c r="G150" s="39"/>
      <c r="H150" s="39"/>
      <c r="I150" s="192"/>
      <c r="J150" s="39"/>
      <c r="K150" s="39"/>
      <c r="L150" s="42"/>
      <c r="M150" s="193"/>
      <c r="N150" s="194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169</v>
      </c>
      <c r="AU150" s="20" t="s">
        <v>87</v>
      </c>
    </row>
    <row r="151" spans="1:65" s="2" customFormat="1" ht="11.25">
      <c r="A151" s="37"/>
      <c r="B151" s="38"/>
      <c r="C151" s="39"/>
      <c r="D151" s="195" t="s">
        <v>171</v>
      </c>
      <c r="E151" s="39"/>
      <c r="F151" s="196" t="s">
        <v>226</v>
      </c>
      <c r="G151" s="39"/>
      <c r="H151" s="39"/>
      <c r="I151" s="192"/>
      <c r="J151" s="39"/>
      <c r="K151" s="39"/>
      <c r="L151" s="42"/>
      <c r="M151" s="193"/>
      <c r="N151" s="194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171</v>
      </c>
      <c r="AU151" s="20" t="s">
        <v>87</v>
      </c>
    </row>
    <row r="152" spans="1:65" s="13" customFormat="1" ht="11.25">
      <c r="B152" s="197"/>
      <c r="C152" s="198"/>
      <c r="D152" s="190" t="s">
        <v>173</v>
      </c>
      <c r="E152" s="199" t="s">
        <v>19</v>
      </c>
      <c r="F152" s="200" t="s">
        <v>227</v>
      </c>
      <c r="G152" s="198"/>
      <c r="H152" s="199" t="s">
        <v>19</v>
      </c>
      <c r="I152" s="201"/>
      <c r="J152" s="198"/>
      <c r="K152" s="198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173</v>
      </c>
      <c r="AU152" s="206" t="s">
        <v>87</v>
      </c>
      <c r="AV152" s="13" t="s">
        <v>80</v>
      </c>
      <c r="AW152" s="13" t="s">
        <v>35</v>
      </c>
      <c r="AX152" s="13" t="s">
        <v>75</v>
      </c>
      <c r="AY152" s="206" t="s">
        <v>159</v>
      </c>
    </row>
    <row r="153" spans="1:65" s="14" customFormat="1" ht="11.25">
      <c r="B153" s="207"/>
      <c r="C153" s="208"/>
      <c r="D153" s="190" t="s">
        <v>173</v>
      </c>
      <c r="E153" s="209" t="s">
        <v>19</v>
      </c>
      <c r="F153" s="210" t="s">
        <v>228</v>
      </c>
      <c r="G153" s="208"/>
      <c r="H153" s="211">
        <v>16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173</v>
      </c>
      <c r="AU153" s="217" t="s">
        <v>87</v>
      </c>
      <c r="AV153" s="14" t="s">
        <v>84</v>
      </c>
      <c r="AW153" s="14" t="s">
        <v>35</v>
      </c>
      <c r="AX153" s="14" t="s">
        <v>80</v>
      </c>
      <c r="AY153" s="217" t="s">
        <v>159</v>
      </c>
    </row>
    <row r="154" spans="1:65" s="12" customFormat="1" ht="20.85" customHeight="1">
      <c r="B154" s="161"/>
      <c r="C154" s="162"/>
      <c r="D154" s="163" t="s">
        <v>74</v>
      </c>
      <c r="E154" s="175" t="s">
        <v>229</v>
      </c>
      <c r="F154" s="175" t="s">
        <v>230</v>
      </c>
      <c r="G154" s="162"/>
      <c r="H154" s="162"/>
      <c r="I154" s="165"/>
      <c r="J154" s="176">
        <f>BK154</f>
        <v>0</v>
      </c>
      <c r="K154" s="162"/>
      <c r="L154" s="167"/>
      <c r="M154" s="168"/>
      <c r="N154" s="169"/>
      <c r="O154" s="169"/>
      <c r="P154" s="170">
        <f>SUM(P155:P257)</f>
        <v>0</v>
      </c>
      <c r="Q154" s="169"/>
      <c r="R154" s="170">
        <f>SUM(R155:R257)</f>
        <v>8.5145041200000016</v>
      </c>
      <c r="S154" s="169"/>
      <c r="T154" s="171">
        <f>SUM(T155:T257)</f>
        <v>2.2879400000000001E-2</v>
      </c>
      <c r="AR154" s="172" t="s">
        <v>80</v>
      </c>
      <c r="AT154" s="173" t="s">
        <v>74</v>
      </c>
      <c r="AU154" s="173" t="s">
        <v>84</v>
      </c>
      <c r="AY154" s="172" t="s">
        <v>159</v>
      </c>
      <c r="BK154" s="174">
        <f>SUM(BK155:BK257)</f>
        <v>0</v>
      </c>
    </row>
    <row r="155" spans="1:65" s="2" customFormat="1" ht="24.2" customHeight="1">
      <c r="A155" s="37"/>
      <c r="B155" s="38"/>
      <c r="C155" s="177" t="s">
        <v>90</v>
      </c>
      <c r="D155" s="177" t="s">
        <v>163</v>
      </c>
      <c r="E155" s="178" t="s">
        <v>231</v>
      </c>
      <c r="F155" s="179" t="s">
        <v>232</v>
      </c>
      <c r="G155" s="180" t="s">
        <v>233</v>
      </c>
      <c r="H155" s="181">
        <v>91.158000000000001</v>
      </c>
      <c r="I155" s="182"/>
      <c r="J155" s="183">
        <f>ROUND(I155*H155,2)</f>
        <v>0</v>
      </c>
      <c r="K155" s="179" t="s">
        <v>167</v>
      </c>
      <c r="L155" s="42"/>
      <c r="M155" s="184" t="s">
        <v>19</v>
      </c>
      <c r="N155" s="185" t="s">
        <v>46</v>
      </c>
      <c r="O155" s="67"/>
      <c r="P155" s="186">
        <f>O155*H155</f>
        <v>0</v>
      </c>
      <c r="Q155" s="186">
        <v>5.0939999999999999E-2</v>
      </c>
      <c r="R155" s="186">
        <f>Q155*H155</f>
        <v>4.6435885199999998</v>
      </c>
      <c r="S155" s="186">
        <v>0</v>
      </c>
      <c r="T155" s="18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90</v>
      </c>
      <c r="AT155" s="188" t="s">
        <v>163</v>
      </c>
      <c r="AU155" s="188" t="s">
        <v>87</v>
      </c>
      <c r="AY155" s="20" t="s">
        <v>159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80</v>
      </c>
      <c r="BK155" s="189">
        <f>ROUND(I155*H155,2)</f>
        <v>0</v>
      </c>
      <c r="BL155" s="20" t="s">
        <v>90</v>
      </c>
      <c r="BM155" s="188" t="s">
        <v>234</v>
      </c>
    </row>
    <row r="156" spans="1:65" s="2" customFormat="1" ht="19.5">
      <c r="A156" s="37"/>
      <c r="B156" s="38"/>
      <c r="C156" s="39"/>
      <c r="D156" s="190" t="s">
        <v>169</v>
      </c>
      <c r="E156" s="39"/>
      <c r="F156" s="191" t="s">
        <v>235</v>
      </c>
      <c r="G156" s="39"/>
      <c r="H156" s="39"/>
      <c r="I156" s="192"/>
      <c r="J156" s="39"/>
      <c r="K156" s="39"/>
      <c r="L156" s="42"/>
      <c r="M156" s="193"/>
      <c r="N156" s="194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169</v>
      </c>
      <c r="AU156" s="20" t="s">
        <v>87</v>
      </c>
    </row>
    <row r="157" spans="1:65" s="2" customFormat="1" ht="11.25">
      <c r="A157" s="37"/>
      <c r="B157" s="38"/>
      <c r="C157" s="39"/>
      <c r="D157" s="195" t="s">
        <v>171</v>
      </c>
      <c r="E157" s="39"/>
      <c r="F157" s="196" t="s">
        <v>236</v>
      </c>
      <c r="G157" s="39"/>
      <c r="H157" s="39"/>
      <c r="I157" s="192"/>
      <c r="J157" s="39"/>
      <c r="K157" s="39"/>
      <c r="L157" s="42"/>
      <c r="M157" s="193"/>
      <c r="N157" s="194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171</v>
      </c>
      <c r="AU157" s="20" t="s">
        <v>87</v>
      </c>
    </row>
    <row r="158" spans="1:65" s="14" customFormat="1" ht="11.25">
      <c r="B158" s="207"/>
      <c r="C158" s="208"/>
      <c r="D158" s="190" t="s">
        <v>173</v>
      </c>
      <c r="E158" s="209" t="s">
        <v>19</v>
      </c>
      <c r="F158" s="210" t="s">
        <v>237</v>
      </c>
      <c r="G158" s="208"/>
      <c r="H158" s="211">
        <v>91.158000000000001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173</v>
      </c>
      <c r="AU158" s="217" t="s">
        <v>87</v>
      </c>
      <c r="AV158" s="14" t="s">
        <v>84</v>
      </c>
      <c r="AW158" s="14" t="s">
        <v>35</v>
      </c>
      <c r="AX158" s="14" t="s">
        <v>80</v>
      </c>
      <c r="AY158" s="217" t="s">
        <v>159</v>
      </c>
    </row>
    <row r="159" spans="1:65" s="2" customFormat="1" ht="24.2" customHeight="1">
      <c r="A159" s="37"/>
      <c r="B159" s="38"/>
      <c r="C159" s="177" t="s">
        <v>93</v>
      </c>
      <c r="D159" s="177" t="s">
        <v>163</v>
      </c>
      <c r="E159" s="178" t="s">
        <v>238</v>
      </c>
      <c r="F159" s="179" t="s">
        <v>239</v>
      </c>
      <c r="G159" s="180" t="s">
        <v>233</v>
      </c>
      <c r="H159" s="181">
        <v>91.158000000000001</v>
      </c>
      <c r="I159" s="182"/>
      <c r="J159" s="183">
        <f>ROUND(I159*H159,2)</f>
        <v>0</v>
      </c>
      <c r="K159" s="179" t="s">
        <v>167</v>
      </c>
      <c r="L159" s="42"/>
      <c r="M159" s="184" t="s">
        <v>19</v>
      </c>
      <c r="N159" s="185" t="s">
        <v>46</v>
      </c>
      <c r="O159" s="67"/>
      <c r="P159" s="186">
        <f>O159*H159</f>
        <v>0</v>
      </c>
      <c r="Q159" s="186">
        <v>6.4999999999999997E-3</v>
      </c>
      <c r="R159" s="186">
        <f>Q159*H159</f>
        <v>0.59252700000000003</v>
      </c>
      <c r="S159" s="186">
        <v>0</v>
      </c>
      <c r="T159" s="18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8" t="s">
        <v>90</v>
      </c>
      <c r="AT159" s="188" t="s">
        <v>163</v>
      </c>
      <c r="AU159" s="188" t="s">
        <v>87</v>
      </c>
      <c r="AY159" s="20" t="s">
        <v>159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80</v>
      </c>
      <c r="BK159" s="189">
        <f>ROUND(I159*H159,2)</f>
        <v>0</v>
      </c>
      <c r="BL159" s="20" t="s">
        <v>90</v>
      </c>
      <c r="BM159" s="188" t="s">
        <v>240</v>
      </c>
    </row>
    <row r="160" spans="1:65" s="2" customFormat="1" ht="19.5">
      <c r="A160" s="37"/>
      <c r="B160" s="38"/>
      <c r="C160" s="39"/>
      <c r="D160" s="190" t="s">
        <v>169</v>
      </c>
      <c r="E160" s="39"/>
      <c r="F160" s="191" t="s">
        <v>241</v>
      </c>
      <c r="G160" s="39"/>
      <c r="H160" s="39"/>
      <c r="I160" s="192"/>
      <c r="J160" s="39"/>
      <c r="K160" s="39"/>
      <c r="L160" s="42"/>
      <c r="M160" s="193"/>
      <c r="N160" s="194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169</v>
      </c>
      <c r="AU160" s="20" t="s">
        <v>87</v>
      </c>
    </row>
    <row r="161" spans="1:65" s="2" customFormat="1" ht="11.25">
      <c r="A161" s="37"/>
      <c r="B161" s="38"/>
      <c r="C161" s="39"/>
      <c r="D161" s="195" t="s">
        <v>171</v>
      </c>
      <c r="E161" s="39"/>
      <c r="F161" s="196" t="s">
        <v>242</v>
      </c>
      <c r="G161" s="39"/>
      <c r="H161" s="39"/>
      <c r="I161" s="192"/>
      <c r="J161" s="39"/>
      <c r="K161" s="39"/>
      <c r="L161" s="42"/>
      <c r="M161" s="193"/>
      <c r="N161" s="194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171</v>
      </c>
      <c r="AU161" s="20" t="s">
        <v>87</v>
      </c>
    </row>
    <row r="162" spans="1:65" s="14" customFormat="1" ht="11.25">
      <c r="B162" s="207"/>
      <c r="C162" s="208"/>
      <c r="D162" s="190" t="s">
        <v>173</v>
      </c>
      <c r="E162" s="209" t="s">
        <v>19</v>
      </c>
      <c r="F162" s="210" t="s">
        <v>237</v>
      </c>
      <c r="G162" s="208"/>
      <c r="H162" s="211">
        <v>91.158000000000001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173</v>
      </c>
      <c r="AU162" s="217" t="s">
        <v>87</v>
      </c>
      <c r="AV162" s="14" t="s">
        <v>84</v>
      </c>
      <c r="AW162" s="14" t="s">
        <v>35</v>
      </c>
      <c r="AX162" s="14" t="s">
        <v>80</v>
      </c>
      <c r="AY162" s="217" t="s">
        <v>159</v>
      </c>
    </row>
    <row r="163" spans="1:65" s="2" customFormat="1" ht="24.2" customHeight="1">
      <c r="A163" s="37"/>
      <c r="B163" s="38"/>
      <c r="C163" s="177" t="s">
        <v>96</v>
      </c>
      <c r="D163" s="177" t="s">
        <v>163</v>
      </c>
      <c r="E163" s="178" t="s">
        <v>243</v>
      </c>
      <c r="F163" s="179" t="s">
        <v>244</v>
      </c>
      <c r="G163" s="180" t="s">
        <v>233</v>
      </c>
      <c r="H163" s="181">
        <v>182.316</v>
      </c>
      <c r="I163" s="182"/>
      <c r="J163" s="183">
        <f>ROUND(I163*H163,2)</f>
        <v>0</v>
      </c>
      <c r="K163" s="179" t="s">
        <v>167</v>
      </c>
      <c r="L163" s="42"/>
      <c r="M163" s="184" t="s">
        <v>19</v>
      </c>
      <c r="N163" s="185" t="s">
        <v>46</v>
      </c>
      <c r="O163" s="67"/>
      <c r="P163" s="186">
        <f>O163*H163</f>
        <v>0</v>
      </c>
      <c r="Q163" s="186">
        <v>1.67E-2</v>
      </c>
      <c r="R163" s="186">
        <f>Q163*H163</f>
        <v>3.0446771999999998</v>
      </c>
      <c r="S163" s="186">
        <v>0</v>
      </c>
      <c r="T163" s="18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8" t="s">
        <v>228</v>
      </c>
      <c r="AT163" s="188" t="s">
        <v>163</v>
      </c>
      <c r="AU163" s="188" t="s">
        <v>87</v>
      </c>
      <c r="AY163" s="20" t="s">
        <v>159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20" t="s">
        <v>80</v>
      </c>
      <c r="BK163" s="189">
        <f>ROUND(I163*H163,2)</f>
        <v>0</v>
      </c>
      <c r="BL163" s="20" t="s">
        <v>228</v>
      </c>
      <c r="BM163" s="188" t="s">
        <v>245</v>
      </c>
    </row>
    <row r="164" spans="1:65" s="2" customFormat="1" ht="19.5">
      <c r="A164" s="37"/>
      <c r="B164" s="38"/>
      <c r="C164" s="39"/>
      <c r="D164" s="190" t="s">
        <v>169</v>
      </c>
      <c r="E164" s="39"/>
      <c r="F164" s="191" t="s">
        <v>246</v>
      </c>
      <c r="G164" s="39"/>
      <c r="H164" s="39"/>
      <c r="I164" s="192"/>
      <c r="J164" s="39"/>
      <c r="K164" s="39"/>
      <c r="L164" s="42"/>
      <c r="M164" s="193"/>
      <c r="N164" s="194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169</v>
      </c>
      <c r="AU164" s="20" t="s">
        <v>87</v>
      </c>
    </row>
    <row r="165" spans="1:65" s="2" customFormat="1" ht="11.25">
      <c r="A165" s="37"/>
      <c r="B165" s="38"/>
      <c r="C165" s="39"/>
      <c r="D165" s="195" t="s">
        <v>171</v>
      </c>
      <c r="E165" s="39"/>
      <c r="F165" s="196" t="s">
        <v>247</v>
      </c>
      <c r="G165" s="39"/>
      <c r="H165" s="39"/>
      <c r="I165" s="192"/>
      <c r="J165" s="39"/>
      <c r="K165" s="39"/>
      <c r="L165" s="42"/>
      <c r="M165" s="193"/>
      <c r="N165" s="194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171</v>
      </c>
      <c r="AU165" s="20" t="s">
        <v>87</v>
      </c>
    </row>
    <row r="166" spans="1:65" s="13" customFormat="1" ht="11.25">
      <c r="B166" s="197"/>
      <c r="C166" s="198"/>
      <c r="D166" s="190" t="s">
        <v>173</v>
      </c>
      <c r="E166" s="199" t="s">
        <v>19</v>
      </c>
      <c r="F166" s="200" t="s">
        <v>248</v>
      </c>
      <c r="G166" s="198"/>
      <c r="H166" s="199" t="s">
        <v>19</v>
      </c>
      <c r="I166" s="201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173</v>
      </c>
      <c r="AU166" s="206" t="s">
        <v>87</v>
      </c>
      <c r="AV166" s="13" t="s">
        <v>80</v>
      </c>
      <c r="AW166" s="13" t="s">
        <v>35</v>
      </c>
      <c r="AX166" s="13" t="s">
        <v>75</v>
      </c>
      <c r="AY166" s="206" t="s">
        <v>159</v>
      </c>
    </row>
    <row r="167" spans="1:65" s="13" customFormat="1" ht="11.25">
      <c r="B167" s="197"/>
      <c r="C167" s="198"/>
      <c r="D167" s="190" t="s">
        <v>173</v>
      </c>
      <c r="E167" s="199" t="s">
        <v>19</v>
      </c>
      <c r="F167" s="200" t="s">
        <v>249</v>
      </c>
      <c r="G167" s="198"/>
      <c r="H167" s="199" t="s">
        <v>19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173</v>
      </c>
      <c r="AU167" s="206" t="s">
        <v>87</v>
      </c>
      <c r="AV167" s="13" t="s">
        <v>80</v>
      </c>
      <c r="AW167" s="13" t="s">
        <v>35</v>
      </c>
      <c r="AX167" s="13" t="s">
        <v>75</v>
      </c>
      <c r="AY167" s="206" t="s">
        <v>159</v>
      </c>
    </row>
    <row r="168" spans="1:65" s="14" customFormat="1" ht="11.25">
      <c r="B168" s="207"/>
      <c r="C168" s="208"/>
      <c r="D168" s="190" t="s">
        <v>173</v>
      </c>
      <c r="E168" s="209" t="s">
        <v>19</v>
      </c>
      <c r="F168" s="210" t="s">
        <v>250</v>
      </c>
      <c r="G168" s="208"/>
      <c r="H168" s="211">
        <v>2.75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173</v>
      </c>
      <c r="AU168" s="217" t="s">
        <v>87</v>
      </c>
      <c r="AV168" s="14" t="s">
        <v>84</v>
      </c>
      <c r="AW168" s="14" t="s">
        <v>35</v>
      </c>
      <c r="AX168" s="14" t="s">
        <v>75</v>
      </c>
      <c r="AY168" s="217" t="s">
        <v>159</v>
      </c>
    </row>
    <row r="169" spans="1:65" s="13" customFormat="1" ht="11.25">
      <c r="B169" s="197"/>
      <c r="C169" s="198"/>
      <c r="D169" s="190" t="s">
        <v>173</v>
      </c>
      <c r="E169" s="199" t="s">
        <v>19</v>
      </c>
      <c r="F169" s="200" t="s">
        <v>251</v>
      </c>
      <c r="G169" s="198"/>
      <c r="H169" s="199" t="s">
        <v>19</v>
      </c>
      <c r="I169" s="201"/>
      <c r="J169" s="198"/>
      <c r="K169" s="198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173</v>
      </c>
      <c r="AU169" s="206" t="s">
        <v>87</v>
      </c>
      <c r="AV169" s="13" t="s">
        <v>80</v>
      </c>
      <c r="AW169" s="13" t="s">
        <v>35</v>
      </c>
      <c r="AX169" s="13" t="s">
        <v>75</v>
      </c>
      <c r="AY169" s="206" t="s">
        <v>159</v>
      </c>
    </row>
    <row r="170" spans="1:65" s="13" customFormat="1" ht="11.25">
      <c r="B170" s="197"/>
      <c r="C170" s="198"/>
      <c r="D170" s="190" t="s">
        <v>173</v>
      </c>
      <c r="E170" s="199" t="s">
        <v>19</v>
      </c>
      <c r="F170" s="200" t="s">
        <v>175</v>
      </c>
      <c r="G170" s="198"/>
      <c r="H170" s="199" t="s">
        <v>19</v>
      </c>
      <c r="I170" s="201"/>
      <c r="J170" s="198"/>
      <c r="K170" s="198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173</v>
      </c>
      <c r="AU170" s="206" t="s">
        <v>87</v>
      </c>
      <c r="AV170" s="13" t="s">
        <v>80</v>
      </c>
      <c r="AW170" s="13" t="s">
        <v>35</v>
      </c>
      <c r="AX170" s="13" t="s">
        <v>75</v>
      </c>
      <c r="AY170" s="206" t="s">
        <v>159</v>
      </c>
    </row>
    <row r="171" spans="1:65" s="14" customFormat="1" ht="11.25">
      <c r="B171" s="207"/>
      <c r="C171" s="208"/>
      <c r="D171" s="190" t="s">
        <v>173</v>
      </c>
      <c r="E171" s="209" t="s">
        <v>19</v>
      </c>
      <c r="F171" s="210" t="s">
        <v>252</v>
      </c>
      <c r="G171" s="208"/>
      <c r="H171" s="211">
        <v>4.4000000000000004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173</v>
      </c>
      <c r="AU171" s="217" t="s">
        <v>87</v>
      </c>
      <c r="AV171" s="14" t="s">
        <v>84</v>
      </c>
      <c r="AW171" s="14" t="s">
        <v>35</v>
      </c>
      <c r="AX171" s="14" t="s">
        <v>75</v>
      </c>
      <c r="AY171" s="217" t="s">
        <v>159</v>
      </c>
    </row>
    <row r="172" spans="1:65" s="13" customFormat="1" ht="11.25">
      <c r="B172" s="197"/>
      <c r="C172" s="198"/>
      <c r="D172" s="190" t="s">
        <v>173</v>
      </c>
      <c r="E172" s="199" t="s">
        <v>19</v>
      </c>
      <c r="F172" s="200" t="s">
        <v>177</v>
      </c>
      <c r="G172" s="198"/>
      <c r="H172" s="199" t="s">
        <v>19</v>
      </c>
      <c r="I172" s="201"/>
      <c r="J172" s="198"/>
      <c r="K172" s="198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173</v>
      </c>
      <c r="AU172" s="206" t="s">
        <v>87</v>
      </c>
      <c r="AV172" s="13" t="s">
        <v>80</v>
      </c>
      <c r="AW172" s="13" t="s">
        <v>35</v>
      </c>
      <c r="AX172" s="13" t="s">
        <v>75</v>
      </c>
      <c r="AY172" s="206" t="s">
        <v>159</v>
      </c>
    </row>
    <row r="173" spans="1:65" s="14" customFormat="1" ht="11.25">
      <c r="B173" s="207"/>
      <c r="C173" s="208"/>
      <c r="D173" s="190" t="s">
        <v>173</v>
      </c>
      <c r="E173" s="209" t="s">
        <v>19</v>
      </c>
      <c r="F173" s="210" t="s">
        <v>253</v>
      </c>
      <c r="G173" s="208"/>
      <c r="H173" s="211">
        <v>3.85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173</v>
      </c>
      <c r="AU173" s="217" t="s">
        <v>87</v>
      </c>
      <c r="AV173" s="14" t="s">
        <v>84</v>
      </c>
      <c r="AW173" s="14" t="s">
        <v>35</v>
      </c>
      <c r="AX173" s="14" t="s">
        <v>75</v>
      </c>
      <c r="AY173" s="217" t="s">
        <v>159</v>
      </c>
    </row>
    <row r="174" spans="1:65" s="13" customFormat="1" ht="11.25">
      <c r="B174" s="197"/>
      <c r="C174" s="198"/>
      <c r="D174" s="190" t="s">
        <v>173</v>
      </c>
      <c r="E174" s="199" t="s">
        <v>19</v>
      </c>
      <c r="F174" s="200" t="s">
        <v>179</v>
      </c>
      <c r="G174" s="198"/>
      <c r="H174" s="199" t="s">
        <v>19</v>
      </c>
      <c r="I174" s="201"/>
      <c r="J174" s="198"/>
      <c r="K174" s="198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173</v>
      </c>
      <c r="AU174" s="206" t="s">
        <v>87</v>
      </c>
      <c r="AV174" s="13" t="s">
        <v>80</v>
      </c>
      <c r="AW174" s="13" t="s">
        <v>35</v>
      </c>
      <c r="AX174" s="13" t="s">
        <v>75</v>
      </c>
      <c r="AY174" s="206" t="s">
        <v>159</v>
      </c>
    </row>
    <row r="175" spans="1:65" s="14" customFormat="1" ht="11.25">
      <c r="B175" s="207"/>
      <c r="C175" s="208"/>
      <c r="D175" s="190" t="s">
        <v>173</v>
      </c>
      <c r="E175" s="209" t="s">
        <v>19</v>
      </c>
      <c r="F175" s="210" t="s">
        <v>254</v>
      </c>
      <c r="G175" s="208"/>
      <c r="H175" s="211">
        <v>4.7249999999999996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173</v>
      </c>
      <c r="AU175" s="217" t="s">
        <v>87</v>
      </c>
      <c r="AV175" s="14" t="s">
        <v>84</v>
      </c>
      <c r="AW175" s="14" t="s">
        <v>35</v>
      </c>
      <c r="AX175" s="14" t="s">
        <v>75</v>
      </c>
      <c r="AY175" s="217" t="s">
        <v>159</v>
      </c>
    </row>
    <row r="176" spans="1:65" s="13" customFormat="1" ht="11.25">
      <c r="B176" s="197"/>
      <c r="C176" s="198"/>
      <c r="D176" s="190" t="s">
        <v>173</v>
      </c>
      <c r="E176" s="199" t="s">
        <v>19</v>
      </c>
      <c r="F176" s="200" t="s">
        <v>181</v>
      </c>
      <c r="G176" s="198"/>
      <c r="H176" s="199" t="s">
        <v>19</v>
      </c>
      <c r="I176" s="201"/>
      <c r="J176" s="198"/>
      <c r="K176" s="198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173</v>
      </c>
      <c r="AU176" s="206" t="s">
        <v>87</v>
      </c>
      <c r="AV176" s="13" t="s">
        <v>80</v>
      </c>
      <c r="AW176" s="13" t="s">
        <v>35</v>
      </c>
      <c r="AX176" s="13" t="s">
        <v>75</v>
      </c>
      <c r="AY176" s="206" t="s">
        <v>159</v>
      </c>
    </row>
    <row r="177" spans="2:51" s="14" customFormat="1" ht="11.25">
      <c r="B177" s="207"/>
      <c r="C177" s="208"/>
      <c r="D177" s="190" t="s">
        <v>173</v>
      </c>
      <c r="E177" s="209" t="s">
        <v>19</v>
      </c>
      <c r="F177" s="210" t="s">
        <v>255</v>
      </c>
      <c r="G177" s="208"/>
      <c r="H177" s="211">
        <v>5.15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173</v>
      </c>
      <c r="AU177" s="217" t="s">
        <v>87</v>
      </c>
      <c r="AV177" s="14" t="s">
        <v>84</v>
      </c>
      <c r="AW177" s="14" t="s">
        <v>35</v>
      </c>
      <c r="AX177" s="14" t="s">
        <v>75</v>
      </c>
      <c r="AY177" s="217" t="s">
        <v>159</v>
      </c>
    </row>
    <row r="178" spans="2:51" s="13" customFormat="1" ht="11.25">
      <c r="B178" s="197"/>
      <c r="C178" s="198"/>
      <c r="D178" s="190" t="s">
        <v>173</v>
      </c>
      <c r="E178" s="199" t="s">
        <v>19</v>
      </c>
      <c r="F178" s="200" t="s">
        <v>183</v>
      </c>
      <c r="G178" s="198"/>
      <c r="H178" s="199" t="s">
        <v>19</v>
      </c>
      <c r="I178" s="201"/>
      <c r="J178" s="198"/>
      <c r="K178" s="198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173</v>
      </c>
      <c r="AU178" s="206" t="s">
        <v>87</v>
      </c>
      <c r="AV178" s="13" t="s">
        <v>80</v>
      </c>
      <c r="AW178" s="13" t="s">
        <v>35</v>
      </c>
      <c r="AX178" s="13" t="s">
        <v>75</v>
      </c>
      <c r="AY178" s="206" t="s">
        <v>159</v>
      </c>
    </row>
    <row r="179" spans="2:51" s="14" customFormat="1" ht="11.25">
      <c r="B179" s="207"/>
      <c r="C179" s="208"/>
      <c r="D179" s="190" t="s">
        <v>173</v>
      </c>
      <c r="E179" s="209" t="s">
        <v>19</v>
      </c>
      <c r="F179" s="210" t="s">
        <v>256</v>
      </c>
      <c r="G179" s="208"/>
      <c r="H179" s="211">
        <v>3.9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173</v>
      </c>
      <c r="AU179" s="217" t="s">
        <v>87</v>
      </c>
      <c r="AV179" s="14" t="s">
        <v>84</v>
      </c>
      <c r="AW179" s="14" t="s">
        <v>35</v>
      </c>
      <c r="AX179" s="14" t="s">
        <v>75</v>
      </c>
      <c r="AY179" s="217" t="s">
        <v>159</v>
      </c>
    </row>
    <row r="180" spans="2:51" s="13" customFormat="1" ht="11.25">
      <c r="B180" s="197"/>
      <c r="C180" s="198"/>
      <c r="D180" s="190" t="s">
        <v>173</v>
      </c>
      <c r="E180" s="199" t="s">
        <v>19</v>
      </c>
      <c r="F180" s="200" t="s">
        <v>185</v>
      </c>
      <c r="G180" s="198"/>
      <c r="H180" s="199" t="s">
        <v>19</v>
      </c>
      <c r="I180" s="201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173</v>
      </c>
      <c r="AU180" s="206" t="s">
        <v>87</v>
      </c>
      <c r="AV180" s="13" t="s">
        <v>80</v>
      </c>
      <c r="AW180" s="13" t="s">
        <v>35</v>
      </c>
      <c r="AX180" s="13" t="s">
        <v>75</v>
      </c>
      <c r="AY180" s="206" t="s">
        <v>159</v>
      </c>
    </row>
    <row r="181" spans="2:51" s="14" customFormat="1" ht="11.25">
      <c r="B181" s="207"/>
      <c r="C181" s="208"/>
      <c r="D181" s="190" t="s">
        <v>173</v>
      </c>
      <c r="E181" s="209" t="s">
        <v>19</v>
      </c>
      <c r="F181" s="210" t="s">
        <v>257</v>
      </c>
      <c r="G181" s="208"/>
      <c r="H181" s="211">
        <v>2.92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173</v>
      </c>
      <c r="AU181" s="217" t="s">
        <v>87</v>
      </c>
      <c r="AV181" s="14" t="s">
        <v>84</v>
      </c>
      <c r="AW181" s="14" t="s">
        <v>35</v>
      </c>
      <c r="AX181" s="14" t="s">
        <v>75</v>
      </c>
      <c r="AY181" s="217" t="s">
        <v>159</v>
      </c>
    </row>
    <row r="182" spans="2:51" s="13" customFormat="1" ht="11.25">
      <c r="B182" s="197"/>
      <c r="C182" s="198"/>
      <c r="D182" s="190" t="s">
        <v>173</v>
      </c>
      <c r="E182" s="199" t="s">
        <v>19</v>
      </c>
      <c r="F182" s="200" t="s">
        <v>187</v>
      </c>
      <c r="G182" s="198"/>
      <c r="H182" s="199" t="s">
        <v>19</v>
      </c>
      <c r="I182" s="201"/>
      <c r="J182" s="198"/>
      <c r="K182" s="198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173</v>
      </c>
      <c r="AU182" s="206" t="s">
        <v>87</v>
      </c>
      <c r="AV182" s="13" t="s">
        <v>80</v>
      </c>
      <c r="AW182" s="13" t="s">
        <v>35</v>
      </c>
      <c r="AX182" s="13" t="s">
        <v>75</v>
      </c>
      <c r="AY182" s="206" t="s">
        <v>159</v>
      </c>
    </row>
    <row r="183" spans="2:51" s="14" customFormat="1" ht="11.25">
      <c r="B183" s="207"/>
      <c r="C183" s="208"/>
      <c r="D183" s="190" t="s">
        <v>173</v>
      </c>
      <c r="E183" s="209" t="s">
        <v>19</v>
      </c>
      <c r="F183" s="210" t="s">
        <v>258</v>
      </c>
      <c r="G183" s="208"/>
      <c r="H183" s="211">
        <v>4.34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173</v>
      </c>
      <c r="AU183" s="217" t="s">
        <v>87</v>
      </c>
      <c r="AV183" s="14" t="s">
        <v>84</v>
      </c>
      <c r="AW183" s="14" t="s">
        <v>35</v>
      </c>
      <c r="AX183" s="14" t="s">
        <v>75</v>
      </c>
      <c r="AY183" s="217" t="s">
        <v>159</v>
      </c>
    </row>
    <row r="184" spans="2:51" s="13" customFormat="1" ht="11.25">
      <c r="B184" s="197"/>
      <c r="C184" s="198"/>
      <c r="D184" s="190" t="s">
        <v>173</v>
      </c>
      <c r="E184" s="199" t="s">
        <v>19</v>
      </c>
      <c r="F184" s="200" t="s">
        <v>189</v>
      </c>
      <c r="G184" s="198"/>
      <c r="H184" s="199" t="s">
        <v>19</v>
      </c>
      <c r="I184" s="201"/>
      <c r="J184" s="198"/>
      <c r="K184" s="198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173</v>
      </c>
      <c r="AU184" s="206" t="s">
        <v>87</v>
      </c>
      <c r="AV184" s="13" t="s">
        <v>80</v>
      </c>
      <c r="AW184" s="13" t="s">
        <v>35</v>
      </c>
      <c r="AX184" s="13" t="s">
        <v>75</v>
      </c>
      <c r="AY184" s="206" t="s">
        <v>159</v>
      </c>
    </row>
    <row r="185" spans="2:51" s="14" customFormat="1" ht="11.25">
      <c r="B185" s="207"/>
      <c r="C185" s="208"/>
      <c r="D185" s="190" t="s">
        <v>173</v>
      </c>
      <c r="E185" s="209" t="s">
        <v>19</v>
      </c>
      <c r="F185" s="210" t="s">
        <v>259</v>
      </c>
      <c r="G185" s="208"/>
      <c r="H185" s="211">
        <v>2.9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173</v>
      </c>
      <c r="AU185" s="217" t="s">
        <v>87</v>
      </c>
      <c r="AV185" s="14" t="s">
        <v>84</v>
      </c>
      <c r="AW185" s="14" t="s">
        <v>35</v>
      </c>
      <c r="AX185" s="14" t="s">
        <v>75</v>
      </c>
      <c r="AY185" s="217" t="s">
        <v>159</v>
      </c>
    </row>
    <row r="186" spans="2:51" s="13" customFormat="1" ht="11.25">
      <c r="B186" s="197"/>
      <c r="C186" s="198"/>
      <c r="D186" s="190" t="s">
        <v>173</v>
      </c>
      <c r="E186" s="199" t="s">
        <v>19</v>
      </c>
      <c r="F186" s="200" t="s">
        <v>191</v>
      </c>
      <c r="G186" s="198"/>
      <c r="H186" s="199" t="s">
        <v>19</v>
      </c>
      <c r="I186" s="201"/>
      <c r="J186" s="198"/>
      <c r="K186" s="198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173</v>
      </c>
      <c r="AU186" s="206" t="s">
        <v>87</v>
      </c>
      <c r="AV186" s="13" t="s">
        <v>80</v>
      </c>
      <c r="AW186" s="13" t="s">
        <v>35</v>
      </c>
      <c r="AX186" s="13" t="s">
        <v>75</v>
      </c>
      <c r="AY186" s="206" t="s">
        <v>159</v>
      </c>
    </row>
    <row r="187" spans="2:51" s="14" customFormat="1" ht="11.25">
      <c r="B187" s="207"/>
      <c r="C187" s="208"/>
      <c r="D187" s="190" t="s">
        <v>173</v>
      </c>
      <c r="E187" s="209" t="s">
        <v>19</v>
      </c>
      <c r="F187" s="210" t="s">
        <v>260</v>
      </c>
      <c r="G187" s="208"/>
      <c r="H187" s="211">
        <v>3.9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173</v>
      </c>
      <c r="AU187" s="217" t="s">
        <v>87</v>
      </c>
      <c r="AV187" s="14" t="s">
        <v>84</v>
      </c>
      <c r="AW187" s="14" t="s">
        <v>35</v>
      </c>
      <c r="AX187" s="14" t="s">
        <v>75</v>
      </c>
      <c r="AY187" s="217" t="s">
        <v>159</v>
      </c>
    </row>
    <row r="188" spans="2:51" s="13" customFormat="1" ht="11.25">
      <c r="B188" s="197"/>
      <c r="C188" s="198"/>
      <c r="D188" s="190" t="s">
        <v>173</v>
      </c>
      <c r="E188" s="199" t="s">
        <v>19</v>
      </c>
      <c r="F188" s="200" t="s">
        <v>193</v>
      </c>
      <c r="G188" s="198"/>
      <c r="H188" s="199" t="s">
        <v>19</v>
      </c>
      <c r="I188" s="201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173</v>
      </c>
      <c r="AU188" s="206" t="s">
        <v>87</v>
      </c>
      <c r="AV188" s="13" t="s">
        <v>80</v>
      </c>
      <c r="AW188" s="13" t="s">
        <v>35</v>
      </c>
      <c r="AX188" s="13" t="s">
        <v>75</v>
      </c>
      <c r="AY188" s="206" t="s">
        <v>159</v>
      </c>
    </row>
    <row r="189" spans="2:51" s="14" customFormat="1" ht="11.25">
      <c r="B189" s="207"/>
      <c r="C189" s="208"/>
      <c r="D189" s="190" t="s">
        <v>173</v>
      </c>
      <c r="E189" s="209" t="s">
        <v>19</v>
      </c>
      <c r="F189" s="210" t="s">
        <v>261</v>
      </c>
      <c r="G189" s="208"/>
      <c r="H189" s="211">
        <v>4.4800000000000004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173</v>
      </c>
      <c r="AU189" s="217" t="s">
        <v>87</v>
      </c>
      <c r="AV189" s="14" t="s">
        <v>84</v>
      </c>
      <c r="AW189" s="14" t="s">
        <v>35</v>
      </c>
      <c r="AX189" s="14" t="s">
        <v>75</v>
      </c>
      <c r="AY189" s="217" t="s">
        <v>159</v>
      </c>
    </row>
    <row r="190" spans="2:51" s="13" customFormat="1" ht="11.25">
      <c r="B190" s="197"/>
      <c r="C190" s="198"/>
      <c r="D190" s="190" t="s">
        <v>173</v>
      </c>
      <c r="E190" s="199" t="s">
        <v>19</v>
      </c>
      <c r="F190" s="200" t="s">
        <v>195</v>
      </c>
      <c r="G190" s="198"/>
      <c r="H190" s="199" t="s">
        <v>19</v>
      </c>
      <c r="I190" s="201"/>
      <c r="J190" s="198"/>
      <c r="K190" s="198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173</v>
      </c>
      <c r="AU190" s="206" t="s">
        <v>87</v>
      </c>
      <c r="AV190" s="13" t="s">
        <v>80</v>
      </c>
      <c r="AW190" s="13" t="s">
        <v>35</v>
      </c>
      <c r="AX190" s="13" t="s">
        <v>75</v>
      </c>
      <c r="AY190" s="206" t="s">
        <v>159</v>
      </c>
    </row>
    <row r="191" spans="2:51" s="14" customFormat="1" ht="11.25">
      <c r="B191" s="207"/>
      <c r="C191" s="208"/>
      <c r="D191" s="190" t="s">
        <v>173</v>
      </c>
      <c r="E191" s="209" t="s">
        <v>19</v>
      </c>
      <c r="F191" s="210" t="s">
        <v>262</v>
      </c>
      <c r="G191" s="208"/>
      <c r="H191" s="211">
        <v>3.8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173</v>
      </c>
      <c r="AU191" s="217" t="s">
        <v>87</v>
      </c>
      <c r="AV191" s="14" t="s">
        <v>84</v>
      </c>
      <c r="AW191" s="14" t="s">
        <v>35</v>
      </c>
      <c r="AX191" s="14" t="s">
        <v>75</v>
      </c>
      <c r="AY191" s="217" t="s">
        <v>159</v>
      </c>
    </row>
    <row r="192" spans="2:51" s="13" customFormat="1" ht="11.25">
      <c r="B192" s="197"/>
      <c r="C192" s="198"/>
      <c r="D192" s="190" t="s">
        <v>173</v>
      </c>
      <c r="E192" s="199" t="s">
        <v>19</v>
      </c>
      <c r="F192" s="200" t="s">
        <v>197</v>
      </c>
      <c r="G192" s="198"/>
      <c r="H192" s="199" t="s">
        <v>19</v>
      </c>
      <c r="I192" s="201"/>
      <c r="J192" s="198"/>
      <c r="K192" s="198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173</v>
      </c>
      <c r="AU192" s="206" t="s">
        <v>87</v>
      </c>
      <c r="AV192" s="13" t="s">
        <v>80</v>
      </c>
      <c r="AW192" s="13" t="s">
        <v>35</v>
      </c>
      <c r="AX192" s="13" t="s">
        <v>75</v>
      </c>
      <c r="AY192" s="206" t="s">
        <v>159</v>
      </c>
    </row>
    <row r="193" spans="2:51" s="14" customFormat="1" ht="11.25">
      <c r="B193" s="207"/>
      <c r="C193" s="208"/>
      <c r="D193" s="190" t="s">
        <v>173</v>
      </c>
      <c r="E193" s="209" t="s">
        <v>19</v>
      </c>
      <c r="F193" s="210" t="s">
        <v>263</v>
      </c>
      <c r="G193" s="208"/>
      <c r="H193" s="211">
        <v>4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173</v>
      </c>
      <c r="AU193" s="217" t="s">
        <v>87</v>
      </c>
      <c r="AV193" s="14" t="s">
        <v>84</v>
      </c>
      <c r="AW193" s="14" t="s">
        <v>35</v>
      </c>
      <c r="AX193" s="14" t="s">
        <v>75</v>
      </c>
      <c r="AY193" s="217" t="s">
        <v>159</v>
      </c>
    </row>
    <row r="194" spans="2:51" s="13" customFormat="1" ht="11.25">
      <c r="B194" s="197"/>
      <c r="C194" s="198"/>
      <c r="D194" s="190" t="s">
        <v>173</v>
      </c>
      <c r="E194" s="199" t="s">
        <v>19</v>
      </c>
      <c r="F194" s="200" t="s">
        <v>199</v>
      </c>
      <c r="G194" s="198"/>
      <c r="H194" s="199" t="s">
        <v>19</v>
      </c>
      <c r="I194" s="201"/>
      <c r="J194" s="198"/>
      <c r="K194" s="198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173</v>
      </c>
      <c r="AU194" s="206" t="s">
        <v>87</v>
      </c>
      <c r="AV194" s="13" t="s">
        <v>80</v>
      </c>
      <c r="AW194" s="13" t="s">
        <v>35</v>
      </c>
      <c r="AX194" s="13" t="s">
        <v>75</v>
      </c>
      <c r="AY194" s="206" t="s">
        <v>159</v>
      </c>
    </row>
    <row r="195" spans="2:51" s="14" customFormat="1" ht="11.25">
      <c r="B195" s="207"/>
      <c r="C195" s="208"/>
      <c r="D195" s="190" t="s">
        <v>173</v>
      </c>
      <c r="E195" s="209" t="s">
        <v>19</v>
      </c>
      <c r="F195" s="210" t="s">
        <v>264</v>
      </c>
      <c r="G195" s="208"/>
      <c r="H195" s="211">
        <v>4.8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173</v>
      </c>
      <c r="AU195" s="217" t="s">
        <v>87</v>
      </c>
      <c r="AV195" s="14" t="s">
        <v>84</v>
      </c>
      <c r="AW195" s="14" t="s">
        <v>35</v>
      </c>
      <c r="AX195" s="14" t="s">
        <v>75</v>
      </c>
      <c r="AY195" s="217" t="s">
        <v>159</v>
      </c>
    </row>
    <row r="196" spans="2:51" s="13" customFormat="1" ht="11.25">
      <c r="B196" s="197"/>
      <c r="C196" s="198"/>
      <c r="D196" s="190" t="s">
        <v>173</v>
      </c>
      <c r="E196" s="199" t="s">
        <v>19</v>
      </c>
      <c r="F196" s="200" t="s">
        <v>201</v>
      </c>
      <c r="G196" s="198"/>
      <c r="H196" s="199" t="s">
        <v>19</v>
      </c>
      <c r="I196" s="201"/>
      <c r="J196" s="198"/>
      <c r="K196" s="198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173</v>
      </c>
      <c r="AU196" s="206" t="s">
        <v>87</v>
      </c>
      <c r="AV196" s="13" t="s">
        <v>80</v>
      </c>
      <c r="AW196" s="13" t="s">
        <v>35</v>
      </c>
      <c r="AX196" s="13" t="s">
        <v>75</v>
      </c>
      <c r="AY196" s="206" t="s">
        <v>159</v>
      </c>
    </row>
    <row r="197" spans="2:51" s="14" customFormat="1" ht="11.25">
      <c r="B197" s="207"/>
      <c r="C197" s="208"/>
      <c r="D197" s="190" t="s">
        <v>173</v>
      </c>
      <c r="E197" s="209" t="s">
        <v>19</v>
      </c>
      <c r="F197" s="210" t="s">
        <v>265</v>
      </c>
      <c r="G197" s="208"/>
      <c r="H197" s="211">
        <v>4.3600000000000003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173</v>
      </c>
      <c r="AU197" s="217" t="s">
        <v>87</v>
      </c>
      <c r="AV197" s="14" t="s">
        <v>84</v>
      </c>
      <c r="AW197" s="14" t="s">
        <v>35</v>
      </c>
      <c r="AX197" s="14" t="s">
        <v>75</v>
      </c>
      <c r="AY197" s="217" t="s">
        <v>159</v>
      </c>
    </row>
    <row r="198" spans="2:51" s="13" customFormat="1" ht="11.25">
      <c r="B198" s="197"/>
      <c r="C198" s="198"/>
      <c r="D198" s="190" t="s">
        <v>173</v>
      </c>
      <c r="E198" s="199" t="s">
        <v>19</v>
      </c>
      <c r="F198" s="200" t="s">
        <v>203</v>
      </c>
      <c r="G198" s="198"/>
      <c r="H198" s="199" t="s">
        <v>19</v>
      </c>
      <c r="I198" s="201"/>
      <c r="J198" s="198"/>
      <c r="K198" s="198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173</v>
      </c>
      <c r="AU198" s="206" t="s">
        <v>87</v>
      </c>
      <c r="AV198" s="13" t="s">
        <v>80</v>
      </c>
      <c r="AW198" s="13" t="s">
        <v>35</v>
      </c>
      <c r="AX198" s="13" t="s">
        <v>75</v>
      </c>
      <c r="AY198" s="206" t="s">
        <v>159</v>
      </c>
    </row>
    <row r="199" spans="2:51" s="14" customFormat="1" ht="11.25">
      <c r="B199" s="207"/>
      <c r="C199" s="208"/>
      <c r="D199" s="190" t="s">
        <v>173</v>
      </c>
      <c r="E199" s="209" t="s">
        <v>19</v>
      </c>
      <c r="F199" s="210" t="s">
        <v>266</v>
      </c>
      <c r="G199" s="208"/>
      <c r="H199" s="211">
        <v>4.72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173</v>
      </c>
      <c r="AU199" s="217" t="s">
        <v>87</v>
      </c>
      <c r="AV199" s="14" t="s">
        <v>84</v>
      </c>
      <c r="AW199" s="14" t="s">
        <v>35</v>
      </c>
      <c r="AX199" s="14" t="s">
        <v>75</v>
      </c>
      <c r="AY199" s="217" t="s">
        <v>159</v>
      </c>
    </row>
    <row r="200" spans="2:51" s="13" customFormat="1" ht="11.25">
      <c r="B200" s="197"/>
      <c r="C200" s="198"/>
      <c r="D200" s="190" t="s">
        <v>173</v>
      </c>
      <c r="E200" s="199" t="s">
        <v>19</v>
      </c>
      <c r="F200" s="200" t="s">
        <v>205</v>
      </c>
      <c r="G200" s="198"/>
      <c r="H200" s="199" t="s">
        <v>19</v>
      </c>
      <c r="I200" s="201"/>
      <c r="J200" s="198"/>
      <c r="K200" s="198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173</v>
      </c>
      <c r="AU200" s="206" t="s">
        <v>87</v>
      </c>
      <c r="AV200" s="13" t="s">
        <v>80</v>
      </c>
      <c r="AW200" s="13" t="s">
        <v>35</v>
      </c>
      <c r="AX200" s="13" t="s">
        <v>75</v>
      </c>
      <c r="AY200" s="206" t="s">
        <v>159</v>
      </c>
    </row>
    <row r="201" spans="2:51" s="14" customFormat="1" ht="11.25">
      <c r="B201" s="207"/>
      <c r="C201" s="208"/>
      <c r="D201" s="190" t="s">
        <v>173</v>
      </c>
      <c r="E201" s="209" t="s">
        <v>19</v>
      </c>
      <c r="F201" s="210" t="s">
        <v>267</v>
      </c>
      <c r="G201" s="208"/>
      <c r="H201" s="211">
        <v>4.3600000000000003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173</v>
      </c>
      <c r="AU201" s="217" t="s">
        <v>87</v>
      </c>
      <c r="AV201" s="14" t="s">
        <v>84</v>
      </c>
      <c r="AW201" s="14" t="s">
        <v>35</v>
      </c>
      <c r="AX201" s="14" t="s">
        <v>75</v>
      </c>
      <c r="AY201" s="217" t="s">
        <v>159</v>
      </c>
    </row>
    <row r="202" spans="2:51" s="13" customFormat="1" ht="11.25">
      <c r="B202" s="197"/>
      <c r="C202" s="198"/>
      <c r="D202" s="190" t="s">
        <v>173</v>
      </c>
      <c r="E202" s="199" t="s">
        <v>19</v>
      </c>
      <c r="F202" s="200" t="s">
        <v>207</v>
      </c>
      <c r="G202" s="198"/>
      <c r="H202" s="199" t="s">
        <v>19</v>
      </c>
      <c r="I202" s="201"/>
      <c r="J202" s="198"/>
      <c r="K202" s="198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173</v>
      </c>
      <c r="AU202" s="206" t="s">
        <v>87</v>
      </c>
      <c r="AV202" s="13" t="s">
        <v>80</v>
      </c>
      <c r="AW202" s="13" t="s">
        <v>35</v>
      </c>
      <c r="AX202" s="13" t="s">
        <v>75</v>
      </c>
      <c r="AY202" s="206" t="s">
        <v>159</v>
      </c>
    </row>
    <row r="203" spans="2:51" s="14" customFormat="1" ht="11.25">
      <c r="B203" s="207"/>
      <c r="C203" s="208"/>
      <c r="D203" s="190" t="s">
        <v>173</v>
      </c>
      <c r="E203" s="209" t="s">
        <v>19</v>
      </c>
      <c r="F203" s="210" t="s">
        <v>268</v>
      </c>
      <c r="G203" s="208"/>
      <c r="H203" s="211">
        <v>3.64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173</v>
      </c>
      <c r="AU203" s="217" t="s">
        <v>87</v>
      </c>
      <c r="AV203" s="14" t="s">
        <v>84</v>
      </c>
      <c r="AW203" s="14" t="s">
        <v>35</v>
      </c>
      <c r="AX203" s="14" t="s">
        <v>75</v>
      </c>
      <c r="AY203" s="217" t="s">
        <v>159</v>
      </c>
    </row>
    <row r="204" spans="2:51" s="13" customFormat="1" ht="11.25">
      <c r="B204" s="197"/>
      <c r="C204" s="198"/>
      <c r="D204" s="190" t="s">
        <v>173</v>
      </c>
      <c r="E204" s="199" t="s">
        <v>19</v>
      </c>
      <c r="F204" s="200" t="s">
        <v>209</v>
      </c>
      <c r="G204" s="198"/>
      <c r="H204" s="199" t="s">
        <v>19</v>
      </c>
      <c r="I204" s="201"/>
      <c r="J204" s="198"/>
      <c r="K204" s="198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173</v>
      </c>
      <c r="AU204" s="206" t="s">
        <v>87</v>
      </c>
      <c r="AV204" s="13" t="s">
        <v>80</v>
      </c>
      <c r="AW204" s="13" t="s">
        <v>35</v>
      </c>
      <c r="AX204" s="13" t="s">
        <v>75</v>
      </c>
      <c r="AY204" s="206" t="s">
        <v>159</v>
      </c>
    </row>
    <row r="205" spans="2:51" s="14" customFormat="1" ht="11.25">
      <c r="B205" s="207"/>
      <c r="C205" s="208"/>
      <c r="D205" s="190" t="s">
        <v>173</v>
      </c>
      <c r="E205" s="209" t="s">
        <v>19</v>
      </c>
      <c r="F205" s="210" t="s">
        <v>269</v>
      </c>
      <c r="G205" s="208"/>
      <c r="H205" s="211">
        <v>0.48799999999999999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173</v>
      </c>
      <c r="AU205" s="217" t="s">
        <v>87</v>
      </c>
      <c r="AV205" s="14" t="s">
        <v>84</v>
      </c>
      <c r="AW205" s="14" t="s">
        <v>35</v>
      </c>
      <c r="AX205" s="14" t="s">
        <v>75</v>
      </c>
      <c r="AY205" s="217" t="s">
        <v>159</v>
      </c>
    </row>
    <row r="206" spans="2:51" s="13" customFormat="1" ht="11.25">
      <c r="B206" s="197"/>
      <c r="C206" s="198"/>
      <c r="D206" s="190" t="s">
        <v>173</v>
      </c>
      <c r="E206" s="199" t="s">
        <v>19</v>
      </c>
      <c r="F206" s="200" t="s">
        <v>270</v>
      </c>
      <c r="G206" s="198"/>
      <c r="H206" s="199" t="s">
        <v>19</v>
      </c>
      <c r="I206" s="201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173</v>
      </c>
      <c r="AU206" s="206" t="s">
        <v>87</v>
      </c>
      <c r="AV206" s="13" t="s">
        <v>80</v>
      </c>
      <c r="AW206" s="13" t="s">
        <v>35</v>
      </c>
      <c r="AX206" s="13" t="s">
        <v>75</v>
      </c>
      <c r="AY206" s="206" t="s">
        <v>159</v>
      </c>
    </row>
    <row r="207" spans="2:51" s="14" customFormat="1" ht="22.5">
      <c r="B207" s="207"/>
      <c r="C207" s="208"/>
      <c r="D207" s="190" t="s">
        <v>173</v>
      </c>
      <c r="E207" s="209" t="s">
        <v>19</v>
      </c>
      <c r="F207" s="210" t="s">
        <v>271</v>
      </c>
      <c r="G207" s="208"/>
      <c r="H207" s="211">
        <v>17.675000000000001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173</v>
      </c>
      <c r="AU207" s="217" t="s">
        <v>87</v>
      </c>
      <c r="AV207" s="14" t="s">
        <v>84</v>
      </c>
      <c r="AW207" s="14" t="s">
        <v>35</v>
      </c>
      <c r="AX207" s="14" t="s">
        <v>75</v>
      </c>
      <c r="AY207" s="217" t="s">
        <v>159</v>
      </c>
    </row>
    <row r="208" spans="2:51" s="15" customFormat="1" ht="11.25">
      <c r="B208" s="218"/>
      <c r="C208" s="219"/>
      <c r="D208" s="190" t="s">
        <v>173</v>
      </c>
      <c r="E208" s="220" t="s">
        <v>19</v>
      </c>
      <c r="F208" s="221" t="s">
        <v>272</v>
      </c>
      <c r="G208" s="219"/>
      <c r="H208" s="222">
        <v>91.158000000000001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173</v>
      </c>
      <c r="AU208" s="228" t="s">
        <v>87</v>
      </c>
      <c r="AV208" s="15" t="s">
        <v>90</v>
      </c>
      <c r="AW208" s="15" t="s">
        <v>35</v>
      </c>
      <c r="AX208" s="15" t="s">
        <v>80</v>
      </c>
      <c r="AY208" s="228" t="s">
        <v>159</v>
      </c>
    </row>
    <row r="209" spans="1:65" s="14" customFormat="1" ht="11.25">
      <c r="B209" s="207"/>
      <c r="C209" s="208"/>
      <c r="D209" s="190" t="s">
        <v>173</v>
      </c>
      <c r="E209" s="208"/>
      <c r="F209" s="210" t="s">
        <v>273</v>
      </c>
      <c r="G209" s="208"/>
      <c r="H209" s="211">
        <v>182.316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173</v>
      </c>
      <c r="AU209" s="217" t="s">
        <v>87</v>
      </c>
      <c r="AV209" s="14" t="s">
        <v>84</v>
      </c>
      <c r="AW209" s="14" t="s">
        <v>4</v>
      </c>
      <c r="AX209" s="14" t="s">
        <v>80</v>
      </c>
      <c r="AY209" s="217" t="s">
        <v>159</v>
      </c>
    </row>
    <row r="210" spans="1:65" s="2" customFormat="1" ht="24.2" customHeight="1">
      <c r="A210" s="37"/>
      <c r="B210" s="38"/>
      <c r="C210" s="177" t="s">
        <v>99</v>
      </c>
      <c r="D210" s="177" t="s">
        <v>163</v>
      </c>
      <c r="E210" s="178" t="s">
        <v>274</v>
      </c>
      <c r="F210" s="179" t="s">
        <v>275</v>
      </c>
      <c r="G210" s="180" t="s">
        <v>166</v>
      </c>
      <c r="H210" s="181">
        <v>20.41</v>
      </c>
      <c r="I210" s="182"/>
      <c r="J210" s="183">
        <f>ROUND(I210*H210,2)</f>
        <v>0</v>
      </c>
      <c r="K210" s="179" t="s">
        <v>167</v>
      </c>
      <c r="L210" s="42"/>
      <c r="M210" s="184" t="s">
        <v>19</v>
      </c>
      <c r="N210" s="185" t="s">
        <v>46</v>
      </c>
      <c r="O210" s="67"/>
      <c r="P210" s="186">
        <f>O210*H210</f>
        <v>0</v>
      </c>
      <c r="Q210" s="186">
        <v>1.5299999999999999E-3</v>
      </c>
      <c r="R210" s="186">
        <f>Q210*H210</f>
        <v>3.12273E-2</v>
      </c>
      <c r="S210" s="186">
        <v>0</v>
      </c>
      <c r="T210" s="18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8" t="s">
        <v>90</v>
      </c>
      <c r="AT210" s="188" t="s">
        <v>163</v>
      </c>
      <c r="AU210" s="188" t="s">
        <v>87</v>
      </c>
      <c r="AY210" s="20" t="s">
        <v>159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20" t="s">
        <v>80</v>
      </c>
      <c r="BK210" s="189">
        <f>ROUND(I210*H210,2)</f>
        <v>0</v>
      </c>
      <c r="BL210" s="20" t="s">
        <v>90</v>
      </c>
      <c r="BM210" s="188" t="s">
        <v>276</v>
      </c>
    </row>
    <row r="211" spans="1:65" s="2" customFormat="1" ht="11.25">
      <c r="A211" s="37"/>
      <c r="B211" s="38"/>
      <c r="C211" s="39"/>
      <c r="D211" s="190" t="s">
        <v>169</v>
      </c>
      <c r="E211" s="39"/>
      <c r="F211" s="191" t="s">
        <v>277</v>
      </c>
      <c r="G211" s="39"/>
      <c r="H211" s="39"/>
      <c r="I211" s="192"/>
      <c r="J211" s="39"/>
      <c r="K211" s="39"/>
      <c r="L211" s="42"/>
      <c r="M211" s="193"/>
      <c r="N211" s="194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169</v>
      </c>
      <c r="AU211" s="20" t="s">
        <v>87</v>
      </c>
    </row>
    <row r="212" spans="1:65" s="2" customFormat="1" ht="11.25">
      <c r="A212" s="37"/>
      <c r="B212" s="38"/>
      <c r="C212" s="39"/>
      <c r="D212" s="195" t="s">
        <v>171</v>
      </c>
      <c r="E212" s="39"/>
      <c r="F212" s="196" t="s">
        <v>278</v>
      </c>
      <c r="G212" s="39"/>
      <c r="H212" s="39"/>
      <c r="I212" s="192"/>
      <c r="J212" s="39"/>
      <c r="K212" s="39"/>
      <c r="L212" s="42"/>
      <c r="M212" s="193"/>
      <c r="N212" s="194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171</v>
      </c>
      <c r="AU212" s="20" t="s">
        <v>87</v>
      </c>
    </row>
    <row r="213" spans="1:65" s="14" customFormat="1" ht="11.25">
      <c r="B213" s="207"/>
      <c r="C213" s="208"/>
      <c r="D213" s="190" t="s">
        <v>173</v>
      </c>
      <c r="E213" s="209" t="s">
        <v>19</v>
      </c>
      <c r="F213" s="210" t="s">
        <v>279</v>
      </c>
      <c r="G213" s="208"/>
      <c r="H213" s="211">
        <v>20.41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173</v>
      </c>
      <c r="AU213" s="217" t="s">
        <v>87</v>
      </c>
      <c r="AV213" s="14" t="s">
        <v>84</v>
      </c>
      <c r="AW213" s="14" t="s">
        <v>35</v>
      </c>
      <c r="AX213" s="14" t="s">
        <v>75</v>
      </c>
      <c r="AY213" s="217" t="s">
        <v>159</v>
      </c>
    </row>
    <row r="214" spans="1:65" s="2" customFormat="1" ht="16.5" customHeight="1">
      <c r="A214" s="37"/>
      <c r="B214" s="38"/>
      <c r="C214" s="177" t="s">
        <v>102</v>
      </c>
      <c r="D214" s="177" t="s">
        <v>163</v>
      </c>
      <c r="E214" s="178" t="s">
        <v>280</v>
      </c>
      <c r="F214" s="179" t="s">
        <v>281</v>
      </c>
      <c r="G214" s="180" t="s">
        <v>233</v>
      </c>
      <c r="H214" s="181">
        <v>353.75</v>
      </c>
      <c r="I214" s="182"/>
      <c r="J214" s="183">
        <f>ROUND(I214*H214,2)</f>
        <v>0</v>
      </c>
      <c r="K214" s="179" t="s">
        <v>167</v>
      </c>
      <c r="L214" s="42"/>
      <c r="M214" s="184" t="s">
        <v>19</v>
      </c>
      <c r="N214" s="185" t="s">
        <v>46</v>
      </c>
      <c r="O214" s="67"/>
      <c r="P214" s="186">
        <f>O214*H214</f>
        <v>0</v>
      </c>
      <c r="Q214" s="186">
        <v>3.8999999999999999E-4</v>
      </c>
      <c r="R214" s="186">
        <f>Q214*H214</f>
        <v>0.13796249999999999</v>
      </c>
      <c r="S214" s="186">
        <v>6.0000000000000002E-5</v>
      </c>
      <c r="T214" s="187">
        <f>S214*H214</f>
        <v>2.1225000000000001E-2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8" t="s">
        <v>90</v>
      </c>
      <c r="AT214" s="188" t="s">
        <v>163</v>
      </c>
      <c r="AU214" s="188" t="s">
        <v>87</v>
      </c>
      <c r="AY214" s="20" t="s">
        <v>159</v>
      </c>
      <c r="BE214" s="189">
        <f>IF(N214="základní",J214,0)</f>
        <v>0</v>
      </c>
      <c r="BF214" s="189">
        <f>IF(N214="snížená",J214,0)</f>
        <v>0</v>
      </c>
      <c r="BG214" s="189">
        <f>IF(N214="zákl. přenesená",J214,0)</f>
        <v>0</v>
      </c>
      <c r="BH214" s="189">
        <f>IF(N214="sníž. přenesená",J214,0)</f>
        <v>0</v>
      </c>
      <c r="BI214" s="189">
        <f>IF(N214="nulová",J214,0)</f>
        <v>0</v>
      </c>
      <c r="BJ214" s="20" t="s">
        <v>80</v>
      </c>
      <c r="BK214" s="189">
        <f>ROUND(I214*H214,2)</f>
        <v>0</v>
      </c>
      <c r="BL214" s="20" t="s">
        <v>90</v>
      </c>
      <c r="BM214" s="188" t="s">
        <v>282</v>
      </c>
    </row>
    <row r="215" spans="1:65" s="2" customFormat="1" ht="19.5">
      <c r="A215" s="37"/>
      <c r="B215" s="38"/>
      <c r="C215" s="39"/>
      <c r="D215" s="190" t="s">
        <v>169</v>
      </c>
      <c r="E215" s="39"/>
      <c r="F215" s="191" t="s">
        <v>283</v>
      </c>
      <c r="G215" s="39"/>
      <c r="H215" s="39"/>
      <c r="I215" s="192"/>
      <c r="J215" s="39"/>
      <c r="K215" s="39"/>
      <c r="L215" s="42"/>
      <c r="M215" s="193"/>
      <c r="N215" s="194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169</v>
      </c>
      <c r="AU215" s="20" t="s">
        <v>87</v>
      </c>
    </row>
    <row r="216" spans="1:65" s="2" customFormat="1" ht="11.25">
      <c r="A216" s="37"/>
      <c r="B216" s="38"/>
      <c r="C216" s="39"/>
      <c r="D216" s="195" t="s">
        <v>171</v>
      </c>
      <c r="E216" s="39"/>
      <c r="F216" s="196" t="s">
        <v>284</v>
      </c>
      <c r="G216" s="39"/>
      <c r="H216" s="39"/>
      <c r="I216" s="192"/>
      <c r="J216" s="39"/>
      <c r="K216" s="39"/>
      <c r="L216" s="42"/>
      <c r="M216" s="193"/>
      <c r="N216" s="194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171</v>
      </c>
      <c r="AU216" s="20" t="s">
        <v>87</v>
      </c>
    </row>
    <row r="217" spans="1:65" s="14" customFormat="1" ht="11.25">
      <c r="B217" s="207"/>
      <c r="C217" s="208"/>
      <c r="D217" s="190" t="s">
        <v>173</v>
      </c>
      <c r="E217" s="209" t="s">
        <v>19</v>
      </c>
      <c r="F217" s="210" t="s">
        <v>285</v>
      </c>
      <c r="G217" s="208"/>
      <c r="H217" s="211">
        <v>353.75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173</v>
      </c>
      <c r="AU217" s="217" t="s">
        <v>87</v>
      </c>
      <c r="AV217" s="14" t="s">
        <v>84</v>
      </c>
      <c r="AW217" s="14" t="s">
        <v>35</v>
      </c>
      <c r="AX217" s="14" t="s">
        <v>80</v>
      </c>
      <c r="AY217" s="217" t="s">
        <v>159</v>
      </c>
    </row>
    <row r="218" spans="1:65" s="2" customFormat="1" ht="24.2" customHeight="1">
      <c r="A218" s="37"/>
      <c r="B218" s="38"/>
      <c r="C218" s="177" t="s">
        <v>105</v>
      </c>
      <c r="D218" s="177" t="s">
        <v>163</v>
      </c>
      <c r="E218" s="178" t="s">
        <v>286</v>
      </c>
      <c r="F218" s="179" t="s">
        <v>287</v>
      </c>
      <c r="G218" s="180" t="s">
        <v>233</v>
      </c>
      <c r="H218" s="181">
        <v>165.44</v>
      </c>
      <c r="I218" s="182"/>
      <c r="J218" s="183">
        <f>ROUND(I218*H218,2)</f>
        <v>0</v>
      </c>
      <c r="K218" s="179" t="s">
        <v>167</v>
      </c>
      <c r="L218" s="42"/>
      <c r="M218" s="184" t="s">
        <v>19</v>
      </c>
      <c r="N218" s="185" t="s">
        <v>46</v>
      </c>
      <c r="O218" s="67"/>
      <c r="P218" s="186">
        <f>O218*H218</f>
        <v>0</v>
      </c>
      <c r="Q218" s="186">
        <v>3.8999999999999999E-4</v>
      </c>
      <c r="R218" s="186">
        <f>Q218*H218</f>
        <v>6.4521599999999998E-2</v>
      </c>
      <c r="S218" s="186">
        <v>1.0000000000000001E-5</v>
      </c>
      <c r="T218" s="187">
        <f>S218*H218</f>
        <v>1.6544000000000001E-3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8" t="s">
        <v>90</v>
      </c>
      <c r="AT218" s="188" t="s">
        <v>163</v>
      </c>
      <c r="AU218" s="188" t="s">
        <v>87</v>
      </c>
      <c r="AY218" s="20" t="s">
        <v>159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20" t="s">
        <v>80</v>
      </c>
      <c r="BK218" s="189">
        <f>ROUND(I218*H218,2)</f>
        <v>0</v>
      </c>
      <c r="BL218" s="20" t="s">
        <v>90</v>
      </c>
      <c r="BM218" s="188" t="s">
        <v>288</v>
      </c>
    </row>
    <row r="219" spans="1:65" s="2" customFormat="1" ht="19.5">
      <c r="A219" s="37"/>
      <c r="B219" s="38"/>
      <c r="C219" s="39"/>
      <c r="D219" s="190" t="s">
        <v>169</v>
      </c>
      <c r="E219" s="39"/>
      <c r="F219" s="191" t="s">
        <v>289</v>
      </c>
      <c r="G219" s="39"/>
      <c r="H219" s="39"/>
      <c r="I219" s="192"/>
      <c r="J219" s="39"/>
      <c r="K219" s="39"/>
      <c r="L219" s="42"/>
      <c r="M219" s="193"/>
      <c r="N219" s="194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169</v>
      </c>
      <c r="AU219" s="20" t="s">
        <v>87</v>
      </c>
    </row>
    <row r="220" spans="1:65" s="2" customFormat="1" ht="11.25">
      <c r="A220" s="37"/>
      <c r="B220" s="38"/>
      <c r="C220" s="39"/>
      <c r="D220" s="195" t="s">
        <v>171</v>
      </c>
      <c r="E220" s="39"/>
      <c r="F220" s="196" t="s">
        <v>290</v>
      </c>
      <c r="G220" s="39"/>
      <c r="H220" s="39"/>
      <c r="I220" s="192"/>
      <c r="J220" s="39"/>
      <c r="K220" s="39"/>
      <c r="L220" s="42"/>
      <c r="M220" s="193"/>
      <c r="N220" s="194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171</v>
      </c>
      <c r="AU220" s="20" t="s">
        <v>87</v>
      </c>
    </row>
    <row r="221" spans="1:65" s="13" customFormat="1" ht="11.25">
      <c r="B221" s="197"/>
      <c r="C221" s="198"/>
      <c r="D221" s="190" t="s">
        <v>173</v>
      </c>
      <c r="E221" s="199" t="s">
        <v>19</v>
      </c>
      <c r="F221" s="200" t="s">
        <v>291</v>
      </c>
      <c r="G221" s="198"/>
      <c r="H221" s="199" t="s">
        <v>19</v>
      </c>
      <c r="I221" s="201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173</v>
      </c>
      <c r="AU221" s="206" t="s">
        <v>87</v>
      </c>
      <c r="AV221" s="13" t="s">
        <v>80</v>
      </c>
      <c r="AW221" s="13" t="s">
        <v>35</v>
      </c>
      <c r="AX221" s="13" t="s">
        <v>75</v>
      </c>
      <c r="AY221" s="206" t="s">
        <v>159</v>
      </c>
    </row>
    <row r="222" spans="1:65" s="14" customFormat="1" ht="11.25">
      <c r="B222" s="207"/>
      <c r="C222" s="208"/>
      <c r="D222" s="190" t="s">
        <v>173</v>
      </c>
      <c r="E222" s="209" t="s">
        <v>19</v>
      </c>
      <c r="F222" s="210" t="s">
        <v>292</v>
      </c>
      <c r="G222" s="208"/>
      <c r="H222" s="211">
        <v>9.15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173</v>
      </c>
      <c r="AU222" s="217" t="s">
        <v>87</v>
      </c>
      <c r="AV222" s="14" t="s">
        <v>84</v>
      </c>
      <c r="AW222" s="14" t="s">
        <v>35</v>
      </c>
      <c r="AX222" s="14" t="s">
        <v>75</v>
      </c>
      <c r="AY222" s="217" t="s">
        <v>159</v>
      </c>
    </row>
    <row r="223" spans="1:65" s="13" customFormat="1" ht="11.25">
      <c r="B223" s="197"/>
      <c r="C223" s="198"/>
      <c r="D223" s="190" t="s">
        <v>173</v>
      </c>
      <c r="E223" s="199" t="s">
        <v>19</v>
      </c>
      <c r="F223" s="200" t="s">
        <v>293</v>
      </c>
      <c r="G223" s="198"/>
      <c r="H223" s="199" t="s">
        <v>19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173</v>
      </c>
      <c r="AU223" s="206" t="s">
        <v>87</v>
      </c>
      <c r="AV223" s="13" t="s">
        <v>80</v>
      </c>
      <c r="AW223" s="13" t="s">
        <v>35</v>
      </c>
      <c r="AX223" s="13" t="s">
        <v>75</v>
      </c>
      <c r="AY223" s="206" t="s">
        <v>159</v>
      </c>
    </row>
    <row r="224" spans="1:65" s="14" customFormat="1" ht="11.25">
      <c r="B224" s="207"/>
      <c r="C224" s="208"/>
      <c r="D224" s="190" t="s">
        <v>173</v>
      </c>
      <c r="E224" s="209" t="s">
        <v>19</v>
      </c>
      <c r="F224" s="210" t="s">
        <v>294</v>
      </c>
      <c r="G224" s="208"/>
      <c r="H224" s="211">
        <v>4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173</v>
      </c>
      <c r="AU224" s="217" t="s">
        <v>87</v>
      </c>
      <c r="AV224" s="14" t="s">
        <v>84</v>
      </c>
      <c r="AW224" s="14" t="s">
        <v>35</v>
      </c>
      <c r="AX224" s="14" t="s">
        <v>75</v>
      </c>
      <c r="AY224" s="217" t="s">
        <v>159</v>
      </c>
    </row>
    <row r="225" spans="2:51" s="14" customFormat="1" ht="11.25">
      <c r="B225" s="207"/>
      <c r="C225" s="208"/>
      <c r="D225" s="190" t="s">
        <v>173</v>
      </c>
      <c r="E225" s="209" t="s">
        <v>19</v>
      </c>
      <c r="F225" s="210" t="s">
        <v>295</v>
      </c>
      <c r="G225" s="208"/>
      <c r="H225" s="211">
        <v>7.8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173</v>
      </c>
      <c r="AU225" s="217" t="s">
        <v>87</v>
      </c>
      <c r="AV225" s="14" t="s">
        <v>84</v>
      </c>
      <c r="AW225" s="14" t="s">
        <v>35</v>
      </c>
      <c r="AX225" s="14" t="s">
        <v>75</v>
      </c>
      <c r="AY225" s="217" t="s">
        <v>159</v>
      </c>
    </row>
    <row r="226" spans="2:51" s="13" customFormat="1" ht="11.25">
      <c r="B226" s="197"/>
      <c r="C226" s="198"/>
      <c r="D226" s="190" t="s">
        <v>173</v>
      </c>
      <c r="E226" s="199" t="s">
        <v>19</v>
      </c>
      <c r="F226" s="200" t="s">
        <v>296</v>
      </c>
      <c r="G226" s="198"/>
      <c r="H226" s="199" t="s">
        <v>19</v>
      </c>
      <c r="I226" s="201"/>
      <c r="J226" s="198"/>
      <c r="K226" s="198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173</v>
      </c>
      <c r="AU226" s="206" t="s">
        <v>87</v>
      </c>
      <c r="AV226" s="13" t="s">
        <v>80</v>
      </c>
      <c r="AW226" s="13" t="s">
        <v>35</v>
      </c>
      <c r="AX226" s="13" t="s">
        <v>75</v>
      </c>
      <c r="AY226" s="206" t="s">
        <v>159</v>
      </c>
    </row>
    <row r="227" spans="2:51" s="14" customFormat="1" ht="11.25">
      <c r="B227" s="207"/>
      <c r="C227" s="208"/>
      <c r="D227" s="190" t="s">
        <v>173</v>
      </c>
      <c r="E227" s="209" t="s">
        <v>19</v>
      </c>
      <c r="F227" s="210" t="s">
        <v>297</v>
      </c>
      <c r="G227" s="208"/>
      <c r="H227" s="211">
        <v>8.5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173</v>
      </c>
      <c r="AU227" s="217" t="s">
        <v>87</v>
      </c>
      <c r="AV227" s="14" t="s">
        <v>84</v>
      </c>
      <c r="AW227" s="14" t="s">
        <v>35</v>
      </c>
      <c r="AX227" s="14" t="s">
        <v>75</v>
      </c>
      <c r="AY227" s="217" t="s">
        <v>159</v>
      </c>
    </row>
    <row r="228" spans="2:51" s="13" customFormat="1" ht="11.25">
      <c r="B228" s="197"/>
      <c r="C228" s="198"/>
      <c r="D228" s="190" t="s">
        <v>173</v>
      </c>
      <c r="E228" s="199" t="s">
        <v>19</v>
      </c>
      <c r="F228" s="200" t="s">
        <v>298</v>
      </c>
      <c r="G228" s="198"/>
      <c r="H228" s="199" t="s">
        <v>19</v>
      </c>
      <c r="I228" s="201"/>
      <c r="J228" s="198"/>
      <c r="K228" s="198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173</v>
      </c>
      <c r="AU228" s="206" t="s">
        <v>87</v>
      </c>
      <c r="AV228" s="13" t="s">
        <v>80</v>
      </c>
      <c r="AW228" s="13" t="s">
        <v>35</v>
      </c>
      <c r="AX228" s="13" t="s">
        <v>75</v>
      </c>
      <c r="AY228" s="206" t="s">
        <v>159</v>
      </c>
    </row>
    <row r="229" spans="2:51" s="14" customFormat="1" ht="11.25">
      <c r="B229" s="207"/>
      <c r="C229" s="208"/>
      <c r="D229" s="190" t="s">
        <v>173</v>
      </c>
      <c r="E229" s="209" t="s">
        <v>19</v>
      </c>
      <c r="F229" s="210" t="s">
        <v>299</v>
      </c>
      <c r="G229" s="208"/>
      <c r="H229" s="211">
        <v>9.8330000000000002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173</v>
      </c>
      <c r="AU229" s="217" t="s">
        <v>87</v>
      </c>
      <c r="AV229" s="14" t="s">
        <v>84</v>
      </c>
      <c r="AW229" s="14" t="s">
        <v>35</v>
      </c>
      <c r="AX229" s="14" t="s">
        <v>75</v>
      </c>
      <c r="AY229" s="217" t="s">
        <v>159</v>
      </c>
    </row>
    <row r="230" spans="2:51" s="14" customFormat="1" ht="11.25">
      <c r="B230" s="207"/>
      <c r="C230" s="208"/>
      <c r="D230" s="190" t="s">
        <v>173</v>
      </c>
      <c r="E230" s="209" t="s">
        <v>19</v>
      </c>
      <c r="F230" s="210" t="s">
        <v>300</v>
      </c>
      <c r="G230" s="208"/>
      <c r="H230" s="211">
        <v>7.92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173</v>
      </c>
      <c r="AU230" s="217" t="s">
        <v>87</v>
      </c>
      <c r="AV230" s="14" t="s">
        <v>84</v>
      </c>
      <c r="AW230" s="14" t="s">
        <v>35</v>
      </c>
      <c r="AX230" s="14" t="s">
        <v>75</v>
      </c>
      <c r="AY230" s="217" t="s">
        <v>159</v>
      </c>
    </row>
    <row r="231" spans="2:51" s="14" customFormat="1" ht="11.25">
      <c r="B231" s="207"/>
      <c r="C231" s="208"/>
      <c r="D231" s="190" t="s">
        <v>173</v>
      </c>
      <c r="E231" s="209" t="s">
        <v>19</v>
      </c>
      <c r="F231" s="210" t="s">
        <v>301</v>
      </c>
      <c r="G231" s="208"/>
      <c r="H231" s="211">
        <v>6.44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173</v>
      </c>
      <c r="AU231" s="217" t="s">
        <v>87</v>
      </c>
      <c r="AV231" s="14" t="s">
        <v>84</v>
      </c>
      <c r="AW231" s="14" t="s">
        <v>35</v>
      </c>
      <c r="AX231" s="14" t="s">
        <v>75</v>
      </c>
      <c r="AY231" s="217" t="s">
        <v>159</v>
      </c>
    </row>
    <row r="232" spans="2:51" s="13" customFormat="1" ht="11.25">
      <c r="B232" s="197"/>
      <c r="C232" s="198"/>
      <c r="D232" s="190" t="s">
        <v>173</v>
      </c>
      <c r="E232" s="199" t="s">
        <v>19</v>
      </c>
      <c r="F232" s="200" t="s">
        <v>302</v>
      </c>
      <c r="G232" s="198"/>
      <c r="H232" s="199" t="s">
        <v>19</v>
      </c>
      <c r="I232" s="201"/>
      <c r="J232" s="198"/>
      <c r="K232" s="198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173</v>
      </c>
      <c r="AU232" s="206" t="s">
        <v>87</v>
      </c>
      <c r="AV232" s="13" t="s">
        <v>80</v>
      </c>
      <c r="AW232" s="13" t="s">
        <v>35</v>
      </c>
      <c r="AX232" s="13" t="s">
        <v>75</v>
      </c>
      <c r="AY232" s="206" t="s">
        <v>159</v>
      </c>
    </row>
    <row r="233" spans="2:51" s="14" customFormat="1" ht="11.25">
      <c r="B233" s="207"/>
      <c r="C233" s="208"/>
      <c r="D233" s="190" t="s">
        <v>173</v>
      </c>
      <c r="E233" s="209" t="s">
        <v>19</v>
      </c>
      <c r="F233" s="210" t="s">
        <v>303</v>
      </c>
      <c r="G233" s="208"/>
      <c r="H233" s="211">
        <v>10.768000000000001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173</v>
      </c>
      <c r="AU233" s="217" t="s">
        <v>87</v>
      </c>
      <c r="AV233" s="14" t="s">
        <v>84</v>
      </c>
      <c r="AW233" s="14" t="s">
        <v>35</v>
      </c>
      <c r="AX233" s="14" t="s">
        <v>75</v>
      </c>
      <c r="AY233" s="217" t="s">
        <v>159</v>
      </c>
    </row>
    <row r="234" spans="2:51" s="13" customFormat="1" ht="11.25">
      <c r="B234" s="197"/>
      <c r="C234" s="198"/>
      <c r="D234" s="190" t="s">
        <v>173</v>
      </c>
      <c r="E234" s="199" t="s">
        <v>19</v>
      </c>
      <c r="F234" s="200" t="s">
        <v>304</v>
      </c>
      <c r="G234" s="198"/>
      <c r="H234" s="199" t="s">
        <v>19</v>
      </c>
      <c r="I234" s="201"/>
      <c r="J234" s="198"/>
      <c r="K234" s="198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173</v>
      </c>
      <c r="AU234" s="206" t="s">
        <v>87</v>
      </c>
      <c r="AV234" s="13" t="s">
        <v>80</v>
      </c>
      <c r="AW234" s="13" t="s">
        <v>35</v>
      </c>
      <c r="AX234" s="13" t="s">
        <v>75</v>
      </c>
      <c r="AY234" s="206" t="s">
        <v>159</v>
      </c>
    </row>
    <row r="235" spans="2:51" s="14" customFormat="1" ht="11.25">
      <c r="B235" s="207"/>
      <c r="C235" s="208"/>
      <c r="D235" s="190" t="s">
        <v>173</v>
      </c>
      <c r="E235" s="209" t="s">
        <v>19</v>
      </c>
      <c r="F235" s="210" t="s">
        <v>305</v>
      </c>
      <c r="G235" s="208"/>
      <c r="H235" s="211">
        <v>17.497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173</v>
      </c>
      <c r="AU235" s="217" t="s">
        <v>87</v>
      </c>
      <c r="AV235" s="14" t="s">
        <v>84</v>
      </c>
      <c r="AW235" s="14" t="s">
        <v>35</v>
      </c>
      <c r="AX235" s="14" t="s">
        <v>75</v>
      </c>
      <c r="AY235" s="217" t="s">
        <v>159</v>
      </c>
    </row>
    <row r="236" spans="2:51" s="13" customFormat="1" ht="11.25">
      <c r="B236" s="197"/>
      <c r="C236" s="198"/>
      <c r="D236" s="190" t="s">
        <v>173</v>
      </c>
      <c r="E236" s="199" t="s">
        <v>19</v>
      </c>
      <c r="F236" s="200" t="s">
        <v>306</v>
      </c>
      <c r="G236" s="198"/>
      <c r="H236" s="199" t="s">
        <v>19</v>
      </c>
      <c r="I236" s="201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173</v>
      </c>
      <c r="AU236" s="206" t="s">
        <v>87</v>
      </c>
      <c r="AV236" s="13" t="s">
        <v>80</v>
      </c>
      <c r="AW236" s="13" t="s">
        <v>35</v>
      </c>
      <c r="AX236" s="13" t="s">
        <v>75</v>
      </c>
      <c r="AY236" s="206" t="s">
        <v>159</v>
      </c>
    </row>
    <row r="237" spans="2:51" s="14" customFormat="1" ht="11.25">
      <c r="B237" s="207"/>
      <c r="C237" s="208"/>
      <c r="D237" s="190" t="s">
        <v>173</v>
      </c>
      <c r="E237" s="209" t="s">
        <v>19</v>
      </c>
      <c r="F237" s="210" t="s">
        <v>307</v>
      </c>
      <c r="G237" s="208"/>
      <c r="H237" s="211">
        <v>12.47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173</v>
      </c>
      <c r="AU237" s="217" t="s">
        <v>87</v>
      </c>
      <c r="AV237" s="14" t="s">
        <v>84</v>
      </c>
      <c r="AW237" s="14" t="s">
        <v>35</v>
      </c>
      <c r="AX237" s="14" t="s">
        <v>75</v>
      </c>
      <c r="AY237" s="217" t="s">
        <v>159</v>
      </c>
    </row>
    <row r="238" spans="2:51" s="13" customFormat="1" ht="11.25">
      <c r="B238" s="197"/>
      <c r="C238" s="198"/>
      <c r="D238" s="190" t="s">
        <v>173</v>
      </c>
      <c r="E238" s="199" t="s">
        <v>19</v>
      </c>
      <c r="F238" s="200" t="s">
        <v>308</v>
      </c>
      <c r="G238" s="198"/>
      <c r="H238" s="199" t="s">
        <v>19</v>
      </c>
      <c r="I238" s="201"/>
      <c r="J238" s="198"/>
      <c r="K238" s="198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173</v>
      </c>
      <c r="AU238" s="206" t="s">
        <v>87</v>
      </c>
      <c r="AV238" s="13" t="s">
        <v>80</v>
      </c>
      <c r="AW238" s="13" t="s">
        <v>35</v>
      </c>
      <c r="AX238" s="13" t="s">
        <v>75</v>
      </c>
      <c r="AY238" s="206" t="s">
        <v>159</v>
      </c>
    </row>
    <row r="239" spans="2:51" s="14" customFormat="1" ht="11.25">
      <c r="B239" s="207"/>
      <c r="C239" s="208"/>
      <c r="D239" s="190" t="s">
        <v>173</v>
      </c>
      <c r="E239" s="209" t="s">
        <v>19</v>
      </c>
      <c r="F239" s="210" t="s">
        <v>309</v>
      </c>
      <c r="G239" s="208"/>
      <c r="H239" s="211">
        <v>2.2799999999999998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173</v>
      </c>
      <c r="AU239" s="217" t="s">
        <v>87</v>
      </c>
      <c r="AV239" s="14" t="s">
        <v>84</v>
      </c>
      <c r="AW239" s="14" t="s">
        <v>35</v>
      </c>
      <c r="AX239" s="14" t="s">
        <v>75</v>
      </c>
      <c r="AY239" s="217" t="s">
        <v>159</v>
      </c>
    </row>
    <row r="240" spans="2:51" s="13" customFormat="1" ht="11.25">
      <c r="B240" s="197"/>
      <c r="C240" s="198"/>
      <c r="D240" s="190" t="s">
        <v>173</v>
      </c>
      <c r="E240" s="199" t="s">
        <v>19</v>
      </c>
      <c r="F240" s="200" t="s">
        <v>310</v>
      </c>
      <c r="G240" s="198"/>
      <c r="H240" s="199" t="s">
        <v>19</v>
      </c>
      <c r="I240" s="201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173</v>
      </c>
      <c r="AU240" s="206" t="s">
        <v>87</v>
      </c>
      <c r="AV240" s="13" t="s">
        <v>80</v>
      </c>
      <c r="AW240" s="13" t="s">
        <v>35</v>
      </c>
      <c r="AX240" s="13" t="s">
        <v>75</v>
      </c>
      <c r="AY240" s="206" t="s">
        <v>159</v>
      </c>
    </row>
    <row r="241" spans="2:51" s="14" customFormat="1" ht="11.25">
      <c r="B241" s="207"/>
      <c r="C241" s="208"/>
      <c r="D241" s="190" t="s">
        <v>173</v>
      </c>
      <c r="E241" s="209" t="s">
        <v>19</v>
      </c>
      <c r="F241" s="210" t="s">
        <v>311</v>
      </c>
      <c r="G241" s="208"/>
      <c r="H241" s="211">
        <v>2.75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173</v>
      </c>
      <c r="AU241" s="217" t="s">
        <v>87</v>
      </c>
      <c r="AV241" s="14" t="s">
        <v>84</v>
      </c>
      <c r="AW241" s="14" t="s">
        <v>35</v>
      </c>
      <c r="AX241" s="14" t="s">
        <v>75</v>
      </c>
      <c r="AY241" s="217" t="s">
        <v>159</v>
      </c>
    </row>
    <row r="242" spans="2:51" s="13" customFormat="1" ht="11.25">
      <c r="B242" s="197"/>
      <c r="C242" s="198"/>
      <c r="D242" s="190" t="s">
        <v>173</v>
      </c>
      <c r="E242" s="199" t="s">
        <v>19</v>
      </c>
      <c r="F242" s="200" t="s">
        <v>312</v>
      </c>
      <c r="G242" s="198"/>
      <c r="H242" s="199" t="s">
        <v>19</v>
      </c>
      <c r="I242" s="201"/>
      <c r="J242" s="198"/>
      <c r="K242" s="198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173</v>
      </c>
      <c r="AU242" s="206" t="s">
        <v>87</v>
      </c>
      <c r="AV242" s="13" t="s">
        <v>80</v>
      </c>
      <c r="AW242" s="13" t="s">
        <v>35</v>
      </c>
      <c r="AX242" s="13" t="s">
        <v>75</v>
      </c>
      <c r="AY242" s="206" t="s">
        <v>159</v>
      </c>
    </row>
    <row r="243" spans="2:51" s="14" customFormat="1" ht="11.25">
      <c r="B243" s="207"/>
      <c r="C243" s="208"/>
      <c r="D243" s="190" t="s">
        <v>173</v>
      </c>
      <c r="E243" s="209" t="s">
        <v>19</v>
      </c>
      <c r="F243" s="210" t="s">
        <v>313</v>
      </c>
      <c r="G243" s="208"/>
      <c r="H243" s="211">
        <v>13.875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173</v>
      </c>
      <c r="AU243" s="217" t="s">
        <v>87</v>
      </c>
      <c r="AV243" s="14" t="s">
        <v>84</v>
      </c>
      <c r="AW243" s="14" t="s">
        <v>35</v>
      </c>
      <c r="AX243" s="14" t="s">
        <v>75</v>
      </c>
      <c r="AY243" s="217" t="s">
        <v>159</v>
      </c>
    </row>
    <row r="244" spans="2:51" s="14" customFormat="1" ht="11.25">
      <c r="B244" s="207"/>
      <c r="C244" s="208"/>
      <c r="D244" s="190" t="s">
        <v>173</v>
      </c>
      <c r="E244" s="209" t="s">
        <v>19</v>
      </c>
      <c r="F244" s="210" t="s">
        <v>314</v>
      </c>
      <c r="G244" s="208"/>
      <c r="H244" s="211">
        <v>8.4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173</v>
      </c>
      <c r="AU244" s="217" t="s">
        <v>87</v>
      </c>
      <c r="AV244" s="14" t="s">
        <v>84</v>
      </c>
      <c r="AW244" s="14" t="s">
        <v>35</v>
      </c>
      <c r="AX244" s="14" t="s">
        <v>75</v>
      </c>
      <c r="AY244" s="217" t="s">
        <v>159</v>
      </c>
    </row>
    <row r="245" spans="2:51" s="13" customFormat="1" ht="11.25">
      <c r="B245" s="197"/>
      <c r="C245" s="198"/>
      <c r="D245" s="190" t="s">
        <v>173</v>
      </c>
      <c r="E245" s="199" t="s">
        <v>19</v>
      </c>
      <c r="F245" s="200" t="s">
        <v>315</v>
      </c>
      <c r="G245" s="198"/>
      <c r="H245" s="199" t="s">
        <v>19</v>
      </c>
      <c r="I245" s="201"/>
      <c r="J245" s="198"/>
      <c r="K245" s="198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173</v>
      </c>
      <c r="AU245" s="206" t="s">
        <v>87</v>
      </c>
      <c r="AV245" s="13" t="s">
        <v>80</v>
      </c>
      <c r="AW245" s="13" t="s">
        <v>35</v>
      </c>
      <c r="AX245" s="13" t="s">
        <v>75</v>
      </c>
      <c r="AY245" s="206" t="s">
        <v>159</v>
      </c>
    </row>
    <row r="246" spans="2:51" s="14" customFormat="1" ht="11.25">
      <c r="B246" s="207"/>
      <c r="C246" s="208"/>
      <c r="D246" s="190" t="s">
        <v>173</v>
      </c>
      <c r="E246" s="209" t="s">
        <v>19</v>
      </c>
      <c r="F246" s="210" t="s">
        <v>316</v>
      </c>
      <c r="G246" s="208"/>
      <c r="H246" s="211">
        <v>8.0329999999999995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173</v>
      </c>
      <c r="AU246" s="217" t="s">
        <v>87</v>
      </c>
      <c r="AV246" s="14" t="s">
        <v>84</v>
      </c>
      <c r="AW246" s="14" t="s">
        <v>35</v>
      </c>
      <c r="AX246" s="14" t="s">
        <v>75</v>
      </c>
      <c r="AY246" s="217" t="s">
        <v>159</v>
      </c>
    </row>
    <row r="247" spans="2:51" s="13" customFormat="1" ht="11.25">
      <c r="B247" s="197"/>
      <c r="C247" s="198"/>
      <c r="D247" s="190" t="s">
        <v>173</v>
      </c>
      <c r="E247" s="199" t="s">
        <v>19</v>
      </c>
      <c r="F247" s="200" t="s">
        <v>317</v>
      </c>
      <c r="G247" s="198"/>
      <c r="H247" s="199" t="s">
        <v>19</v>
      </c>
      <c r="I247" s="201"/>
      <c r="J247" s="198"/>
      <c r="K247" s="198"/>
      <c r="L247" s="202"/>
      <c r="M247" s="203"/>
      <c r="N247" s="204"/>
      <c r="O247" s="204"/>
      <c r="P247" s="204"/>
      <c r="Q247" s="204"/>
      <c r="R247" s="204"/>
      <c r="S247" s="204"/>
      <c r="T247" s="205"/>
      <c r="AT247" s="206" t="s">
        <v>173</v>
      </c>
      <c r="AU247" s="206" t="s">
        <v>87</v>
      </c>
      <c r="AV247" s="13" t="s">
        <v>80</v>
      </c>
      <c r="AW247" s="13" t="s">
        <v>35</v>
      </c>
      <c r="AX247" s="13" t="s">
        <v>75</v>
      </c>
      <c r="AY247" s="206" t="s">
        <v>159</v>
      </c>
    </row>
    <row r="248" spans="2:51" s="14" customFormat="1" ht="11.25">
      <c r="B248" s="207"/>
      <c r="C248" s="208"/>
      <c r="D248" s="190" t="s">
        <v>173</v>
      </c>
      <c r="E248" s="209" t="s">
        <v>19</v>
      </c>
      <c r="F248" s="210" t="s">
        <v>318</v>
      </c>
      <c r="G248" s="208"/>
      <c r="H248" s="211">
        <v>4.08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173</v>
      </c>
      <c r="AU248" s="217" t="s">
        <v>87</v>
      </c>
      <c r="AV248" s="14" t="s">
        <v>84</v>
      </c>
      <c r="AW248" s="14" t="s">
        <v>35</v>
      </c>
      <c r="AX248" s="14" t="s">
        <v>75</v>
      </c>
      <c r="AY248" s="217" t="s">
        <v>159</v>
      </c>
    </row>
    <row r="249" spans="2:51" s="14" customFormat="1" ht="11.25">
      <c r="B249" s="207"/>
      <c r="C249" s="208"/>
      <c r="D249" s="190" t="s">
        <v>173</v>
      </c>
      <c r="E249" s="209" t="s">
        <v>19</v>
      </c>
      <c r="F249" s="210" t="s">
        <v>319</v>
      </c>
      <c r="G249" s="208"/>
      <c r="H249" s="211">
        <v>2.2610000000000001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173</v>
      </c>
      <c r="AU249" s="217" t="s">
        <v>87</v>
      </c>
      <c r="AV249" s="14" t="s">
        <v>84</v>
      </c>
      <c r="AW249" s="14" t="s">
        <v>35</v>
      </c>
      <c r="AX249" s="14" t="s">
        <v>75</v>
      </c>
      <c r="AY249" s="217" t="s">
        <v>159</v>
      </c>
    </row>
    <row r="250" spans="2:51" s="13" customFormat="1" ht="11.25">
      <c r="B250" s="197"/>
      <c r="C250" s="198"/>
      <c r="D250" s="190" t="s">
        <v>173</v>
      </c>
      <c r="E250" s="199" t="s">
        <v>19</v>
      </c>
      <c r="F250" s="200" t="s">
        <v>320</v>
      </c>
      <c r="G250" s="198"/>
      <c r="H250" s="199" t="s">
        <v>19</v>
      </c>
      <c r="I250" s="201"/>
      <c r="J250" s="198"/>
      <c r="K250" s="198"/>
      <c r="L250" s="202"/>
      <c r="M250" s="203"/>
      <c r="N250" s="204"/>
      <c r="O250" s="204"/>
      <c r="P250" s="204"/>
      <c r="Q250" s="204"/>
      <c r="R250" s="204"/>
      <c r="S250" s="204"/>
      <c r="T250" s="205"/>
      <c r="AT250" s="206" t="s">
        <v>173</v>
      </c>
      <c r="AU250" s="206" t="s">
        <v>87</v>
      </c>
      <c r="AV250" s="13" t="s">
        <v>80</v>
      </c>
      <c r="AW250" s="13" t="s">
        <v>35</v>
      </c>
      <c r="AX250" s="13" t="s">
        <v>75</v>
      </c>
      <c r="AY250" s="206" t="s">
        <v>159</v>
      </c>
    </row>
    <row r="251" spans="2:51" s="14" customFormat="1" ht="11.25">
      <c r="B251" s="207"/>
      <c r="C251" s="208"/>
      <c r="D251" s="190" t="s">
        <v>173</v>
      </c>
      <c r="E251" s="209" t="s">
        <v>19</v>
      </c>
      <c r="F251" s="210" t="s">
        <v>321</v>
      </c>
      <c r="G251" s="208"/>
      <c r="H251" s="211">
        <v>8.06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173</v>
      </c>
      <c r="AU251" s="217" t="s">
        <v>87</v>
      </c>
      <c r="AV251" s="14" t="s">
        <v>84</v>
      </c>
      <c r="AW251" s="14" t="s">
        <v>35</v>
      </c>
      <c r="AX251" s="14" t="s">
        <v>75</v>
      </c>
      <c r="AY251" s="217" t="s">
        <v>159</v>
      </c>
    </row>
    <row r="252" spans="2:51" s="13" customFormat="1" ht="11.25">
      <c r="B252" s="197"/>
      <c r="C252" s="198"/>
      <c r="D252" s="190" t="s">
        <v>173</v>
      </c>
      <c r="E252" s="199" t="s">
        <v>19</v>
      </c>
      <c r="F252" s="200" t="s">
        <v>304</v>
      </c>
      <c r="G252" s="198"/>
      <c r="H252" s="199" t="s">
        <v>19</v>
      </c>
      <c r="I252" s="201"/>
      <c r="J252" s="198"/>
      <c r="K252" s="198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173</v>
      </c>
      <c r="AU252" s="206" t="s">
        <v>87</v>
      </c>
      <c r="AV252" s="13" t="s">
        <v>80</v>
      </c>
      <c r="AW252" s="13" t="s">
        <v>35</v>
      </c>
      <c r="AX252" s="13" t="s">
        <v>75</v>
      </c>
      <c r="AY252" s="206" t="s">
        <v>159</v>
      </c>
    </row>
    <row r="253" spans="2:51" s="14" customFormat="1" ht="11.25">
      <c r="B253" s="207"/>
      <c r="C253" s="208"/>
      <c r="D253" s="190" t="s">
        <v>173</v>
      </c>
      <c r="E253" s="209" t="s">
        <v>19</v>
      </c>
      <c r="F253" s="210" t="s">
        <v>322</v>
      </c>
      <c r="G253" s="208"/>
      <c r="H253" s="211">
        <v>9.92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173</v>
      </c>
      <c r="AU253" s="217" t="s">
        <v>87</v>
      </c>
      <c r="AV253" s="14" t="s">
        <v>84</v>
      </c>
      <c r="AW253" s="14" t="s">
        <v>35</v>
      </c>
      <c r="AX253" s="14" t="s">
        <v>75</v>
      </c>
      <c r="AY253" s="217" t="s">
        <v>159</v>
      </c>
    </row>
    <row r="254" spans="2:51" s="13" customFormat="1" ht="11.25">
      <c r="B254" s="197"/>
      <c r="C254" s="198"/>
      <c r="D254" s="190" t="s">
        <v>173</v>
      </c>
      <c r="E254" s="199" t="s">
        <v>19</v>
      </c>
      <c r="F254" s="200" t="s">
        <v>317</v>
      </c>
      <c r="G254" s="198"/>
      <c r="H254" s="199" t="s">
        <v>19</v>
      </c>
      <c r="I254" s="201"/>
      <c r="J254" s="198"/>
      <c r="K254" s="198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173</v>
      </c>
      <c r="AU254" s="206" t="s">
        <v>87</v>
      </c>
      <c r="AV254" s="13" t="s">
        <v>80</v>
      </c>
      <c r="AW254" s="13" t="s">
        <v>35</v>
      </c>
      <c r="AX254" s="13" t="s">
        <v>75</v>
      </c>
      <c r="AY254" s="206" t="s">
        <v>159</v>
      </c>
    </row>
    <row r="255" spans="2:51" s="14" customFormat="1" ht="11.25">
      <c r="B255" s="207"/>
      <c r="C255" s="208"/>
      <c r="D255" s="190" t="s">
        <v>173</v>
      </c>
      <c r="E255" s="209" t="s">
        <v>19</v>
      </c>
      <c r="F255" s="210" t="s">
        <v>323</v>
      </c>
      <c r="G255" s="208"/>
      <c r="H255" s="211">
        <v>10.132999999999999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173</v>
      </c>
      <c r="AU255" s="217" t="s">
        <v>87</v>
      </c>
      <c r="AV255" s="14" t="s">
        <v>84</v>
      </c>
      <c r="AW255" s="14" t="s">
        <v>35</v>
      </c>
      <c r="AX255" s="14" t="s">
        <v>75</v>
      </c>
      <c r="AY255" s="217" t="s">
        <v>159</v>
      </c>
    </row>
    <row r="256" spans="2:51" s="13" customFormat="1" ht="11.25">
      <c r="B256" s="197"/>
      <c r="C256" s="198"/>
      <c r="D256" s="190" t="s">
        <v>173</v>
      </c>
      <c r="E256" s="199" t="s">
        <v>19</v>
      </c>
      <c r="F256" s="200" t="s">
        <v>324</v>
      </c>
      <c r="G256" s="198"/>
      <c r="H256" s="199" t="s">
        <v>19</v>
      </c>
      <c r="I256" s="201"/>
      <c r="J256" s="198"/>
      <c r="K256" s="198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173</v>
      </c>
      <c r="AU256" s="206" t="s">
        <v>87</v>
      </c>
      <c r="AV256" s="13" t="s">
        <v>80</v>
      </c>
      <c r="AW256" s="13" t="s">
        <v>35</v>
      </c>
      <c r="AX256" s="13" t="s">
        <v>75</v>
      </c>
      <c r="AY256" s="206" t="s">
        <v>159</v>
      </c>
    </row>
    <row r="257" spans="1:65" s="14" customFormat="1" ht="11.25">
      <c r="B257" s="207"/>
      <c r="C257" s="208"/>
      <c r="D257" s="190" t="s">
        <v>173</v>
      </c>
      <c r="E257" s="209" t="s">
        <v>19</v>
      </c>
      <c r="F257" s="210" t="s">
        <v>325</v>
      </c>
      <c r="G257" s="208"/>
      <c r="H257" s="211">
        <v>1.27</v>
      </c>
      <c r="I257" s="212"/>
      <c r="J257" s="208"/>
      <c r="K257" s="208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173</v>
      </c>
      <c r="AU257" s="217" t="s">
        <v>87</v>
      </c>
      <c r="AV257" s="14" t="s">
        <v>84</v>
      </c>
      <c r="AW257" s="14" t="s">
        <v>35</v>
      </c>
      <c r="AX257" s="14" t="s">
        <v>75</v>
      </c>
      <c r="AY257" s="217" t="s">
        <v>159</v>
      </c>
    </row>
    <row r="258" spans="1:65" s="12" customFormat="1" ht="22.9" customHeight="1">
      <c r="B258" s="161"/>
      <c r="C258" s="162"/>
      <c r="D258" s="163" t="s">
        <v>74</v>
      </c>
      <c r="E258" s="175" t="s">
        <v>105</v>
      </c>
      <c r="F258" s="175" t="s">
        <v>326</v>
      </c>
      <c r="G258" s="162"/>
      <c r="H258" s="162"/>
      <c r="I258" s="165"/>
      <c r="J258" s="176">
        <f>BK258</f>
        <v>0</v>
      </c>
      <c r="K258" s="162"/>
      <c r="L258" s="167"/>
      <c r="M258" s="168"/>
      <c r="N258" s="169"/>
      <c r="O258" s="169"/>
      <c r="P258" s="170">
        <f>P259+P273+P355+P361+P375+P391+P395</f>
        <v>0</v>
      </c>
      <c r="Q258" s="169"/>
      <c r="R258" s="170">
        <f>R259+R273+R355+R361+R375+R391+R395</f>
        <v>6.0358E-3</v>
      </c>
      <c r="S258" s="169"/>
      <c r="T258" s="171">
        <f>T259+T273+T355+T361+T375+T391+T395</f>
        <v>9.9344927999999992</v>
      </c>
      <c r="AR258" s="172" t="s">
        <v>80</v>
      </c>
      <c r="AT258" s="173" t="s">
        <v>74</v>
      </c>
      <c r="AU258" s="173" t="s">
        <v>80</v>
      </c>
      <c r="AY258" s="172" t="s">
        <v>159</v>
      </c>
      <c r="BK258" s="174">
        <f>BK259+BK273+BK355+BK361+BK375+BK391+BK395</f>
        <v>0</v>
      </c>
    </row>
    <row r="259" spans="1:65" s="12" customFormat="1" ht="20.85" customHeight="1">
      <c r="B259" s="161"/>
      <c r="C259" s="162"/>
      <c r="D259" s="163" t="s">
        <v>74</v>
      </c>
      <c r="E259" s="175" t="s">
        <v>327</v>
      </c>
      <c r="F259" s="175" t="s">
        <v>328</v>
      </c>
      <c r="G259" s="162"/>
      <c r="H259" s="162"/>
      <c r="I259" s="165"/>
      <c r="J259" s="176">
        <f>BK259</f>
        <v>0</v>
      </c>
      <c r="K259" s="162"/>
      <c r="L259" s="167"/>
      <c r="M259" s="168"/>
      <c r="N259" s="169"/>
      <c r="O259" s="169"/>
      <c r="P259" s="170">
        <f>SUM(P260:P272)</f>
        <v>0</v>
      </c>
      <c r="Q259" s="169"/>
      <c r="R259" s="170">
        <f>SUM(R260:R272)</f>
        <v>0</v>
      </c>
      <c r="S259" s="169"/>
      <c r="T259" s="171">
        <f>SUM(T260:T272)</f>
        <v>0</v>
      </c>
      <c r="AR259" s="172" t="s">
        <v>80</v>
      </c>
      <c r="AT259" s="173" t="s">
        <v>74</v>
      </c>
      <c r="AU259" s="173" t="s">
        <v>84</v>
      </c>
      <c r="AY259" s="172" t="s">
        <v>159</v>
      </c>
      <c r="BK259" s="174">
        <f>SUM(BK260:BK272)</f>
        <v>0</v>
      </c>
    </row>
    <row r="260" spans="1:65" s="2" customFormat="1" ht="24.2" customHeight="1">
      <c r="A260" s="37"/>
      <c r="B260" s="38"/>
      <c r="C260" s="177" t="s">
        <v>108</v>
      </c>
      <c r="D260" s="177" t="s">
        <v>163</v>
      </c>
      <c r="E260" s="178" t="s">
        <v>329</v>
      </c>
      <c r="F260" s="179" t="s">
        <v>330</v>
      </c>
      <c r="G260" s="180" t="s">
        <v>331</v>
      </c>
      <c r="H260" s="181">
        <v>2</v>
      </c>
      <c r="I260" s="182"/>
      <c r="J260" s="183">
        <f>ROUND(I260*H260,2)</f>
        <v>0</v>
      </c>
      <c r="K260" s="179" t="s">
        <v>167</v>
      </c>
      <c r="L260" s="42"/>
      <c r="M260" s="184" t="s">
        <v>19</v>
      </c>
      <c r="N260" s="185" t="s">
        <v>46</v>
      </c>
      <c r="O260" s="67"/>
      <c r="P260" s="186">
        <f>O260*H260</f>
        <v>0</v>
      </c>
      <c r="Q260" s="186">
        <v>0</v>
      </c>
      <c r="R260" s="186">
        <f>Q260*H260</f>
        <v>0</v>
      </c>
      <c r="S260" s="186">
        <v>0</v>
      </c>
      <c r="T260" s="18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8" t="s">
        <v>90</v>
      </c>
      <c r="AT260" s="188" t="s">
        <v>163</v>
      </c>
      <c r="AU260" s="188" t="s">
        <v>87</v>
      </c>
      <c r="AY260" s="20" t="s">
        <v>159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20" t="s">
        <v>80</v>
      </c>
      <c r="BK260" s="189">
        <f>ROUND(I260*H260,2)</f>
        <v>0</v>
      </c>
      <c r="BL260" s="20" t="s">
        <v>90</v>
      </c>
      <c r="BM260" s="188" t="s">
        <v>332</v>
      </c>
    </row>
    <row r="261" spans="1:65" s="2" customFormat="1" ht="19.5">
      <c r="A261" s="37"/>
      <c r="B261" s="38"/>
      <c r="C261" s="39"/>
      <c r="D261" s="190" t="s">
        <v>169</v>
      </c>
      <c r="E261" s="39"/>
      <c r="F261" s="191" t="s">
        <v>333</v>
      </c>
      <c r="G261" s="39"/>
      <c r="H261" s="39"/>
      <c r="I261" s="192"/>
      <c r="J261" s="39"/>
      <c r="K261" s="39"/>
      <c r="L261" s="42"/>
      <c r="M261" s="193"/>
      <c r="N261" s="194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169</v>
      </c>
      <c r="AU261" s="20" t="s">
        <v>87</v>
      </c>
    </row>
    <row r="262" spans="1:65" s="2" customFormat="1" ht="11.25">
      <c r="A262" s="37"/>
      <c r="B262" s="38"/>
      <c r="C262" s="39"/>
      <c r="D262" s="195" t="s">
        <v>171</v>
      </c>
      <c r="E262" s="39"/>
      <c r="F262" s="196" t="s">
        <v>334</v>
      </c>
      <c r="G262" s="39"/>
      <c r="H262" s="39"/>
      <c r="I262" s="192"/>
      <c r="J262" s="39"/>
      <c r="K262" s="39"/>
      <c r="L262" s="42"/>
      <c r="M262" s="193"/>
      <c r="N262" s="194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171</v>
      </c>
      <c r="AU262" s="20" t="s">
        <v>87</v>
      </c>
    </row>
    <row r="263" spans="1:65" s="14" customFormat="1" ht="11.25">
      <c r="B263" s="207"/>
      <c r="C263" s="208"/>
      <c r="D263" s="190" t="s">
        <v>173</v>
      </c>
      <c r="E263" s="209" t="s">
        <v>19</v>
      </c>
      <c r="F263" s="210" t="s">
        <v>84</v>
      </c>
      <c r="G263" s="208"/>
      <c r="H263" s="211">
        <v>2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173</v>
      </c>
      <c r="AU263" s="217" t="s">
        <v>87</v>
      </c>
      <c r="AV263" s="14" t="s">
        <v>84</v>
      </c>
      <c r="AW263" s="14" t="s">
        <v>35</v>
      </c>
      <c r="AX263" s="14" t="s">
        <v>80</v>
      </c>
      <c r="AY263" s="217" t="s">
        <v>159</v>
      </c>
    </row>
    <row r="264" spans="1:65" s="2" customFormat="1" ht="24.2" customHeight="1">
      <c r="A264" s="37"/>
      <c r="B264" s="38"/>
      <c r="C264" s="177" t="s">
        <v>111</v>
      </c>
      <c r="D264" s="177" t="s">
        <v>163</v>
      </c>
      <c r="E264" s="178" t="s">
        <v>335</v>
      </c>
      <c r="F264" s="179" t="s">
        <v>336</v>
      </c>
      <c r="G264" s="180" t="s">
        <v>331</v>
      </c>
      <c r="H264" s="181">
        <v>60</v>
      </c>
      <c r="I264" s="182"/>
      <c r="J264" s="183">
        <f>ROUND(I264*H264,2)</f>
        <v>0</v>
      </c>
      <c r="K264" s="179" t="s">
        <v>167</v>
      </c>
      <c r="L264" s="42"/>
      <c r="M264" s="184" t="s">
        <v>19</v>
      </c>
      <c r="N264" s="185" t="s">
        <v>46</v>
      </c>
      <c r="O264" s="67"/>
      <c r="P264" s="186">
        <f>O264*H264</f>
        <v>0</v>
      </c>
      <c r="Q264" s="186">
        <v>0</v>
      </c>
      <c r="R264" s="186">
        <f>Q264*H264</f>
        <v>0</v>
      </c>
      <c r="S264" s="186">
        <v>0</v>
      </c>
      <c r="T264" s="18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8" t="s">
        <v>90</v>
      </c>
      <c r="AT264" s="188" t="s">
        <v>163</v>
      </c>
      <c r="AU264" s="188" t="s">
        <v>87</v>
      </c>
      <c r="AY264" s="20" t="s">
        <v>159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20" t="s">
        <v>80</v>
      </c>
      <c r="BK264" s="189">
        <f>ROUND(I264*H264,2)</f>
        <v>0</v>
      </c>
      <c r="BL264" s="20" t="s">
        <v>90</v>
      </c>
      <c r="BM264" s="188" t="s">
        <v>337</v>
      </c>
    </row>
    <row r="265" spans="1:65" s="2" customFormat="1" ht="19.5">
      <c r="A265" s="37"/>
      <c r="B265" s="38"/>
      <c r="C265" s="39"/>
      <c r="D265" s="190" t="s">
        <v>169</v>
      </c>
      <c r="E265" s="39"/>
      <c r="F265" s="191" t="s">
        <v>338</v>
      </c>
      <c r="G265" s="39"/>
      <c r="H265" s="39"/>
      <c r="I265" s="192"/>
      <c r="J265" s="39"/>
      <c r="K265" s="39"/>
      <c r="L265" s="42"/>
      <c r="M265" s="193"/>
      <c r="N265" s="194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169</v>
      </c>
      <c r="AU265" s="20" t="s">
        <v>87</v>
      </c>
    </row>
    <row r="266" spans="1:65" s="2" customFormat="1" ht="11.25">
      <c r="A266" s="37"/>
      <c r="B266" s="38"/>
      <c r="C266" s="39"/>
      <c r="D266" s="195" t="s">
        <v>171</v>
      </c>
      <c r="E266" s="39"/>
      <c r="F266" s="196" t="s">
        <v>339</v>
      </c>
      <c r="G266" s="39"/>
      <c r="H266" s="39"/>
      <c r="I266" s="192"/>
      <c r="J266" s="39"/>
      <c r="K266" s="39"/>
      <c r="L266" s="42"/>
      <c r="M266" s="193"/>
      <c r="N266" s="194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171</v>
      </c>
      <c r="AU266" s="20" t="s">
        <v>87</v>
      </c>
    </row>
    <row r="267" spans="1:65" s="14" customFormat="1" ht="11.25">
      <c r="B267" s="207"/>
      <c r="C267" s="208"/>
      <c r="D267" s="190" t="s">
        <v>173</v>
      </c>
      <c r="E267" s="209" t="s">
        <v>19</v>
      </c>
      <c r="F267" s="210" t="s">
        <v>84</v>
      </c>
      <c r="G267" s="208"/>
      <c r="H267" s="211">
        <v>2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173</v>
      </c>
      <c r="AU267" s="217" t="s">
        <v>87</v>
      </c>
      <c r="AV267" s="14" t="s">
        <v>84</v>
      </c>
      <c r="AW267" s="14" t="s">
        <v>35</v>
      </c>
      <c r="AX267" s="14" t="s">
        <v>80</v>
      </c>
      <c r="AY267" s="217" t="s">
        <v>159</v>
      </c>
    </row>
    <row r="268" spans="1:65" s="14" customFormat="1" ht="11.25">
      <c r="B268" s="207"/>
      <c r="C268" s="208"/>
      <c r="D268" s="190" t="s">
        <v>173</v>
      </c>
      <c r="E268" s="208"/>
      <c r="F268" s="210" t="s">
        <v>340</v>
      </c>
      <c r="G268" s="208"/>
      <c r="H268" s="211">
        <v>60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173</v>
      </c>
      <c r="AU268" s="217" t="s">
        <v>87</v>
      </c>
      <c r="AV268" s="14" t="s">
        <v>84</v>
      </c>
      <c r="AW268" s="14" t="s">
        <v>4</v>
      </c>
      <c r="AX268" s="14" t="s">
        <v>80</v>
      </c>
      <c r="AY268" s="217" t="s">
        <v>159</v>
      </c>
    </row>
    <row r="269" spans="1:65" s="2" customFormat="1" ht="24.2" customHeight="1">
      <c r="A269" s="37"/>
      <c r="B269" s="38"/>
      <c r="C269" s="177" t="s">
        <v>8</v>
      </c>
      <c r="D269" s="177" t="s">
        <v>163</v>
      </c>
      <c r="E269" s="178" t="s">
        <v>341</v>
      </c>
      <c r="F269" s="179" t="s">
        <v>342</v>
      </c>
      <c r="G269" s="180" t="s">
        <v>331</v>
      </c>
      <c r="H269" s="181">
        <v>2</v>
      </c>
      <c r="I269" s="182"/>
      <c r="J269" s="183">
        <f>ROUND(I269*H269,2)</f>
        <v>0</v>
      </c>
      <c r="K269" s="179" t="s">
        <v>167</v>
      </c>
      <c r="L269" s="42"/>
      <c r="M269" s="184" t="s">
        <v>19</v>
      </c>
      <c r="N269" s="185" t="s">
        <v>46</v>
      </c>
      <c r="O269" s="67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8" t="s">
        <v>90</v>
      </c>
      <c r="AT269" s="188" t="s">
        <v>163</v>
      </c>
      <c r="AU269" s="188" t="s">
        <v>87</v>
      </c>
      <c r="AY269" s="20" t="s">
        <v>159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80</v>
      </c>
      <c r="BK269" s="189">
        <f>ROUND(I269*H269,2)</f>
        <v>0</v>
      </c>
      <c r="BL269" s="20" t="s">
        <v>90</v>
      </c>
      <c r="BM269" s="188" t="s">
        <v>343</v>
      </c>
    </row>
    <row r="270" spans="1:65" s="2" customFormat="1" ht="19.5">
      <c r="A270" s="37"/>
      <c r="B270" s="38"/>
      <c r="C270" s="39"/>
      <c r="D270" s="190" t="s">
        <v>169</v>
      </c>
      <c r="E270" s="39"/>
      <c r="F270" s="191" t="s">
        <v>344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169</v>
      </c>
      <c r="AU270" s="20" t="s">
        <v>87</v>
      </c>
    </row>
    <row r="271" spans="1:65" s="2" customFormat="1" ht="11.25">
      <c r="A271" s="37"/>
      <c r="B271" s="38"/>
      <c r="C271" s="39"/>
      <c r="D271" s="195" t="s">
        <v>171</v>
      </c>
      <c r="E271" s="39"/>
      <c r="F271" s="196" t="s">
        <v>345</v>
      </c>
      <c r="G271" s="39"/>
      <c r="H271" s="39"/>
      <c r="I271" s="192"/>
      <c r="J271" s="39"/>
      <c r="K271" s="39"/>
      <c r="L271" s="42"/>
      <c r="M271" s="193"/>
      <c r="N271" s="194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171</v>
      </c>
      <c r="AU271" s="20" t="s">
        <v>87</v>
      </c>
    </row>
    <row r="272" spans="1:65" s="14" customFormat="1" ht="11.25">
      <c r="B272" s="207"/>
      <c r="C272" s="208"/>
      <c r="D272" s="190" t="s">
        <v>173</v>
      </c>
      <c r="E272" s="209" t="s">
        <v>19</v>
      </c>
      <c r="F272" s="210" t="s">
        <v>84</v>
      </c>
      <c r="G272" s="208"/>
      <c r="H272" s="211">
        <v>2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173</v>
      </c>
      <c r="AU272" s="217" t="s">
        <v>87</v>
      </c>
      <c r="AV272" s="14" t="s">
        <v>84</v>
      </c>
      <c r="AW272" s="14" t="s">
        <v>35</v>
      </c>
      <c r="AX272" s="14" t="s">
        <v>80</v>
      </c>
      <c r="AY272" s="217" t="s">
        <v>159</v>
      </c>
    </row>
    <row r="273" spans="1:65" s="12" customFormat="1" ht="20.85" customHeight="1">
      <c r="B273" s="161"/>
      <c r="C273" s="162"/>
      <c r="D273" s="163" t="s">
        <v>74</v>
      </c>
      <c r="E273" s="175" t="s">
        <v>346</v>
      </c>
      <c r="F273" s="175" t="s">
        <v>347</v>
      </c>
      <c r="G273" s="162"/>
      <c r="H273" s="162"/>
      <c r="I273" s="165"/>
      <c r="J273" s="176">
        <f>BK273</f>
        <v>0</v>
      </c>
      <c r="K273" s="162"/>
      <c r="L273" s="167"/>
      <c r="M273" s="168"/>
      <c r="N273" s="169"/>
      <c r="O273" s="169"/>
      <c r="P273" s="170">
        <f>SUM(P274:P354)</f>
        <v>0</v>
      </c>
      <c r="Q273" s="169"/>
      <c r="R273" s="170">
        <f>SUM(R274:R354)</f>
        <v>6.0358E-3</v>
      </c>
      <c r="S273" s="169"/>
      <c r="T273" s="171">
        <f>SUM(T274:T354)</f>
        <v>0</v>
      </c>
      <c r="AR273" s="172" t="s">
        <v>80</v>
      </c>
      <c r="AT273" s="173" t="s">
        <v>74</v>
      </c>
      <c r="AU273" s="173" t="s">
        <v>84</v>
      </c>
      <c r="AY273" s="172" t="s">
        <v>159</v>
      </c>
      <c r="BK273" s="174">
        <f>SUM(BK274:BK354)</f>
        <v>0</v>
      </c>
    </row>
    <row r="274" spans="1:65" s="2" customFormat="1" ht="16.5" customHeight="1">
      <c r="A274" s="37"/>
      <c r="B274" s="38"/>
      <c r="C274" s="177" t="s">
        <v>348</v>
      </c>
      <c r="D274" s="177" t="s">
        <v>163</v>
      </c>
      <c r="E274" s="178" t="s">
        <v>349</v>
      </c>
      <c r="F274" s="179" t="s">
        <v>350</v>
      </c>
      <c r="G274" s="180" t="s">
        <v>233</v>
      </c>
      <c r="H274" s="181">
        <v>353.75</v>
      </c>
      <c r="I274" s="182"/>
      <c r="J274" s="183">
        <f>ROUND(I274*H274,2)</f>
        <v>0</v>
      </c>
      <c r="K274" s="179" t="s">
        <v>167</v>
      </c>
      <c r="L274" s="42"/>
      <c r="M274" s="184" t="s">
        <v>19</v>
      </c>
      <c r="N274" s="185" t="s">
        <v>46</v>
      </c>
      <c r="O274" s="67"/>
      <c r="P274" s="186">
        <f>O274*H274</f>
        <v>0</v>
      </c>
      <c r="Q274" s="186">
        <v>0</v>
      </c>
      <c r="R274" s="186">
        <f>Q274*H274</f>
        <v>0</v>
      </c>
      <c r="S274" s="186">
        <v>0</v>
      </c>
      <c r="T274" s="18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8" t="s">
        <v>90</v>
      </c>
      <c r="AT274" s="188" t="s">
        <v>163</v>
      </c>
      <c r="AU274" s="188" t="s">
        <v>87</v>
      </c>
      <c r="AY274" s="20" t="s">
        <v>159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20" t="s">
        <v>80</v>
      </c>
      <c r="BK274" s="189">
        <f>ROUND(I274*H274,2)</f>
        <v>0</v>
      </c>
      <c r="BL274" s="20" t="s">
        <v>90</v>
      </c>
      <c r="BM274" s="188" t="s">
        <v>351</v>
      </c>
    </row>
    <row r="275" spans="1:65" s="2" customFormat="1" ht="19.5">
      <c r="A275" s="37"/>
      <c r="B275" s="38"/>
      <c r="C275" s="39"/>
      <c r="D275" s="190" t="s">
        <v>169</v>
      </c>
      <c r="E275" s="39"/>
      <c r="F275" s="191" t="s">
        <v>352</v>
      </c>
      <c r="G275" s="39"/>
      <c r="H275" s="39"/>
      <c r="I275" s="192"/>
      <c r="J275" s="39"/>
      <c r="K275" s="39"/>
      <c r="L275" s="42"/>
      <c r="M275" s="193"/>
      <c r="N275" s="194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169</v>
      </c>
      <c r="AU275" s="20" t="s">
        <v>87</v>
      </c>
    </row>
    <row r="276" spans="1:65" s="2" customFormat="1" ht="11.25">
      <c r="A276" s="37"/>
      <c r="B276" s="38"/>
      <c r="C276" s="39"/>
      <c r="D276" s="195" t="s">
        <v>171</v>
      </c>
      <c r="E276" s="39"/>
      <c r="F276" s="196" t="s">
        <v>353</v>
      </c>
      <c r="G276" s="39"/>
      <c r="H276" s="39"/>
      <c r="I276" s="192"/>
      <c r="J276" s="39"/>
      <c r="K276" s="39"/>
      <c r="L276" s="42"/>
      <c r="M276" s="193"/>
      <c r="N276" s="194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171</v>
      </c>
      <c r="AU276" s="20" t="s">
        <v>87</v>
      </c>
    </row>
    <row r="277" spans="1:65" s="13" customFormat="1" ht="22.5">
      <c r="B277" s="197"/>
      <c r="C277" s="198"/>
      <c r="D277" s="190" t="s">
        <v>173</v>
      </c>
      <c r="E277" s="199" t="s">
        <v>19</v>
      </c>
      <c r="F277" s="200" t="s">
        <v>354</v>
      </c>
      <c r="G277" s="198"/>
      <c r="H277" s="199" t="s">
        <v>19</v>
      </c>
      <c r="I277" s="201"/>
      <c r="J277" s="198"/>
      <c r="K277" s="198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173</v>
      </c>
      <c r="AU277" s="206" t="s">
        <v>87</v>
      </c>
      <c r="AV277" s="13" t="s">
        <v>80</v>
      </c>
      <c r="AW277" s="13" t="s">
        <v>35</v>
      </c>
      <c r="AX277" s="13" t="s">
        <v>75</v>
      </c>
      <c r="AY277" s="206" t="s">
        <v>159</v>
      </c>
    </row>
    <row r="278" spans="1:65" s="14" customFormat="1" ht="11.25">
      <c r="B278" s="207"/>
      <c r="C278" s="208"/>
      <c r="D278" s="190" t="s">
        <v>173</v>
      </c>
      <c r="E278" s="209" t="s">
        <v>19</v>
      </c>
      <c r="F278" s="210" t="s">
        <v>355</v>
      </c>
      <c r="G278" s="208"/>
      <c r="H278" s="211">
        <v>397.06599999999997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173</v>
      </c>
      <c r="AU278" s="217" t="s">
        <v>87</v>
      </c>
      <c r="AV278" s="14" t="s">
        <v>84</v>
      </c>
      <c r="AW278" s="14" t="s">
        <v>35</v>
      </c>
      <c r="AX278" s="14" t="s">
        <v>75</v>
      </c>
      <c r="AY278" s="217" t="s">
        <v>159</v>
      </c>
    </row>
    <row r="279" spans="1:65" s="13" customFormat="1" ht="11.25">
      <c r="B279" s="197"/>
      <c r="C279" s="198"/>
      <c r="D279" s="190" t="s">
        <v>173</v>
      </c>
      <c r="E279" s="199" t="s">
        <v>19</v>
      </c>
      <c r="F279" s="200" t="s">
        <v>356</v>
      </c>
      <c r="G279" s="198"/>
      <c r="H279" s="199" t="s">
        <v>19</v>
      </c>
      <c r="I279" s="201"/>
      <c r="J279" s="198"/>
      <c r="K279" s="198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173</v>
      </c>
      <c r="AU279" s="206" t="s">
        <v>87</v>
      </c>
      <c r="AV279" s="13" t="s">
        <v>80</v>
      </c>
      <c r="AW279" s="13" t="s">
        <v>35</v>
      </c>
      <c r="AX279" s="13" t="s">
        <v>75</v>
      </c>
      <c r="AY279" s="206" t="s">
        <v>159</v>
      </c>
    </row>
    <row r="280" spans="1:65" s="13" customFormat="1" ht="11.25">
      <c r="B280" s="197"/>
      <c r="C280" s="198"/>
      <c r="D280" s="190" t="s">
        <v>173</v>
      </c>
      <c r="E280" s="199" t="s">
        <v>19</v>
      </c>
      <c r="F280" s="200" t="s">
        <v>175</v>
      </c>
      <c r="G280" s="198"/>
      <c r="H280" s="199" t="s">
        <v>19</v>
      </c>
      <c r="I280" s="201"/>
      <c r="J280" s="198"/>
      <c r="K280" s="198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173</v>
      </c>
      <c r="AU280" s="206" t="s">
        <v>87</v>
      </c>
      <c r="AV280" s="13" t="s">
        <v>80</v>
      </c>
      <c r="AW280" s="13" t="s">
        <v>35</v>
      </c>
      <c r="AX280" s="13" t="s">
        <v>75</v>
      </c>
      <c r="AY280" s="206" t="s">
        <v>159</v>
      </c>
    </row>
    <row r="281" spans="1:65" s="14" customFormat="1" ht="11.25">
      <c r="B281" s="207"/>
      <c r="C281" s="208"/>
      <c r="D281" s="190" t="s">
        <v>173</v>
      </c>
      <c r="E281" s="209" t="s">
        <v>19</v>
      </c>
      <c r="F281" s="210" t="s">
        <v>357</v>
      </c>
      <c r="G281" s="208"/>
      <c r="H281" s="211">
        <v>-2.298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173</v>
      </c>
      <c r="AU281" s="217" t="s">
        <v>87</v>
      </c>
      <c r="AV281" s="14" t="s">
        <v>84</v>
      </c>
      <c r="AW281" s="14" t="s">
        <v>35</v>
      </c>
      <c r="AX281" s="14" t="s">
        <v>75</v>
      </c>
      <c r="AY281" s="217" t="s">
        <v>159</v>
      </c>
    </row>
    <row r="282" spans="1:65" s="13" customFormat="1" ht="11.25">
      <c r="B282" s="197"/>
      <c r="C282" s="198"/>
      <c r="D282" s="190" t="s">
        <v>173</v>
      </c>
      <c r="E282" s="199" t="s">
        <v>19</v>
      </c>
      <c r="F282" s="200" t="s">
        <v>177</v>
      </c>
      <c r="G282" s="198"/>
      <c r="H282" s="199" t="s">
        <v>19</v>
      </c>
      <c r="I282" s="201"/>
      <c r="J282" s="198"/>
      <c r="K282" s="198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173</v>
      </c>
      <c r="AU282" s="206" t="s">
        <v>87</v>
      </c>
      <c r="AV282" s="13" t="s">
        <v>80</v>
      </c>
      <c r="AW282" s="13" t="s">
        <v>35</v>
      </c>
      <c r="AX282" s="13" t="s">
        <v>75</v>
      </c>
      <c r="AY282" s="206" t="s">
        <v>159</v>
      </c>
    </row>
    <row r="283" spans="1:65" s="14" customFormat="1" ht="11.25">
      <c r="B283" s="207"/>
      <c r="C283" s="208"/>
      <c r="D283" s="190" t="s">
        <v>173</v>
      </c>
      <c r="E283" s="209" t="s">
        <v>19</v>
      </c>
      <c r="F283" s="210" t="s">
        <v>358</v>
      </c>
      <c r="G283" s="208"/>
      <c r="H283" s="211">
        <v>-1.633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173</v>
      </c>
      <c r="AU283" s="217" t="s">
        <v>87</v>
      </c>
      <c r="AV283" s="14" t="s">
        <v>84</v>
      </c>
      <c r="AW283" s="14" t="s">
        <v>35</v>
      </c>
      <c r="AX283" s="14" t="s">
        <v>75</v>
      </c>
      <c r="AY283" s="217" t="s">
        <v>159</v>
      </c>
    </row>
    <row r="284" spans="1:65" s="13" customFormat="1" ht="11.25">
      <c r="B284" s="197"/>
      <c r="C284" s="198"/>
      <c r="D284" s="190" t="s">
        <v>173</v>
      </c>
      <c r="E284" s="199" t="s">
        <v>19</v>
      </c>
      <c r="F284" s="200" t="s">
        <v>179</v>
      </c>
      <c r="G284" s="198"/>
      <c r="H284" s="199" t="s">
        <v>19</v>
      </c>
      <c r="I284" s="201"/>
      <c r="J284" s="198"/>
      <c r="K284" s="198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173</v>
      </c>
      <c r="AU284" s="206" t="s">
        <v>87</v>
      </c>
      <c r="AV284" s="13" t="s">
        <v>80</v>
      </c>
      <c r="AW284" s="13" t="s">
        <v>35</v>
      </c>
      <c r="AX284" s="13" t="s">
        <v>75</v>
      </c>
      <c r="AY284" s="206" t="s">
        <v>159</v>
      </c>
    </row>
    <row r="285" spans="1:65" s="14" customFormat="1" ht="11.25">
      <c r="B285" s="207"/>
      <c r="C285" s="208"/>
      <c r="D285" s="190" t="s">
        <v>173</v>
      </c>
      <c r="E285" s="209" t="s">
        <v>19</v>
      </c>
      <c r="F285" s="210" t="s">
        <v>359</v>
      </c>
      <c r="G285" s="208"/>
      <c r="H285" s="211">
        <v>-1.65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173</v>
      </c>
      <c r="AU285" s="217" t="s">
        <v>87</v>
      </c>
      <c r="AV285" s="14" t="s">
        <v>84</v>
      </c>
      <c r="AW285" s="14" t="s">
        <v>35</v>
      </c>
      <c r="AX285" s="14" t="s">
        <v>75</v>
      </c>
      <c r="AY285" s="217" t="s">
        <v>159</v>
      </c>
    </row>
    <row r="286" spans="1:65" s="13" customFormat="1" ht="11.25">
      <c r="B286" s="197"/>
      <c r="C286" s="198"/>
      <c r="D286" s="190" t="s">
        <v>173</v>
      </c>
      <c r="E286" s="199" t="s">
        <v>19</v>
      </c>
      <c r="F286" s="200" t="s">
        <v>360</v>
      </c>
      <c r="G286" s="198"/>
      <c r="H286" s="199" t="s">
        <v>19</v>
      </c>
      <c r="I286" s="201"/>
      <c r="J286" s="198"/>
      <c r="K286" s="198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173</v>
      </c>
      <c r="AU286" s="206" t="s">
        <v>87</v>
      </c>
      <c r="AV286" s="13" t="s">
        <v>80</v>
      </c>
      <c r="AW286" s="13" t="s">
        <v>35</v>
      </c>
      <c r="AX286" s="13" t="s">
        <v>75</v>
      </c>
      <c r="AY286" s="206" t="s">
        <v>159</v>
      </c>
    </row>
    <row r="287" spans="1:65" s="14" customFormat="1" ht="11.25">
      <c r="B287" s="207"/>
      <c r="C287" s="208"/>
      <c r="D287" s="190" t="s">
        <v>173</v>
      </c>
      <c r="E287" s="209" t="s">
        <v>19</v>
      </c>
      <c r="F287" s="210" t="s">
        <v>361</v>
      </c>
      <c r="G287" s="208"/>
      <c r="H287" s="211">
        <v>-2.88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173</v>
      </c>
      <c r="AU287" s="217" t="s">
        <v>87</v>
      </c>
      <c r="AV287" s="14" t="s">
        <v>84</v>
      </c>
      <c r="AW287" s="14" t="s">
        <v>35</v>
      </c>
      <c r="AX287" s="14" t="s">
        <v>75</v>
      </c>
      <c r="AY287" s="217" t="s">
        <v>159</v>
      </c>
    </row>
    <row r="288" spans="1:65" s="13" customFormat="1" ht="11.25">
      <c r="B288" s="197"/>
      <c r="C288" s="198"/>
      <c r="D288" s="190" t="s">
        <v>173</v>
      </c>
      <c r="E288" s="199" t="s">
        <v>19</v>
      </c>
      <c r="F288" s="200" t="s">
        <v>183</v>
      </c>
      <c r="G288" s="198"/>
      <c r="H288" s="199" t="s">
        <v>19</v>
      </c>
      <c r="I288" s="201"/>
      <c r="J288" s="198"/>
      <c r="K288" s="198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173</v>
      </c>
      <c r="AU288" s="206" t="s">
        <v>87</v>
      </c>
      <c r="AV288" s="13" t="s">
        <v>80</v>
      </c>
      <c r="AW288" s="13" t="s">
        <v>35</v>
      </c>
      <c r="AX288" s="13" t="s">
        <v>75</v>
      </c>
      <c r="AY288" s="206" t="s">
        <v>159</v>
      </c>
    </row>
    <row r="289" spans="2:51" s="14" customFormat="1" ht="11.25">
      <c r="B289" s="207"/>
      <c r="C289" s="208"/>
      <c r="D289" s="190" t="s">
        <v>173</v>
      </c>
      <c r="E289" s="209" t="s">
        <v>19</v>
      </c>
      <c r="F289" s="210" t="s">
        <v>362</v>
      </c>
      <c r="G289" s="208"/>
      <c r="H289" s="211">
        <v>-1.365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173</v>
      </c>
      <c r="AU289" s="217" t="s">
        <v>87</v>
      </c>
      <c r="AV289" s="14" t="s">
        <v>84</v>
      </c>
      <c r="AW289" s="14" t="s">
        <v>35</v>
      </c>
      <c r="AX289" s="14" t="s">
        <v>75</v>
      </c>
      <c r="AY289" s="217" t="s">
        <v>159</v>
      </c>
    </row>
    <row r="290" spans="2:51" s="13" customFormat="1" ht="11.25">
      <c r="B290" s="197"/>
      <c r="C290" s="198"/>
      <c r="D290" s="190" t="s">
        <v>173</v>
      </c>
      <c r="E290" s="199" t="s">
        <v>19</v>
      </c>
      <c r="F290" s="200" t="s">
        <v>185</v>
      </c>
      <c r="G290" s="198"/>
      <c r="H290" s="199" t="s">
        <v>19</v>
      </c>
      <c r="I290" s="201"/>
      <c r="J290" s="198"/>
      <c r="K290" s="198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173</v>
      </c>
      <c r="AU290" s="206" t="s">
        <v>87</v>
      </c>
      <c r="AV290" s="13" t="s">
        <v>80</v>
      </c>
      <c r="AW290" s="13" t="s">
        <v>35</v>
      </c>
      <c r="AX290" s="13" t="s">
        <v>75</v>
      </c>
      <c r="AY290" s="206" t="s">
        <v>159</v>
      </c>
    </row>
    <row r="291" spans="2:51" s="14" customFormat="1" ht="11.25">
      <c r="B291" s="207"/>
      <c r="C291" s="208"/>
      <c r="D291" s="190" t="s">
        <v>173</v>
      </c>
      <c r="E291" s="209" t="s">
        <v>19</v>
      </c>
      <c r="F291" s="210" t="s">
        <v>363</v>
      </c>
      <c r="G291" s="208"/>
      <c r="H291" s="211">
        <v>-1.65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173</v>
      </c>
      <c r="AU291" s="217" t="s">
        <v>87</v>
      </c>
      <c r="AV291" s="14" t="s">
        <v>84</v>
      </c>
      <c r="AW291" s="14" t="s">
        <v>35</v>
      </c>
      <c r="AX291" s="14" t="s">
        <v>75</v>
      </c>
      <c r="AY291" s="217" t="s">
        <v>159</v>
      </c>
    </row>
    <row r="292" spans="2:51" s="13" customFormat="1" ht="11.25">
      <c r="B292" s="197"/>
      <c r="C292" s="198"/>
      <c r="D292" s="190" t="s">
        <v>173</v>
      </c>
      <c r="E292" s="199" t="s">
        <v>19</v>
      </c>
      <c r="F292" s="200" t="s">
        <v>187</v>
      </c>
      <c r="G292" s="198"/>
      <c r="H292" s="199" t="s">
        <v>19</v>
      </c>
      <c r="I292" s="201"/>
      <c r="J292" s="198"/>
      <c r="K292" s="198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173</v>
      </c>
      <c r="AU292" s="206" t="s">
        <v>87</v>
      </c>
      <c r="AV292" s="13" t="s">
        <v>80</v>
      </c>
      <c r="AW292" s="13" t="s">
        <v>35</v>
      </c>
      <c r="AX292" s="13" t="s">
        <v>75</v>
      </c>
      <c r="AY292" s="206" t="s">
        <v>159</v>
      </c>
    </row>
    <row r="293" spans="2:51" s="14" customFormat="1" ht="11.25">
      <c r="B293" s="207"/>
      <c r="C293" s="208"/>
      <c r="D293" s="190" t="s">
        <v>173</v>
      </c>
      <c r="E293" s="209" t="s">
        <v>19</v>
      </c>
      <c r="F293" s="210" t="s">
        <v>364</v>
      </c>
      <c r="G293" s="208"/>
      <c r="H293" s="211">
        <v>-2.198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173</v>
      </c>
      <c r="AU293" s="217" t="s">
        <v>87</v>
      </c>
      <c r="AV293" s="14" t="s">
        <v>84</v>
      </c>
      <c r="AW293" s="14" t="s">
        <v>35</v>
      </c>
      <c r="AX293" s="14" t="s">
        <v>75</v>
      </c>
      <c r="AY293" s="217" t="s">
        <v>159</v>
      </c>
    </row>
    <row r="294" spans="2:51" s="13" customFormat="1" ht="11.25">
      <c r="B294" s="197"/>
      <c r="C294" s="198"/>
      <c r="D294" s="190" t="s">
        <v>173</v>
      </c>
      <c r="E294" s="199" t="s">
        <v>19</v>
      </c>
      <c r="F294" s="200" t="s">
        <v>189</v>
      </c>
      <c r="G294" s="198"/>
      <c r="H294" s="199" t="s">
        <v>19</v>
      </c>
      <c r="I294" s="201"/>
      <c r="J294" s="198"/>
      <c r="K294" s="198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173</v>
      </c>
      <c r="AU294" s="206" t="s">
        <v>87</v>
      </c>
      <c r="AV294" s="13" t="s">
        <v>80</v>
      </c>
      <c r="AW294" s="13" t="s">
        <v>35</v>
      </c>
      <c r="AX294" s="13" t="s">
        <v>75</v>
      </c>
      <c r="AY294" s="206" t="s">
        <v>159</v>
      </c>
    </row>
    <row r="295" spans="2:51" s="14" customFormat="1" ht="11.25">
      <c r="B295" s="207"/>
      <c r="C295" s="208"/>
      <c r="D295" s="190" t="s">
        <v>173</v>
      </c>
      <c r="E295" s="209" t="s">
        <v>19</v>
      </c>
      <c r="F295" s="210" t="s">
        <v>365</v>
      </c>
      <c r="G295" s="208"/>
      <c r="H295" s="211">
        <v>-0.77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173</v>
      </c>
      <c r="AU295" s="217" t="s">
        <v>87</v>
      </c>
      <c r="AV295" s="14" t="s">
        <v>84</v>
      </c>
      <c r="AW295" s="14" t="s">
        <v>35</v>
      </c>
      <c r="AX295" s="14" t="s">
        <v>75</v>
      </c>
      <c r="AY295" s="217" t="s">
        <v>159</v>
      </c>
    </row>
    <row r="296" spans="2:51" s="13" customFormat="1" ht="11.25">
      <c r="B296" s="197"/>
      <c r="C296" s="198"/>
      <c r="D296" s="190" t="s">
        <v>173</v>
      </c>
      <c r="E296" s="199" t="s">
        <v>19</v>
      </c>
      <c r="F296" s="200" t="s">
        <v>366</v>
      </c>
      <c r="G296" s="198"/>
      <c r="H296" s="199" t="s">
        <v>19</v>
      </c>
      <c r="I296" s="201"/>
      <c r="J296" s="198"/>
      <c r="K296" s="198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173</v>
      </c>
      <c r="AU296" s="206" t="s">
        <v>87</v>
      </c>
      <c r="AV296" s="13" t="s">
        <v>80</v>
      </c>
      <c r="AW296" s="13" t="s">
        <v>35</v>
      </c>
      <c r="AX296" s="13" t="s">
        <v>75</v>
      </c>
      <c r="AY296" s="206" t="s">
        <v>159</v>
      </c>
    </row>
    <row r="297" spans="2:51" s="14" customFormat="1" ht="11.25">
      <c r="B297" s="207"/>
      <c r="C297" s="208"/>
      <c r="D297" s="190" t="s">
        <v>173</v>
      </c>
      <c r="E297" s="209" t="s">
        <v>19</v>
      </c>
      <c r="F297" s="210" t="s">
        <v>367</v>
      </c>
      <c r="G297" s="208"/>
      <c r="H297" s="211">
        <v>-1.87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173</v>
      </c>
      <c r="AU297" s="217" t="s">
        <v>87</v>
      </c>
      <c r="AV297" s="14" t="s">
        <v>84</v>
      </c>
      <c r="AW297" s="14" t="s">
        <v>35</v>
      </c>
      <c r="AX297" s="14" t="s">
        <v>75</v>
      </c>
      <c r="AY297" s="217" t="s">
        <v>159</v>
      </c>
    </row>
    <row r="298" spans="2:51" s="13" customFormat="1" ht="11.25">
      <c r="B298" s="197"/>
      <c r="C298" s="198"/>
      <c r="D298" s="190" t="s">
        <v>173</v>
      </c>
      <c r="E298" s="199" t="s">
        <v>19</v>
      </c>
      <c r="F298" s="200" t="s">
        <v>193</v>
      </c>
      <c r="G298" s="198"/>
      <c r="H298" s="199" t="s">
        <v>19</v>
      </c>
      <c r="I298" s="201"/>
      <c r="J298" s="198"/>
      <c r="K298" s="198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173</v>
      </c>
      <c r="AU298" s="206" t="s">
        <v>87</v>
      </c>
      <c r="AV298" s="13" t="s">
        <v>80</v>
      </c>
      <c r="AW298" s="13" t="s">
        <v>35</v>
      </c>
      <c r="AX298" s="13" t="s">
        <v>75</v>
      </c>
      <c r="AY298" s="206" t="s">
        <v>159</v>
      </c>
    </row>
    <row r="299" spans="2:51" s="14" customFormat="1" ht="11.25">
      <c r="B299" s="207"/>
      <c r="C299" s="208"/>
      <c r="D299" s="190" t="s">
        <v>173</v>
      </c>
      <c r="E299" s="209" t="s">
        <v>19</v>
      </c>
      <c r="F299" s="210" t="s">
        <v>368</v>
      </c>
      <c r="G299" s="208"/>
      <c r="H299" s="211">
        <v>-3.19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173</v>
      </c>
      <c r="AU299" s="217" t="s">
        <v>87</v>
      </c>
      <c r="AV299" s="14" t="s">
        <v>84</v>
      </c>
      <c r="AW299" s="14" t="s">
        <v>35</v>
      </c>
      <c r="AX299" s="14" t="s">
        <v>75</v>
      </c>
      <c r="AY299" s="217" t="s">
        <v>159</v>
      </c>
    </row>
    <row r="300" spans="2:51" s="13" customFormat="1" ht="11.25">
      <c r="B300" s="197"/>
      <c r="C300" s="198"/>
      <c r="D300" s="190" t="s">
        <v>173</v>
      </c>
      <c r="E300" s="199" t="s">
        <v>19</v>
      </c>
      <c r="F300" s="200" t="s">
        <v>195</v>
      </c>
      <c r="G300" s="198"/>
      <c r="H300" s="199" t="s">
        <v>19</v>
      </c>
      <c r="I300" s="201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173</v>
      </c>
      <c r="AU300" s="206" t="s">
        <v>87</v>
      </c>
      <c r="AV300" s="13" t="s">
        <v>80</v>
      </c>
      <c r="AW300" s="13" t="s">
        <v>35</v>
      </c>
      <c r="AX300" s="13" t="s">
        <v>75</v>
      </c>
      <c r="AY300" s="206" t="s">
        <v>159</v>
      </c>
    </row>
    <row r="301" spans="2:51" s="14" customFormat="1" ht="11.25">
      <c r="B301" s="207"/>
      <c r="C301" s="208"/>
      <c r="D301" s="190" t="s">
        <v>173</v>
      </c>
      <c r="E301" s="209" t="s">
        <v>19</v>
      </c>
      <c r="F301" s="210" t="s">
        <v>369</v>
      </c>
      <c r="G301" s="208"/>
      <c r="H301" s="211">
        <v>-2.7829999999999999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173</v>
      </c>
      <c r="AU301" s="217" t="s">
        <v>87</v>
      </c>
      <c r="AV301" s="14" t="s">
        <v>84</v>
      </c>
      <c r="AW301" s="14" t="s">
        <v>35</v>
      </c>
      <c r="AX301" s="14" t="s">
        <v>75</v>
      </c>
      <c r="AY301" s="217" t="s">
        <v>159</v>
      </c>
    </row>
    <row r="302" spans="2:51" s="13" customFormat="1" ht="11.25">
      <c r="B302" s="197"/>
      <c r="C302" s="198"/>
      <c r="D302" s="190" t="s">
        <v>173</v>
      </c>
      <c r="E302" s="199" t="s">
        <v>19</v>
      </c>
      <c r="F302" s="200" t="s">
        <v>197</v>
      </c>
      <c r="G302" s="198"/>
      <c r="H302" s="199" t="s">
        <v>19</v>
      </c>
      <c r="I302" s="201"/>
      <c r="J302" s="198"/>
      <c r="K302" s="198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173</v>
      </c>
      <c r="AU302" s="206" t="s">
        <v>87</v>
      </c>
      <c r="AV302" s="13" t="s">
        <v>80</v>
      </c>
      <c r="AW302" s="13" t="s">
        <v>35</v>
      </c>
      <c r="AX302" s="13" t="s">
        <v>75</v>
      </c>
      <c r="AY302" s="206" t="s">
        <v>159</v>
      </c>
    </row>
    <row r="303" spans="2:51" s="14" customFormat="1" ht="11.25">
      <c r="B303" s="207"/>
      <c r="C303" s="208"/>
      <c r="D303" s="190" t="s">
        <v>173</v>
      </c>
      <c r="E303" s="209" t="s">
        <v>19</v>
      </c>
      <c r="F303" s="210" t="s">
        <v>370</v>
      </c>
      <c r="G303" s="208"/>
      <c r="H303" s="211">
        <v>-3.08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173</v>
      </c>
      <c r="AU303" s="217" t="s">
        <v>87</v>
      </c>
      <c r="AV303" s="14" t="s">
        <v>84</v>
      </c>
      <c r="AW303" s="14" t="s">
        <v>35</v>
      </c>
      <c r="AX303" s="14" t="s">
        <v>75</v>
      </c>
      <c r="AY303" s="217" t="s">
        <v>159</v>
      </c>
    </row>
    <row r="304" spans="2:51" s="13" customFormat="1" ht="11.25">
      <c r="B304" s="197"/>
      <c r="C304" s="198"/>
      <c r="D304" s="190" t="s">
        <v>173</v>
      </c>
      <c r="E304" s="199" t="s">
        <v>19</v>
      </c>
      <c r="F304" s="200" t="s">
        <v>199</v>
      </c>
      <c r="G304" s="198"/>
      <c r="H304" s="199" t="s">
        <v>19</v>
      </c>
      <c r="I304" s="201"/>
      <c r="J304" s="198"/>
      <c r="K304" s="198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173</v>
      </c>
      <c r="AU304" s="206" t="s">
        <v>87</v>
      </c>
      <c r="AV304" s="13" t="s">
        <v>80</v>
      </c>
      <c r="AW304" s="13" t="s">
        <v>35</v>
      </c>
      <c r="AX304" s="13" t="s">
        <v>75</v>
      </c>
      <c r="AY304" s="206" t="s">
        <v>159</v>
      </c>
    </row>
    <row r="305" spans="1:65" s="14" customFormat="1" ht="11.25">
      <c r="B305" s="207"/>
      <c r="C305" s="208"/>
      <c r="D305" s="190" t="s">
        <v>173</v>
      </c>
      <c r="E305" s="209" t="s">
        <v>19</v>
      </c>
      <c r="F305" s="210" t="s">
        <v>371</v>
      </c>
      <c r="G305" s="208"/>
      <c r="H305" s="211">
        <v>-5.1559999999999997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173</v>
      </c>
      <c r="AU305" s="217" t="s">
        <v>87</v>
      </c>
      <c r="AV305" s="14" t="s">
        <v>84</v>
      </c>
      <c r="AW305" s="14" t="s">
        <v>35</v>
      </c>
      <c r="AX305" s="14" t="s">
        <v>75</v>
      </c>
      <c r="AY305" s="217" t="s">
        <v>159</v>
      </c>
    </row>
    <row r="306" spans="1:65" s="13" customFormat="1" ht="11.25">
      <c r="B306" s="197"/>
      <c r="C306" s="198"/>
      <c r="D306" s="190" t="s">
        <v>173</v>
      </c>
      <c r="E306" s="199" t="s">
        <v>19</v>
      </c>
      <c r="F306" s="200" t="s">
        <v>201</v>
      </c>
      <c r="G306" s="198"/>
      <c r="H306" s="199" t="s">
        <v>19</v>
      </c>
      <c r="I306" s="201"/>
      <c r="J306" s="198"/>
      <c r="K306" s="198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173</v>
      </c>
      <c r="AU306" s="206" t="s">
        <v>87</v>
      </c>
      <c r="AV306" s="13" t="s">
        <v>80</v>
      </c>
      <c r="AW306" s="13" t="s">
        <v>35</v>
      </c>
      <c r="AX306" s="13" t="s">
        <v>75</v>
      </c>
      <c r="AY306" s="206" t="s">
        <v>159</v>
      </c>
    </row>
    <row r="307" spans="1:65" s="14" customFormat="1" ht="11.25">
      <c r="B307" s="207"/>
      <c r="C307" s="208"/>
      <c r="D307" s="190" t="s">
        <v>173</v>
      </c>
      <c r="E307" s="209" t="s">
        <v>19</v>
      </c>
      <c r="F307" s="210" t="s">
        <v>372</v>
      </c>
      <c r="G307" s="208"/>
      <c r="H307" s="211">
        <v>-3.2429999999999999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173</v>
      </c>
      <c r="AU307" s="217" t="s">
        <v>87</v>
      </c>
      <c r="AV307" s="14" t="s">
        <v>84</v>
      </c>
      <c r="AW307" s="14" t="s">
        <v>35</v>
      </c>
      <c r="AX307" s="14" t="s">
        <v>75</v>
      </c>
      <c r="AY307" s="217" t="s">
        <v>159</v>
      </c>
    </row>
    <row r="308" spans="1:65" s="13" customFormat="1" ht="11.25">
      <c r="B308" s="197"/>
      <c r="C308" s="198"/>
      <c r="D308" s="190" t="s">
        <v>173</v>
      </c>
      <c r="E308" s="199" t="s">
        <v>19</v>
      </c>
      <c r="F308" s="200" t="s">
        <v>203</v>
      </c>
      <c r="G308" s="198"/>
      <c r="H308" s="199" t="s">
        <v>19</v>
      </c>
      <c r="I308" s="201"/>
      <c r="J308" s="198"/>
      <c r="K308" s="198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173</v>
      </c>
      <c r="AU308" s="206" t="s">
        <v>87</v>
      </c>
      <c r="AV308" s="13" t="s">
        <v>80</v>
      </c>
      <c r="AW308" s="13" t="s">
        <v>35</v>
      </c>
      <c r="AX308" s="13" t="s">
        <v>75</v>
      </c>
      <c r="AY308" s="206" t="s">
        <v>159</v>
      </c>
    </row>
    <row r="309" spans="1:65" s="14" customFormat="1" ht="11.25">
      <c r="B309" s="207"/>
      <c r="C309" s="208"/>
      <c r="D309" s="190" t="s">
        <v>173</v>
      </c>
      <c r="E309" s="209" t="s">
        <v>19</v>
      </c>
      <c r="F309" s="210" t="s">
        <v>373</v>
      </c>
      <c r="G309" s="208"/>
      <c r="H309" s="211">
        <v>-3.8849999999999998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173</v>
      </c>
      <c r="AU309" s="217" t="s">
        <v>87</v>
      </c>
      <c r="AV309" s="14" t="s">
        <v>84</v>
      </c>
      <c r="AW309" s="14" t="s">
        <v>35</v>
      </c>
      <c r="AX309" s="14" t="s">
        <v>75</v>
      </c>
      <c r="AY309" s="217" t="s">
        <v>159</v>
      </c>
    </row>
    <row r="310" spans="1:65" s="13" customFormat="1" ht="11.25">
      <c r="B310" s="197"/>
      <c r="C310" s="198"/>
      <c r="D310" s="190" t="s">
        <v>173</v>
      </c>
      <c r="E310" s="199" t="s">
        <v>19</v>
      </c>
      <c r="F310" s="200" t="s">
        <v>205</v>
      </c>
      <c r="G310" s="198"/>
      <c r="H310" s="199" t="s">
        <v>19</v>
      </c>
      <c r="I310" s="201"/>
      <c r="J310" s="198"/>
      <c r="K310" s="198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173</v>
      </c>
      <c r="AU310" s="206" t="s">
        <v>87</v>
      </c>
      <c r="AV310" s="13" t="s">
        <v>80</v>
      </c>
      <c r="AW310" s="13" t="s">
        <v>35</v>
      </c>
      <c r="AX310" s="13" t="s">
        <v>75</v>
      </c>
      <c r="AY310" s="206" t="s">
        <v>159</v>
      </c>
    </row>
    <row r="311" spans="1:65" s="14" customFormat="1" ht="11.25">
      <c r="B311" s="207"/>
      <c r="C311" s="208"/>
      <c r="D311" s="190" t="s">
        <v>173</v>
      </c>
      <c r="E311" s="209" t="s">
        <v>19</v>
      </c>
      <c r="F311" s="210" t="s">
        <v>374</v>
      </c>
      <c r="G311" s="208"/>
      <c r="H311" s="211">
        <v>-3.1880000000000002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173</v>
      </c>
      <c r="AU311" s="217" t="s">
        <v>87</v>
      </c>
      <c r="AV311" s="14" t="s">
        <v>84</v>
      </c>
      <c r="AW311" s="14" t="s">
        <v>35</v>
      </c>
      <c r="AX311" s="14" t="s">
        <v>75</v>
      </c>
      <c r="AY311" s="217" t="s">
        <v>159</v>
      </c>
    </row>
    <row r="312" spans="1:65" s="13" customFormat="1" ht="11.25">
      <c r="B312" s="197"/>
      <c r="C312" s="198"/>
      <c r="D312" s="190" t="s">
        <v>173</v>
      </c>
      <c r="E312" s="199" t="s">
        <v>19</v>
      </c>
      <c r="F312" s="200" t="s">
        <v>207</v>
      </c>
      <c r="G312" s="198"/>
      <c r="H312" s="199" t="s">
        <v>19</v>
      </c>
      <c r="I312" s="201"/>
      <c r="J312" s="198"/>
      <c r="K312" s="198"/>
      <c r="L312" s="202"/>
      <c r="M312" s="203"/>
      <c r="N312" s="204"/>
      <c r="O312" s="204"/>
      <c r="P312" s="204"/>
      <c r="Q312" s="204"/>
      <c r="R312" s="204"/>
      <c r="S312" s="204"/>
      <c r="T312" s="205"/>
      <c r="AT312" s="206" t="s">
        <v>173</v>
      </c>
      <c r="AU312" s="206" t="s">
        <v>87</v>
      </c>
      <c r="AV312" s="13" t="s">
        <v>80</v>
      </c>
      <c r="AW312" s="13" t="s">
        <v>35</v>
      </c>
      <c r="AX312" s="13" t="s">
        <v>75</v>
      </c>
      <c r="AY312" s="206" t="s">
        <v>159</v>
      </c>
    </row>
    <row r="313" spans="1:65" s="14" customFormat="1" ht="11.25">
      <c r="B313" s="207"/>
      <c r="C313" s="208"/>
      <c r="D313" s="190" t="s">
        <v>173</v>
      </c>
      <c r="E313" s="209" t="s">
        <v>19</v>
      </c>
      <c r="F313" s="210" t="s">
        <v>375</v>
      </c>
      <c r="G313" s="208"/>
      <c r="H313" s="211">
        <v>-2.3849999999999998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173</v>
      </c>
      <c r="AU313" s="217" t="s">
        <v>87</v>
      </c>
      <c r="AV313" s="14" t="s">
        <v>84</v>
      </c>
      <c r="AW313" s="14" t="s">
        <v>35</v>
      </c>
      <c r="AX313" s="14" t="s">
        <v>75</v>
      </c>
      <c r="AY313" s="217" t="s">
        <v>159</v>
      </c>
    </row>
    <row r="314" spans="1:65" s="13" customFormat="1" ht="11.25">
      <c r="B314" s="197"/>
      <c r="C314" s="198"/>
      <c r="D314" s="190" t="s">
        <v>173</v>
      </c>
      <c r="E314" s="199" t="s">
        <v>19</v>
      </c>
      <c r="F314" s="200" t="s">
        <v>209</v>
      </c>
      <c r="G314" s="198"/>
      <c r="H314" s="199" t="s">
        <v>19</v>
      </c>
      <c r="I314" s="201"/>
      <c r="J314" s="198"/>
      <c r="K314" s="198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173</v>
      </c>
      <c r="AU314" s="206" t="s">
        <v>87</v>
      </c>
      <c r="AV314" s="13" t="s">
        <v>80</v>
      </c>
      <c r="AW314" s="13" t="s">
        <v>35</v>
      </c>
      <c r="AX314" s="13" t="s">
        <v>75</v>
      </c>
      <c r="AY314" s="206" t="s">
        <v>159</v>
      </c>
    </row>
    <row r="315" spans="1:65" s="14" customFormat="1" ht="11.25">
      <c r="B315" s="207"/>
      <c r="C315" s="208"/>
      <c r="D315" s="190" t="s">
        <v>173</v>
      </c>
      <c r="E315" s="209" t="s">
        <v>19</v>
      </c>
      <c r="F315" s="210" t="s">
        <v>376</v>
      </c>
      <c r="G315" s="208"/>
      <c r="H315" s="211">
        <v>-9.1999999999999998E-2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173</v>
      </c>
      <c r="AU315" s="217" t="s">
        <v>87</v>
      </c>
      <c r="AV315" s="14" t="s">
        <v>84</v>
      </c>
      <c r="AW315" s="14" t="s">
        <v>35</v>
      </c>
      <c r="AX315" s="14" t="s">
        <v>75</v>
      </c>
      <c r="AY315" s="217" t="s">
        <v>159</v>
      </c>
    </row>
    <row r="316" spans="1:65" s="2" customFormat="1" ht="24.2" customHeight="1">
      <c r="A316" s="37"/>
      <c r="B316" s="38"/>
      <c r="C316" s="177" t="s">
        <v>377</v>
      </c>
      <c r="D316" s="177" t="s">
        <v>163</v>
      </c>
      <c r="E316" s="178" t="s">
        <v>378</v>
      </c>
      <c r="F316" s="179" t="s">
        <v>379</v>
      </c>
      <c r="G316" s="180" t="s">
        <v>233</v>
      </c>
      <c r="H316" s="181">
        <v>134.178</v>
      </c>
      <c r="I316" s="182"/>
      <c r="J316" s="183">
        <f>ROUND(I316*H316,2)</f>
        <v>0</v>
      </c>
      <c r="K316" s="179" t="s">
        <v>167</v>
      </c>
      <c r="L316" s="42"/>
      <c r="M316" s="184" t="s">
        <v>19</v>
      </c>
      <c r="N316" s="185" t="s">
        <v>46</v>
      </c>
      <c r="O316" s="67"/>
      <c r="P316" s="186">
        <f>O316*H316</f>
        <v>0</v>
      </c>
      <c r="Q316" s="186">
        <v>1.0000000000000001E-5</v>
      </c>
      <c r="R316" s="186">
        <f>Q316*H316</f>
        <v>1.3417800000000001E-3</v>
      </c>
      <c r="S316" s="186">
        <v>0</v>
      </c>
      <c r="T316" s="18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8" t="s">
        <v>90</v>
      </c>
      <c r="AT316" s="188" t="s">
        <v>163</v>
      </c>
      <c r="AU316" s="188" t="s">
        <v>87</v>
      </c>
      <c r="AY316" s="20" t="s">
        <v>159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20" t="s">
        <v>80</v>
      </c>
      <c r="BK316" s="189">
        <f>ROUND(I316*H316,2)</f>
        <v>0</v>
      </c>
      <c r="BL316" s="20" t="s">
        <v>90</v>
      </c>
      <c r="BM316" s="188" t="s">
        <v>380</v>
      </c>
    </row>
    <row r="317" spans="1:65" s="2" customFormat="1" ht="19.5">
      <c r="A317" s="37"/>
      <c r="B317" s="38"/>
      <c r="C317" s="39"/>
      <c r="D317" s="190" t="s">
        <v>169</v>
      </c>
      <c r="E317" s="39"/>
      <c r="F317" s="191" t="s">
        <v>381</v>
      </c>
      <c r="G317" s="39"/>
      <c r="H317" s="39"/>
      <c r="I317" s="192"/>
      <c r="J317" s="39"/>
      <c r="K317" s="39"/>
      <c r="L317" s="42"/>
      <c r="M317" s="193"/>
      <c r="N317" s="194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169</v>
      </c>
      <c r="AU317" s="20" t="s">
        <v>87</v>
      </c>
    </row>
    <row r="318" spans="1:65" s="2" customFormat="1" ht="11.25">
      <c r="A318" s="37"/>
      <c r="B318" s="38"/>
      <c r="C318" s="39"/>
      <c r="D318" s="195" t="s">
        <v>171</v>
      </c>
      <c r="E318" s="39"/>
      <c r="F318" s="196" t="s">
        <v>382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171</v>
      </c>
      <c r="AU318" s="20" t="s">
        <v>87</v>
      </c>
    </row>
    <row r="319" spans="1:65" s="14" customFormat="1" ht="11.25">
      <c r="B319" s="207"/>
      <c r="C319" s="208"/>
      <c r="D319" s="190" t="s">
        <v>173</v>
      </c>
      <c r="E319" s="209" t="s">
        <v>19</v>
      </c>
      <c r="F319" s="210" t="s">
        <v>383</v>
      </c>
      <c r="G319" s="208"/>
      <c r="H319" s="211">
        <v>164.17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173</v>
      </c>
      <c r="AU319" s="217" t="s">
        <v>87</v>
      </c>
      <c r="AV319" s="14" t="s">
        <v>84</v>
      </c>
      <c r="AW319" s="14" t="s">
        <v>35</v>
      </c>
      <c r="AX319" s="14" t="s">
        <v>75</v>
      </c>
      <c r="AY319" s="217" t="s">
        <v>159</v>
      </c>
    </row>
    <row r="320" spans="1:65" s="13" customFormat="1" ht="11.25">
      <c r="B320" s="197"/>
      <c r="C320" s="198"/>
      <c r="D320" s="190" t="s">
        <v>173</v>
      </c>
      <c r="E320" s="199" t="s">
        <v>19</v>
      </c>
      <c r="F320" s="200" t="s">
        <v>384</v>
      </c>
      <c r="G320" s="198"/>
      <c r="H320" s="199" t="s">
        <v>19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173</v>
      </c>
      <c r="AU320" s="206" t="s">
        <v>87</v>
      </c>
      <c r="AV320" s="13" t="s">
        <v>80</v>
      </c>
      <c r="AW320" s="13" t="s">
        <v>35</v>
      </c>
      <c r="AX320" s="13" t="s">
        <v>75</v>
      </c>
      <c r="AY320" s="206" t="s">
        <v>159</v>
      </c>
    </row>
    <row r="321" spans="1:65" s="14" customFormat="1" ht="11.25">
      <c r="B321" s="207"/>
      <c r="C321" s="208"/>
      <c r="D321" s="190" t="s">
        <v>173</v>
      </c>
      <c r="E321" s="209" t="s">
        <v>19</v>
      </c>
      <c r="F321" s="210" t="s">
        <v>385</v>
      </c>
      <c r="G321" s="208"/>
      <c r="H321" s="211">
        <v>-29.992000000000001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173</v>
      </c>
      <c r="AU321" s="217" t="s">
        <v>87</v>
      </c>
      <c r="AV321" s="14" t="s">
        <v>84</v>
      </c>
      <c r="AW321" s="14" t="s">
        <v>35</v>
      </c>
      <c r="AX321" s="14" t="s">
        <v>75</v>
      </c>
      <c r="AY321" s="217" t="s">
        <v>159</v>
      </c>
    </row>
    <row r="322" spans="1:65" s="15" customFormat="1" ht="11.25">
      <c r="B322" s="218"/>
      <c r="C322" s="219"/>
      <c r="D322" s="190" t="s">
        <v>173</v>
      </c>
      <c r="E322" s="220" t="s">
        <v>19</v>
      </c>
      <c r="F322" s="221" t="s">
        <v>272</v>
      </c>
      <c r="G322" s="219"/>
      <c r="H322" s="222">
        <v>134.178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173</v>
      </c>
      <c r="AU322" s="228" t="s">
        <v>87</v>
      </c>
      <c r="AV322" s="15" t="s">
        <v>90</v>
      </c>
      <c r="AW322" s="15" t="s">
        <v>35</v>
      </c>
      <c r="AX322" s="15" t="s">
        <v>80</v>
      </c>
      <c r="AY322" s="228" t="s">
        <v>159</v>
      </c>
    </row>
    <row r="323" spans="1:65" s="2" customFormat="1" ht="24.2" customHeight="1">
      <c r="A323" s="37"/>
      <c r="B323" s="38"/>
      <c r="C323" s="177" t="s">
        <v>386</v>
      </c>
      <c r="D323" s="177" t="s">
        <v>163</v>
      </c>
      <c r="E323" s="178" t="s">
        <v>387</v>
      </c>
      <c r="F323" s="179" t="s">
        <v>388</v>
      </c>
      <c r="G323" s="180" t="s">
        <v>233</v>
      </c>
      <c r="H323" s="181">
        <v>29.992000000000001</v>
      </c>
      <c r="I323" s="182"/>
      <c r="J323" s="183">
        <f>ROUND(I323*H323,2)</f>
        <v>0</v>
      </c>
      <c r="K323" s="179" t="s">
        <v>167</v>
      </c>
      <c r="L323" s="42"/>
      <c r="M323" s="184" t="s">
        <v>19</v>
      </c>
      <c r="N323" s="185" t="s">
        <v>46</v>
      </c>
      <c r="O323" s="67"/>
      <c r="P323" s="186">
        <f>O323*H323</f>
        <v>0</v>
      </c>
      <c r="Q323" s="186">
        <v>1.0000000000000001E-5</v>
      </c>
      <c r="R323" s="186">
        <f>Q323*H323</f>
        <v>2.9992000000000002E-4</v>
      </c>
      <c r="S323" s="186">
        <v>0</v>
      </c>
      <c r="T323" s="18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8" t="s">
        <v>90</v>
      </c>
      <c r="AT323" s="188" t="s">
        <v>163</v>
      </c>
      <c r="AU323" s="188" t="s">
        <v>87</v>
      </c>
      <c r="AY323" s="20" t="s">
        <v>159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20" t="s">
        <v>80</v>
      </c>
      <c r="BK323" s="189">
        <f>ROUND(I323*H323,2)</f>
        <v>0</v>
      </c>
      <c r="BL323" s="20" t="s">
        <v>90</v>
      </c>
      <c r="BM323" s="188" t="s">
        <v>389</v>
      </c>
    </row>
    <row r="324" spans="1:65" s="2" customFormat="1" ht="19.5">
      <c r="A324" s="37"/>
      <c r="B324" s="38"/>
      <c r="C324" s="39"/>
      <c r="D324" s="190" t="s">
        <v>169</v>
      </c>
      <c r="E324" s="39"/>
      <c r="F324" s="191" t="s">
        <v>390</v>
      </c>
      <c r="G324" s="39"/>
      <c r="H324" s="39"/>
      <c r="I324" s="192"/>
      <c r="J324" s="39"/>
      <c r="K324" s="39"/>
      <c r="L324" s="42"/>
      <c r="M324" s="193"/>
      <c r="N324" s="194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169</v>
      </c>
      <c r="AU324" s="20" t="s">
        <v>87</v>
      </c>
    </row>
    <row r="325" spans="1:65" s="2" customFormat="1" ht="11.25">
      <c r="A325" s="37"/>
      <c r="B325" s="38"/>
      <c r="C325" s="39"/>
      <c r="D325" s="195" t="s">
        <v>171</v>
      </c>
      <c r="E325" s="39"/>
      <c r="F325" s="196" t="s">
        <v>391</v>
      </c>
      <c r="G325" s="39"/>
      <c r="H325" s="39"/>
      <c r="I325" s="192"/>
      <c r="J325" s="39"/>
      <c r="K325" s="39"/>
      <c r="L325" s="42"/>
      <c r="M325" s="193"/>
      <c r="N325" s="194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171</v>
      </c>
      <c r="AU325" s="20" t="s">
        <v>87</v>
      </c>
    </row>
    <row r="326" spans="1:65" s="13" customFormat="1" ht="11.25">
      <c r="B326" s="197"/>
      <c r="C326" s="198"/>
      <c r="D326" s="190" t="s">
        <v>173</v>
      </c>
      <c r="E326" s="199" t="s">
        <v>19</v>
      </c>
      <c r="F326" s="200" t="s">
        <v>302</v>
      </c>
      <c r="G326" s="198"/>
      <c r="H326" s="199" t="s">
        <v>19</v>
      </c>
      <c r="I326" s="201"/>
      <c r="J326" s="198"/>
      <c r="K326" s="198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173</v>
      </c>
      <c r="AU326" s="206" t="s">
        <v>87</v>
      </c>
      <c r="AV326" s="13" t="s">
        <v>80</v>
      </c>
      <c r="AW326" s="13" t="s">
        <v>35</v>
      </c>
      <c r="AX326" s="13" t="s">
        <v>75</v>
      </c>
      <c r="AY326" s="206" t="s">
        <v>159</v>
      </c>
    </row>
    <row r="327" spans="1:65" s="14" customFormat="1" ht="11.25">
      <c r="B327" s="207"/>
      <c r="C327" s="208"/>
      <c r="D327" s="190" t="s">
        <v>173</v>
      </c>
      <c r="E327" s="209" t="s">
        <v>19</v>
      </c>
      <c r="F327" s="210" t="s">
        <v>303</v>
      </c>
      <c r="G327" s="208"/>
      <c r="H327" s="211">
        <v>10.768000000000001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173</v>
      </c>
      <c r="AU327" s="217" t="s">
        <v>87</v>
      </c>
      <c r="AV327" s="14" t="s">
        <v>84</v>
      </c>
      <c r="AW327" s="14" t="s">
        <v>35</v>
      </c>
      <c r="AX327" s="14" t="s">
        <v>75</v>
      </c>
      <c r="AY327" s="217" t="s">
        <v>159</v>
      </c>
    </row>
    <row r="328" spans="1:65" s="13" customFormat="1" ht="11.25">
      <c r="B328" s="197"/>
      <c r="C328" s="198"/>
      <c r="D328" s="190" t="s">
        <v>173</v>
      </c>
      <c r="E328" s="199" t="s">
        <v>19</v>
      </c>
      <c r="F328" s="200" t="s">
        <v>310</v>
      </c>
      <c r="G328" s="198"/>
      <c r="H328" s="199" t="s">
        <v>19</v>
      </c>
      <c r="I328" s="201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173</v>
      </c>
      <c r="AU328" s="206" t="s">
        <v>87</v>
      </c>
      <c r="AV328" s="13" t="s">
        <v>80</v>
      </c>
      <c r="AW328" s="13" t="s">
        <v>35</v>
      </c>
      <c r="AX328" s="13" t="s">
        <v>75</v>
      </c>
      <c r="AY328" s="206" t="s">
        <v>159</v>
      </c>
    </row>
    <row r="329" spans="1:65" s="14" customFormat="1" ht="11.25">
      <c r="B329" s="207"/>
      <c r="C329" s="208"/>
      <c r="D329" s="190" t="s">
        <v>173</v>
      </c>
      <c r="E329" s="209" t="s">
        <v>19</v>
      </c>
      <c r="F329" s="210" t="s">
        <v>311</v>
      </c>
      <c r="G329" s="208"/>
      <c r="H329" s="211">
        <v>2.75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173</v>
      </c>
      <c r="AU329" s="217" t="s">
        <v>87</v>
      </c>
      <c r="AV329" s="14" t="s">
        <v>84</v>
      </c>
      <c r="AW329" s="14" t="s">
        <v>35</v>
      </c>
      <c r="AX329" s="14" t="s">
        <v>75</v>
      </c>
      <c r="AY329" s="217" t="s">
        <v>159</v>
      </c>
    </row>
    <row r="330" spans="1:65" s="13" customFormat="1" ht="11.25">
      <c r="B330" s="197"/>
      <c r="C330" s="198"/>
      <c r="D330" s="190" t="s">
        <v>173</v>
      </c>
      <c r="E330" s="199" t="s">
        <v>19</v>
      </c>
      <c r="F330" s="200" t="s">
        <v>317</v>
      </c>
      <c r="G330" s="198"/>
      <c r="H330" s="199" t="s">
        <v>19</v>
      </c>
      <c r="I330" s="201"/>
      <c r="J330" s="198"/>
      <c r="K330" s="198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173</v>
      </c>
      <c r="AU330" s="206" t="s">
        <v>87</v>
      </c>
      <c r="AV330" s="13" t="s">
        <v>80</v>
      </c>
      <c r="AW330" s="13" t="s">
        <v>35</v>
      </c>
      <c r="AX330" s="13" t="s">
        <v>75</v>
      </c>
      <c r="AY330" s="206" t="s">
        <v>159</v>
      </c>
    </row>
    <row r="331" spans="1:65" s="14" customFormat="1" ht="11.25">
      <c r="B331" s="207"/>
      <c r="C331" s="208"/>
      <c r="D331" s="190" t="s">
        <v>173</v>
      </c>
      <c r="E331" s="209" t="s">
        <v>19</v>
      </c>
      <c r="F331" s="210" t="s">
        <v>318</v>
      </c>
      <c r="G331" s="208"/>
      <c r="H331" s="211">
        <v>4.08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173</v>
      </c>
      <c r="AU331" s="217" t="s">
        <v>87</v>
      </c>
      <c r="AV331" s="14" t="s">
        <v>84</v>
      </c>
      <c r="AW331" s="14" t="s">
        <v>35</v>
      </c>
      <c r="AX331" s="14" t="s">
        <v>75</v>
      </c>
      <c r="AY331" s="217" t="s">
        <v>159</v>
      </c>
    </row>
    <row r="332" spans="1:65" s="14" customFormat="1" ht="11.25">
      <c r="B332" s="207"/>
      <c r="C332" s="208"/>
      <c r="D332" s="190" t="s">
        <v>173</v>
      </c>
      <c r="E332" s="209" t="s">
        <v>19</v>
      </c>
      <c r="F332" s="210" t="s">
        <v>319</v>
      </c>
      <c r="G332" s="208"/>
      <c r="H332" s="211">
        <v>2.2610000000000001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173</v>
      </c>
      <c r="AU332" s="217" t="s">
        <v>87</v>
      </c>
      <c r="AV332" s="14" t="s">
        <v>84</v>
      </c>
      <c r="AW332" s="14" t="s">
        <v>35</v>
      </c>
      <c r="AX332" s="14" t="s">
        <v>75</v>
      </c>
      <c r="AY332" s="217" t="s">
        <v>159</v>
      </c>
    </row>
    <row r="333" spans="1:65" s="13" customFormat="1" ht="11.25">
      <c r="B333" s="197"/>
      <c r="C333" s="198"/>
      <c r="D333" s="190" t="s">
        <v>173</v>
      </c>
      <c r="E333" s="199" t="s">
        <v>19</v>
      </c>
      <c r="F333" s="200" t="s">
        <v>317</v>
      </c>
      <c r="G333" s="198"/>
      <c r="H333" s="199" t="s">
        <v>19</v>
      </c>
      <c r="I333" s="201"/>
      <c r="J333" s="198"/>
      <c r="K333" s="198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173</v>
      </c>
      <c r="AU333" s="206" t="s">
        <v>87</v>
      </c>
      <c r="AV333" s="13" t="s">
        <v>80</v>
      </c>
      <c r="AW333" s="13" t="s">
        <v>35</v>
      </c>
      <c r="AX333" s="13" t="s">
        <v>75</v>
      </c>
      <c r="AY333" s="206" t="s">
        <v>159</v>
      </c>
    </row>
    <row r="334" spans="1:65" s="14" customFormat="1" ht="11.25">
      <c r="B334" s="207"/>
      <c r="C334" s="208"/>
      <c r="D334" s="190" t="s">
        <v>173</v>
      </c>
      <c r="E334" s="209" t="s">
        <v>19</v>
      </c>
      <c r="F334" s="210" t="s">
        <v>323</v>
      </c>
      <c r="G334" s="208"/>
      <c r="H334" s="211">
        <v>10.132999999999999</v>
      </c>
      <c r="I334" s="212"/>
      <c r="J334" s="208"/>
      <c r="K334" s="208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173</v>
      </c>
      <c r="AU334" s="217" t="s">
        <v>87</v>
      </c>
      <c r="AV334" s="14" t="s">
        <v>84</v>
      </c>
      <c r="AW334" s="14" t="s">
        <v>35</v>
      </c>
      <c r="AX334" s="14" t="s">
        <v>75</v>
      </c>
      <c r="AY334" s="217" t="s">
        <v>159</v>
      </c>
    </row>
    <row r="335" spans="1:65" s="15" customFormat="1" ht="11.25">
      <c r="B335" s="218"/>
      <c r="C335" s="219"/>
      <c r="D335" s="190" t="s">
        <v>173</v>
      </c>
      <c r="E335" s="220" t="s">
        <v>19</v>
      </c>
      <c r="F335" s="221" t="s">
        <v>272</v>
      </c>
      <c r="G335" s="219"/>
      <c r="H335" s="222">
        <v>29.991999999999997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173</v>
      </c>
      <c r="AU335" s="228" t="s">
        <v>87</v>
      </c>
      <c r="AV335" s="15" t="s">
        <v>90</v>
      </c>
      <c r="AW335" s="15" t="s">
        <v>35</v>
      </c>
      <c r="AX335" s="15" t="s">
        <v>80</v>
      </c>
      <c r="AY335" s="228" t="s">
        <v>159</v>
      </c>
    </row>
    <row r="336" spans="1:65" s="2" customFormat="1" ht="16.5" customHeight="1">
      <c r="A336" s="37"/>
      <c r="B336" s="38"/>
      <c r="C336" s="177" t="s">
        <v>228</v>
      </c>
      <c r="D336" s="177" t="s">
        <v>163</v>
      </c>
      <c r="E336" s="178" t="s">
        <v>392</v>
      </c>
      <c r="F336" s="179" t="s">
        <v>393</v>
      </c>
      <c r="G336" s="180" t="s">
        <v>233</v>
      </c>
      <c r="H336" s="181">
        <v>20.41</v>
      </c>
      <c r="I336" s="182"/>
      <c r="J336" s="183">
        <f>ROUND(I336*H336,2)</f>
        <v>0</v>
      </c>
      <c r="K336" s="179" t="s">
        <v>167</v>
      </c>
      <c r="L336" s="42"/>
      <c r="M336" s="184" t="s">
        <v>19</v>
      </c>
      <c r="N336" s="185" t="s">
        <v>46</v>
      </c>
      <c r="O336" s="67"/>
      <c r="P336" s="186">
        <f>O336*H336</f>
        <v>0</v>
      </c>
      <c r="Q336" s="186">
        <v>1.0000000000000001E-5</v>
      </c>
      <c r="R336" s="186">
        <f>Q336*H336</f>
        <v>2.0410000000000003E-4</v>
      </c>
      <c r="S336" s="186">
        <v>0</v>
      </c>
      <c r="T336" s="18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8" t="s">
        <v>90</v>
      </c>
      <c r="AT336" s="188" t="s">
        <v>163</v>
      </c>
      <c r="AU336" s="188" t="s">
        <v>87</v>
      </c>
      <c r="AY336" s="20" t="s">
        <v>159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20" t="s">
        <v>80</v>
      </c>
      <c r="BK336" s="189">
        <f>ROUND(I336*H336,2)</f>
        <v>0</v>
      </c>
      <c r="BL336" s="20" t="s">
        <v>90</v>
      </c>
      <c r="BM336" s="188" t="s">
        <v>394</v>
      </c>
    </row>
    <row r="337" spans="1:65" s="2" customFormat="1" ht="19.5">
      <c r="A337" s="37"/>
      <c r="B337" s="38"/>
      <c r="C337" s="39"/>
      <c r="D337" s="190" t="s">
        <v>169</v>
      </c>
      <c r="E337" s="39"/>
      <c r="F337" s="191" t="s">
        <v>395</v>
      </c>
      <c r="G337" s="39"/>
      <c r="H337" s="39"/>
      <c r="I337" s="192"/>
      <c r="J337" s="39"/>
      <c r="K337" s="39"/>
      <c r="L337" s="42"/>
      <c r="M337" s="193"/>
      <c r="N337" s="194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169</v>
      </c>
      <c r="AU337" s="20" t="s">
        <v>87</v>
      </c>
    </row>
    <row r="338" spans="1:65" s="2" customFormat="1" ht="11.25">
      <c r="A338" s="37"/>
      <c r="B338" s="38"/>
      <c r="C338" s="39"/>
      <c r="D338" s="195" t="s">
        <v>171</v>
      </c>
      <c r="E338" s="39"/>
      <c r="F338" s="196" t="s">
        <v>396</v>
      </c>
      <c r="G338" s="39"/>
      <c r="H338" s="39"/>
      <c r="I338" s="192"/>
      <c r="J338" s="39"/>
      <c r="K338" s="39"/>
      <c r="L338" s="42"/>
      <c r="M338" s="193"/>
      <c r="N338" s="194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171</v>
      </c>
      <c r="AU338" s="20" t="s">
        <v>87</v>
      </c>
    </row>
    <row r="339" spans="1:65" s="13" customFormat="1" ht="11.25">
      <c r="B339" s="197"/>
      <c r="C339" s="198"/>
      <c r="D339" s="190" t="s">
        <v>173</v>
      </c>
      <c r="E339" s="199" t="s">
        <v>19</v>
      </c>
      <c r="F339" s="200" t="s">
        <v>397</v>
      </c>
      <c r="G339" s="198"/>
      <c r="H339" s="199" t="s">
        <v>19</v>
      </c>
      <c r="I339" s="201"/>
      <c r="J339" s="198"/>
      <c r="K339" s="198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173</v>
      </c>
      <c r="AU339" s="206" t="s">
        <v>87</v>
      </c>
      <c r="AV339" s="13" t="s">
        <v>80</v>
      </c>
      <c r="AW339" s="13" t="s">
        <v>35</v>
      </c>
      <c r="AX339" s="13" t="s">
        <v>75</v>
      </c>
      <c r="AY339" s="206" t="s">
        <v>159</v>
      </c>
    </row>
    <row r="340" spans="1:65" s="14" customFormat="1" ht="11.25">
      <c r="B340" s="207"/>
      <c r="C340" s="208"/>
      <c r="D340" s="190" t="s">
        <v>173</v>
      </c>
      <c r="E340" s="209" t="s">
        <v>19</v>
      </c>
      <c r="F340" s="210" t="s">
        <v>398</v>
      </c>
      <c r="G340" s="208"/>
      <c r="H340" s="211">
        <v>10.205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173</v>
      </c>
      <c r="AU340" s="217" t="s">
        <v>87</v>
      </c>
      <c r="AV340" s="14" t="s">
        <v>84</v>
      </c>
      <c r="AW340" s="14" t="s">
        <v>35</v>
      </c>
      <c r="AX340" s="14" t="s">
        <v>80</v>
      </c>
      <c r="AY340" s="217" t="s">
        <v>159</v>
      </c>
    </row>
    <row r="341" spans="1:65" s="14" customFormat="1" ht="11.25">
      <c r="B341" s="207"/>
      <c r="C341" s="208"/>
      <c r="D341" s="190" t="s">
        <v>173</v>
      </c>
      <c r="E341" s="208"/>
      <c r="F341" s="210" t="s">
        <v>399</v>
      </c>
      <c r="G341" s="208"/>
      <c r="H341" s="211">
        <v>20.41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173</v>
      </c>
      <c r="AU341" s="217" t="s">
        <v>87</v>
      </c>
      <c r="AV341" s="14" t="s">
        <v>84</v>
      </c>
      <c r="AW341" s="14" t="s">
        <v>4</v>
      </c>
      <c r="AX341" s="14" t="s">
        <v>80</v>
      </c>
      <c r="AY341" s="217" t="s">
        <v>159</v>
      </c>
    </row>
    <row r="342" spans="1:65" s="2" customFormat="1" ht="24.2" customHeight="1">
      <c r="A342" s="37"/>
      <c r="B342" s="38"/>
      <c r="C342" s="177" t="s">
        <v>400</v>
      </c>
      <c r="D342" s="177" t="s">
        <v>163</v>
      </c>
      <c r="E342" s="178" t="s">
        <v>401</v>
      </c>
      <c r="F342" s="179" t="s">
        <v>402</v>
      </c>
      <c r="G342" s="180" t="s">
        <v>233</v>
      </c>
      <c r="H342" s="181">
        <v>13</v>
      </c>
      <c r="I342" s="182"/>
      <c r="J342" s="183">
        <f>ROUND(I342*H342,2)</f>
        <v>0</v>
      </c>
      <c r="K342" s="179" t="s">
        <v>167</v>
      </c>
      <c r="L342" s="42"/>
      <c r="M342" s="184" t="s">
        <v>19</v>
      </c>
      <c r="N342" s="185" t="s">
        <v>46</v>
      </c>
      <c r="O342" s="67"/>
      <c r="P342" s="186">
        <f>O342*H342</f>
        <v>0</v>
      </c>
      <c r="Q342" s="186">
        <v>0</v>
      </c>
      <c r="R342" s="186">
        <f>Q342*H342</f>
        <v>0</v>
      </c>
      <c r="S342" s="186">
        <v>0</v>
      </c>
      <c r="T342" s="18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8" t="s">
        <v>90</v>
      </c>
      <c r="AT342" s="188" t="s">
        <v>163</v>
      </c>
      <c r="AU342" s="188" t="s">
        <v>87</v>
      </c>
      <c r="AY342" s="20" t="s">
        <v>159</v>
      </c>
      <c r="BE342" s="189">
        <f>IF(N342="základní",J342,0)</f>
        <v>0</v>
      </c>
      <c r="BF342" s="189">
        <f>IF(N342="snížená",J342,0)</f>
        <v>0</v>
      </c>
      <c r="BG342" s="189">
        <f>IF(N342="zákl. přenesená",J342,0)</f>
        <v>0</v>
      </c>
      <c r="BH342" s="189">
        <f>IF(N342="sníž. přenesená",J342,0)</f>
        <v>0</v>
      </c>
      <c r="BI342" s="189">
        <f>IF(N342="nulová",J342,0)</f>
        <v>0</v>
      </c>
      <c r="BJ342" s="20" t="s">
        <v>80</v>
      </c>
      <c r="BK342" s="189">
        <f>ROUND(I342*H342,2)</f>
        <v>0</v>
      </c>
      <c r="BL342" s="20" t="s">
        <v>90</v>
      </c>
      <c r="BM342" s="188" t="s">
        <v>403</v>
      </c>
    </row>
    <row r="343" spans="1:65" s="2" customFormat="1" ht="19.5">
      <c r="A343" s="37"/>
      <c r="B343" s="38"/>
      <c r="C343" s="39"/>
      <c r="D343" s="190" t="s">
        <v>169</v>
      </c>
      <c r="E343" s="39"/>
      <c r="F343" s="191" t="s">
        <v>404</v>
      </c>
      <c r="G343" s="39"/>
      <c r="H343" s="39"/>
      <c r="I343" s="192"/>
      <c r="J343" s="39"/>
      <c r="K343" s="39"/>
      <c r="L343" s="42"/>
      <c r="M343" s="193"/>
      <c r="N343" s="194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169</v>
      </c>
      <c r="AU343" s="20" t="s">
        <v>87</v>
      </c>
    </row>
    <row r="344" spans="1:65" s="2" customFormat="1" ht="11.25">
      <c r="A344" s="37"/>
      <c r="B344" s="38"/>
      <c r="C344" s="39"/>
      <c r="D344" s="195" t="s">
        <v>171</v>
      </c>
      <c r="E344" s="39"/>
      <c r="F344" s="196" t="s">
        <v>405</v>
      </c>
      <c r="G344" s="39"/>
      <c r="H344" s="39"/>
      <c r="I344" s="192"/>
      <c r="J344" s="39"/>
      <c r="K344" s="39"/>
      <c r="L344" s="42"/>
      <c r="M344" s="193"/>
      <c r="N344" s="194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171</v>
      </c>
      <c r="AU344" s="20" t="s">
        <v>87</v>
      </c>
    </row>
    <row r="345" spans="1:65" s="14" customFormat="1" ht="11.25">
      <c r="B345" s="207"/>
      <c r="C345" s="208"/>
      <c r="D345" s="190" t="s">
        <v>173</v>
      </c>
      <c r="E345" s="209" t="s">
        <v>19</v>
      </c>
      <c r="F345" s="210" t="s">
        <v>406</v>
      </c>
      <c r="G345" s="208"/>
      <c r="H345" s="211">
        <v>13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173</v>
      </c>
      <c r="AU345" s="217" t="s">
        <v>87</v>
      </c>
      <c r="AV345" s="14" t="s">
        <v>84</v>
      </c>
      <c r="AW345" s="14" t="s">
        <v>35</v>
      </c>
      <c r="AX345" s="14" t="s">
        <v>80</v>
      </c>
      <c r="AY345" s="217" t="s">
        <v>159</v>
      </c>
    </row>
    <row r="346" spans="1:65" s="2" customFormat="1" ht="24.2" customHeight="1">
      <c r="A346" s="37"/>
      <c r="B346" s="38"/>
      <c r="C346" s="177" t="s">
        <v>407</v>
      </c>
      <c r="D346" s="177" t="s">
        <v>163</v>
      </c>
      <c r="E346" s="178" t="s">
        <v>408</v>
      </c>
      <c r="F346" s="179" t="s">
        <v>409</v>
      </c>
      <c r="G346" s="180" t="s">
        <v>216</v>
      </c>
      <c r="H346" s="181">
        <v>51</v>
      </c>
      <c r="I346" s="182"/>
      <c r="J346" s="183">
        <f>ROUND(I346*H346,2)</f>
        <v>0</v>
      </c>
      <c r="K346" s="179" t="s">
        <v>167</v>
      </c>
      <c r="L346" s="42"/>
      <c r="M346" s="184" t="s">
        <v>19</v>
      </c>
      <c r="N346" s="185" t="s">
        <v>46</v>
      </c>
      <c r="O346" s="67"/>
      <c r="P346" s="186">
        <f>O346*H346</f>
        <v>0</v>
      </c>
      <c r="Q346" s="186">
        <v>1.0000000000000001E-5</v>
      </c>
      <c r="R346" s="186">
        <f>Q346*H346</f>
        <v>5.1000000000000004E-4</v>
      </c>
      <c r="S346" s="186">
        <v>0</v>
      </c>
      <c r="T346" s="18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8" t="s">
        <v>90</v>
      </c>
      <c r="AT346" s="188" t="s">
        <v>163</v>
      </c>
      <c r="AU346" s="188" t="s">
        <v>87</v>
      </c>
      <c r="AY346" s="20" t="s">
        <v>159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20" t="s">
        <v>80</v>
      </c>
      <c r="BK346" s="189">
        <f>ROUND(I346*H346,2)</f>
        <v>0</v>
      </c>
      <c r="BL346" s="20" t="s">
        <v>90</v>
      </c>
      <c r="BM346" s="188" t="s">
        <v>410</v>
      </c>
    </row>
    <row r="347" spans="1:65" s="2" customFormat="1" ht="29.25">
      <c r="A347" s="37"/>
      <c r="B347" s="38"/>
      <c r="C347" s="39"/>
      <c r="D347" s="190" t="s">
        <v>169</v>
      </c>
      <c r="E347" s="39"/>
      <c r="F347" s="191" t="s">
        <v>411</v>
      </c>
      <c r="G347" s="39"/>
      <c r="H347" s="39"/>
      <c r="I347" s="192"/>
      <c r="J347" s="39"/>
      <c r="K347" s="39"/>
      <c r="L347" s="42"/>
      <c r="M347" s="193"/>
      <c r="N347" s="194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169</v>
      </c>
      <c r="AU347" s="20" t="s">
        <v>87</v>
      </c>
    </row>
    <row r="348" spans="1:65" s="2" customFormat="1" ht="11.25">
      <c r="A348" s="37"/>
      <c r="B348" s="38"/>
      <c r="C348" s="39"/>
      <c r="D348" s="195" t="s">
        <v>171</v>
      </c>
      <c r="E348" s="39"/>
      <c r="F348" s="196" t="s">
        <v>412</v>
      </c>
      <c r="G348" s="39"/>
      <c r="H348" s="39"/>
      <c r="I348" s="192"/>
      <c r="J348" s="39"/>
      <c r="K348" s="39"/>
      <c r="L348" s="42"/>
      <c r="M348" s="193"/>
      <c r="N348" s="194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171</v>
      </c>
      <c r="AU348" s="20" t="s">
        <v>87</v>
      </c>
    </row>
    <row r="349" spans="1:65" s="13" customFormat="1" ht="22.5">
      <c r="B349" s="197"/>
      <c r="C349" s="198"/>
      <c r="D349" s="190" t="s">
        <v>173</v>
      </c>
      <c r="E349" s="199" t="s">
        <v>19</v>
      </c>
      <c r="F349" s="200" t="s">
        <v>220</v>
      </c>
      <c r="G349" s="198"/>
      <c r="H349" s="199" t="s">
        <v>19</v>
      </c>
      <c r="I349" s="201"/>
      <c r="J349" s="198"/>
      <c r="K349" s="198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173</v>
      </c>
      <c r="AU349" s="206" t="s">
        <v>87</v>
      </c>
      <c r="AV349" s="13" t="s">
        <v>80</v>
      </c>
      <c r="AW349" s="13" t="s">
        <v>35</v>
      </c>
      <c r="AX349" s="13" t="s">
        <v>75</v>
      </c>
      <c r="AY349" s="206" t="s">
        <v>159</v>
      </c>
    </row>
    <row r="350" spans="1:65" s="14" customFormat="1" ht="11.25">
      <c r="B350" s="207"/>
      <c r="C350" s="208"/>
      <c r="D350" s="190" t="s">
        <v>173</v>
      </c>
      <c r="E350" s="209" t="s">
        <v>19</v>
      </c>
      <c r="F350" s="210" t="s">
        <v>221</v>
      </c>
      <c r="G350" s="208"/>
      <c r="H350" s="211">
        <v>51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173</v>
      </c>
      <c r="AU350" s="217" t="s">
        <v>87</v>
      </c>
      <c r="AV350" s="14" t="s">
        <v>84</v>
      </c>
      <c r="AW350" s="14" t="s">
        <v>35</v>
      </c>
      <c r="AX350" s="14" t="s">
        <v>80</v>
      </c>
      <c r="AY350" s="217" t="s">
        <v>159</v>
      </c>
    </row>
    <row r="351" spans="1:65" s="2" customFormat="1" ht="33" customHeight="1">
      <c r="A351" s="37"/>
      <c r="B351" s="38"/>
      <c r="C351" s="177" t="s">
        <v>413</v>
      </c>
      <c r="D351" s="177" t="s">
        <v>163</v>
      </c>
      <c r="E351" s="178" t="s">
        <v>414</v>
      </c>
      <c r="F351" s="179" t="s">
        <v>415</v>
      </c>
      <c r="G351" s="180" t="s">
        <v>216</v>
      </c>
      <c r="H351" s="181">
        <v>16</v>
      </c>
      <c r="I351" s="182"/>
      <c r="J351" s="183">
        <f>ROUND(I351*H351,2)</f>
        <v>0</v>
      </c>
      <c r="K351" s="179" t="s">
        <v>19</v>
      </c>
      <c r="L351" s="42"/>
      <c r="M351" s="184" t="s">
        <v>19</v>
      </c>
      <c r="N351" s="185" t="s">
        <v>46</v>
      </c>
      <c r="O351" s="67"/>
      <c r="P351" s="186">
        <f>O351*H351</f>
        <v>0</v>
      </c>
      <c r="Q351" s="186">
        <v>2.3000000000000001E-4</v>
      </c>
      <c r="R351" s="186">
        <f>Q351*H351</f>
        <v>3.6800000000000001E-3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90</v>
      </c>
      <c r="AT351" s="188" t="s">
        <v>163</v>
      </c>
      <c r="AU351" s="188" t="s">
        <v>87</v>
      </c>
      <c r="AY351" s="20" t="s">
        <v>159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80</v>
      </c>
      <c r="BK351" s="189">
        <f>ROUND(I351*H351,2)</f>
        <v>0</v>
      </c>
      <c r="BL351" s="20" t="s">
        <v>90</v>
      </c>
      <c r="BM351" s="188" t="s">
        <v>416</v>
      </c>
    </row>
    <row r="352" spans="1:65" s="2" customFormat="1" ht="19.5">
      <c r="A352" s="37"/>
      <c r="B352" s="38"/>
      <c r="C352" s="39"/>
      <c r="D352" s="190" t="s">
        <v>169</v>
      </c>
      <c r="E352" s="39"/>
      <c r="F352" s="191" t="s">
        <v>415</v>
      </c>
      <c r="G352" s="39"/>
      <c r="H352" s="39"/>
      <c r="I352" s="192"/>
      <c r="J352" s="39"/>
      <c r="K352" s="39"/>
      <c r="L352" s="42"/>
      <c r="M352" s="193"/>
      <c r="N352" s="194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169</v>
      </c>
      <c r="AU352" s="20" t="s">
        <v>87</v>
      </c>
    </row>
    <row r="353" spans="1:65" s="13" customFormat="1" ht="11.25">
      <c r="B353" s="197"/>
      <c r="C353" s="198"/>
      <c r="D353" s="190" t="s">
        <v>173</v>
      </c>
      <c r="E353" s="199" t="s">
        <v>19</v>
      </c>
      <c r="F353" s="200" t="s">
        <v>417</v>
      </c>
      <c r="G353" s="198"/>
      <c r="H353" s="199" t="s">
        <v>19</v>
      </c>
      <c r="I353" s="201"/>
      <c r="J353" s="198"/>
      <c r="K353" s="198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173</v>
      </c>
      <c r="AU353" s="206" t="s">
        <v>87</v>
      </c>
      <c r="AV353" s="13" t="s">
        <v>80</v>
      </c>
      <c r="AW353" s="13" t="s">
        <v>35</v>
      </c>
      <c r="AX353" s="13" t="s">
        <v>75</v>
      </c>
      <c r="AY353" s="206" t="s">
        <v>159</v>
      </c>
    </row>
    <row r="354" spans="1:65" s="14" customFormat="1" ht="11.25">
      <c r="B354" s="207"/>
      <c r="C354" s="208"/>
      <c r="D354" s="190" t="s">
        <v>173</v>
      </c>
      <c r="E354" s="209" t="s">
        <v>19</v>
      </c>
      <c r="F354" s="210" t="s">
        <v>418</v>
      </c>
      <c r="G354" s="208"/>
      <c r="H354" s="211">
        <v>16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173</v>
      </c>
      <c r="AU354" s="217" t="s">
        <v>87</v>
      </c>
      <c r="AV354" s="14" t="s">
        <v>84</v>
      </c>
      <c r="AW354" s="14" t="s">
        <v>35</v>
      </c>
      <c r="AX354" s="14" t="s">
        <v>80</v>
      </c>
      <c r="AY354" s="217" t="s">
        <v>159</v>
      </c>
    </row>
    <row r="355" spans="1:65" s="12" customFormat="1" ht="20.85" customHeight="1">
      <c r="B355" s="161"/>
      <c r="C355" s="162"/>
      <c r="D355" s="163" t="s">
        <v>74</v>
      </c>
      <c r="E355" s="175" t="s">
        <v>419</v>
      </c>
      <c r="F355" s="175" t="s">
        <v>420</v>
      </c>
      <c r="G355" s="162"/>
      <c r="H355" s="162"/>
      <c r="I355" s="165"/>
      <c r="J355" s="176">
        <f>BK355</f>
        <v>0</v>
      </c>
      <c r="K355" s="162"/>
      <c r="L355" s="167"/>
      <c r="M355" s="168"/>
      <c r="N355" s="169"/>
      <c r="O355" s="169"/>
      <c r="P355" s="170">
        <f>SUM(P356:P360)</f>
        <v>0</v>
      </c>
      <c r="Q355" s="169"/>
      <c r="R355" s="170">
        <f>SUM(R356:R360)</f>
        <v>0</v>
      </c>
      <c r="S355" s="169"/>
      <c r="T355" s="171">
        <f>SUM(T356:T360)</f>
        <v>3.3607199999999997</v>
      </c>
      <c r="AR355" s="172" t="s">
        <v>80</v>
      </c>
      <c r="AT355" s="173" t="s">
        <v>74</v>
      </c>
      <c r="AU355" s="173" t="s">
        <v>84</v>
      </c>
      <c r="AY355" s="172" t="s">
        <v>159</v>
      </c>
      <c r="BK355" s="174">
        <f>SUM(BK356:BK360)</f>
        <v>0</v>
      </c>
    </row>
    <row r="356" spans="1:65" s="2" customFormat="1" ht="33" customHeight="1">
      <c r="A356" s="37"/>
      <c r="B356" s="38"/>
      <c r="C356" s="177" t="s">
        <v>421</v>
      </c>
      <c r="D356" s="177" t="s">
        <v>163</v>
      </c>
      <c r="E356" s="178" t="s">
        <v>422</v>
      </c>
      <c r="F356" s="179" t="s">
        <v>423</v>
      </c>
      <c r="G356" s="180" t="s">
        <v>233</v>
      </c>
      <c r="H356" s="181">
        <v>17.687999999999999</v>
      </c>
      <c r="I356" s="182"/>
      <c r="J356" s="183">
        <f>ROUND(I356*H356,2)</f>
        <v>0</v>
      </c>
      <c r="K356" s="179" t="s">
        <v>167</v>
      </c>
      <c r="L356" s="42"/>
      <c r="M356" s="184" t="s">
        <v>19</v>
      </c>
      <c r="N356" s="185" t="s">
        <v>46</v>
      </c>
      <c r="O356" s="67"/>
      <c r="P356" s="186">
        <f>O356*H356</f>
        <v>0</v>
      </c>
      <c r="Q356" s="186">
        <v>0</v>
      </c>
      <c r="R356" s="186">
        <f>Q356*H356</f>
        <v>0</v>
      </c>
      <c r="S356" s="186">
        <v>0.19</v>
      </c>
      <c r="T356" s="187">
        <f>S356*H356</f>
        <v>3.3607199999999997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8" t="s">
        <v>90</v>
      </c>
      <c r="AT356" s="188" t="s">
        <v>163</v>
      </c>
      <c r="AU356" s="188" t="s">
        <v>87</v>
      </c>
      <c r="AY356" s="20" t="s">
        <v>159</v>
      </c>
      <c r="BE356" s="189">
        <f>IF(N356="základní",J356,0)</f>
        <v>0</v>
      </c>
      <c r="BF356" s="189">
        <f>IF(N356="snížená",J356,0)</f>
        <v>0</v>
      </c>
      <c r="BG356" s="189">
        <f>IF(N356="zákl. přenesená",J356,0)</f>
        <v>0</v>
      </c>
      <c r="BH356" s="189">
        <f>IF(N356="sníž. přenesená",J356,0)</f>
        <v>0</v>
      </c>
      <c r="BI356" s="189">
        <f>IF(N356="nulová",J356,0)</f>
        <v>0</v>
      </c>
      <c r="BJ356" s="20" t="s">
        <v>80</v>
      </c>
      <c r="BK356" s="189">
        <f>ROUND(I356*H356,2)</f>
        <v>0</v>
      </c>
      <c r="BL356" s="20" t="s">
        <v>90</v>
      </c>
      <c r="BM356" s="188" t="s">
        <v>424</v>
      </c>
    </row>
    <row r="357" spans="1:65" s="2" customFormat="1" ht="29.25">
      <c r="A357" s="37"/>
      <c r="B357" s="38"/>
      <c r="C357" s="39"/>
      <c r="D357" s="190" t="s">
        <v>169</v>
      </c>
      <c r="E357" s="39"/>
      <c r="F357" s="191" t="s">
        <v>425</v>
      </c>
      <c r="G357" s="39"/>
      <c r="H357" s="39"/>
      <c r="I357" s="192"/>
      <c r="J357" s="39"/>
      <c r="K357" s="39"/>
      <c r="L357" s="42"/>
      <c r="M357" s="193"/>
      <c r="N357" s="194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169</v>
      </c>
      <c r="AU357" s="20" t="s">
        <v>87</v>
      </c>
    </row>
    <row r="358" spans="1:65" s="2" customFormat="1" ht="11.25">
      <c r="A358" s="37"/>
      <c r="B358" s="38"/>
      <c r="C358" s="39"/>
      <c r="D358" s="195" t="s">
        <v>171</v>
      </c>
      <c r="E358" s="39"/>
      <c r="F358" s="196" t="s">
        <v>426</v>
      </c>
      <c r="G358" s="39"/>
      <c r="H358" s="39"/>
      <c r="I358" s="192"/>
      <c r="J358" s="39"/>
      <c r="K358" s="39"/>
      <c r="L358" s="42"/>
      <c r="M358" s="193"/>
      <c r="N358" s="194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171</v>
      </c>
      <c r="AU358" s="20" t="s">
        <v>87</v>
      </c>
    </row>
    <row r="359" spans="1:65" s="13" customFormat="1" ht="11.25">
      <c r="B359" s="197"/>
      <c r="C359" s="198"/>
      <c r="D359" s="190" t="s">
        <v>173</v>
      </c>
      <c r="E359" s="199" t="s">
        <v>19</v>
      </c>
      <c r="F359" s="200" t="s">
        <v>427</v>
      </c>
      <c r="G359" s="198"/>
      <c r="H359" s="199" t="s">
        <v>19</v>
      </c>
      <c r="I359" s="201"/>
      <c r="J359" s="198"/>
      <c r="K359" s="198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173</v>
      </c>
      <c r="AU359" s="206" t="s">
        <v>87</v>
      </c>
      <c r="AV359" s="13" t="s">
        <v>80</v>
      </c>
      <c r="AW359" s="13" t="s">
        <v>35</v>
      </c>
      <c r="AX359" s="13" t="s">
        <v>75</v>
      </c>
      <c r="AY359" s="206" t="s">
        <v>159</v>
      </c>
    </row>
    <row r="360" spans="1:65" s="14" customFormat="1" ht="11.25">
      <c r="B360" s="207"/>
      <c r="C360" s="208"/>
      <c r="D360" s="190" t="s">
        <v>173</v>
      </c>
      <c r="E360" s="209" t="s">
        <v>19</v>
      </c>
      <c r="F360" s="210" t="s">
        <v>428</v>
      </c>
      <c r="G360" s="208"/>
      <c r="H360" s="211">
        <v>17.687999999999999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173</v>
      </c>
      <c r="AU360" s="217" t="s">
        <v>87</v>
      </c>
      <c r="AV360" s="14" t="s">
        <v>84</v>
      </c>
      <c r="AW360" s="14" t="s">
        <v>35</v>
      </c>
      <c r="AX360" s="14" t="s">
        <v>80</v>
      </c>
      <c r="AY360" s="217" t="s">
        <v>159</v>
      </c>
    </row>
    <row r="361" spans="1:65" s="12" customFormat="1" ht="20.85" customHeight="1">
      <c r="B361" s="161"/>
      <c r="C361" s="162"/>
      <c r="D361" s="163" t="s">
        <v>74</v>
      </c>
      <c r="E361" s="175" t="s">
        <v>429</v>
      </c>
      <c r="F361" s="175" t="s">
        <v>430</v>
      </c>
      <c r="G361" s="162"/>
      <c r="H361" s="162"/>
      <c r="I361" s="165"/>
      <c r="J361" s="176">
        <f>BK361</f>
        <v>0</v>
      </c>
      <c r="K361" s="162"/>
      <c r="L361" s="167"/>
      <c r="M361" s="168"/>
      <c r="N361" s="169"/>
      <c r="O361" s="169"/>
      <c r="P361" s="170">
        <f>SUM(P362:P374)</f>
        <v>0</v>
      </c>
      <c r="Q361" s="169"/>
      <c r="R361" s="170">
        <f>SUM(R362:R374)</f>
        <v>0</v>
      </c>
      <c r="S361" s="169"/>
      <c r="T361" s="171">
        <f>SUM(T362:T374)</f>
        <v>5.580362</v>
      </c>
      <c r="AR361" s="172" t="s">
        <v>80</v>
      </c>
      <c r="AT361" s="173" t="s">
        <v>74</v>
      </c>
      <c r="AU361" s="173" t="s">
        <v>84</v>
      </c>
      <c r="AY361" s="172" t="s">
        <v>159</v>
      </c>
      <c r="BK361" s="174">
        <f>SUM(BK362:BK374)</f>
        <v>0</v>
      </c>
    </row>
    <row r="362" spans="1:65" s="2" customFormat="1" ht="24.2" customHeight="1">
      <c r="A362" s="37"/>
      <c r="B362" s="38"/>
      <c r="C362" s="177" t="s">
        <v>7</v>
      </c>
      <c r="D362" s="177" t="s">
        <v>163</v>
      </c>
      <c r="E362" s="178" t="s">
        <v>431</v>
      </c>
      <c r="F362" s="179" t="s">
        <v>432</v>
      </c>
      <c r="G362" s="180" t="s">
        <v>216</v>
      </c>
      <c r="H362" s="181">
        <v>51</v>
      </c>
      <c r="I362" s="182"/>
      <c r="J362" s="183">
        <f>ROUND(I362*H362,2)</f>
        <v>0</v>
      </c>
      <c r="K362" s="179" t="s">
        <v>167</v>
      </c>
      <c r="L362" s="42"/>
      <c r="M362" s="184" t="s">
        <v>19</v>
      </c>
      <c r="N362" s="185" t="s">
        <v>46</v>
      </c>
      <c r="O362" s="67"/>
      <c r="P362" s="186">
        <f>O362*H362</f>
        <v>0</v>
      </c>
      <c r="Q362" s="186">
        <v>0</v>
      </c>
      <c r="R362" s="186">
        <f>Q362*H362</f>
        <v>0</v>
      </c>
      <c r="S362" s="186">
        <v>1E-3</v>
      </c>
      <c r="T362" s="187">
        <f>S362*H362</f>
        <v>5.1000000000000004E-2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8" t="s">
        <v>90</v>
      </c>
      <c r="AT362" s="188" t="s">
        <v>163</v>
      </c>
      <c r="AU362" s="188" t="s">
        <v>87</v>
      </c>
      <c r="AY362" s="20" t="s">
        <v>159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20" t="s">
        <v>80</v>
      </c>
      <c r="BK362" s="189">
        <f>ROUND(I362*H362,2)</f>
        <v>0</v>
      </c>
      <c r="BL362" s="20" t="s">
        <v>90</v>
      </c>
      <c r="BM362" s="188" t="s">
        <v>433</v>
      </c>
    </row>
    <row r="363" spans="1:65" s="2" customFormat="1" ht="29.25">
      <c r="A363" s="37"/>
      <c r="B363" s="38"/>
      <c r="C363" s="39"/>
      <c r="D363" s="190" t="s">
        <v>169</v>
      </c>
      <c r="E363" s="39"/>
      <c r="F363" s="191" t="s">
        <v>434</v>
      </c>
      <c r="G363" s="39"/>
      <c r="H363" s="39"/>
      <c r="I363" s="192"/>
      <c r="J363" s="39"/>
      <c r="K363" s="39"/>
      <c r="L363" s="42"/>
      <c r="M363" s="193"/>
      <c r="N363" s="194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169</v>
      </c>
      <c r="AU363" s="20" t="s">
        <v>87</v>
      </c>
    </row>
    <row r="364" spans="1:65" s="2" customFormat="1" ht="11.25">
      <c r="A364" s="37"/>
      <c r="B364" s="38"/>
      <c r="C364" s="39"/>
      <c r="D364" s="195" t="s">
        <v>171</v>
      </c>
      <c r="E364" s="39"/>
      <c r="F364" s="196" t="s">
        <v>435</v>
      </c>
      <c r="G364" s="39"/>
      <c r="H364" s="39"/>
      <c r="I364" s="192"/>
      <c r="J364" s="39"/>
      <c r="K364" s="39"/>
      <c r="L364" s="42"/>
      <c r="M364" s="193"/>
      <c r="N364" s="194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171</v>
      </c>
      <c r="AU364" s="20" t="s">
        <v>87</v>
      </c>
    </row>
    <row r="365" spans="1:65" s="13" customFormat="1" ht="22.5">
      <c r="B365" s="197"/>
      <c r="C365" s="198"/>
      <c r="D365" s="190" t="s">
        <v>173</v>
      </c>
      <c r="E365" s="199" t="s">
        <v>19</v>
      </c>
      <c r="F365" s="200" t="s">
        <v>220</v>
      </c>
      <c r="G365" s="198"/>
      <c r="H365" s="199" t="s">
        <v>19</v>
      </c>
      <c r="I365" s="201"/>
      <c r="J365" s="198"/>
      <c r="K365" s="198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173</v>
      </c>
      <c r="AU365" s="206" t="s">
        <v>87</v>
      </c>
      <c r="AV365" s="13" t="s">
        <v>80</v>
      </c>
      <c r="AW365" s="13" t="s">
        <v>35</v>
      </c>
      <c r="AX365" s="13" t="s">
        <v>75</v>
      </c>
      <c r="AY365" s="206" t="s">
        <v>159</v>
      </c>
    </row>
    <row r="366" spans="1:65" s="14" customFormat="1" ht="11.25">
      <c r="B366" s="207"/>
      <c r="C366" s="208"/>
      <c r="D366" s="190" t="s">
        <v>173</v>
      </c>
      <c r="E366" s="209" t="s">
        <v>19</v>
      </c>
      <c r="F366" s="210" t="s">
        <v>221</v>
      </c>
      <c r="G366" s="208"/>
      <c r="H366" s="211">
        <v>51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173</v>
      </c>
      <c r="AU366" s="217" t="s">
        <v>87</v>
      </c>
      <c r="AV366" s="14" t="s">
        <v>84</v>
      </c>
      <c r="AW366" s="14" t="s">
        <v>35</v>
      </c>
      <c r="AX366" s="14" t="s">
        <v>80</v>
      </c>
      <c r="AY366" s="217" t="s">
        <v>159</v>
      </c>
    </row>
    <row r="367" spans="1:65" s="2" customFormat="1" ht="37.9" customHeight="1">
      <c r="A367" s="37"/>
      <c r="B367" s="38"/>
      <c r="C367" s="177" t="s">
        <v>436</v>
      </c>
      <c r="D367" s="177" t="s">
        <v>163</v>
      </c>
      <c r="E367" s="178" t="s">
        <v>437</v>
      </c>
      <c r="F367" s="179" t="s">
        <v>438</v>
      </c>
      <c r="G367" s="180" t="s">
        <v>233</v>
      </c>
      <c r="H367" s="181">
        <v>93.718000000000004</v>
      </c>
      <c r="I367" s="182"/>
      <c r="J367" s="183">
        <f>ROUND(I367*H367,2)</f>
        <v>0</v>
      </c>
      <c r="K367" s="179" t="s">
        <v>167</v>
      </c>
      <c r="L367" s="42"/>
      <c r="M367" s="184" t="s">
        <v>19</v>
      </c>
      <c r="N367" s="185" t="s">
        <v>46</v>
      </c>
      <c r="O367" s="67"/>
      <c r="P367" s="186">
        <f>O367*H367</f>
        <v>0</v>
      </c>
      <c r="Q367" s="186">
        <v>0</v>
      </c>
      <c r="R367" s="186">
        <f>Q367*H367</f>
        <v>0</v>
      </c>
      <c r="S367" s="186">
        <v>5.8999999999999997E-2</v>
      </c>
      <c r="T367" s="187">
        <f>S367*H367</f>
        <v>5.5293619999999999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8" t="s">
        <v>90</v>
      </c>
      <c r="AT367" s="188" t="s">
        <v>163</v>
      </c>
      <c r="AU367" s="188" t="s">
        <v>87</v>
      </c>
      <c r="AY367" s="20" t="s">
        <v>159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20" t="s">
        <v>80</v>
      </c>
      <c r="BK367" s="189">
        <f>ROUND(I367*H367,2)</f>
        <v>0</v>
      </c>
      <c r="BL367" s="20" t="s">
        <v>90</v>
      </c>
      <c r="BM367" s="188" t="s">
        <v>439</v>
      </c>
    </row>
    <row r="368" spans="1:65" s="2" customFormat="1" ht="29.25">
      <c r="A368" s="37"/>
      <c r="B368" s="38"/>
      <c r="C368" s="39"/>
      <c r="D368" s="190" t="s">
        <v>169</v>
      </c>
      <c r="E368" s="39"/>
      <c r="F368" s="191" t="s">
        <v>440</v>
      </c>
      <c r="G368" s="39"/>
      <c r="H368" s="39"/>
      <c r="I368" s="192"/>
      <c r="J368" s="39"/>
      <c r="K368" s="39"/>
      <c r="L368" s="42"/>
      <c r="M368" s="193"/>
      <c r="N368" s="194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169</v>
      </c>
      <c r="AU368" s="20" t="s">
        <v>87</v>
      </c>
    </row>
    <row r="369" spans="1:65" s="2" customFormat="1" ht="11.25">
      <c r="A369" s="37"/>
      <c r="B369" s="38"/>
      <c r="C369" s="39"/>
      <c r="D369" s="195" t="s">
        <v>171</v>
      </c>
      <c r="E369" s="39"/>
      <c r="F369" s="196" t="s">
        <v>441</v>
      </c>
      <c r="G369" s="39"/>
      <c r="H369" s="39"/>
      <c r="I369" s="192"/>
      <c r="J369" s="39"/>
      <c r="K369" s="39"/>
      <c r="L369" s="42"/>
      <c r="M369" s="193"/>
      <c r="N369" s="194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171</v>
      </c>
      <c r="AU369" s="20" t="s">
        <v>87</v>
      </c>
    </row>
    <row r="370" spans="1:65" s="13" customFormat="1" ht="11.25">
      <c r="B370" s="197"/>
      <c r="C370" s="198"/>
      <c r="D370" s="190" t="s">
        <v>173</v>
      </c>
      <c r="E370" s="199" t="s">
        <v>19</v>
      </c>
      <c r="F370" s="200" t="s">
        <v>227</v>
      </c>
      <c r="G370" s="198"/>
      <c r="H370" s="199" t="s">
        <v>19</v>
      </c>
      <c r="I370" s="201"/>
      <c r="J370" s="198"/>
      <c r="K370" s="198"/>
      <c r="L370" s="202"/>
      <c r="M370" s="203"/>
      <c r="N370" s="204"/>
      <c r="O370" s="204"/>
      <c r="P370" s="204"/>
      <c r="Q370" s="204"/>
      <c r="R370" s="204"/>
      <c r="S370" s="204"/>
      <c r="T370" s="205"/>
      <c r="AT370" s="206" t="s">
        <v>173</v>
      </c>
      <c r="AU370" s="206" t="s">
        <v>87</v>
      </c>
      <c r="AV370" s="13" t="s">
        <v>80</v>
      </c>
      <c r="AW370" s="13" t="s">
        <v>35</v>
      </c>
      <c r="AX370" s="13" t="s">
        <v>75</v>
      </c>
      <c r="AY370" s="206" t="s">
        <v>159</v>
      </c>
    </row>
    <row r="371" spans="1:65" s="14" customFormat="1" ht="11.25">
      <c r="B371" s="207"/>
      <c r="C371" s="208"/>
      <c r="D371" s="190" t="s">
        <v>173</v>
      </c>
      <c r="E371" s="209" t="s">
        <v>19</v>
      </c>
      <c r="F371" s="210" t="s">
        <v>442</v>
      </c>
      <c r="G371" s="208"/>
      <c r="H371" s="211">
        <v>2.56</v>
      </c>
      <c r="I371" s="212"/>
      <c r="J371" s="208"/>
      <c r="K371" s="208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173</v>
      </c>
      <c r="AU371" s="217" t="s">
        <v>87</v>
      </c>
      <c r="AV371" s="14" t="s">
        <v>84</v>
      </c>
      <c r="AW371" s="14" t="s">
        <v>35</v>
      </c>
      <c r="AX371" s="14" t="s">
        <v>75</v>
      </c>
      <c r="AY371" s="217" t="s">
        <v>159</v>
      </c>
    </row>
    <row r="372" spans="1:65" s="13" customFormat="1" ht="11.25">
      <c r="B372" s="197"/>
      <c r="C372" s="198"/>
      <c r="D372" s="190" t="s">
        <v>173</v>
      </c>
      <c r="E372" s="199" t="s">
        <v>19</v>
      </c>
      <c r="F372" s="200" t="s">
        <v>443</v>
      </c>
      <c r="G372" s="198"/>
      <c r="H372" s="199" t="s">
        <v>19</v>
      </c>
      <c r="I372" s="201"/>
      <c r="J372" s="198"/>
      <c r="K372" s="198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173</v>
      </c>
      <c r="AU372" s="206" t="s">
        <v>87</v>
      </c>
      <c r="AV372" s="13" t="s">
        <v>80</v>
      </c>
      <c r="AW372" s="13" t="s">
        <v>35</v>
      </c>
      <c r="AX372" s="13" t="s">
        <v>75</v>
      </c>
      <c r="AY372" s="206" t="s">
        <v>159</v>
      </c>
    </row>
    <row r="373" spans="1:65" s="14" customFormat="1" ht="11.25">
      <c r="B373" s="207"/>
      <c r="C373" s="208"/>
      <c r="D373" s="190" t="s">
        <v>173</v>
      </c>
      <c r="E373" s="209" t="s">
        <v>19</v>
      </c>
      <c r="F373" s="210" t="s">
        <v>237</v>
      </c>
      <c r="G373" s="208"/>
      <c r="H373" s="211">
        <v>91.158000000000001</v>
      </c>
      <c r="I373" s="212"/>
      <c r="J373" s="208"/>
      <c r="K373" s="208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173</v>
      </c>
      <c r="AU373" s="217" t="s">
        <v>87</v>
      </c>
      <c r="AV373" s="14" t="s">
        <v>84</v>
      </c>
      <c r="AW373" s="14" t="s">
        <v>35</v>
      </c>
      <c r="AX373" s="14" t="s">
        <v>75</v>
      </c>
      <c r="AY373" s="217" t="s">
        <v>159</v>
      </c>
    </row>
    <row r="374" spans="1:65" s="15" customFormat="1" ht="11.25">
      <c r="B374" s="218"/>
      <c r="C374" s="219"/>
      <c r="D374" s="190" t="s">
        <v>173</v>
      </c>
      <c r="E374" s="220" t="s">
        <v>19</v>
      </c>
      <c r="F374" s="221" t="s">
        <v>272</v>
      </c>
      <c r="G374" s="219"/>
      <c r="H374" s="222">
        <v>93.718000000000004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173</v>
      </c>
      <c r="AU374" s="228" t="s">
        <v>87</v>
      </c>
      <c r="AV374" s="15" t="s">
        <v>90</v>
      </c>
      <c r="AW374" s="15" t="s">
        <v>35</v>
      </c>
      <c r="AX374" s="15" t="s">
        <v>80</v>
      </c>
      <c r="AY374" s="228" t="s">
        <v>159</v>
      </c>
    </row>
    <row r="375" spans="1:65" s="12" customFormat="1" ht="20.85" customHeight="1">
      <c r="B375" s="161"/>
      <c r="C375" s="162"/>
      <c r="D375" s="163" t="s">
        <v>74</v>
      </c>
      <c r="E375" s="175" t="s">
        <v>444</v>
      </c>
      <c r="F375" s="175" t="s">
        <v>445</v>
      </c>
      <c r="G375" s="162"/>
      <c r="H375" s="162"/>
      <c r="I375" s="165"/>
      <c r="J375" s="176">
        <f>BK375</f>
        <v>0</v>
      </c>
      <c r="K375" s="162"/>
      <c r="L375" s="167"/>
      <c r="M375" s="168"/>
      <c r="N375" s="169"/>
      <c r="O375" s="169"/>
      <c r="P375" s="170">
        <f>SUM(P376:P390)</f>
        <v>0</v>
      </c>
      <c r="Q375" s="169"/>
      <c r="R375" s="170">
        <f>SUM(R376:R390)</f>
        <v>0</v>
      </c>
      <c r="S375" s="169"/>
      <c r="T375" s="171">
        <f>SUM(T376:T390)</f>
        <v>0.99341080000000004</v>
      </c>
      <c r="AR375" s="172" t="s">
        <v>80</v>
      </c>
      <c r="AT375" s="173" t="s">
        <v>74</v>
      </c>
      <c r="AU375" s="173" t="s">
        <v>84</v>
      </c>
      <c r="AY375" s="172" t="s">
        <v>159</v>
      </c>
      <c r="BK375" s="174">
        <f>SUM(BK376:BK390)</f>
        <v>0</v>
      </c>
    </row>
    <row r="376" spans="1:65" s="2" customFormat="1" ht="24.2" customHeight="1">
      <c r="A376" s="37"/>
      <c r="B376" s="38"/>
      <c r="C376" s="177" t="s">
        <v>446</v>
      </c>
      <c r="D376" s="177" t="s">
        <v>163</v>
      </c>
      <c r="E376" s="178" t="s">
        <v>447</v>
      </c>
      <c r="F376" s="179" t="s">
        <v>448</v>
      </c>
      <c r="G376" s="180" t="s">
        <v>233</v>
      </c>
      <c r="H376" s="181">
        <v>93.718000000000004</v>
      </c>
      <c r="I376" s="182"/>
      <c r="J376" s="183">
        <f>ROUND(I376*H376,2)</f>
        <v>0</v>
      </c>
      <c r="K376" s="179" t="s">
        <v>167</v>
      </c>
      <c r="L376" s="42"/>
      <c r="M376" s="184" t="s">
        <v>19</v>
      </c>
      <c r="N376" s="185" t="s">
        <v>46</v>
      </c>
      <c r="O376" s="67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8" t="s">
        <v>90</v>
      </c>
      <c r="AT376" s="188" t="s">
        <v>163</v>
      </c>
      <c r="AU376" s="188" t="s">
        <v>87</v>
      </c>
      <c r="AY376" s="20" t="s">
        <v>159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20" t="s">
        <v>80</v>
      </c>
      <c r="BK376" s="189">
        <f>ROUND(I376*H376,2)</f>
        <v>0</v>
      </c>
      <c r="BL376" s="20" t="s">
        <v>90</v>
      </c>
      <c r="BM376" s="188" t="s">
        <v>449</v>
      </c>
    </row>
    <row r="377" spans="1:65" s="2" customFormat="1" ht="19.5">
      <c r="A377" s="37"/>
      <c r="B377" s="38"/>
      <c r="C377" s="39"/>
      <c r="D377" s="190" t="s">
        <v>169</v>
      </c>
      <c r="E377" s="39"/>
      <c r="F377" s="191" t="s">
        <v>450</v>
      </c>
      <c r="G377" s="39"/>
      <c r="H377" s="39"/>
      <c r="I377" s="192"/>
      <c r="J377" s="39"/>
      <c r="K377" s="39"/>
      <c r="L377" s="42"/>
      <c r="M377" s="193"/>
      <c r="N377" s="194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169</v>
      </c>
      <c r="AU377" s="20" t="s">
        <v>87</v>
      </c>
    </row>
    <row r="378" spans="1:65" s="2" customFormat="1" ht="11.25">
      <c r="A378" s="37"/>
      <c r="B378" s="38"/>
      <c r="C378" s="39"/>
      <c r="D378" s="195" t="s">
        <v>171</v>
      </c>
      <c r="E378" s="39"/>
      <c r="F378" s="196" t="s">
        <v>451</v>
      </c>
      <c r="G378" s="39"/>
      <c r="H378" s="39"/>
      <c r="I378" s="192"/>
      <c r="J378" s="39"/>
      <c r="K378" s="39"/>
      <c r="L378" s="42"/>
      <c r="M378" s="193"/>
      <c r="N378" s="194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171</v>
      </c>
      <c r="AU378" s="20" t="s">
        <v>87</v>
      </c>
    </row>
    <row r="379" spans="1:65" s="13" customFormat="1" ht="11.25">
      <c r="B379" s="197"/>
      <c r="C379" s="198"/>
      <c r="D379" s="190" t="s">
        <v>173</v>
      </c>
      <c r="E379" s="199" t="s">
        <v>19</v>
      </c>
      <c r="F379" s="200" t="s">
        <v>227</v>
      </c>
      <c r="G379" s="198"/>
      <c r="H379" s="199" t="s">
        <v>19</v>
      </c>
      <c r="I379" s="201"/>
      <c r="J379" s="198"/>
      <c r="K379" s="198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173</v>
      </c>
      <c r="AU379" s="206" t="s">
        <v>87</v>
      </c>
      <c r="AV379" s="13" t="s">
        <v>80</v>
      </c>
      <c r="AW379" s="13" t="s">
        <v>35</v>
      </c>
      <c r="AX379" s="13" t="s">
        <v>75</v>
      </c>
      <c r="AY379" s="206" t="s">
        <v>159</v>
      </c>
    </row>
    <row r="380" spans="1:65" s="14" customFormat="1" ht="11.25">
      <c r="B380" s="207"/>
      <c r="C380" s="208"/>
      <c r="D380" s="190" t="s">
        <v>173</v>
      </c>
      <c r="E380" s="209" t="s">
        <v>19</v>
      </c>
      <c r="F380" s="210" t="s">
        <v>442</v>
      </c>
      <c r="G380" s="208"/>
      <c r="H380" s="211">
        <v>2.56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173</v>
      </c>
      <c r="AU380" s="217" t="s">
        <v>87</v>
      </c>
      <c r="AV380" s="14" t="s">
        <v>84</v>
      </c>
      <c r="AW380" s="14" t="s">
        <v>35</v>
      </c>
      <c r="AX380" s="14" t="s">
        <v>75</v>
      </c>
      <c r="AY380" s="217" t="s">
        <v>159</v>
      </c>
    </row>
    <row r="381" spans="1:65" s="13" customFormat="1" ht="11.25">
      <c r="B381" s="197"/>
      <c r="C381" s="198"/>
      <c r="D381" s="190" t="s">
        <v>173</v>
      </c>
      <c r="E381" s="199" t="s">
        <v>19</v>
      </c>
      <c r="F381" s="200" t="s">
        <v>443</v>
      </c>
      <c r="G381" s="198"/>
      <c r="H381" s="199" t="s">
        <v>19</v>
      </c>
      <c r="I381" s="201"/>
      <c r="J381" s="198"/>
      <c r="K381" s="198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173</v>
      </c>
      <c r="AU381" s="206" t="s">
        <v>87</v>
      </c>
      <c r="AV381" s="13" t="s">
        <v>80</v>
      </c>
      <c r="AW381" s="13" t="s">
        <v>35</v>
      </c>
      <c r="AX381" s="13" t="s">
        <v>75</v>
      </c>
      <c r="AY381" s="206" t="s">
        <v>159</v>
      </c>
    </row>
    <row r="382" spans="1:65" s="14" customFormat="1" ht="11.25">
      <c r="B382" s="207"/>
      <c r="C382" s="208"/>
      <c r="D382" s="190" t="s">
        <v>173</v>
      </c>
      <c r="E382" s="209" t="s">
        <v>19</v>
      </c>
      <c r="F382" s="210" t="s">
        <v>237</v>
      </c>
      <c r="G382" s="208"/>
      <c r="H382" s="211">
        <v>91.158000000000001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173</v>
      </c>
      <c r="AU382" s="217" t="s">
        <v>87</v>
      </c>
      <c r="AV382" s="14" t="s">
        <v>84</v>
      </c>
      <c r="AW382" s="14" t="s">
        <v>35</v>
      </c>
      <c r="AX382" s="14" t="s">
        <v>75</v>
      </c>
      <c r="AY382" s="217" t="s">
        <v>159</v>
      </c>
    </row>
    <row r="383" spans="1:65" s="2" customFormat="1" ht="24.2" customHeight="1">
      <c r="A383" s="37"/>
      <c r="B383" s="38"/>
      <c r="C383" s="177" t="s">
        <v>452</v>
      </c>
      <c r="D383" s="177" t="s">
        <v>163</v>
      </c>
      <c r="E383" s="178" t="s">
        <v>453</v>
      </c>
      <c r="F383" s="179" t="s">
        <v>454</v>
      </c>
      <c r="G383" s="180" t="s">
        <v>233</v>
      </c>
      <c r="H383" s="181">
        <v>93.718000000000004</v>
      </c>
      <c r="I383" s="182"/>
      <c r="J383" s="183">
        <f>ROUND(I383*H383,2)</f>
        <v>0</v>
      </c>
      <c r="K383" s="179" t="s">
        <v>167</v>
      </c>
      <c r="L383" s="42"/>
      <c r="M383" s="184" t="s">
        <v>19</v>
      </c>
      <c r="N383" s="185" t="s">
        <v>46</v>
      </c>
      <c r="O383" s="67"/>
      <c r="P383" s="186">
        <f>O383*H383</f>
        <v>0</v>
      </c>
      <c r="Q383" s="186">
        <v>0</v>
      </c>
      <c r="R383" s="186">
        <f>Q383*H383</f>
        <v>0</v>
      </c>
      <c r="S383" s="186">
        <v>0</v>
      </c>
      <c r="T383" s="18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8" t="s">
        <v>90</v>
      </c>
      <c r="AT383" s="188" t="s">
        <v>163</v>
      </c>
      <c r="AU383" s="188" t="s">
        <v>87</v>
      </c>
      <c r="AY383" s="20" t="s">
        <v>159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20" t="s">
        <v>80</v>
      </c>
      <c r="BK383" s="189">
        <f>ROUND(I383*H383,2)</f>
        <v>0</v>
      </c>
      <c r="BL383" s="20" t="s">
        <v>90</v>
      </c>
      <c r="BM383" s="188" t="s">
        <v>455</v>
      </c>
    </row>
    <row r="384" spans="1:65" s="2" customFormat="1" ht="19.5">
      <c r="A384" s="37"/>
      <c r="B384" s="38"/>
      <c r="C384" s="39"/>
      <c r="D384" s="190" t="s">
        <v>169</v>
      </c>
      <c r="E384" s="39"/>
      <c r="F384" s="191" t="s">
        <v>456</v>
      </c>
      <c r="G384" s="39"/>
      <c r="H384" s="39"/>
      <c r="I384" s="192"/>
      <c r="J384" s="39"/>
      <c r="K384" s="39"/>
      <c r="L384" s="42"/>
      <c r="M384" s="193"/>
      <c r="N384" s="194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169</v>
      </c>
      <c r="AU384" s="20" t="s">
        <v>87</v>
      </c>
    </row>
    <row r="385" spans="1:65" s="2" customFormat="1" ht="11.25">
      <c r="A385" s="37"/>
      <c r="B385" s="38"/>
      <c r="C385" s="39"/>
      <c r="D385" s="195" t="s">
        <v>171</v>
      </c>
      <c r="E385" s="39"/>
      <c r="F385" s="196" t="s">
        <v>457</v>
      </c>
      <c r="G385" s="39"/>
      <c r="H385" s="39"/>
      <c r="I385" s="192"/>
      <c r="J385" s="39"/>
      <c r="K385" s="39"/>
      <c r="L385" s="42"/>
      <c r="M385" s="193"/>
      <c r="N385" s="194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171</v>
      </c>
      <c r="AU385" s="20" t="s">
        <v>87</v>
      </c>
    </row>
    <row r="386" spans="1:65" s="14" customFormat="1" ht="11.25">
      <c r="B386" s="207"/>
      <c r="C386" s="208"/>
      <c r="D386" s="190" t="s">
        <v>173</v>
      </c>
      <c r="E386" s="209" t="s">
        <v>19</v>
      </c>
      <c r="F386" s="210" t="s">
        <v>458</v>
      </c>
      <c r="G386" s="208"/>
      <c r="H386" s="211">
        <v>93.718000000000004</v>
      </c>
      <c r="I386" s="212"/>
      <c r="J386" s="208"/>
      <c r="K386" s="208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173</v>
      </c>
      <c r="AU386" s="217" t="s">
        <v>87</v>
      </c>
      <c r="AV386" s="14" t="s">
        <v>84</v>
      </c>
      <c r="AW386" s="14" t="s">
        <v>35</v>
      </c>
      <c r="AX386" s="14" t="s">
        <v>75</v>
      </c>
      <c r="AY386" s="217" t="s">
        <v>159</v>
      </c>
    </row>
    <row r="387" spans="1:65" s="2" customFormat="1" ht="24.2" customHeight="1">
      <c r="A387" s="37"/>
      <c r="B387" s="38"/>
      <c r="C387" s="177" t="s">
        <v>459</v>
      </c>
      <c r="D387" s="177" t="s">
        <v>163</v>
      </c>
      <c r="E387" s="178" t="s">
        <v>460</v>
      </c>
      <c r="F387" s="179" t="s">
        <v>461</v>
      </c>
      <c r="G387" s="180" t="s">
        <v>233</v>
      </c>
      <c r="H387" s="181">
        <v>93.718000000000004</v>
      </c>
      <c r="I387" s="182"/>
      <c r="J387" s="183">
        <f>ROUND(I387*H387,2)</f>
        <v>0</v>
      </c>
      <c r="K387" s="179" t="s">
        <v>167</v>
      </c>
      <c r="L387" s="42"/>
      <c r="M387" s="184" t="s">
        <v>19</v>
      </c>
      <c r="N387" s="185" t="s">
        <v>46</v>
      </c>
      <c r="O387" s="67"/>
      <c r="P387" s="186">
        <f>O387*H387</f>
        <v>0</v>
      </c>
      <c r="Q387" s="186">
        <v>0</v>
      </c>
      <c r="R387" s="186">
        <f>Q387*H387</f>
        <v>0</v>
      </c>
      <c r="S387" s="186">
        <v>1.06E-2</v>
      </c>
      <c r="T387" s="187">
        <f>S387*H387</f>
        <v>0.99341080000000004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88" t="s">
        <v>90</v>
      </c>
      <c r="AT387" s="188" t="s">
        <v>163</v>
      </c>
      <c r="AU387" s="188" t="s">
        <v>87</v>
      </c>
      <c r="AY387" s="20" t="s">
        <v>159</v>
      </c>
      <c r="BE387" s="189">
        <f>IF(N387="základní",J387,0)</f>
        <v>0</v>
      </c>
      <c r="BF387" s="189">
        <f>IF(N387="snížená",J387,0)</f>
        <v>0</v>
      </c>
      <c r="BG387" s="189">
        <f>IF(N387="zákl. přenesená",J387,0)</f>
        <v>0</v>
      </c>
      <c r="BH387" s="189">
        <f>IF(N387="sníž. přenesená",J387,0)</f>
        <v>0</v>
      </c>
      <c r="BI387" s="189">
        <f>IF(N387="nulová",J387,0)</f>
        <v>0</v>
      </c>
      <c r="BJ387" s="20" t="s">
        <v>80</v>
      </c>
      <c r="BK387" s="189">
        <f>ROUND(I387*H387,2)</f>
        <v>0</v>
      </c>
      <c r="BL387" s="20" t="s">
        <v>90</v>
      </c>
      <c r="BM387" s="188" t="s">
        <v>462</v>
      </c>
    </row>
    <row r="388" spans="1:65" s="2" customFormat="1" ht="19.5">
      <c r="A388" s="37"/>
      <c r="B388" s="38"/>
      <c r="C388" s="39"/>
      <c r="D388" s="190" t="s">
        <v>169</v>
      </c>
      <c r="E388" s="39"/>
      <c r="F388" s="191" t="s">
        <v>463</v>
      </c>
      <c r="G388" s="39"/>
      <c r="H388" s="39"/>
      <c r="I388" s="192"/>
      <c r="J388" s="39"/>
      <c r="K388" s="39"/>
      <c r="L388" s="42"/>
      <c r="M388" s="193"/>
      <c r="N388" s="194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169</v>
      </c>
      <c r="AU388" s="20" t="s">
        <v>87</v>
      </c>
    </row>
    <row r="389" spans="1:65" s="2" customFormat="1" ht="11.25">
      <c r="A389" s="37"/>
      <c r="B389" s="38"/>
      <c r="C389" s="39"/>
      <c r="D389" s="195" t="s">
        <v>171</v>
      </c>
      <c r="E389" s="39"/>
      <c r="F389" s="196" t="s">
        <v>464</v>
      </c>
      <c r="G389" s="39"/>
      <c r="H389" s="39"/>
      <c r="I389" s="192"/>
      <c r="J389" s="39"/>
      <c r="K389" s="39"/>
      <c r="L389" s="42"/>
      <c r="M389" s="193"/>
      <c r="N389" s="194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171</v>
      </c>
      <c r="AU389" s="20" t="s">
        <v>87</v>
      </c>
    </row>
    <row r="390" spans="1:65" s="14" customFormat="1" ht="11.25">
      <c r="B390" s="207"/>
      <c r="C390" s="208"/>
      <c r="D390" s="190" t="s">
        <v>173</v>
      </c>
      <c r="E390" s="209" t="s">
        <v>19</v>
      </c>
      <c r="F390" s="210" t="s">
        <v>458</v>
      </c>
      <c r="G390" s="208"/>
      <c r="H390" s="211">
        <v>93.718000000000004</v>
      </c>
      <c r="I390" s="212"/>
      <c r="J390" s="208"/>
      <c r="K390" s="208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173</v>
      </c>
      <c r="AU390" s="217" t="s">
        <v>87</v>
      </c>
      <c r="AV390" s="14" t="s">
        <v>84</v>
      </c>
      <c r="AW390" s="14" t="s">
        <v>35</v>
      </c>
      <c r="AX390" s="14" t="s">
        <v>75</v>
      </c>
      <c r="AY390" s="217" t="s">
        <v>159</v>
      </c>
    </row>
    <row r="391" spans="1:65" s="12" customFormat="1" ht="20.85" customHeight="1">
      <c r="B391" s="161"/>
      <c r="C391" s="162"/>
      <c r="D391" s="163" t="s">
        <v>74</v>
      </c>
      <c r="E391" s="175" t="s">
        <v>465</v>
      </c>
      <c r="F391" s="175" t="s">
        <v>466</v>
      </c>
      <c r="G391" s="162"/>
      <c r="H391" s="162"/>
      <c r="I391" s="165"/>
      <c r="J391" s="176">
        <f>BK391</f>
        <v>0</v>
      </c>
      <c r="K391" s="162"/>
      <c r="L391" s="167"/>
      <c r="M391" s="168"/>
      <c r="N391" s="169"/>
      <c r="O391" s="169"/>
      <c r="P391" s="170">
        <f>SUM(P392:P394)</f>
        <v>0</v>
      </c>
      <c r="Q391" s="169"/>
      <c r="R391" s="170">
        <f>SUM(R392:R394)</f>
        <v>0</v>
      </c>
      <c r="S391" s="169"/>
      <c r="T391" s="171">
        <f>SUM(T392:T394)</f>
        <v>0</v>
      </c>
      <c r="AR391" s="172" t="s">
        <v>80</v>
      </c>
      <c r="AT391" s="173" t="s">
        <v>74</v>
      </c>
      <c r="AU391" s="173" t="s">
        <v>84</v>
      </c>
      <c r="AY391" s="172" t="s">
        <v>159</v>
      </c>
      <c r="BK391" s="174">
        <f>SUM(BK392:BK394)</f>
        <v>0</v>
      </c>
    </row>
    <row r="392" spans="1:65" s="2" customFormat="1" ht="21.75" customHeight="1">
      <c r="A392" s="37"/>
      <c r="B392" s="38"/>
      <c r="C392" s="177" t="s">
        <v>467</v>
      </c>
      <c r="D392" s="177" t="s">
        <v>163</v>
      </c>
      <c r="E392" s="178" t="s">
        <v>468</v>
      </c>
      <c r="F392" s="179" t="s">
        <v>469</v>
      </c>
      <c r="G392" s="180" t="s">
        <v>470</v>
      </c>
      <c r="H392" s="181">
        <v>5.87</v>
      </c>
      <c r="I392" s="182"/>
      <c r="J392" s="183">
        <f>ROUND(I392*H392,2)</f>
        <v>0</v>
      </c>
      <c r="K392" s="179" t="s">
        <v>167</v>
      </c>
      <c r="L392" s="42"/>
      <c r="M392" s="184" t="s">
        <v>19</v>
      </c>
      <c r="N392" s="185" t="s">
        <v>46</v>
      </c>
      <c r="O392" s="67"/>
      <c r="P392" s="186">
        <f>O392*H392</f>
        <v>0</v>
      </c>
      <c r="Q392" s="186">
        <v>0</v>
      </c>
      <c r="R392" s="186">
        <f>Q392*H392</f>
        <v>0</v>
      </c>
      <c r="S392" s="186">
        <v>0</v>
      </c>
      <c r="T392" s="187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8" t="s">
        <v>90</v>
      </c>
      <c r="AT392" s="188" t="s">
        <v>163</v>
      </c>
      <c r="AU392" s="188" t="s">
        <v>87</v>
      </c>
      <c r="AY392" s="20" t="s">
        <v>159</v>
      </c>
      <c r="BE392" s="189">
        <f>IF(N392="základní",J392,0)</f>
        <v>0</v>
      </c>
      <c r="BF392" s="189">
        <f>IF(N392="snížená",J392,0)</f>
        <v>0</v>
      </c>
      <c r="BG392" s="189">
        <f>IF(N392="zákl. přenesená",J392,0)</f>
        <v>0</v>
      </c>
      <c r="BH392" s="189">
        <f>IF(N392="sníž. přenesená",J392,0)</f>
        <v>0</v>
      </c>
      <c r="BI392" s="189">
        <f>IF(N392="nulová",J392,0)</f>
        <v>0</v>
      </c>
      <c r="BJ392" s="20" t="s">
        <v>80</v>
      </c>
      <c r="BK392" s="189">
        <f>ROUND(I392*H392,2)</f>
        <v>0</v>
      </c>
      <c r="BL392" s="20" t="s">
        <v>90</v>
      </c>
      <c r="BM392" s="188" t="s">
        <v>471</v>
      </c>
    </row>
    <row r="393" spans="1:65" s="2" customFormat="1" ht="29.25">
      <c r="A393" s="37"/>
      <c r="B393" s="38"/>
      <c r="C393" s="39"/>
      <c r="D393" s="190" t="s">
        <v>169</v>
      </c>
      <c r="E393" s="39"/>
      <c r="F393" s="191" t="s">
        <v>472</v>
      </c>
      <c r="G393" s="39"/>
      <c r="H393" s="39"/>
      <c r="I393" s="192"/>
      <c r="J393" s="39"/>
      <c r="K393" s="39"/>
      <c r="L393" s="42"/>
      <c r="M393" s="193"/>
      <c r="N393" s="194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169</v>
      </c>
      <c r="AU393" s="20" t="s">
        <v>87</v>
      </c>
    </row>
    <row r="394" spans="1:65" s="2" customFormat="1" ht="11.25">
      <c r="A394" s="37"/>
      <c r="B394" s="38"/>
      <c r="C394" s="39"/>
      <c r="D394" s="195" t="s">
        <v>171</v>
      </c>
      <c r="E394" s="39"/>
      <c r="F394" s="196" t="s">
        <v>473</v>
      </c>
      <c r="G394" s="39"/>
      <c r="H394" s="39"/>
      <c r="I394" s="192"/>
      <c r="J394" s="39"/>
      <c r="K394" s="39"/>
      <c r="L394" s="42"/>
      <c r="M394" s="193"/>
      <c r="N394" s="194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171</v>
      </c>
      <c r="AU394" s="20" t="s">
        <v>87</v>
      </c>
    </row>
    <row r="395" spans="1:65" s="12" customFormat="1" ht="20.85" customHeight="1">
      <c r="B395" s="161"/>
      <c r="C395" s="162"/>
      <c r="D395" s="163" t="s">
        <v>74</v>
      </c>
      <c r="E395" s="175" t="s">
        <v>474</v>
      </c>
      <c r="F395" s="175" t="s">
        <v>475</v>
      </c>
      <c r="G395" s="162"/>
      <c r="H395" s="162"/>
      <c r="I395" s="165"/>
      <c r="J395" s="176">
        <f>BK395</f>
        <v>0</v>
      </c>
      <c r="K395" s="162"/>
      <c r="L395" s="167"/>
      <c r="M395" s="168"/>
      <c r="N395" s="169"/>
      <c r="O395" s="169"/>
      <c r="P395" s="170">
        <f>SUM(P396:P408)</f>
        <v>0</v>
      </c>
      <c r="Q395" s="169"/>
      <c r="R395" s="170">
        <f>SUM(R396:R408)</f>
        <v>0</v>
      </c>
      <c r="S395" s="169"/>
      <c r="T395" s="171">
        <f>SUM(T396:T408)</f>
        <v>0</v>
      </c>
      <c r="AR395" s="172" t="s">
        <v>80</v>
      </c>
      <c r="AT395" s="173" t="s">
        <v>74</v>
      </c>
      <c r="AU395" s="173" t="s">
        <v>84</v>
      </c>
      <c r="AY395" s="172" t="s">
        <v>159</v>
      </c>
      <c r="BK395" s="174">
        <f>SUM(BK396:BK408)</f>
        <v>0</v>
      </c>
    </row>
    <row r="396" spans="1:65" s="2" customFormat="1" ht="24.2" customHeight="1">
      <c r="A396" s="37"/>
      <c r="B396" s="38"/>
      <c r="C396" s="177" t="s">
        <v>476</v>
      </c>
      <c r="D396" s="177" t="s">
        <v>163</v>
      </c>
      <c r="E396" s="178" t="s">
        <v>477</v>
      </c>
      <c r="F396" s="179" t="s">
        <v>478</v>
      </c>
      <c r="G396" s="180" t="s">
        <v>470</v>
      </c>
      <c r="H396" s="181">
        <v>11.907</v>
      </c>
      <c r="I396" s="182"/>
      <c r="J396" s="183">
        <f>ROUND(I396*H396,2)</f>
        <v>0</v>
      </c>
      <c r="K396" s="179" t="s">
        <v>167</v>
      </c>
      <c r="L396" s="42"/>
      <c r="M396" s="184" t="s">
        <v>19</v>
      </c>
      <c r="N396" s="185" t="s">
        <v>46</v>
      </c>
      <c r="O396" s="67"/>
      <c r="P396" s="186">
        <f>O396*H396</f>
        <v>0</v>
      </c>
      <c r="Q396" s="186">
        <v>0</v>
      </c>
      <c r="R396" s="186">
        <f>Q396*H396</f>
        <v>0</v>
      </c>
      <c r="S396" s="186">
        <v>0</v>
      </c>
      <c r="T396" s="187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8" t="s">
        <v>90</v>
      </c>
      <c r="AT396" s="188" t="s">
        <v>163</v>
      </c>
      <c r="AU396" s="188" t="s">
        <v>87</v>
      </c>
      <c r="AY396" s="20" t="s">
        <v>159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20" t="s">
        <v>80</v>
      </c>
      <c r="BK396" s="189">
        <f>ROUND(I396*H396,2)</f>
        <v>0</v>
      </c>
      <c r="BL396" s="20" t="s">
        <v>90</v>
      </c>
      <c r="BM396" s="188" t="s">
        <v>479</v>
      </c>
    </row>
    <row r="397" spans="1:65" s="2" customFormat="1" ht="19.5">
      <c r="A397" s="37"/>
      <c r="B397" s="38"/>
      <c r="C397" s="39"/>
      <c r="D397" s="190" t="s">
        <v>169</v>
      </c>
      <c r="E397" s="39"/>
      <c r="F397" s="191" t="s">
        <v>480</v>
      </c>
      <c r="G397" s="39"/>
      <c r="H397" s="39"/>
      <c r="I397" s="192"/>
      <c r="J397" s="39"/>
      <c r="K397" s="39"/>
      <c r="L397" s="42"/>
      <c r="M397" s="193"/>
      <c r="N397" s="194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169</v>
      </c>
      <c r="AU397" s="20" t="s">
        <v>87</v>
      </c>
    </row>
    <row r="398" spans="1:65" s="2" customFormat="1" ht="11.25">
      <c r="A398" s="37"/>
      <c r="B398" s="38"/>
      <c r="C398" s="39"/>
      <c r="D398" s="195" t="s">
        <v>171</v>
      </c>
      <c r="E398" s="39"/>
      <c r="F398" s="196" t="s">
        <v>481</v>
      </c>
      <c r="G398" s="39"/>
      <c r="H398" s="39"/>
      <c r="I398" s="192"/>
      <c r="J398" s="39"/>
      <c r="K398" s="39"/>
      <c r="L398" s="42"/>
      <c r="M398" s="193"/>
      <c r="N398" s="194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171</v>
      </c>
      <c r="AU398" s="20" t="s">
        <v>87</v>
      </c>
    </row>
    <row r="399" spans="1:65" s="2" customFormat="1" ht="24.2" customHeight="1">
      <c r="A399" s="37"/>
      <c r="B399" s="38"/>
      <c r="C399" s="177" t="s">
        <v>482</v>
      </c>
      <c r="D399" s="177" t="s">
        <v>163</v>
      </c>
      <c r="E399" s="178" t="s">
        <v>483</v>
      </c>
      <c r="F399" s="179" t="s">
        <v>484</v>
      </c>
      <c r="G399" s="180" t="s">
        <v>470</v>
      </c>
      <c r="H399" s="181">
        <v>11.907</v>
      </c>
      <c r="I399" s="182"/>
      <c r="J399" s="183">
        <f>ROUND(I399*H399,2)</f>
        <v>0</v>
      </c>
      <c r="K399" s="179" t="s">
        <v>167</v>
      </c>
      <c r="L399" s="42"/>
      <c r="M399" s="184" t="s">
        <v>19</v>
      </c>
      <c r="N399" s="185" t="s">
        <v>46</v>
      </c>
      <c r="O399" s="67"/>
      <c r="P399" s="186">
        <f>O399*H399</f>
        <v>0</v>
      </c>
      <c r="Q399" s="186">
        <v>0</v>
      </c>
      <c r="R399" s="186">
        <f>Q399*H399</f>
        <v>0</v>
      </c>
      <c r="S399" s="186">
        <v>0</v>
      </c>
      <c r="T399" s="18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8" t="s">
        <v>90</v>
      </c>
      <c r="AT399" s="188" t="s">
        <v>163</v>
      </c>
      <c r="AU399" s="188" t="s">
        <v>87</v>
      </c>
      <c r="AY399" s="20" t="s">
        <v>159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20" t="s">
        <v>80</v>
      </c>
      <c r="BK399" s="189">
        <f>ROUND(I399*H399,2)</f>
        <v>0</v>
      </c>
      <c r="BL399" s="20" t="s">
        <v>90</v>
      </c>
      <c r="BM399" s="188" t="s">
        <v>485</v>
      </c>
    </row>
    <row r="400" spans="1:65" s="2" customFormat="1" ht="19.5">
      <c r="A400" s="37"/>
      <c r="B400" s="38"/>
      <c r="C400" s="39"/>
      <c r="D400" s="190" t="s">
        <v>169</v>
      </c>
      <c r="E400" s="39"/>
      <c r="F400" s="191" t="s">
        <v>486</v>
      </c>
      <c r="G400" s="39"/>
      <c r="H400" s="39"/>
      <c r="I400" s="192"/>
      <c r="J400" s="39"/>
      <c r="K400" s="39"/>
      <c r="L400" s="42"/>
      <c r="M400" s="193"/>
      <c r="N400" s="194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169</v>
      </c>
      <c r="AU400" s="20" t="s">
        <v>87</v>
      </c>
    </row>
    <row r="401" spans="1:65" s="2" customFormat="1" ht="11.25">
      <c r="A401" s="37"/>
      <c r="B401" s="38"/>
      <c r="C401" s="39"/>
      <c r="D401" s="195" t="s">
        <v>171</v>
      </c>
      <c r="E401" s="39"/>
      <c r="F401" s="196" t="s">
        <v>487</v>
      </c>
      <c r="G401" s="39"/>
      <c r="H401" s="39"/>
      <c r="I401" s="192"/>
      <c r="J401" s="39"/>
      <c r="K401" s="39"/>
      <c r="L401" s="42"/>
      <c r="M401" s="193"/>
      <c r="N401" s="194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171</v>
      </c>
      <c r="AU401" s="20" t="s">
        <v>87</v>
      </c>
    </row>
    <row r="402" spans="1:65" s="2" customFormat="1" ht="24.2" customHeight="1">
      <c r="A402" s="37"/>
      <c r="B402" s="38"/>
      <c r="C402" s="177" t="s">
        <v>488</v>
      </c>
      <c r="D402" s="177" t="s">
        <v>163</v>
      </c>
      <c r="E402" s="178" t="s">
        <v>489</v>
      </c>
      <c r="F402" s="179" t="s">
        <v>490</v>
      </c>
      <c r="G402" s="180" t="s">
        <v>470</v>
      </c>
      <c r="H402" s="181">
        <v>178.60499999999999</v>
      </c>
      <c r="I402" s="182"/>
      <c r="J402" s="183">
        <f>ROUND(I402*H402,2)</f>
        <v>0</v>
      </c>
      <c r="K402" s="179" t="s">
        <v>167</v>
      </c>
      <c r="L402" s="42"/>
      <c r="M402" s="184" t="s">
        <v>19</v>
      </c>
      <c r="N402" s="185" t="s">
        <v>46</v>
      </c>
      <c r="O402" s="67"/>
      <c r="P402" s="186">
        <f>O402*H402</f>
        <v>0</v>
      </c>
      <c r="Q402" s="186">
        <v>0</v>
      </c>
      <c r="R402" s="186">
        <f>Q402*H402</f>
        <v>0</v>
      </c>
      <c r="S402" s="186">
        <v>0</v>
      </c>
      <c r="T402" s="187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8" t="s">
        <v>90</v>
      </c>
      <c r="AT402" s="188" t="s">
        <v>163</v>
      </c>
      <c r="AU402" s="188" t="s">
        <v>87</v>
      </c>
      <c r="AY402" s="20" t="s">
        <v>159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20" t="s">
        <v>80</v>
      </c>
      <c r="BK402" s="189">
        <f>ROUND(I402*H402,2)</f>
        <v>0</v>
      </c>
      <c r="BL402" s="20" t="s">
        <v>90</v>
      </c>
      <c r="BM402" s="188" t="s">
        <v>491</v>
      </c>
    </row>
    <row r="403" spans="1:65" s="2" customFormat="1" ht="29.25">
      <c r="A403" s="37"/>
      <c r="B403" s="38"/>
      <c r="C403" s="39"/>
      <c r="D403" s="190" t="s">
        <v>169</v>
      </c>
      <c r="E403" s="39"/>
      <c r="F403" s="191" t="s">
        <v>492</v>
      </c>
      <c r="G403" s="39"/>
      <c r="H403" s="39"/>
      <c r="I403" s="192"/>
      <c r="J403" s="39"/>
      <c r="K403" s="39"/>
      <c r="L403" s="42"/>
      <c r="M403" s="193"/>
      <c r="N403" s="194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169</v>
      </c>
      <c r="AU403" s="20" t="s">
        <v>87</v>
      </c>
    </row>
    <row r="404" spans="1:65" s="2" customFormat="1" ht="11.25">
      <c r="A404" s="37"/>
      <c r="B404" s="38"/>
      <c r="C404" s="39"/>
      <c r="D404" s="195" t="s">
        <v>171</v>
      </c>
      <c r="E404" s="39"/>
      <c r="F404" s="196" t="s">
        <v>493</v>
      </c>
      <c r="G404" s="39"/>
      <c r="H404" s="39"/>
      <c r="I404" s="192"/>
      <c r="J404" s="39"/>
      <c r="K404" s="39"/>
      <c r="L404" s="42"/>
      <c r="M404" s="193"/>
      <c r="N404" s="194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171</v>
      </c>
      <c r="AU404" s="20" t="s">
        <v>87</v>
      </c>
    </row>
    <row r="405" spans="1:65" s="14" customFormat="1" ht="11.25">
      <c r="B405" s="207"/>
      <c r="C405" s="208"/>
      <c r="D405" s="190" t="s">
        <v>173</v>
      </c>
      <c r="E405" s="208"/>
      <c r="F405" s="210" t="s">
        <v>494</v>
      </c>
      <c r="G405" s="208"/>
      <c r="H405" s="211">
        <v>178.60499999999999</v>
      </c>
      <c r="I405" s="212"/>
      <c r="J405" s="208"/>
      <c r="K405" s="208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173</v>
      </c>
      <c r="AU405" s="217" t="s">
        <v>87</v>
      </c>
      <c r="AV405" s="14" t="s">
        <v>84</v>
      </c>
      <c r="AW405" s="14" t="s">
        <v>4</v>
      </c>
      <c r="AX405" s="14" t="s">
        <v>80</v>
      </c>
      <c r="AY405" s="217" t="s">
        <v>159</v>
      </c>
    </row>
    <row r="406" spans="1:65" s="2" customFormat="1" ht="44.25" customHeight="1">
      <c r="A406" s="37"/>
      <c r="B406" s="38"/>
      <c r="C406" s="177" t="s">
        <v>495</v>
      </c>
      <c r="D406" s="177" t="s">
        <v>163</v>
      </c>
      <c r="E406" s="178" t="s">
        <v>496</v>
      </c>
      <c r="F406" s="179" t="s">
        <v>497</v>
      </c>
      <c r="G406" s="180" t="s">
        <v>470</v>
      </c>
      <c r="H406" s="181">
        <v>11.907</v>
      </c>
      <c r="I406" s="182"/>
      <c r="J406" s="183">
        <f>ROUND(I406*H406,2)</f>
        <v>0</v>
      </c>
      <c r="K406" s="179" t="s">
        <v>167</v>
      </c>
      <c r="L406" s="42"/>
      <c r="M406" s="184" t="s">
        <v>19</v>
      </c>
      <c r="N406" s="185" t="s">
        <v>46</v>
      </c>
      <c r="O406" s="67"/>
      <c r="P406" s="186">
        <f>O406*H406</f>
        <v>0</v>
      </c>
      <c r="Q406" s="186">
        <v>0</v>
      </c>
      <c r="R406" s="186">
        <f>Q406*H406</f>
        <v>0</v>
      </c>
      <c r="S406" s="186">
        <v>0</v>
      </c>
      <c r="T406" s="187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8" t="s">
        <v>90</v>
      </c>
      <c r="AT406" s="188" t="s">
        <v>163</v>
      </c>
      <c r="AU406" s="188" t="s">
        <v>87</v>
      </c>
      <c r="AY406" s="20" t="s">
        <v>159</v>
      </c>
      <c r="BE406" s="189">
        <f>IF(N406="základní",J406,0)</f>
        <v>0</v>
      </c>
      <c r="BF406" s="189">
        <f>IF(N406="snížená",J406,0)</f>
        <v>0</v>
      </c>
      <c r="BG406" s="189">
        <f>IF(N406="zákl. přenesená",J406,0)</f>
        <v>0</v>
      </c>
      <c r="BH406" s="189">
        <f>IF(N406="sníž. přenesená",J406,0)</f>
        <v>0</v>
      </c>
      <c r="BI406" s="189">
        <f>IF(N406="nulová",J406,0)</f>
        <v>0</v>
      </c>
      <c r="BJ406" s="20" t="s">
        <v>80</v>
      </c>
      <c r="BK406" s="189">
        <f>ROUND(I406*H406,2)</f>
        <v>0</v>
      </c>
      <c r="BL406" s="20" t="s">
        <v>90</v>
      </c>
      <c r="BM406" s="188" t="s">
        <v>498</v>
      </c>
    </row>
    <row r="407" spans="1:65" s="2" customFormat="1" ht="39">
      <c r="A407" s="37"/>
      <c r="B407" s="38"/>
      <c r="C407" s="39"/>
      <c r="D407" s="190" t="s">
        <v>169</v>
      </c>
      <c r="E407" s="39"/>
      <c r="F407" s="191" t="s">
        <v>499</v>
      </c>
      <c r="G407" s="39"/>
      <c r="H407" s="39"/>
      <c r="I407" s="192"/>
      <c r="J407" s="39"/>
      <c r="K407" s="39"/>
      <c r="L407" s="42"/>
      <c r="M407" s="193"/>
      <c r="N407" s="194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169</v>
      </c>
      <c r="AU407" s="20" t="s">
        <v>87</v>
      </c>
    </row>
    <row r="408" spans="1:65" s="2" customFormat="1" ht="11.25">
      <c r="A408" s="37"/>
      <c r="B408" s="38"/>
      <c r="C408" s="39"/>
      <c r="D408" s="195" t="s">
        <v>171</v>
      </c>
      <c r="E408" s="39"/>
      <c r="F408" s="196" t="s">
        <v>500</v>
      </c>
      <c r="G408" s="39"/>
      <c r="H408" s="39"/>
      <c r="I408" s="192"/>
      <c r="J408" s="39"/>
      <c r="K408" s="39"/>
      <c r="L408" s="42"/>
      <c r="M408" s="193"/>
      <c r="N408" s="194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171</v>
      </c>
      <c r="AU408" s="20" t="s">
        <v>87</v>
      </c>
    </row>
    <row r="409" spans="1:65" s="12" customFormat="1" ht="25.9" customHeight="1">
      <c r="B409" s="161"/>
      <c r="C409" s="162"/>
      <c r="D409" s="163" t="s">
        <v>74</v>
      </c>
      <c r="E409" s="164" t="s">
        <v>501</v>
      </c>
      <c r="F409" s="164" t="s">
        <v>502</v>
      </c>
      <c r="G409" s="162"/>
      <c r="H409" s="162"/>
      <c r="I409" s="165"/>
      <c r="J409" s="166">
        <f>BK409</f>
        <v>0</v>
      </c>
      <c r="K409" s="162"/>
      <c r="L409" s="167"/>
      <c r="M409" s="168"/>
      <c r="N409" s="169"/>
      <c r="O409" s="169"/>
      <c r="P409" s="170">
        <f>P410+P414+P455+P485</f>
        <v>0</v>
      </c>
      <c r="Q409" s="169"/>
      <c r="R409" s="170">
        <f>R410+R414+R455+R485</f>
        <v>13.800692290000001</v>
      </c>
      <c r="S409" s="169"/>
      <c r="T409" s="171">
        <f>T410+T414+T455+T485</f>
        <v>1.9492428499999999</v>
      </c>
      <c r="AR409" s="172" t="s">
        <v>84</v>
      </c>
      <c r="AT409" s="173" t="s">
        <v>74</v>
      </c>
      <c r="AU409" s="173" t="s">
        <v>75</v>
      </c>
      <c r="AY409" s="172" t="s">
        <v>159</v>
      </c>
      <c r="BK409" s="174">
        <f>BK410+BK414+BK455+BK485</f>
        <v>0</v>
      </c>
    </row>
    <row r="410" spans="1:65" s="12" customFormat="1" ht="22.9" customHeight="1">
      <c r="B410" s="161"/>
      <c r="C410" s="162"/>
      <c r="D410" s="163" t="s">
        <v>74</v>
      </c>
      <c r="E410" s="175" t="s">
        <v>503</v>
      </c>
      <c r="F410" s="175" t="s">
        <v>504</v>
      </c>
      <c r="G410" s="162"/>
      <c r="H410" s="162"/>
      <c r="I410" s="165"/>
      <c r="J410" s="176">
        <f>BK410</f>
        <v>0</v>
      </c>
      <c r="K410" s="162"/>
      <c r="L410" s="167"/>
      <c r="M410" s="168"/>
      <c r="N410" s="169"/>
      <c r="O410" s="169"/>
      <c r="P410" s="170">
        <f>SUM(P411:P413)</f>
        <v>0</v>
      </c>
      <c r="Q410" s="169"/>
      <c r="R410" s="170">
        <f>SUM(R411:R413)</f>
        <v>0</v>
      </c>
      <c r="S410" s="169"/>
      <c r="T410" s="171">
        <f>SUM(T411:T413)</f>
        <v>0</v>
      </c>
      <c r="AR410" s="172" t="s">
        <v>84</v>
      </c>
      <c r="AT410" s="173" t="s">
        <v>74</v>
      </c>
      <c r="AU410" s="173" t="s">
        <v>80</v>
      </c>
      <c r="AY410" s="172" t="s">
        <v>159</v>
      </c>
      <c r="BK410" s="174">
        <f>SUM(BK411:BK413)</f>
        <v>0</v>
      </c>
    </row>
    <row r="411" spans="1:65" s="2" customFormat="1" ht="16.5" customHeight="1">
      <c r="A411" s="37"/>
      <c r="B411" s="38"/>
      <c r="C411" s="177" t="s">
        <v>161</v>
      </c>
      <c r="D411" s="177" t="s">
        <v>163</v>
      </c>
      <c r="E411" s="178" t="s">
        <v>505</v>
      </c>
      <c r="F411" s="179" t="s">
        <v>506</v>
      </c>
      <c r="G411" s="180" t="s">
        <v>507</v>
      </c>
      <c r="H411" s="181">
        <v>1</v>
      </c>
      <c r="I411" s="182"/>
      <c r="J411" s="183">
        <f>ROUND(I411*H411,2)</f>
        <v>0</v>
      </c>
      <c r="K411" s="179" t="s">
        <v>19</v>
      </c>
      <c r="L411" s="42"/>
      <c r="M411" s="184" t="s">
        <v>19</v>
      </c>
      <c r="N411" s="185" t="s">
        <v>46</v>
      </c>
      <c r="O411" s="67"/>
      <c r="P411" s="186">
        <f>O411*H411</f>
        <v>0</v>
      </c>
      <c r="Q411" s="186">
        <v>0</v>
      </c>
      <c r="R411" s="186">
        <f>Q411*H411</f>
        <v>0</v>
      </c>
      <c r="S411" s="186">
        <v>0</v>
      </c>
      <c r="T411" s="18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8" t="s">
        <v>228</v>
      </c>
      <c r="AT411" s="188" t="s">
        <v>163</v>
      </c>
      <c r="AU411" s="188" t="s">
        <v>84</v>
      </c>
      <c r="AY411" s="20" t="s">
        <v>159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20" t="s">
        <v>80</v>
      </c>
      <c r="BK411" s="189">
        <f>ROUND(I411*H411,2)</f>
        <v>0</v>
      </c>
      <c r="BL411" s="20" t="s">
        <v>228</v>
      </c>
      <c r="BM411" s="188" t="s">
        <v>508</v>
      </c>
    </row>
    <row r="412" spans="1:65" s="2" customFormat="1" ht="11.25">
      <c r="A412" s="37"/>
      <c r="B412" s="38"/>
      <c r="C412" s="39"/>
      <c r="D412" s="190" t="s">
        <v>169</v>
      </c>
      <c r="E412" s="39"/>
      <c r="F412" s="191" t="s">
        <v>506</v>
      </c>
      <c r="G412" s="39"/>
      <c r="H412" s="39"/>
      <c r="I412" s="192"/>
      <c r="J412" s="39"/>
      <c r="K412" s="39"/>
      <c r="L412" s="42"/>
      <c r="M412" s="193"/>
      <c r="N412" s="194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169</v>
      </c>
      <c r="AU412" s="20" t="s">
        <v>84</v>
      </c>
    </row>
    <row r="413" spans="1:65" s="2" customFormat="1" ht="78">
      <c r="A413" s="37"/>
      <c r="B413" s="38"/>
      <c r="C413" s="39"/>
      <c r="D413" s="190" t="s">
        <v>509</v>
      </c>
      <c r="E413" s="39"/>
      <c r="F413" s="229" t="s">
        <v>510</v>
      </c>
      <c r="G413" s="39"/>
      <c r="H413" s="39"/>
      <c r="I413" s="192"/>
      <c r="J413" s="39"/>
      <c r="K413" s="39"/>
      <c r="L413" s="42"/>
      <c r="M413" s="193"/>
      <c r="N413" s="194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509</v>
      </c>
      <c r="AU413" s="20" t="s">
        <v>84</v>
      </c>
    </row>
    <row r="414" spans="1:65" s="12" customFormat="1" ht="22.9" customHeight="1">
      <c r="B414" s="161"/>
      <c r="C414" s="162"/>
      <c r="D414" s="163" t="s">
        <v>74</v>
      </c>
      <c r="E414" s="175" t="s">
        <v>511</v>
      </c>
      <c r="F414" s="175" t="s">
        <v>512</v>
      </c>
      <c r="G414" s="162"/>
      <c r="H414" s="162"/>
      <c r="I414" s="165"/>
      <c r="J414" s="176">
        <f>BK414</f>
        <v>0</v>
      </c>
      <c r="K414" s="162"/>
      <c r="L414" s="167"/>
      <c r="M414" s="168"/>
      <c r="N414" s="169"/>
      <c r="O414" s="169"/>
      <c r="P414" s="170">
        <f>SUM(P415:P454)</f>
        <v>0</v>
      </c>
      <c r="Q414" s="169"/>
      <c r="R414" s="170">
        <f>SUM(R415:R454)</f>
        <v>0</v>
      </c>
      <c r="S414" s="169"/>
      <c r="T414" s="171">
        <f>SUM(T415:T454)</f>
        <v>0.14900374999999999</v>
      </c>
      <c r="AR414" s="172" t="s">
        <v>84</v>
      </c>
      <c r="AT414" s="173" t="s">
        <v>74</v>
      </c>
      <c r="AU414" s="173" t="s">
        <v>80</v>
      </c>
      <c r="AY414" s="172" t="s">
        <v>159</v>
      </c>
      <c r="BK414" s="174">
        <f>SUM(BK415:BK454)</f>
        <v>0</v>
      </c>
    </row>
    <row r="415" spans="1:65" s="2" customFormat="1" ht="16.5" customHeight="1">
      <c r="A415" s="37"/>
      <c r="B415" s="38"/>
      <c r="C415" s="177" t="s">
        <v>513</v>
      </c>
      <c r="D415" s="177" t="s">
        <v>163</v>
      </c>
      <c r="E415" s="178" t="s">
        <v>514</v>
      </c>
      <c r="F415" s="179" t="s">
        <v>515</v>
      </c>
      <c r="G415" s="180" t="s">
        <v>166</v>
      </c>
      <c r="H415" s="181">
        <v>85.144999999999996</v>
      </c>
      <c r="I415" s="182"/>
      <c r="J415" s="183">
        <f>ROUND(I415*H415,2)</f>
        <v>0</v>
      </c>
      <c r="K415" s="179" t="s">
        <v>167</v>
      </c>
      <c r="L415" s="42"/>
      <c r="M415" s="184" t="s">
        <v>19</v>
      </c>
      <c r="N415" s="185" t="s">
        <v>46</v>
      </c>
      <c r="O415" s="67"/>
      <c r="P415" s="186">
        <f>O415*H415</f>
        <v>0</v>
      </c>
      <c r="Q415" s="186">
        <v>0</v>
      </c>
      <c r="R415" s="186">
        <f>Q415*H415</f>
        <v>0</v>
      </c>
      <c r="S415" s="186">
        <v>1.75E-3</v>
      </c>
      <c r="T415" s="187">
        <f>S415*H415</f>
        <v>0.14900374999999999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88" t="s">
        <v>228</v>
      </c>
      <c r="AT415" s="188" t="s">
        <v>163</v>
      </c>
      <c r="AU415" s="188" t="s">
        <v>84</v>
      </c>
      <c r="AY415" s="20" t="s">
        <v>159</v>
      </c>
      <c r="BE415" s="189">
        <f>IF(N415="základní",J415,0)</f>
        <v>0</v>
      </c>
      <c r="BF415" s="189">
        <f>IF(N415="snížená",J415,0)</f>
        <v>0</v>
      </c>
      <c r="BG415" s="189">
        <f>IF(N415="zákl. přenesená",J415,0)</f>
        <v>0</v>
      </c>
      <c r="BH415" s="189">
        <f>IF(N415="sníž. přenesená",J415,0)</f>
        <v>0</v>
      </c>
      <c r="BI415" s="189">
        <f>IF(N415="nulová",J415,0)</f>
        <v>0</v>
      </c>
      <c r="BJ415" s="20" t="s">
        <v>80</v>
      </c>
      <c r="BK415" s="189">
        <f>ROUND(I415*H415,2)</f>
        <v>0</v>
      </c>
      <c r="BL415" s="20" t="s">
        <v>228</v>
      </c>
      <c r="BM415" s="188" t="s">
        <v>516</v>
      </c>
    </row>
    <row r="416" spans="1:65" s="2" customFormat="1" ht="11.25">
      <c r="A416" s="37"/>
      <c r="B416" s="38"/>
      <c r="C416" s="39"/>
      <c r="D416" s="190" t="s">
        <v>169</v>
      </c>
      <c r="E416" s="39"/>
      <c r="F416" s="191" t="s">
        <v>517</v>
      </c>
      <c r="G416" s="39"/>
      <c r="H416" s="39"/>
      <c r="I416" s="192"/>
      <c r="J416" s="39"/>
      <c r="K416" s="39"/>
      <c r="L416" s="42"/>
      <c r="M416" s="193"/>
      <c r="N416" s="194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20" t="s">
        <v>169</v>
      </c>
      <c r="AU416" s="20" t="s">
        <v>84</v>
      </c>
    </row>
    <row r="417" spans="1:51" s="2" customFormat="1" ht="11.25">
      <c r="A417" s="37"/>
      <c r="B417" s="38"/>
      <c r="C417" s="39"/>
      <c r="D417" s="195" t="s">
        <v>171</v>
      </c>
      <c r="E417" s="39"/>
      <c r="F417" s="196" t="s">
        <v>518</v>
      </c>
      <c r="G417" s="39"/>
      <c r="H417" s="39"/>
      <c r="I417" s="192"/>
      <c r="J417" s="39"/>
      <c r="K417" s="39"/>
      <c r="L417" s="42"/>
      <c r="M417" s="193"/>
      <c r="N417" s="194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171</v>
      </c>
      <c r="AU417" s="20" t="s">
        <v>84</v>
      </c>
    </row>
    <row r="418" spans="1:51" s="13" customFormat="1" ht="22.5">
      <c r="B418" s="197"/>
      <c r="C418" s="198"/>
      <c r="D418" s="190" t="s">
        <v>173</v>
      </c>
      <c r="E418" s="199" t="s">
        <v>19</v>
      </c>
      <c r="F418" s="200" t="s">
        <v>174</v>
      </c>
      <c r="G418" s="198"/>
      <c r="H418" s="199" t="s">
        <v>19</v>
      </c>
      <c r="I418" s="201"/>
      <c r="J418" s="198"/>
      <c r="K418" s="198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173</v>
      </c>
      <c r="AU418" s="206" t="s">
        <v>84</v>
      </c>
      <c r="AV418" s="13" t="s">
        <v>80</v>
      </c>
      <c r="AW418" s="13" t="s">
        <v>35</v>
      </c>
      <c r="AX418" s="13" t="s">
        <v>75</v>
      </c>
      <c r="AY418" s="206" t="s">
        <v>159</v>
      </c>
    </row>
    <row r="419" spans="1:51" s="13" customFormat="1" ht="11.25">
      <c r="B419" s="197"/>
      <c r="C419" s="198"/>
      <c r="D419" s="190" t="s">
        <v>173</v>
      </c>
      <c r="E419" s="199" t="s">
        <v>19</v>
      </c>
      <c r="F419" s="200" t="s">
        <v>175</v>
      </c>
      <c r="G419" s="198"/>
      <c r="H419" s="199" t="s">
        <v>19</v>
      </c>
      <c r="I419" s="201"/>
      <c r="J419" s="198"/>
      <c r="K419" s="198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173</v>
      </c>
      <c r="AU419" s="206" t="s">
        <v>84</v>
      </c>
      <c r="AV419" s="13" t="s">
        <v>80</v>
      </c>
      <c r="AW419" s="13" t="s">
        <v>35</v>
      </c>
      <c r="AX419" s="13" t="s">
        <v>75</v>
      </c>
      <c r="AY419" s="206" t="s">
        <v>159</v>
      </c>
    </row>
    <row r="420" spans="1:51" s="14" customFormat="1" ht="11.25">
      <c r="B420" s="207"/>
      <c r="C420" s="208"/>
      <c r="D420" s="190" t="s">
        <v>173</v>
      </c>
      <c r="E420" s="209" t="s">
        <v>19</v>
      </c>
      <c r="F420" s="210" t="s">
        <v>176</v>
      </c>
      <c r="G420" s="208"/>
      <c r="H420" s="211">
        <v>4.4000000000000004</v>
      </c>
      <c r="I420" s="212"/>
      <c r="J420" s="208"/>
      <c r="K420" s="208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173</v>
      </c>
      <c r="AU420" s="217" t="s">
        <v>84</v>
      </c>
      <c r="AV420" s="14" t="s">
        <v>84</v>
      </c>
      <c r="AW420" s="14" t="s">
        <v>35</v>
      </c>
      <c r="AX420" s="14" t="s">
        <v>75</v>
      </c>
      <c r="AY420" s="217" t="s">
        <v>159</v>
      </c>
    </row>
    <row r="421" spans="1:51" s="13" customFormat="1" ht="11.25">
      <c r="B421" s="197"/>
      <c r="C421" s="198"/>
      <c r="D421" s="190" t="s">
        <v>173</v>
      </c>
      <c r="E421" s="199" t="s">
        <v>19</v>
      </c>
      <c r="F421" s="200" t="s">
        <v>177</v>
      </c>
      <c r="G421" s="198"/>
      <c r="H421" s="199" t="s">
        <v>19</v>
      </c>
      <c r="I421" s="201"/>
      <c r="J421" s="198"/>
      <c r="K421" s="198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173</v>
      </c>
      <c r="AU421" s="206" t="s">
        <v>84</v>
      </c>
      <c r="AV421" s="13" t="s">
        <v>80</v>
      </c>
      <c r="AW421" s="13" t="s">
        <v>35</v>
      </c>
      <c r="AX421" s="13" t="s">
        <v>75</v>
      </c>
      <c r="AY421" s="206" t="s">
        <v>159</v>
      </c>
    </row>
    <row r="422" spans="1:51" s="14" customFormat="1" ht="11.25">
      <c r="B422" s="207"/>
      <c r="C422" s="208"/>
      <c r="D422" s="190" t="s">
        <v>173</v>
      </c>
      <c r="E422" s="209" t="s">
        <v>19</v>
      </c>
      <c r="F422" s="210" t="s">
        <v>178</v>
      </c>
      <c r="G422" s="208"/>
      <c r="H422" s="211">
        <v>3.85</v>
      </c>
      <c r="I422" s="212"/>
      <c r="J422" s="208"/>
      <c r="K422" s="208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173</v>
      </c>
      <c r="AU422" s="217" t="s">
        <v>84</v>
      </c>
      <c r="AV422" s="14" t="s">
        <v>84</v>
      </c>
      <c r="AW422" s="14" t="s">
        <v>35</v>
      </c>
      <c r="AX422" s="14" t="s">
        <v>75</v>
      </c>
      <c r="AY422" s="217" t="s">
        <v>159</v>
      </c>
    </row>
    <row r="423" spans="1:51" s="13" customFormat="1" ht="11.25">
      <c r="B423" s="197"/>
      <c r="C423" s="198"/>
      <c r="D423" s="190" t="s">
        <v>173</v>
      </c>
      <c r="E423" s="199" t="s">
        <v>19</v>
      </c>
      <c r="F423" s="200" t="s">
        <v>179</v>
      </c>
      <c r="G423" s="198"/>
      <c r="H423" s="199" t="s">
        <v>19</v>
      </c>
      <c r="I423" s="201"/>
      <c r="J423" s="198"/>
      <c r="K423" s="198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173</v>
      </c>
      <c r="AU423" s="206" t="s">
        <v>84</v>
      </c>
      <c r="AV423" s="13" t="s">
        <v>80</v>
      </c>
      <c r="AW423" s="13" t="s">
        <v>35</v>
      </c>
      <c r="AX423" s="13" t="s">
        <v>75</v>
      </c>
      <c r="AY423" s="206" t="s">
        <v>159</v>
      </c>
    </row>
    <row r="424" spans="1:51" s="14" customFormat="1" ht="11.25">
      <c r="B424" s="207"/>
      <c r="C424" s="208"/>
      <c r="D424" s="190" t="s">
        <v>173</v>
      </c>
      <c r="E424" s="209" t="s">
        <v>19</v>
      </c>
      <c r="F424" s="210" t="s">
        <v>180</v>
      </c>
      <c r="G424" s="208"/>
      <c r="H424" s="211">
        <v>4.7249999999999996</v>
      </c>
      <c r="I424" s="212"/>
      <c r="J424" s="208"/>
      <c r="K424" s="208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173</v>
      </c>
      <c r="AU424" s="217" t="s">
        <v>84</v>
      </c>
      <c r="AV424" s="14" t="s">
        <v>84</v>
      </c>
      <c r="AW424" s="14" t="s">
        <v>35</v>
      </c>
      <c r="AX424" s="14" t="s">
        <v>75</v>
      </c>
      <c r="AY424" s="217" t="s">
        <v>159</v>
      </c>
    </row>
    <row r="425" spans="1:51" s="13" customFormat="1" ht="11.25">
      <c r="B425" s="197"/>
      <c r="C425" s="198"/>
      <c r="D425" s="190" t="s">
        <v>173</v>
      </c>
      <c r="E425" s="199" t="s">
        <v>19</v>
      </c>
      <c r="F425" s="200" t="s">
        <v>181</v>
      </c>
      <c r="G425" s="198"/>
      <c r="H425" s="199" t="s">
        <v>19</v>
      </c>
      <c r="I425" s="201"/>
      <c r="J425" s="198"/>
      <c r="K425" s="198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173</v>
      </c>
      <c r="AU425" s="206" t="s">
        <v>84</v>
      </c>
      <c r="AV425" s="13" t="s">
        <v>80</v>
      </c>
      <c r="AW425" s="13" t="s">
        <v>35</v>
      </c>
      <c r="AX425" s="13" t="s">
        <v>75</v>
      </c>
      <c r="AY425" s="206" t="s">
        <v>159</v>
      </c>
    </row>
    <row r="426" spans="1:51" s="14" customFormat="1" ht="11.25">
      <c r="B426" s="207"/>
      <c r="C426" s="208"/>
      <c r="D426" s="190" t="s">
        <v>173</v>
      </c>
      <c r="E426" s="209" t="s">
        <v>19</v>
      </c>
      <c r="F426" s="210" t="s">
        <v>182</v>
      </c>
      <c r="G426" s="208"/>
      <c r="H426" s="211">
        <v>5.15</v>
      </c>
      <c r="I426" s="212"/>
      <c r="J426" s="208"/>
      <c r="K426" s="208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173</v>
      </c>
      <c r="AU426" s="217" t="s">
        <v>84</v>
      </c>
      <c r="AV426" s="14" t="s">
        <v>84</v>
      </c>
      <c r="AW426" s="14" t="s">
        <v>35</v>
      </c>
      <c r="AX426" s="14" t="s">
        <v>75</v>
      </c>
      <c r="AY426" s="217" t="s">
        <v>159</v>
      </c>
    </row>
    <row r="427" spans="1:51" s="13" customFormat="1" ht="11.25">
      <c r="B427" s="197"/>
      <c r="C427" s="198"/>
      <c r="D427" s="190" t="s">
        <v>173</v>
      </c>
      <c r="E427" s="199" t="s">
        <v>19</v>
      </c>
      <c r="F427" s="200" t="s">
        <v>183</v>
      </c>
      <c r="G427" s="198"/>
      <c r="H427" s="199" t="s">
        <v>19</v>
      </c>
      <c r="I427" s="201"/>
      <c r="J427" s="198"/>
      <c r="K427" s="198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173</v>
      </c>
      <c r="AU427" s="206" t="s">
        <v>84</v>
      </c>
      <c r="AV427" s="13" t="s">
        <v>80</v>
      </c>
      <c r="AW427" s="13" t="s">
        <v>35</v>
      </c>
      <c r="AX427" s="13" t="s">
        <v>75</v>
      </c>
      <c r="AY427" s="206" t="s">
        <v>159</v>
      </c>
    </row>
    <row r="428" spans="1:51" s="14" customFormat="1" ht="11.25">
      <c r="B428" s="207"/>
      <c r="C428" s="208"/>
      <c r="D428" s="190" t="s">
        <v>173</v>
      </c>
      <c r="E428" s="209" t="s">
        <v>19</v>
      </c>
      <c r="F428" s="210" t="s">
        <v>184</v>
      </c>
      <c r="G428" s="208"/>
      <c r="H428" s="211">
        <v>3.9</v>
      </c>
      <c r="I428" s="212"/>
      <c r="J428" s="208"/>
      <c r="K428" s="208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173</v>
      </c>
      <c r="AU428" s="217" t="s">
        <v>84</v>
      </c>
      <c r="AV428" s="14" t="s">
        <v>84</v>
      </c>
      <c r="AW428" s="14" t="s">
        <v>35</v>
      </c>
      <c r="AX428" s="14" t="s">
        <v>75</v>
      </c>
      <c r="AY428" s="217" t="s">
        <v>159</v>
      </c>
    </row>
    <row r="429" spans="1:51" s="13" customFormat="1" ht="11.25">
      <c r="B429" s="197"/>
      <c r="C429" s="198"/>
      <c r="D429" s="190" t="s">
        <v>173</v>
      </c>
      <c r="E429" s="199" t="s">
        <v>19</v>
      </c>
      <c r="F429" s="200" t="s">
        <v>185</v>
      </c>
      <c r="G429" s="198"/>
      <c r="H429" s="199" t="s">
        <v>19</v>
      </c>
      <c r="I429" s="201"/>
      <c r="J429" s="198"/>
      <c r="K429" s="198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173</v>
      </c>
      <c r="AU429" s="206" t="s">
        <v>84</v>
      </c>
      <c r="AV429" s="13" t="s">
        <v>80</v>
      </c>
      <c r="AW429" s="13" t="s">
        <v>35</v>
      </c>
      <c r="AX429" s="13" t="s">
        <v>75</v>
      </c>
      <c r="AY429" s="206" t="s">
        <v>159</v>
      </c>
    </row>
    <row r="430" spans="1:51" s="14" customFormat="1" ht="11.25">
      <c r="B430" s="207"/>
      <c r="C430" s="208"/>
      <c r="D430" s="190" t="s">
        <v>173</v>
      </c>
      <c r="E430" s="209" t="s">
        <v>19</v>
      </c>
      <c r="F430" s="210" t="s">
        <v>186</v>
      </c>
      <c r="G430" s="208"/>
      <c r="H430" s="211">
        <v>3.65</v>
      </c>
      <c r="I430" s="212"/>
      <c r="J430" s="208"/>
      <c r="K430" s="208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173</v>
      </c>
      <c r="AU430" s="217" t="s">
        <v>84</v>
      </c>
      <c r="AV430" s="14" t="s">
        <v>84</v>
      </c>
      <c r="AW430" s="14" t="s">
        <v>35</v>
      </c>
      <c r="AX430" s="14" t="s">
        <v>75</v>
      </c>
      <c r="AY430" s="217" t="s">
        <v>159</v>
      </c>
    </row>
    <row r="431" spans="1:51" s="13" customFormat="1" ht="11.25">
      <c r="B431" s="197"/>
      <c r="C431" s="198"/>
      <c r="D431" s="190" t="s">
        <v>173</v>
      </c>
      <c r="E431" s="199" t="s">
        <v>19</v>
      </c>
      <c r="F431" s="200" t="s">
        <v>187</v>
      </c>
      <c r="G431" s="198"/>
      <c r="H431" s="199" t="s">
        <v>19</v>
      </c>
      <c r="I431" s="201"/>
      <c r="J431" s="198"/>
      <c r="K431" s="198"/>
      <c r="L431" s="202"/>
      <c r="M431" s="203"/>
      <c r="N431" s="204"/>
      <c r="O431" s="204"/>
      <c r="P431" s="204"/>
      <c r="Q431" s="204"/>
      <c r="R431" s="204"/>
      <c r="S431" s="204"/>
      <c r="T431" s="205"/>
      <c r="AT431" s="206" t="s">
        <v>173</v>
      </c>
      <c r="AU431" s="206" t="s">
        <v>84</v>
      </c>
      <c r="AV431" s="13" t="s">
        <v>80</v>
      </c>
      <c r="AW431" s="13" t="s">
        <v>35</v>
      </c>
      <c r="AX431" s="13" t="s">
        <v>75</v>
      </c>
      <c r="AY431" s="206" t="s">
        <v>159</v>
      </c>
    </row>
    <row r="432" spans="1:51" s="14" customFormat="1" ht="11.25">
      <c r="B432" s="207"/>
      <c r="C432" s="208"/>
      <c r="D432" s="190" t="s">
        <v>173</v>
      </c>
      <c r="E432" s="209" t="s">
        <v>19</v>
      </c>
      <c r="F432" s="210" t="s">
        <v>188</v>
      </c>
      <c r="G432" s="208"/>
      <c r="H432" s="211">
        <v>4.34</v>
      </c>
      <c r="I432" s="212"/>
      <c r="J432" s="208"/>
      <c r="K432" s="208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173</v>
      </c>
      <c r="AU432" s="217" t="s">
        <v>84</v>
      </c>
      <c r="AV432" s="14" t="s">
        <v>84</v>
      </c>
      <c r="AW432" s="14" t="s">
        <v>35</v>
      </c>
      <c r="AX432" s="14" t="s">
        <v>75</v>
      </c>
      <c r="AY432" s="217" t="s">
        <v>159</v>
      </c>
    </row>
    <row r="433" spans="2:51" s="13" customFormat="1" ht="11.25">
      <c r="B433" s="197"/>
      <c r="C433" s="198"/>
      <c r="D433" s="190" t="s">
        <v>173</v>
      </c>
      <c r="E433" s="199" t="s">
        <v>19</v>
      </c>
      <c r="F433" s="200" t="s">
        <v>189</v>
      </c>
      <c r="G433" s="198"/>
      <c r="H433" s="199" t="s">
        <v>19</v>
      </c>
      <c r="I433" s="201"/>
      <c r="J433" s="198"/>
      <c r="K433" s="198"/>
      <c r="L433" s="202"/>
      <c r="M433" s="203"/>
      <c r="N433" s="204"/>
      <c r="O433" s="204"/>
      <c r="P433" s="204"/>
      <c r="Q433" s="204"/>
      <c r="R433" s="204"/>
      <c r="S433" s="204"/>
      <c r="T433" s="205"/>
      <c r="AT433" s="206" t="s">
        <v>173</v>
      </c>
      <c r="AU433" s="206" t="s">
        <v>84</v>
      </c>
      <c r="AV433" s="13" t="s">
        <v>80</v>
      </c>
      <c r="AW433" s="13" t="s">
        <v>35</v>
      </c>
      <c r="AX433" s="13" t="s">
        <v>75</v>
      </c>
      <c r="AY433" s="206" t="s">
        <v>159</v>
      </c>
    </row>
    <row r="434" spans="2:51" s="14" customFormat="1" ht="11.25">
      <c r="B434" s="207"/>
      <c r="C434" s="208"/>
      <c r="D434" s="190" t="s">
        <v>173</v>
      </c>
      <c r="E434" s="209" t="s">
        <v>19</v>
      </c>
      <c r="F434" s="210" t="s">
        <v>190</v>
      </c>
      <c r="G434" s="208"/>
      <c r="H434" s="211">
        <v>2.9</v>
      </c>
      <c r="I434" s="212"/>
      <c r="J434" s="208"/>
      <c r="K434" s="208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173</v>
      </c>
      <c r="AU434" s="217" t="s">
        <v>84</v>
      </c>
      <c r="AV434" s="14" t="s">
        <v>84</v>
      </c>
      <c r="AW434" s="14" t="s">
        <v>35</v>
      </c>
      <c r="AX434" s="14" t="s">
        <v>75</v>
      </c>
      <c r="AY434" s="217" t="s">
        <v>159</v>
      </c>
    </row>
    <row r="435" spans="2:51" s="13" customFormat="1" ht="11.25">
      <c r="B435" s="197"/>
      <c r="C435" s="198"/>
      <c r="D435" s="190" t="s">
        <v>173</v>
      </c>
      <c r="E435" s="199" t="s">
        <v>19</v>
      </c>
      <c r="F435" s="200" t="s">
        <v>191</v>
      </c>
      <c r="G435" s="198"/>
      <c r="H435" s="199" t="s">
        <v>19</v>
      </c>
      <c r="I435" s="201"/>
      <c r="J435" s="198"/>
      <c r="K435" s="198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173</v>
      </c>
      <c r="AU435" s="206" t="s">
        <v>84</v>
      </c>
      <c r="AV435" s="13" t="s">
        <v>80</v>
      </c>
      <c r="AW435" s="13" t="s">
        <v>35</v>
      </c>
      <c r="AX435" s="13" t="s">
        <v>75</v>
      </c>
      <c r="AY435" s="206" t="s">
        <v>159</v>
      </c>
    </row>
    <row r="436" spans="2:51" s="14" customFormat="1" ht="11.25">
      <c r="B436" s="207"/>
      <c r="C436" s="208"/>
      <c r="D436" s="190" t="s">
        <v>173</v>
      </c>
      <c r="E436" s="209" t="s">
        <v>19</v>
      </c>
      <c r="F436" s="210" t="s">
        <v>192</v>
      </c>
      <c r="G436" s="208"/>
      <c r="H436" s="211">
        <v>3.9</v>
      </c>
      <c r="I436" s="212"/>
      <c r="J436" s="208"/>
      <c r="K436" s="208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173</v>
      </c>
      <c r="AU436" s="217" t="s">
        <v>84</v>
      </c>
      <c r="AV436" s="14" t="s">
        <v>84</v>
      </c>
      <c r="AW436" s="14" t="s">
        <v>35</v>
      </c>
      <c r="AX436" s="14" t="s">
        <v>75</v>
      </c>
      <c r="AY436" s="217" t="s">
        <v>159</v>
      </c>
    </row>
    <row r="437" spans="2:51" s="13" customFormat="1" ht="11.25">
      <c r="B437" s="197"/>
      <c r="C437" s="198"/>
      <c r="D437" s="190" t="s">
        <v>173</v>
      </c>
      <c r="E437" s="199" t="s">
        <v>19</v>
      </c>
      <c r="F437" s="200" t="s">
        <v>193</v>
      </c>
      <c r="G437" s="198"/>
      <c r="H437" s="199" t="s">
        <v>19</v>
      </c>
      <c r="I437" s="201"/>
      <c r="J437" s="198"/>
      <c r="K437" s="198"/>
      <c r="L437" s="202"/>
      <c r="M437" s="203"/>
      <c r="N437" s="204"/>
      <c r="O437" s="204"/>
      <c r="P437" s="204"/>
      <c r="Q437" s="204"/>
      <c r="R437" s="204"/>
      <c r="S437" s="204"/>
      <c r="T437" s="205"/>
      <c r="AT437" s="206" t="s">
        <v>173</v>
      </c>
      <c r="AU437" s="206" t="s">
        <v>84</v>
      </c>
      <c r="AV437" s="13" t="s">
        <v>80</v>
      </c>
      <c r="AW437" s="13" t="s">
        <v>35</v>
      </c>
      <c r="AX437" s="13" t="s">
        <v>75</v>
      </c>
      <c r="AY437" s="206" t="s">
        <v>159</v>
      </c>
    </row>
    <row r="438" spans="2:51" s="14" customFormat="1" ht="11.25">
      <c r="B438" s="207"/>
      <c r="C438" s="208"/>
      <c r="D438" s="190" t="s">
        <v>173</v>
      </c>
      <c r="E438" s="209" t="s">
        <v>19</v>
      </c>
      <c r="F438" s="210" t="s">
        <v>194</v>
      </c>
      <c r="G438" s="208"/>
      <c r="H438" s="211">
        <v>5.6</v>
      </c>
      <c r="I438" s="212"/>
      <c r="J438" s="208"/>
      <c r="K438" s="208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173</v>
      </c>
      <c r="AU438" s="217" t="s">
        <v>84</v>
      </c>
      <c r="AV438" s="14" t="s">
        <v>84</v>
      </c>
      <c r="AW438" s="14" t="s">
        <v>35</v>
      </c>
      <c r="AX438" s="14" t="s">
        <v>75</v>
      </c>
      <c r="AY438" s="217" t="s">
        <v>159</v>
      </c>
    </row>
    <row r="439" spans="2:51" s="13" customFormat="1" ht="11.25">
      <c r="B439" s="197"/>
      <c r="C439" s="198"/>
      <c r="D439" s="190" t="s">
        <v>173</v>
      </c>
      <c r="E439" s="199" t="s">
        <v>19</v>
      </c>
      <c r="F439" s="200" t="s">
        <v>195</v>
      </c>
      <c r="G439" s="198"/>
      <c r="H439" s="199" t="s">
        <v>19</v>
      </c>
      <c r="I439" s="201"/>
      <c r="J439" s="198"/>
      <c r="K439" s="198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173</v>
      </c>
      <c r="AU439" s="206" t="s">
        <v>84</v>
      </c>
      <c r="AV439" s="13" t="s">
        <v>80</v>
      </c>
      <c r="AW439" s="13" t="s">
        <v>35</v>
      </c>
      <c r="AX439" s="13" t="s">
        <v>75</v>
      </c>
      <c r="AY439" s="206" t="s">
        <v>159</v>
      </c>
    </row>
    <row r="440" spans="2:51" s="14" customFormat="1" ht="11.25">
      <c r="B440" s="207"/>
      <c r="C440" s="208"/>
      <c r="D440" s="190" t="s">
        <v>173</v>
      </c>
      <c r="E440" s="209" t="s">
        <v>19</v>
      </c>
      <c r="F440" s="210" t="s">
        <v>196</v>
      </c>
      <c r="G440" s="208"/>
      <c r="H440" s="211">
        <v>4.75</v>
      </c>
      <c r="I440" s="212"/>
      <c r="J440" s="208"/>
      <c r="K440" s="208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173</v>
      </c>
      <c r="AU440" s="217" t="s">
        <v>84</v>
      </c>
      <c r="AV440" s="14" t="s">
        <v>84</v>
      </c>
      <c r="AW440" s="14" t="s">
        <v>35</v>
      </c>
      <c r="AX440" s="14" t="s">
        <v>75</v>
      </c>
      <c r="AY440" s="217" t="s">
        <v>159</v>
      </c>
    </row>
    <row r="441" spans="2:51" s="13" customFormat="1" ht="11.25">
      <c r="B441" s="197"/>
      <c r="C441" s="198"/>
      <c r="D441" s="190" t="s">
        <v>173</v>
      </c>
      <c r="E441" s="199" t="s">
        <v>19</v>
      </c>
      <c r="F441" s="200" t="s">
        <v>197</v>
      </c>
      <c r="G441" s="198"/>
      <c r="H441" s="199" t="s">
        <v>19</v>
      </c>
      <c r="I441" s="201"/>
      <c r="J441" s="198"/>
      <c r="K441" s="198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173</v>
      </c>
      <c r="AU441" s="206" t="s">
        <v>84</v>
      </c>
      <c r="AV441" s="13" t="s">
        <v>80</v>
      </c>
      <c r="AW441" s="13" t="s">
        <v>35</v>
      </c>
      <c r="AX441" s="13" t="s">
        <v>75</v>
      </c>
      <c r="AY441" s="206" t="s">
        <v>159</v>
      </c>
    </row>
    <row r="442" spans="2:51" s="14" customFormat="1" ht="11.25">
      <c r="B442" s="207"/>
      <c r="C442" s="208"/>
      <c r="D442" s="190" t="s">
        <v>173</v>
      </c>
      <c r="E442" s="209" t="s">
        <v>19</v>
      </c>
      <c r="F442" s="210" t="s">
        <v>198</v>
      </c>
      <c r="G442" s="208"/>
      <c r="H442" s="211">
        <v>5</v>
      </c>
      <c r="I442" s="212"/>
      <c r="J442" s="208"/>
      <c r="K442" s="208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173</v>
      </c>
      <c r="AU442" s="217" t="s">
        <v>84</v>
      </c>
      <c r="AV442" s="14" t="s">
        <v>84</v>
      </c>
      <c r="AW442" s="14" t="s">
        <v>35</v>
      </c>
      <c r="AX442" s="14" t="s">
        <v>75</v>
      </c>
      <c r="AY442" s="217" t="s">
        <v>159</v>
      </c>
    </row>
    <row r="443" spans="2:51" s="13" customFormat="1" ht="11.25">
      <c r="B443" s="197"/>
      <c r="C443" s="198"/>
      <c r="D443" s="190" t="s">
        <v>173</v>
      </c>
      <c r="E443" s="199" t="s">
        <v>19</v>
      </c>
      <c r="F443" s="200" t="s">
        <v>199</v>
      </c>
      <c r="G443" s="198"/>
      <c r="H443" s="199" t="s">
        <v>19</v>
      </c>
      <c r="I443" s="201"/>
      <c r="J443" s="198"/>
      <c r="K443" s="198"/>
      <c r="L443" s="202"/>
      <c r="M443" s="203"/>
      <c r="N443" s="204"/>
      <c r="O443" s="204"/>
      <c r="P443" s="204"/>
      <c r="Q443" s="204"/>
      <c r="R443" s="204"/>
      <c r="S443" s="204"/>
      <c r="T443" s="205"/>
      <c r="AT443" s="206" t="s">
        <v>173</v>
      </c>
      <c r="AU443" s="206" t="s">
        <v>84</v>
      </c>
      <c r="AV443" s="13" t="s">
        <v>80</v>
      </c>
      <c r="AW443" s="13" t="s">
        <v>35</v>
      </c>
      <c r="AX443" s="13" t="s">
        <v>75</v>
      </c>
      <c r="AY443" s="206" t="s">
        <v>159</v>
      </c>
    </row>
    <row r="444" spans="2:51" s="14" customFormat="1" ht="11.25">
      <c r="B444" s="207"/>
      <c r="C444" s="208"/>
      <c r="D444" s="190" t="s">
        <v>173</v>
      </c>
      <c r="E444" s="209" t="s">
        <v>19</v>
      </c>
      <c r="F444" s="210" t="s">
        <v>200</v>
      </c>
      <c r="G444" s="208"/>
      <c r="H444" s="211">
        <v>6</v>
      </c>
      <c r="I444" s="212"/>
      <c r="J444" s="208"/>
      <c r="K444" s="208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173</v>
      </c>
      <c r="AU444" s="217" t="s">
        <v>84</v>
      </c>
      <c r="AV444" s="14" t="s">
        <v>84</v>
      </c>
      <c r="AW444" s="14" t="s">
        <v>35</v>
      </c>
      <c r="AX444" s="14" t="s">
        <v>75</v>
      </c>
      <c r="AY444" s="217" t="s">
        <v>159</v>
      </c>
    </row>
    <row r="445" spans="2:51" s="13" customFormat="1" ht="11.25">
      <c r="B445" s="197"/>
      <c r="C445" s="198"/>
      <c r="D445" s="190" t="s">
        <v>173</v>
      </c>
      <c r="E445" s="199" t="s">
        <v>19</v>
      </c>
      <c r="F445" s="200" t="s">
        <v>201</v>
      </c>
      <c r="G445" s="198"/>
      <c r="H445" s="199" t="s">
        <v>19</v>
      </c>
      <c r="I445" s="201"/>
      <c r="J445" s="198"/>
      <c r="K445" s="198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173</v>
      </c>
      <c r="AU445" s="206" t="s">
        <v>84</v>
      </c>
      <c r="AV445" s="13" t="s">
        <v>80</v>
      </c>
      <c r="AW445" s="13" t="s">
        <v>35</v>
      </c>
      <c r="AX445" s="13" t="s">
        <v>75</v>
      </c>
      <c r="AY445" s="206" t="s">
        <v>159</v>
      </c>
    </row>
    <row r="446" spans="2:51" s="14" customFormat="1" ht="11.25">
      <c r="B446" s="207"/>
      <c r="C446" s="208"/>
      <c r="D446" s="190" t="s">
        <v>173</v>
      </c>
      <c r="E446" s="209" t="s">
        <v>19</v>
      </c>
      <c r="F446" s="210" t="s">
        <v>202</v>
      </c>
      <c r="G446" s="208"/>
      <c r="H446" s="211">
        <v>5.45</v>
      </c>
      <c r="I446" s="212"/>
      <c r="J446" s="208"/>
      <c r="K446" s="208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173</v>
      </c>
      <c r="AU446" s="217" t="s">
        <v>84</v>
      </c>
      <c r="AV446" s="14" t="s">
        <v>84</v>
      </c>
      <c r="AW446" s="14" t="s">
        <v>35</v>
      </c>
      <c r="AX446" s="14" t="s">
        <v>75</v>
      </c>
      <c r="AY446" s="217" t="s">
        <v>159</v>
      </c>
    </row>
    <row r="447" spans="2:51" s="13" customFormat="1" ht="11.25">
      <c r="B447" s="197"/>
      <c r="C447" s="198"/>
      <c r="D447" s="190" t="s">
        <v>173</v>
      </c>
      <c r="E447" s="199" t="s">
        <v>19</v>
      </c>
      <c r="F447" s="200" t="s">
        <v>203</v>
      </c>
      <c r="G447" s="198"/>
      <c r="H447" s="199" t="s">
        <v>19</v>
      </c>
      <c r="I447" s="201"/>
      <c r="J447" s="198"/>
      <c r="K447" s="198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173</v>
      </c>
      <c r="AU447" s="206" t="s">
        <v>84</v>
      </c>
      <c r="AV447" s="13" t="s">
        <v>80</v>
      </c>
      <c r="AW447" s="13" t="s">
        <v>35</v>
      </c>
      <c r="AX447" s="13" t="s">
        <v>75</v>
      </c>
      <c r="AY447" s="206" t="s">
        <v>159</v>
      </c>
    </row>
    <row r="448" spans="2:51" s="14" customFormat="1" ht="11.25">
      <c r="B448" s="207"/>
      <c r="C448" s="208"/>
      <c r="D448" s="190" t="s">
        <v>173</v>
      </c>
      <c r="E448" s="209" t="s">
        <v>19</v>
      </c>
      <c r="F448" s="210" t="s">
        <v>204</v>
      </c>
      <c r="G448" s="208"/>
      <c r="H448" s="211">
        <v>5.9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173</v>
      </c>
      <c r="AU448" s="217" t="s">
        <v>84</v>
      </c>
      <c r="AV448" s="14" t="s">
        <v>84</v>
      </c>
      <c r="AW448" s="14" t="s">
        <v>35</v>
      </c>
      <c r="AX448" s="14" t="s">
        <v>75</v>
      </c>
      <c r="AY448" s="217" t="s">
        <v>159</v>
      </c>
    </row>
    <row r="449" spans="1:65" s="13" customFormat="1" ht="11.25">
      <c r="B449" s="197"/>
      <c r="C449" s="198"/>
      <c r="D449" s="190" t="s">
        <v>173</v>
      </c>
      <c r="E449" s="199" t="s">
        <v>19</v>
      </c>
      <c r="F449" s="200" t="s">
        <v>205</v>
      </c>
      <c r="G449" s="198"/>
      <c r="H449" s="199" t="s">
        <v>19</v>
      </c>
      <c r="I449" s="201"/>
      <c r="J449" s="198"/>
      <c r="K449" s="198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173</v>
      </c>
      <c r="AU449" s="206" t="s">
        <v>84</v>
      </c>
      <c r="AV449" s="13" t="s">
        <v>80</v>
      </c>
      <c r="AW449" s="13" t="s">
        <v>35</v>
      </c>
      <c r="AX449" s="13" t="s">
        <v>75</v>
      </c>
      <c r="AY449" s="206" t="s">
        <v>159</v>
      </c>
    </row>
    <row r="450" spans="1:65" s="14" customFormat="1" ht="11.25">
      <c r="B450" s="207"/>
      <c r="C450" s="208"/>
      <c r="D450" s="190" t="s">
        <v>173</v>
      </c>
      <c r="E450" s="209" t="s">
        <v>19</v>
      </c>
      <c r="F450" s="210" t="s">
        <v>206</v>
      </c>
      <c r="G450" s="208"/>
      <c r="H450" s="211">
        <v>5.45</v>
      </c>
      <c r="I450" s="212"/>
      <c r="J450" s="208"/>
      <c r="K450" s="208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173</v>
      </c>
      <c r="AU450" s="217" t="s">
        <v>84</v>
      </c>
      <c r="AV450" s="14" t="s">
        <v>84</v>
      </c>
      <c r="AW450" s="14" t="s">
        <v>35</v>
      </c>
      <c r="AX450" s="14" t="s">
        <v>75</v>
      </c>
      <c r="AY450" s="217" t="s">
        <v>159</v>
      </c>
    </row>
    <row r="451" spans="1:65" s="13" customFormat="1" ht="11.25">
      <c r="B451" s="197"/>
      <c r="C451" s="198"/>
      <c r="D451" s="190" t="s">
        <v>173</v>
      </c>
      <c r="E451" s="199" t="s">
        <v>19</v>
      </c>
      <c r="F451" s="200" t="s">
        <v>207</v>
      </c>
      <c r="G451" s="198"/>
      <c r="H451" s="199" t="s">
        <v>19</v>
      </c>
      <c r="I451" s="201"/>
      <c r="J451" s="198"/>
      <c r="K451" s="198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173</v>
      </c>
      <c r="AU451" s="206" t="s">
        <v>84</v>
      </c>
      <c r="AV451" s="13" t="s">
        <v>80</v>
      </c>
      <c r="AW451" s="13" t="s">
        <v>35</v>
      </c>
      <c r="AX451" s="13" t="s">
        <v>75</v>
      </c>
      <c r="AY451" s="206" t="s">
        <v>159</v>
      </c>
    </row>
    <row r="452" spans="1:65" s="14" customFormat="1" ht="11.25">
      <c r="B452" s="207"/>
      <c r="C452" s="208"/>
      <c r="D452" s="190" t="s">
        <v>173</v>
      </c>
      <c r="E452" s="209" t="s">
        <v>19</v>
      </c>
      <c r="F452" s="210" t="s">
        <v>208</v>
      </c>
      <c r="G452" s="208"/>
      <c r="H452" s="211">
        <v>4.55</v>
      </c>
      <c r="I452" s="212"/>
      <c r="J452" s="208"/>
      <c r="K452" s="208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173</v>
      </c>
      <c r="AU452" s="217" t="s">
        <v>84</v>
      </c>
      <c r="AV452" s="14" t="s">
        <v>84</v>
      </c>
      <c r="AW452" s="14" t="s">
        <v>35</v>
      </c>
      <c r="AX452" s="14" t="s">
        <v>75</v>
      </c>
      <c r="AY452" s="217" t="s">
        <v>159</v>
      </c>
    </row>
    <row r="453" spans="1:65" s="13" customFormat="1" ht="11.25">
      <c r="B453" s="197"/>
      <c r="C453" s="198"/>
      <c r="D453" s="190" t="s">
        <v>173</v>
      </c>
      <c r="E453" s="199" t="s">
        <v>19</v>
      </c>
      <c r="F453" s="200" t="s">
        <v>209</v>
      </c>
      <c r="G453" s="198"/>
      <c r="H453" s="199" t="s">
        <v>19</v>
      </c>
      <c r="I453" s="201"/>
      <c r="J453" s="198"/>
      <c r="K453" s="198"/>
      <c r="L453" s="202"/>
      <c r="M453" s="203"/>
      <c r="N453" s="204"/>
      <c r="O453" s="204"/>
      <c r="P453" s="204"/>
      <c r="Q453" s="204"/>
      <c r="R453" s="204"/>
      <c r="S453" s="204"/>
      <c r="T453" s="205"/>
      <c r="AT453" s="206" t="s">
        <v>173</v>
      </c>
      <c r="AU453" s="206" t="s">
        <v>84</v>
      </c>
      <c r="AV453" s="13" t="s">
        <v>80</v>
      </c>
      <c r="AW453" s="13" t="s">
        <v>35</v>
      </c>
      <c r="AX453" s="13" t="s">
        <v>75</v>
      </c>
      <c r="AY453" s="206" t="s">
        <v>159</v>
      </c>
    </row>
    <row r="454" spans="1:65" s="14" customFormat="1" ht="11.25">
      <c r="B454" s="207"/>
      <c r="C454" s="208"/>
      <c r="D454" s="190" t="s">
        <v>173</v>
      </c>
      <c r="E454" s="209" t="s">
        <v>19</v>
      </c>
      <c r="F454" s="210" t="s">
        <v>519</v>
      </c>
      <c r="G454" s="208"/>
      <c r="H454" s="211">
        <v>5.63</v>
      </c>
      <c r="I454" s="212"/>
      <c r="J454" s="208"/>
      <c r="K454" s="208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173</v>
      </c>
      <c r="AU454" s="217" t="s">
        <v>84</v>
      </c>
      <c r="AV454" s="14" t="s">
        <v>84</v>
      </c>
      <c r="AW454" s="14" t="s">
        <v>35</v>
      </c>
      <c r="AX454" s="14" t="s">
        <v>75</v>
      </c>
      <c r="AY454" s="217" t="s">
        <v>159</v>
      </c>
    </row>
    <row r="455" spans="1:65" s="12" customFormat="1" ht="22.9" customHeight="1">
      <c r="B455" s="161"/>
      <c r="C455" s="162"/>
      <c r="D455" s="163" t="s">
        <v>74</v>
      </c>
      <c r="E455" s="175" t="s">
        <v>520</v>
      </c>
      <c r="F455" s="175" t="s">
        <v>521</v>
      </c>
      <c r="G455" s="162"/>
      <c r="H455" s="162"/>
      <c r="I455" s="165"/>
      <c r="J455" s="176">
        <f>BK455</f>
        <v>0</v>
      </c>
      <c r="K455" s="162"/>
      <c r="L455" s="167"/>
      <c r="M455" s="168"/>
      <c r="N455" s="169"/>
      <c r="O455" s="169"/>
      <c r="P455" s="170">
        <f>SUM(P456:P484)</f>
        <v>0</v>
      </c>
      <c r="Q455" s="169"/>
      <c r="R455" s="170">
        <f>SUM(R456:R484)</f>
        <v>10.9541963</v>
      </c>
      <c r="S455" s="169"/>
      <c r="T455" s="171">
        <f>SUM(T456:T484)</f>
        <v>1.7876238</v>
      </c>
      <c r="AR455" s="172" t="s">
        <v>84</v>
      </c>
      <c r="AT455" s="173" t="s">
        <v>74</v>
      </c>
      <c r="AU455" s="173" t="s">
        <v>80</v>
      </c>
      <c r="AY455" s="172" t="s">
        <v>159</v>
      </c>
      <c r="BK455" s="174">
        <f>SUM(BK456:BK484)</f>
        <v>0</v>
      </c>
    </row>
    <row r="456" spans="1:65" s="2" customFormat="1" ht="33" customHeight="1">
      <c r="A456" s="37"/>
      <c r="B456" s="38"/>
      <c r="C456" s="177" t="s">
        <v>522</v>
      </c>
      <c r="D456" s="177" t="s">
        <v>163</v>
      </c>
      <c r="E456" s="178" t="s">
        <v>523</v>
      </c>
      <c r="F456" s="179" t="s">
        <v>524</v>
      </c>
      <c r="G456" s="180" t="s">
        <v>216</v>
      </c>
      <c r="H456" s="181">
        <v>110.547</v>
      </c>
      <c r="I456" s="182"/>
      <c r="J456" s="183">
        <f>ROUND(I456*H456,2)</f>
        <v>0</v>
      </c>
      <c r="K456" s="179" t="s">
        <v>167</v>
      </c>
      <c r="L456" s="42"/>
      <c r="M456" s="184" t="s">
        <v>19</v>
      </c>
      <c r="N456" s="185" t="s">
        <v>46</v>
      </c>
      <c r="O456" s="67"/>
      <c r="P456" s="186">
        <f>O456*H456</f>
        <v>0</v>
      </c>
      <c r="Q456" s="186">
        <v>4.4000000000000003E-3</v>
      </c>
      <c r="R456" s="186">
        <f>Q456*H456</f>
        <v>0.48640680000000003</v>
      </c>
      <c r="S456" s="186">
        <v>1.54E-2</v>
      </c>
      <c r="T456" s="187">
        <f>S456*H456</f>
        <v>1.7024238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8" t="s">
        <v>228</v>
      </c>
      <c r="AT456" s="188" t="s">
        <v>163</v>
      </c>
      <c r="AU456" s="188" t="s">
        <v>84</v>
      </c>
      <c r="AY456" s="20" t="s">
        <v>159</v>
      </c>
      <c r="BE456" s="189">
        <f>IF(N456="základní",J456,0)</f>
        <v>0</v>
      </c>
      <c r="BF456" s="189">
        <f>IF(N456="snížená",J456,0)</f>
        <v>0</v>
      </c>
      <c r="BG456" s="189">
        <f>IF(N456="zákl. přenesená",J456,0)</f>
        <v>0</v>
      </c>
      <c r="BH456" s="189">
        <f>IF(N456="sníž. přenesená",J456,0)</f>
        <v>0</v>
      </c>
      <c r="BI456" s="189">
        <f>IF(N456="nulová",J456,0)</f>
        <v>0</v>
      </c>
      <c r="BJ456" s="20" t="s">
        <v>80</v>
      </c>
      <c r="BK456" s="189">
        <f>ROUND(I456*H456,2)</f>
        <v>0</v>
      </c>
      <c r="BL456" s="20" t="s">
        <v>228</v>
      </c>
      <c r="BM456" s="188" t="s">
        <v>525</v>
      </c>
    </row>
    <row r="457" spans="1:65" s="2" customFormat="1" ht="19.5">
      <c r="A457" s="37"/>
      <c r="B457" s="38"/>
      <c r="C457" s="39"/>
      <c r="D457" s="190" t="s">
        <v>169</v>
      </c>
      <c r="E457" s="39"/>
      <c r="F457" s="191" t="s">
        <v>526</v>
      </c>
      <c r="G457" s="39"/>
      <c r="H457" s="39"/>
      <c r="I457" s="192"/>
      <c r="J457" s="39"/>
      <c r="K457" s="39"/>
      <c r="L457" s="42"/>
      <c r="M457" s="193"/>
      <c r="N457" s="194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169</v>
      </c>
      <c r="AU457" s="20" t="s">
        <v>84</v>
      </c>
    </row>
    <row r="458" spans="1:65" s="2" customFormat="1" ht="11.25">
      <c r="A458" s="37"/>
      <c r="B458" s="38"/>
      <c r="C458" s="39"/>
      <c r="D458" s="195" t="s">
        <v>171</v>
      </c>
      <c r="E458" s="39"/>
      <c r="F458" s="196" t="s">
        <v>527</v>
      </c>
      <c r="G458" s="39"/>
      <c r="H458" s="39"/>
      <c r="I458" s="192"/>
      <c r="J458" s="39"/>
      <c r="K458" s="39"/>
      <c r="L458" s="42"/>
      <c r="M458" s="193"/>
      <c r="N458" s="194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171</v>
      </c>
      <c r="AU458" s="20" t="s">
        <v>84</v>
      </c>
    </row>
    <row r="459" spans="1:65" s="13" customFormat="1" ht="11.25">
      <c r="B459" s="197"/>
      <c r="C459" s="198"/>
      <c r="D459" s="190" t="s">
        <v>173</v>
      </c>
      <c r="E459" s="199" t="s">
        <v>19</v>
      </c>
      <c r="F459" s="200" t="s">
        <v>427</v>
      </c>
      <c r="G459" s="198"/>
      <c r="H459" s="199" t="s">
        <v>19</v>
      </c>
      <c r="I459" s="201"/>
      <c r="J459" s="198"/>
      <c r="K459" s="198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173</v>
      </c>
      <c r="AU459" s="206" t="s">
        <v>84</v>
      </c>
      <c r="AV459" s="13" t="s">
        <v>80</v>
      </c>
      <c r="AW459" s="13" t="s">
        <v>35</v>
      </c>
      <c r="AX459" s="13" t="s">
        <v>75</v>
      </c>
      <c r="AY459" s="206" t="s">
        <v>159</v>
      </c>
    </row>
    <row r="460" spans="1:65" s="14" customFormat="1" ht="11.25">
      <c r="B460" s="207"/>
      <c r="C460" s="208"/>
      <c r="D460" s="190" t="s">
        <v>173</v>
      </c>
      <c r="E460" s="209" t="s">
        <v>19</v>
      </c>
      <c r="F460" s="210" t="s">
        <v>528</v>
      </c>
      <c r="G460" s="208"/>
      <c r="H460" s="211">
        <v>110.547</v>
      </c>
      <c r="I460" s="212"/>
      <c r="J460" s="208"/>
      <c r="K460" s="208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173</v>
      </c>
      <c r="AU460" s="217" t="s">
        <v>84</v>
      </c>
      <c r="AV460" s="14" t="s">
        <v>84</v>
      </c>
      <c r="AW460" s="14" t="s">
        <v>35</v>
      </c>
      <c r="AX460" s="14" t="s">
        <v>80</v>
      </c>
      <c r="AY460" s="217" t="s">
        <v>159</v>
      </c>
    </row>
    <row r="461" spans="1:65" s="2" customFormat="1" ht="24.2" customHeight="1">
      <c r="A461" s="37"/>
      <c r="B461" s="38"/>
      <c r="C461" s="230" t="s">
        <v>529</v>
      </c>
      <c r="D461" s="230" t="s">
        <v>530</v>
      </c>
      <c r="E461" s="231" t="s">
        <v>531</v>
      </c>
      <c r="F461" s="232" t="s">
        <v>532</v>
      </c>
      <c r="G461" s="233" t="s">
        <v>233</v>
      </c>
      <c r="H461" s="234">
        <v>17.687999999999999</v>
      </c>
      <c r="I461" s="235"/>
      <c r="J461" s="236">
        <f>ROUND(I461*H461,2)</f>
        <v>0</v>
      </c>
      <c r="K461" s="232" t="s">
        <v>19</v>
      </c>
      <c r="L461" s="237"/>
      <c r="M461" s="238" t="s">
        <v>19</v>
      </c>
      <c r="N461" s="239" t="s">
        <v>46</v>
      </c>
      <c r="O461" s="67"/>
      <c r="P461" s="186">
        <f>O461*H461</f>
        <v>0</v>
      </c>
      <c r="Q461" s="186">
        <v>5.3999999999999999E-2</v>
      </c>
      <c r="R461" s="186">
        <f>Q461*H461</f>
        <v>0.95515199999999989</v>
      </c>
      <c r="S461" s="186">
        <v>0</v>
      </c>
      <c r="T461" s="18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8" t="s">
        <v>513</v>
      </c>
      <c r="AT461" s="188" t="s">
        <v>530</v>
      </c>
      <c r="AU461" s="188" t="s">
        <v>84</v>
      </c>
      <c r="AY461" s="20" t="s">
        <v>159</v>
      </c>
      <c r="BE461" s="189">
        <f>IF(N461="základní",J461,0)</f>
        <v>0</v>
      </c>
      <c r="BF461" s="189">
        <f>IF(N461="snížená",J461,0)</f>
        <v>0</v>
      </c>
      <c r="BG461" s="189">
        <f>IF(N461="zákl. přenesená",J461,0)</f>
        <v>0</v>
      </c>
      <c r="BH461" s="189">
        <f>IF(N461="sníž. přenesená",J461,0)</f>
        <v>0</v>
      </c>
      <c r="BI461" s="189">
        <f>IF(N461="nulová",J461,0)</f>
        <v>0</v>
      </c>
      <c r="BJ461" s="20" t="s">
        <v>80</v>
      </c>
      <c r="BK461" s="189">
        <f>ROUND(I461*H461,2)</f>
        <v>0</v>
      </c>
      <c r="BL461" s="20" t="s">
        <v>228</v>
      </c>
      <c r="BM461" s="188" t="s">
        <v>533</v>
      </c>
    </row>
    <row r="462" spans="1:65" s="2" customFormat="1" ht="19.5">
      <c r="A462" s="37"/>
      <c r="B462" s="38"/>
      <c r="C462" s="39"/>
      <c r="D462" s="190" t="s">
        <v>169</v>
      </c>
      <c r="E462" s="39"/>
      <c r="F462" s="191" t="s">
        <v>532</v>
      </c>
      <c r="G462" s="39"/>
      <c r="H462" s="39"/>
      <c r="I462" s="192"/>
      <c r="J462" s="39"/>
      <c r="K462" s="39"/>
      <c r="L462" s="42"/>
      <c r="M462" s="193"/>
      <c r="N462" s="194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169</v>
      </c>
      <c r="AU462" s="20" t="s">
        <v>84</v>
      </c>
    </row>
    <row r="463" spans="1:65" s="13" customFormat="1" ht="11.25">
      <c r="B463" s="197"/>
      <c r="C463" s="198"/>
      <c r="D463" s="190" t="s">
        <v>173</v>
      </c>
      <c r="E463" s="199" t="s">
        <v>19</v>
      </c>
      <c r="F463" s="200" t="s">
        <v>427</v>
      </c>
      <c r="G463" s="198"/>
      <c r="H463" s="199" t="s">
        <v>19</v>
      </c>
      <c r="I463" s="201"/>
      <c r="J463" s="198"/>
      <c r="K463" s="198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173</v>
      </c>
      <c r="AU463" s="206" t="s">
        <v>84</v>
      </c>
      <c r="AV463" s="13" t="s">
        <v>80</v>
      </c>
      <c r="AW463" s="13" t="s">
        <v>35</v>
      </c>
      <c r="AX463" s="13" t="s">
        <v>75</v>
      </c>
      <c r="AY463" s="206" t="s">
        <v>159</v>
      </c>
    </row>
    <row r="464" spans="1:65" s="14" customFormat="1" ht="11.25">
      <c r="B464" s="207"/>
      <c r="C464" s="208"/>
      <c r="D464" s="190" t="s">
        <v>173</v>
      </c>
      <c r="E464" s="209" t="s">
        <v>19</v>
      </c>
      <c r="F464" s="210" t="s">
        <v>428</v>
      </c>
      <c r="G464" s="208"/>
      <c r="H464" s="211">
        <v>17.687999999999999</v>
      </c>
      <c r="I464" s="212"/>
      <c r="J464" s="208"/>
      <c r="K464" s="208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173</v>
      </c>
      <c r="AU464" s="217" t="s">
        <v>84</v>
      </c>
      <c r="AV464" s="14" t="s">
        <v>84</v>
      </c>
      <c r="AW464" s="14" t="s">
        <v>35</v>
      </c>
      <c r="AX464" s="14" t="s">
        <v>80</v>
      </c>
      <c r="AY464" s="217" t="s">
        <v>159</v>
      </c>
    </row>
    <row r="465" spans="1:65" s="2" customFormat="1" ht="24.2" customHeight="1">
      <c r="A465" s="37"/>
      <c r="B465" s="38"/>
      <c r="C465" s="177" t="s">
        <v>534</v>
      </c>
      <c r="D465" s="177" t="s">
        <v>163</v>
      </c>
      <c r="E465" s="178" t="s">
        <v>535</v>
      </c>
      <c r="F465" s="179" t="s">
        <v>536</v>
      </c>
      <c r="G465" s="180" t="s">
        <v>233</v>
      </c>
      <c r="H465" s="181">
        <v>12</v>
      </c>
      <c r="I465" s="182"/>
      <c r="J465" s="183">
        <f>ROUND(I465*H465,2)</f>
        <v>0</v>
      </c>
      <c r="K465" s="179" t="s">
        <v>167</v>
      </c>
      <c r="L465" s="42"/>
      <c r="M465" s="184" t="s">
        <v>19</v>
      </c>
      <c r="N465" s="185" t="s">
        <v>46</v>
      </c>
      <c r="O465" s="67"/>
      <c r="P465" s="186">
        <f>O465*H465</f>
        <v>0</v>
      </c>
      <c r="Q465" s="186">
        <v>7.1000000000000004E-3</v>
      </c>
      <c r="R465" s="186">
        <f>Q465*H465</f>
        <v>8.5199999999999998E-2</v>
      </c>
      <c r="S465" s="186">
        <v>7.1000000000000004E-3</v>
      </c>
      <c r="T465" s="187">
        <f>S465*H465</f>
        <v>8.5199999999999998E-2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8" t="s">
        <v>228</v>
      </c>
      <c r="AT465" s="188" t="s">
        <v>163</v>
      </c>
      <c r="AU465" s="188" t="s">
        <v>84</v>
      </c>
      <c r="AY465" s="20" t="s">
        <v>159</v>
      </c>
      <c r="BE465" s="189">
        <f>IF(N465="základní",J465,0)</f>
        <v>0</v>
      </c>
      <c r="BF465" s="189">
        <f>IF(N465="snížená",J465,0)</f>
        <v>0</v>
      </c>
      <c r="BG465" s="189">
        <f>IF(N465="zákl. přenesená",J465,0)</f>
        <v>0</v>
      </c>
      <c r="BH465" s="189">
        <f>IF(N465="sníž. přenesená",J465,0)</f>
        <v>0</v>
      </c>
      <c r="BI465" s="189">
        <f>IF(N465="nulová",J465,0)</f>
        <v>0</v>
      </c>
      <c r="BJ465" s="20" t="s">
        <v>80</v>
      </c>
      <c r="BK465" s="189">
        <f>ROUND(I465*H465,2)</f>
        <v>0</v>
      </c>
      <c r="BL465" s="20" t="s">
        <v>228</v>
      </c>
      <c r="BM465" s="188" t="s">
        <v>537</v>
      </c>
    </row>
    <row r="466" spans="1:65" s="2" customFormat="1" ht="19.5">
      <c r="A466" s="37"/>
      <c r="B466" s="38"/>
      <c r="C466" s="39"/>
      <c r="D466" s="190" t="s">
        <v>169</v>
      </c>
      <c r="E466" s="39"/>
      <c r="F466" s="191" t="s">
        <v>538</v>
      </c>
      <c r="G466" s="39"/>
      <c r="H466" s="39"/>
      <c r="I466" s="192"/>
      <c r="J466" s="39"/>
      <c r="K466" s="39"/>
      <c r="L466" s="42"/>
      <c r="M466" s="193"/>
      <c r="N466" s="194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169</v>
      </c>
      <c r="AU466" s="20" t="s">
        <v>84</v>
      </c>
    </row>
    <row r="467" spans="1:65" s="2" customFormat="1" ht="11.25">
      <c r="A467" s="37"/>
      <c r="B467" s="38"/>
      <c r="C467" s="39"/>
      <c r="D467" s="195" t="s">
        <v>171</v>
      </c>
      <c r="E467" s="39"/>
      <c r="F467" s="196" t="s">
        <v>539</v>
      </c>
      <c r="G467" s="39"/>
      <c r="H467" s="39"/>
      <c r="I467" s="192"/>
      <c r="J467" s="39"/>
      <c r="K467" s="39"/>
      <c r="L467" s="42"/>
      <c r="M467" s="193"/>
      <c r="N467" s="194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171</v>
      </c>
      <c r="AU467" s="20" t="s">
        <v>84</v>
      </c>
    </row>
    <row r="468" spans="1:65" s="13" customFormat="1" ht="11.25">
      <c r="B468" s="197"/>
      <c r="C468" s="198"/>
      <c r="D468" s="190" t="s">
        <v>173</v>
      </c>
      <c r="E468" s="199" t="s">
        <v>19</v>
      </c>
      <c r="F468" s="200" t="s">
        <v>540</v>
      </c>
      <c r="G468" s="198"/>
      <c r="H468" s="199" t="s">
        <v>19</v>
      </c>
      <c r="I468" s="201"/>
      <c r="J468" s="198"/>
      <c r="K468" s="198"/>
      <c r="L468" s="202"/>
      <c r="M468" s="203"/>
      <c r="N468" s="204"/>
      <c r="O468" s="204"/>
      <c r="P468" s="204"/>
      <c r="Q468" s="204"/>
      <c r="R468" s="204"/>
      <c r="S468" s="204"/>
      <c r="T468" s="205"/>
      <c r="AT468" s="206" t="s">
        <v>173</v>
      </c>
      <c r="AU468" s="206" t="s">
        <v>84</v>
      </c>
      <c r="AV468" s="13" t="s">
        <v>80</v>
      </c>
      <c r="AW468" s="13" t="s">
        <v>35</v>
      </c>
      <c r="AX468" s="13" t="s">
        <v>75</v>
      </c>
      <c r="AY468" s="206" t="s">
        <v>159</v>
      </c>
    </row>
    <row r="469" spans="1:65" s="14" customFormat="1" ht="11.25">
      <c r="B469" s="207"/>
      <c r="C469" s="208"/>
      <c r="D469" s="190" t="s">
        <v>173</v>
      </c>
      <c r="E469" s="209" t="s">
        <v>19</v>
      </c>
      <c r="F469" s="210" t="s">
        <v>8</v>
      </c>
      <c r="G469" s="208"/>
      <c r="H469" s="211">
        <v>12</v>
      </c>
      <c r="I469" s="212"/>
      <c r="J469" s="208"/>
      <c r="K469" s="208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173</v>
      </c>
      <c r="AU469" s="217" t="s">
        <v>84</v>
      </c>
      <c r="AV469" s="14" t="s">
        <v>84</v>
      </c>
      <c r="AW469" s="14" t="s">
        <v>35</v>
      </c>
      <c r="AX469" s="14" t="s">
        <v>80</v>
      </c>
      <c r="AY469" s="217" t="s">
        <v>159</v>
      </c>
    </row>
    <row r="470" spans="1:65" s="2" customFormat="1" ht="24.2" customHeight="1">
      <c r="A470" s="37"/>
      <c r="B470" s="38"/>
      <c r="C470" s="177" t="s">
        <v>541</v>
      </c>
      <c r="D470" s="177" t="s">
        <v>163</v>
      </c>
      <c r="E470" s="178" t="s">
        <v>542</v>
      </c>
      <c r="F470" s="179" t="s">
        <v>543</v>
      </c>
      <c r="G470" s="180" t="s">
        <v>233</v>
      </c>
      <c r="H470" s="181">
        <v>353.75</v>
      </c>
      <c r="I470" s="182"/>
      <c r="J470" s="183">
        <f>ROUND(I470*H470,2)</f>
        <v>0</v>
      </c>
      <c r="K470" s="179" t="s">
        <v>167</v>
      </c>
      <c r="L470" s="42"/>
      <c r="M470" s="184" t="s">
        <v>19</v>
      </c>
      <c r="N470" s="185" t="s">
        <v>46</v>
      </c>
      <c r="O470" s="67"/>
      <c r="P470" s="186">
        <f>O470*H470</f>
        <v>0</v>
      </c>
      <c r="Q470" s="186">
        <v>0</v>
      </c>
      <c r="R470" s="186">
        <f>Q470*H470</f>
        <v>0</v>
      </c>
      <c r="S470" s="186">
        <v>0</v>
      </c>
      <c r="T470" s="187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8" t="s">
        <v>228</v>
      </c>
      <c r="AT470" s="188" t="s">
        <v>163</v>
      </c>
      <c r="AU470" s="188" t="s">
        <v>84</v>
      </c>
      <c r="AY470" s="20" t="s">
        <v>159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20" t="s">
        <v>80</v>
      </c>
      <c r="BK470" s="189">
        <f>ROUND(I470*H470,2)</f>
        <v>0</v>
      </c>
      <c r="BL470" s="20" t="s">
        <v>228</v>
      </c>
      <c r="BM470" s="188" t="s">
        <v>544</v>
      </c>
    </row>
    <row r="471" spans="1:65" s="2" customFormat="1" ht="11.25">
      <c r="A471" s="37"/>
      <c r="B471" s="38"/>
      <c r="C471" s="39"/>
      <c r="D471" s="190" t="s">
        <v>169</v>
      </c>
      <c r="E471" s="39"/>
      <c r="F471" s="191" t="s">
        <v>545</v>
      </c>
      <c r="G471" s="39"/>
      <c r="H471" s="39"/>
      <c r="I471" s="192"/>
      <c r="J471" s="39"/>
      <c r="K471" s="39"/>
      <c r="L471" s="42"/>
      <c r="M471" s="193"/>
      <c r="N471" s="194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169</v>
      </c>
      <c r="AU471" s="20" t="s">
        <v>84</v>
      </c>
    </row>
    <row r="472" spans="1:65" s="2" customFormat="1" ht="11.25">
      <c r="A472" s="37"/>
      <c r="B472" s="38"/>
      <c r="C472" s="39"/>
      <c r="D472" s="195" t="s">
        <v>171</v>
      </c>
      <c r="E472" s="39"/>
      <c r="F472" s="196" t="s">
        <v>546</v>
      </c>
      <c r="G472" s="39"/>
      <c r="H472" s="39"/>
      <c r="I472" s="192"/>
      <c r="J472" s="39"/>
      <c r="K472" s="39"/>
      <c r="L472" s="42"/>
      <c r="M472" s="193"/>
      <c r="N472" s="194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171</v>
      </c>
      <c r="AU472" s="20" t="s">
        <v>84</v>
      </c>
    </row>
    <row r="473" spans="1:65" s="14" customFormat="1" ht="11.25">
      <c r="B473" s="207"/>
      <c r="C473" s="208"/>
      <c r="D473" s="190" t="s">
        <v>173</v>
      </c>
      <c r="E473" s="209" t="s">
        <v>19</v>
      </c>
      <c r="F473" s="210" t="s">
        <v>285</v>
      </c>
      <c r="G473" s="208"/>
      <c r="H473" s="211">
        <v>353.75</v>
      </c>
      <c r="I473" s="212"/>
      <c r="J473" s="208"/>
      <c r="K473" s="208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173</v>
      </c>
      <c r="AU473" s="217" t="s">
        <v>84</v>
      </c>
      <c r="AV473" s="14" t="s">
        <v>84</v>
      </c>
      <c r="AW473" s="14" t="s">
        <v>35</v>
      </c>
      <c r="AX473" s="14" t="s">
        <v>80</v>
      </c>
      <c r="AY473" s="217" t="s">
        <v>159</v>
      </c>
    </row>
    <row r="474" spans="1:65" s="2" customFormat="1" ht="24.2" customHeight="1">
      <c r="A474" s="37"/>
      <c r="B474" s="38"/>
      <c r="C474" s="177" t="s">
        <v>547</v>
      </c>
      <c r="D474" s="177" t="s">
        <v>163</v>
      </c>
      <c r="E474" s="178" t="s">
        <v>548</v>
      </c>
      <c r="F474" s="179" t="s">
        <v>549</v>
      </c>
      <c r="G474" s="180" t="s">
        <v>233</v>
      </c>
      <c r="H474" s="181">
        <v>353.75</v>
      </c>
      <c r="I474" s="182"/>
      <c r="J474" s="183">
        <f>ROUND(I474*H474,2)</f>
        <v>0</v>
      </c>
      <c r="K474" s="179" t="s">
        <v>19</v>
      </c>
      <c r="L474" s="42"/>
      <c r="M474" s="184" t="s">
        <v>19</v>
      </c>
      <c r="N474" s="185" t="s">
        <v>46</v>
      </c>
      <c r="O474" s="67"/>
      <c r="P474" s="186">
        <f>O474*H474</f>
        <v>0</v>
      </c>
      <c r="Q474" s="186">
        <v>2.64E-2</v>
      </c>
      <c r="R474" s="186">
        <f>Q474*H474</f>
        <v>9.3390000000000004</v>
      </c>
      <c r="S474" s="186">
        <v>0</v>
      </c>
      <c r="T474" s="187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8" t="s">
        <v>228</v>
      </c>
      <c r="AT474" s="188" t="s">
        <v>163</v>
      </c>
      <c r="AU474" s="188" t="s">
        <v>84</v>
      </c>
      <c r="AY474" s="20" t="s">
        <v>159</v>
      </c>
      <c r="BE474" s="189">
        <f>IF(N474="základní",J474,0)</f>
        <v>0</v>
      </c>
      <c r="BF474" s="189">
        <f>IF(N474="snížená",J474,0)</f>
        <v>0</v>
      </c>
      <c r="BG474" s="189">
        <f>IF(N474="zákl. přenesená",J474,0)</f>
        <v>0</v>
      </c>
      <c r="BH474" s="189">
        <f>IF(N474="sníž. přenesená",J474,0)</f>
        <v>0</v>
      </c>
      <c r="BI474" s="189">
        <f>IF(N474="nulová",J474,0)</f>
        <v>0</v>
      </c>
      <c r="BJ474" s="20" t="s">
        <v>80</v>
      </c>
      <c r="BK474" s="189">
        <f>ROUND(I474*H474,2)</f>
        <v>0</v>
      </c>
      <c r="BL474" s="20" t="s">
        <v>228</v>
      </c>
      <c r="BM474" s="188" t="s">
        <v>550</v>
      </c>
    </row>
    <row r="475" spans="1:65" s="2" customFormat="1" ht="19.5">
      <c r="A475" s="37"/>
      <c r="B475" s="38"/>
      <c r="C475" s="39"/>
      <c r="D475" s="190" t="s">
        <v>169</v>
      </c>
      <c r="E475" s="39"/>
      <c r="F475" s="191" t="s">
        <v>549</v>
      </c>
      <c r="G475" s="39"/>
      <c r="H475" s="39"/>
      <c r="I475" s="192"/>
      <c r="J475" s="39"/>
      <c r="K475" s="39"/>
      <c r="L475" s="42"/>
      <c r="M475" s="193"/>
      <c r="N475" s="194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169</v>
      </c>
      <c r="AU475" s="20" t="s">
        <v>84</v>
      </c>
    </row>
    <row r="476" spans="1:65" s="14" customFormat="1" ht="11.25">
      <c r="B476" s="207"/>
      <c r="C476" s="208"/>
      <c r="D476" s="190" t="s">
        <v>173</v>
      </c>
      <c r="E476" s="209" t="s">
        <v>19</v>
      </c>
      <c r="F476" s="210" t="s">
        <v>285</v>
      </c>
      <c r="G476" s="208"/>
      <c r="H476" s="211">
        <v>353.75</v>
      </c>
      <c r="I476" s="212"/>
      <c r="J476" s="208"/>
      <c r="K476" s="208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173</v>
      </c>
      <c r="AU476" s="217" t="s">
        <v>84</v>
      </c>
      <c r="AV476" s="14" t="s">
        <v>84</v>
      </c>
      <c r="AW476" s="14" t="s">
        <v>35</v>
      </c>
      <c r="AX476" s="14" t="s">
        <v>80</v>
      </c>
      <c r="AY476" s="217" t="s">
        <v>159</v>
      </c>
    </row>
    <row r="477" spans="1:65" s="2" customFormat="1" ht="24.2" customHeight="1">
      <c r="A477" s="37"/>
      <c r="B477" s="38"/>
      <c r="C477" s="177" t="s">
        <v>551</v>
      </c>
      <c r="D477" s="177" t="s">
        <v>163</v>
      </c>
      <c r="E477" s="178" t="s">
        <v>552</v>
      </c>
      <c r="F477" s="179" t="s">
        <v>553</v>
      </c>
      <c r="G477" s="180" t="s">
        <v>233</v>
      </c>
      <c r="H477" s="181">
        <v>353.75</v>
      </c>
      <c r="I477" s="182"/>
      <c r="J477" s="183">
        <f>ROUND(I477*H477,2)</f>
        <v>0</v>
      </c>
      <c r="K477" s="179" t="s">
        <v>167</v>
      </c>
      <c r="L477" s="42"/>
      <c r="M477" s="184" t="s">
        <v>19</v>
      </c>
      <c r="N477" s="185" t="s">
        <v>46</v>
      </c>
      <c r="O477" s="67"/>
      <c r="P477" s="186">
        <f>O477*H477</f>
        <v>0</v>
      </c>
      <c r="Q477" s="186">
        <v>0</v>
      </c>
      <c r="R477" s="186">
        <f>Q477*H477</f>
        <v>0</v>
      </c>
      <c r="S477" s="186">
        <v>0</v>
      </c>
      <c r="T477" s="187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8" t="s">
        <v>228</v>
      </c>
      <c r="AT477" s="188" t="s">
        <v>163</v>
      </c>
      <c r="AU477" s="188" t="s">
        <v>84</v>
      </c>
      <c r="AY477" s="20" t="s">
        <v>159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20" t="s">
        <v>80</v>
      </c>
      <c r="BK477" s="189">
        <f>ROUND(I477*H477,2)</f>
        <v>0</v>
      </c>
      <c r="BL477" s="20" t="s">
        <v>228</v>
      </c>
      <c r="BM477" s="188" t="s">
        <v>554</v>
      </c>
    </row>
    <row r="478" spans="1:65" s="2" customFormat="1" ht="19.5">
      <c r="A478" s="37"/>
      <c r="B478" s="38"/>
      <c r="C478" s="39"/>
      <c r="D478" s="190" t="s">
        <v>169</v>
      </c>
      <c r="E478" s="39"/>
      <c r="F478" s="191" t="s">
        <v>555</v>
      </c>
      <c r="G478" s="39"/>
      <c r="H478" s="39"/>
      <c r="I478" s="192"/>
      <c r="J478" s="39"/>
      <c r="K478" s="39"/>
      <c r="L478" s="42"/>
      <c r="M478" s="193"/>
      <c r="N478" s="194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169</v>
      </c>
      <c r="AU478" s="20" t="s">
        <v>84</v>
      </c>
    </row>
    <row r="479" spans="1:65" s="2" customFormat="1" ht="11.25">
      <c r="A479" s="37"/>
      <c r="B479" s="38"/>
      <c r="C479" s="39"/>
      <c r="D479" s="195" t="s">
        <v>171</v>
      </c>
      <c r="E479" s="39"/>
      <c r="F479" s="196" t="s">
        <v>556</v>
      </c>
      <c r="G479" s="39"/>
      <c r="H479" s="39"/>
      <c r="I479" s="192"/>
      <c r="J479" s="39"/>
      <c r="K479" s="39"/>
      <c r="L479" s="42"/>
      <c r="M479" s="193"/>
      <c r="N479" s="194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171</v>
      </c>
      <c r="AU479" s="20" t="s">
        <v>84</v>
      </c>
    </row>
    <row r="480" spans="1:65" s="14" customFormat="1" ht="11.25">
      <c r="B480" s="207"/>
      <c r="C480" s="208"/>
      <c r="D480" s="190" t="s">
        <v>173</v>
      </c>
      <c r="E480" s="209" t="s">
        <v>19</v>
      </c>
      <c r="F480" s="210" t="s">
        <v>285</v>
      </c>
      <c r="G480" s="208"/>
      <c r="H480" s="211">
        <v>353.75</v>
      </c>
      <c r="I480" s="212"/>
      <c r="J480" s="208"/>
      <c r="K480" s="208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173</v>
      </c>
      <c r="AU480" s="217" t="s">
        <v>84</v>
      </c>
      <c r="AV480" s="14" t="s">
        <v>84</v>
      </c>
      <c r="AW480" s="14" t="s">
        <v>35</v>
      </c>
      <c r="AX480" s="14" t="s">
        <v>80</v>
      </c>
      <c r="AY480" s="217" t="s">
        <v>159</v>
      </c>
    </row>
    <row r="481" spans="1:65" s="2" customFormat="1" ht="24.2" customHeight="1">
      <c r="A481" s="37"/>
      <c r="B481" s="38"/>
      <c r="C481" s="177" t="s">
        <v>557</v>
      </c>
      <c r="D481" s="177" t="s">
        <v>163</v>
      </c>
      <c r="E481" s="178" t="s">
        <v>558</v>
      </c>
      <c r="F481" s="179" t="s">
        <v>559</v>
      </c>
      <c r="G481" s="180" t="s">
        <v>233</v>
      </c>
      <c r="H481" s="181">
        <v>353.75</v>
      </c>
      <c r="I481" s="182"/>
      <c r="J481" s="183">
        <f>ROUND(I481*H481,2)</f>
        <v>0</v>
      </c>
      <c r="K481" s="179" t="s">
        <v>167</v>
      </c>
      <c r="L481" s="42"/>
      <c r="M481" s="184" t="s">
        <v>19</v>
      </c>
      <c r="N481" s="185" t="s">
        <v>46</v>
      </c>
      <c r="O481" s="67"/>
      <c r="P481" s="186">
        <f>O481*H481</f>
        <v>0</v>
      </c>
      <c r="Q481" s="186">
        <v>2.5000000000000001E-4</v>
      </c>
      <c r="R481" s="186">
        <f>Q481*H481</f>
        <v>8.8437500000000002E-2</v>
      </c>
      <c r="S481" s="186">
        <v>0</v>
      </c>
      <c r="T481" s="187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8" t="s">
        <v>228</v>
      </c>
      <c r="AT481" s="188" t="s">
        <v>163</v>
      </c>
      <c r="AU481" s="188" t="s">
        <v>84</v>
      </c>
      <c r="AY481" s="20" t="s">
        <v>159</v>
      </c>
      <c r="BE481" s="189">
        <f>IF(N481="základní",J481,0)</f>
        <v>0</v>
      </c>
      <c r="BF481" s="189">
        <f>IF(N481="snížená",J481,0)</f>
        <v>0</v>
      </c>
      <c r="BG481" s="189">
        <f>IF(N481="zákl. přenesená",J481,0)</f>
        <v>0</v>
      </c>
      <c r="BH481" s="189">
        <f>IF(N481="sníž. přenesená",J481,0)</f>
        <v>0</v>
      </c>
      <c r="BI481" s="189">
        <f>IF(N481="nulová",J481,0)</f>
        <v>0</v>
      </c>
      <c r="BJ481" s="20" t="s">
        <v>80</v>
      </c>
      <c r="BK481" s="189">
        <f>ROUND(I481*H481,2)</f>
        <v>0</v>
      </c>
      <c r="BL481" s="20" t="s">
        <v>228</v>
      </c>
      <c r="BM481" s="188" t="s">
        <v>560</v>
      </c>
    </row>
    <row r="482" spans="1:65" s="2" customFormat="1" ht="19.5">
      <c r="A482" s="37"/>
      <c r="B482" s="38"/>
      <c r="C482" s="39"/>
      <c r="D482" s="190" t="s">
        <v>169</v>
      </c>
      <c r="E482" s="39"/>
      <c r="F482" s="191" t="s">
        <v>561</v>
      </c>
      <c r="G482" s="39"/>
      <c r="H482" s="39"/>
      <c r="I482" s="192"/>
      <c r="J482" s="39"/>
      <c r="K482" s="39"/>
      <c r="L482" s="42"/>
      <c r="M482" s="193"/>
      <c r="N482" s="194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169</v>
      </c>
      <c r="AU482" s="20" t="s">
        <v>84</v>
      </c>
    </row>
    <row r="483" spans="1:65" s="2" customFormat="1" ht="11.25">
      <c r="A483" s="37"/>
      <c r="B483" s="38"/>
      <c r="C483" s="39"/>
      <c r="D483" s="195" t="s">
        <v>171</v>
      </c>
      <c r="E483" s="39"/>
      <c r="F483" s="196" t="s">
        <v>562</v>
      </c>
      <c r="G483" s="39"/>
      <c r="H483" s="39"/>
      <c r="I483" s="192"/>
      <c r="J483" s="39"/>
      <c r="K483" s="39"/>
      <c r="L483" s="42"/>
      <c r="M483" s="193"/>
      <c r="N483" s="194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171</v>
      </c>
      <c r="AU483" s="20" t="s">
        <v>84</v>
      </c>
    </row>
    <row r="484" spans="1:65" s="14" customFormat="1" ht="11.25">
      <c r="B484" s="207"/>
      <c r="C484" s="208"/>
      <c r="D484" s="190" t="s">
        <v>173</v>
      </c>
      <c r="E484" s="209" t="s">
        <v>19</v>
      </c>
      <c r="F484" s="210" t="s">
        <v>285</v>
      </c>
      <c r="G484" s="208"/>
      <c r="H484" s="211">
        <v>353.75</v>
      </c>
      <c r="I484" s="212"/>
      <c r="J484" s="208"/>
      <c r="K484" s="208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173</v>
      </c>
      <c r="AU484" s="217" t="s">
        <v>84</v>
      </c>
      <c r="AV484" s="14" t="s">
        <v>84</v>
      </c>
      <c r="AW484" s="14" t="s">
        <v>35</v>
      </c>
      <c r="AX484" s="14" t="s">
        <v>80</v>
      </c>
      <c r="AY484" s="217" t="s">
        <v>159</v>
      </c>
    </row>
    <row r="485" spans="1:65" s="12" customFormat="1" ht="22.9" customHeight="1">
      <c r="B485" s="161"/>
      <c r="C485" s="162"/>
      <c r="D485" s="163" t="s">
        <v>74</v>
      </c>
      <c r="E485" s="175" t="s">
        <v>563</v>
      </c>
      <c r="F485" s="175" t="s">
        <v>564</v>
      </c>
      <c r="G485" s="162"/>
      <c r="H485" s="162"/>
      <c r="I485" s="165"/>
      <c r="J485" s="176">
        <f>BK485</f>
        <v>0</v>
      </c>
      <c r="K485" s="162"/>
      <c r="L485" s="167"/>
      <c r="M485" s="168"/>
      <c r="N485" s="169"/>
      <c r="O485" s="169"/>
      <c r="P485" s="170">
        <f>SUM(P486:P550)</f>
        <v>0</v>
      </c>
      <c r="Q485" s="169"/>
      <c r="R485" s="170">
        <f>SUM(R486:R550)</f>
        <v>2.8464959900000002</v>
      </c>
      <c r="S485" s="169"/>
      <c r="T485" s="171">
        <f>SUM(T486:T550)</f>
        <v>1.2615299999999998E-2</v>
      </c>
      <c r="AR485" s="172" t="s">
        <v>84</v>
      </c>
      <c r="AT485" s="173" t="s">
        <v>74</v>
      </c>
      <c r="AU485" s="173" t="s">
        <v>80</v>
      </c>
      <c r="AY485" s="172" t="s">
        <v>159</v>
      </c>
      <c r="BK485" s="174">
        <f>SUM(BK486:BK550)</f>
        <v>0</v>
      </c>
    </row>
    <row r="486" spans="1:65" s="2" customFormat="1" ht="24.2" customHeight="1">
      <c r="A486" s="37"/>
      <c r="B486" s="38"/>
      <c r="C486" s="177" t="s">
        <v>565</v>
      </c>
      <c r="D486" s="177" t="s">
        <v>163</v>
      </c>
      <c r="E486" s="178" t="s">
        <v>566</v>
      </c>
      <c r="F486" s="179" t="s">
        <v>567</v>
      </c>
      <c r="G486" s="180" t="s">
        <v>166</v>
      </c>
      <c r="H486" s="181">
        <v>353.75</v>
      </c>
      <c r="I486" s="182"/>
      <c r="J486" s="183">
        <f>ROUND(I486*H486,2)</f>
        <v>0</v>
      </c>
      <c r="K486" s="179" t="s">
        <v>167</v>
      </c>
      <c r="L486" s="42"/>
      <c r="M486" s="184" t="s">
        <v>19</v>
      </c>
      <c r="N486" s="185" t="s">
        <v>46</v>
      </c>
      <c r="O486" s="67"/>
      <c r="P486" s="186">
        <f>O486*H486</f>
        <v>0</v>
      </c>
      <c r="Q486" s="186">
        <v>0</v>
      </c>
      <c r="R486" s="186">
        <f>Q486*H486</f>
        <v>0</v>
      </c>
      <c r="S486" s="186">
        <v>3.4999999999999997E-5</v>
      </c>
      <c r="T486" s="187">
        <f>S486*H486</f>
        <v>1.2381249999999998E-2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8" t="s">
        <v>228</v>
      </c>
      <c r="AT486" s="188" t="s">
        <v>163</v>
      </c>
      <c r="AU486" s="188" t="s">
        <v>84</v>
      </c>
      <c r="AY486" s="20" t="s">
        <v>159</v>
      </c>
      <c r="BE486" s="189">
        <f>IF(N486="základní",J486,0)</f>
        <v>0</v>
      </c>
      <c r="BF486" s="189">
        <f>IF(N486="snížená",J486,0)</f>
        <v>0</v>
      </c>
      <c r="BG486" s="189">
        <f>IF(N486="zákl. přenesená",J486,0)</f>
        <v>0</v>
      </c>
      <c r="BH486" s="189">
        <f>IF(N486="sníž. přenesená",J486,0)</f>
        <v>0</v>
      </c>
      <c r="BI486" s="189">
        <f>IF(N486="nulová",J486,0)</f>
        <v>0</v>
      </c>
      <c r="BJ486" s="20" t="s">
        <v>80</v>
      </c>
      <c r="BK486" s="189">
        <f>ROUND(I486*H486,2)</f>
        <v>0</v>
      </c>
      <c r="BL486" s="20" t="s">
        <v>228</v>
      </c>
      <c r="BM486" s="188" t="s">
        <v>568</v>
      </c>
    </row>
    <row r="487" spans="1:65" s="2" customFormat="1" ht="19.5">
      <c r="A487" s="37"/>
      <c r="B487" s="38"/>
      <c r="C487" s="39"/>
      <c r="D487" s="190" t="s">
        <v>169</v>
      </c>
      <c r="E487" s="39"/>
      <c r="F487" s="191" t="s">
        <v>569</v>
      </c>
      <c r="G487" s="39"/>
      <c r="H487" s="39"/>
      <c r="I487" s="192"/>
      <c r="J487" s="39"/>
      <c r="K487" s="39"/>
      <c r="L487" s="42"/>
      <c r="M487" s="193"/>
      <c r="N487" s="194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20" t="s">
        <v>169</v>
      </c>
      <c r="AU487" s="20" t="s">
        <v>84</v>
      </c>
    </row>
    <row r="488" spans="1:65" s="2" customFormat="1" ht="11.25">
      <c r="A488" s="37"/>
      <c r="B488" s="38"/>
      <c r="C488" s="39"/>
      <c r="D488" s="195" t="s">
        <v>171</v>
      </c>
      <c r="E488" s="39"/>
      <c r="F488" s="196" t="s">
        <v>570</v>
      </c>
      <c r="G488" s="39"/>
      <c r="H488" s="39"/>
      <c r="I488" s="192"/>
      <c r="J488" s="39"/>
      <c r="K488" s="39"/>
      <c r="L488" s="42"/>
      <c r="M488" s="193"/>
      <c r="N488" s="194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171</v>
      </c>
      <c r="AU488" s="20" t="s">
        <v>84</v>
      </c>
    </row>
    <row r="489" spans="1:65" s="13" customFormat="1" ht="11.25">
      <c r="B489" s="197"/>
      <c r="C489" s="198"/>
      <c r="D489" s="190" t="s">
        <v>173</v>
      </c>
      <c r="E489" s="199" t="s">
        <v>19</v>
      </c>
      <c r="F489" s="200" t="s">
        <v>571</v>
      </c>
      <c r="G489" s="198"/>
      <c r="H489" s="199" t="s">
        <v>19</v>
      </c>
      <c r="I489" s="201"/>
      <c r="J489" s="198"/>
      <c r="K489" s="198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173</v>
      </c>
      <c r="AU489" s="206" t="s">
        <v>84</v>
      </c>
      <c r="AV489" s="13" t="s">
        <v>80</v>
      </c>
      <c r="AW489" s="13" t="s">
        <v>35</v>
      </c>
      <c r="AX489" s="13" t="s">
        <v>75</v>
      </c>
      <c r="AY489" s="206" t="s">
        <v>159</v>
      </c>
    </row>
    <row r="490" spans="1:65" s="14" customFormat="1" ht="11.25">
      <c r="B490" s="207"/>
      <c r="C490" s="208"/>
      <c r="D490" s="190" t="s">
        <v>173</v>
      </c>
      <c r="E490" s="209" t="s">
        <v>19</v>
      </c>
      <c r="F490" s="210" t="s">
        <v>285</v>
      </c>
      <c r="G490" s="208"/>
      <c r="H490" s="211">
        <v>353.75</v>
      </c>
      <c r="I490" s="212"/>
      <c r="J490" s="208"/>
      <c r="K490" s="208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173</v>
      </c>
      <c r="AU490" s="217" t="s">
        <v>84</v>
      </c>
      <c r="AV490" s="14" t="s">
        <v>84</v>
      </c>
      <c r="AW490" s="14" t="s">
        <v>35</v>
      </c>
      <c r="AX490" s="14" t="s">
        <v>80</v>
      </c>
      <c r="AY490" s="217" t="s">
        <v>159</v>
      </c>
    </row>
    <row r="491" spans="1:65" s="2" customFormat="1" ht="16.5" customHeight="1">
      <c r="A491" s="37"/>
      <c r="B491" s="38"/>
      <c r="C491" s="230" t="s">
        <v>572</v>
      </c>
      <c r="D491" s="230" t="s">
        <v>530</v>
      </c>
      <c r="E491" s="231" t="s">
        <v>573</v>
      </c>
      <c r="F491" s="232" t="s">
        <v>574</v>
      </c>
      <c r="G491" s="233" t="s">
        <v>233</v>
      </c>
      <c r="H491" s="234">
        <v>389.125</v>
      </c>
      <c r="I491" s="235"/>
      <c r="J491" s="236">
        <f>ROUND(I491*H491,2)</f>
        <v>0</v>
      </c>
      <c r="K491" s="232" t="s">
        <v>167</v>
      </c>
      <c r="L491" s="237"/>
      <c r="M491" s="238" t="s">
        <v>19</v>
      </c>
      <c r="N491" s="239" t="s">
        <v>46</v>
      </c>
      <c r="O491" s="67"/>
      <c r="P491" s="186">
        <f>O491*H491</f>
        <v>0</v>
      </c>
      <c r="Q491" s="186">
        <v>3.5E-4</v>
      </c>
      <c r="R491" s="186">
        <f>Q491*H491</f>
        <v>0.13619375</v>
      </c>
      <c r="S491" s="186">
        <v>0</v>
      </c>
      <c r="T491" s="187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8" t="s">
        <v>513</v>
      </c>
      <c r="AT491" s="188" t="s">
        <v>530</v>
      </c>
      <c r="AU491" s="188" t="s">
        <v>84</v>
      </c>
      <c r="AY491" s="20" t="s">
        <v>159</v>
      </c>
      <c r="BE491" s="189">
        <f>IF(N491="základní",J491,0)</f>
        <v>0</v>
      </c>
      <c r="BF491" s="189">
        <f>IF(N491="snížená",J491,0)</f>
        <v>0</v>
      </c>
      <c r="BG491" s="189">
        <f>IF(N491="zákl. přenesená",J491,0)</f>
        <v>0</v>
      </c>
      <c r="BH491" s="189">
        <f>IF(N491="sníž. přenesená",J491,0)</f>
        <v>0</v>
      </c>
      <c r="BI491" s="189">
        <f>IF(N491="nulová",J491,0)</f>
        <v>0</v>
      </c>
      <c r="BJ491" s="20" t="s">
        <v>80</v>
      </c>
      <c r="BK491" s="189">
        <f>ROUND(I491*H491,2)</f>
        <v>0</v>
      </c>
      <c r="BL491" s="20" t="s">
        <v>228</v>
      </c>
      <c r="BM491" s="188" t="s">
        <v>575</v>
      </c>
    </row>
    <row r="492" spans="1:65" s="2" customFormat="1" ht="11.25">
      <c r="A492" s="37"/>
      <c r="B492" s="38"/>
      <c r="C492" s="39"/>
      <c r="D492" s="190" t="s">
        <v>169</v>
      </c>
      <c r="E492" s="39"/>
      <c r="F492" s="191" t="s">
        <v>574</v>
      </c>
      <c r="G492" s="39"/>
      <c r="H492" s="39"/>
      <c r="I492" s="192"/>
      <c r="J492" s="39"/>
      <c r="K492" s="39"/>
      <c r="L492" s="42"/>
      <c r="M492" s="193"/>
      <c r="N492" s="194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169</v>
      </c>
      <c r="AU492" s="20" t="s">
        <v>84</v>
      </c>
    </row>
    <row r="493" spans="1:65" s="14" customFormat="1" ht="11.25">
      <c r="B493" s="207"/>
      <c r="C493" s="208"/>
      <c r="D493" s="190" t="s">
        <v>173</v>
      </c>
      <c r="E493" s="209" t="s">
        <v>19</v>
      </c>
      <c r="F493" s="210" t="s">
        <v>285</v>
      </c>
      <c r="G493" s="208"/>
      <c r="H493" s="211">
        <v>353.75</v>
      </c>
      <c r="I493" s="212"/>
      <c r="J493" s="208"/>
      <c r="K493" s="208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173</v>
      </c>
      <c r="AU493" s="217" t="s">
        <v>84</v>
      </c>
      <c r="AV493" s="14" t="s">
        <v>84</v>
      </c>
      <c r="AW493" s="14" t="s">
        <v>35</v>
      </c>
      <c r="AX493" s="14" t="s">
        <v>80</v>
      </c>
      <c r="AY493" s="217" t="s">
        <v>159</v>
      </c>
    </row>
    <row r="494" spans="1:65" s="14" customFormat="1" ht="11.25">
      <c r="B494" s="207"/>
      <c r="C494" s="208"/>
      <c r="D494" s="190" t="s">
        <v>173</v>
      </c>
      <c r="E494" s="208"/>
      <c r="F494" s="210" t="s">
        <v>576</v>
      </c>
      <c r="G494" s="208"/>
      <c r="H494" s="211">
        <v>389.125</v>
      </c>
      <c r="I494" s="212"/>
      <c r="J494" s="208"/>
      <c r="K494" s="208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173</v>
      </c>
      <c r="AU494" s="217" t="s">
        <v>84</v>
      </c>
      <c r="AV494" s="14" t="s">
        <v>84</v>
      </c>
      <c r="AW494" s="14" t="s">
        <v>4</v>
      </c>
      <c r="AX494" s="14" t="s">
        <v>80</v>
      </c>
      <c r="AY494" s="217" t="s">
        <v>159</v>
      </c>
    </row>
    <row r="495" spans="1:65" s="2" customFormat="1" ht="24.2" customHeight="1">
      <c r="A495" s="37"/>
      <c r="B495" s="38"/>
      <c r="C495" s="177" t="s">
        <v>577</v>
      </c>
      <c r="D495" s="177" t="s">
        <v>163</v>
      </c>
      <c r="E495" s="178" t="s">
        <v>578</v>
      </c>
      <c r="F495" s="179" t="s">
        <v>579</v>
      </c>
      <c r="G495" s="180" t="s">
        <v>233</v>
      </c>
      <c r="H495" s="181">
        <v>23.405000000000001</v>
      </c>
      <c r="I495" s="182"/>
      <c r="J495" s="183">
        <f>ROUND(I495*H495,2)</f>
        <v>0</v>
      </c>
      <c r="K495" s="179" t="s">
        <v>167</v>
      </c>
      <c r="L495" s="42"/>
      <c r="M495" s="184" t="s">
        <v>19</v>
      </c>
      <c r="N495" s="185" t="s">
        <v>46</v>
      </c>
      <c r="O495" s="67"/>
      <c r="P495" s="186">
        <f>O495*H495</f>
        <v>0</v>
      </c>
      <c r="Q495" s="186">
        <v>0</v>
      </c>
      <c r="R495" s="186">
        <f>Q495*H495</f>
        <v>0</v>
      </c>
      <c r="S495" s="186">
        <v>1.0000000000000001E-5</v>
      </c>
      <c r="T495" s="187">
        <f>S495*H495</f>
        <v>2.3405000000000002E-4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8" t="s">
        <v>228</v>
      </c>
      <c r="AT495" s="188" t="s">
        <v>163</v>
      </c>
      <c r="AU495" s="188" t="s">
        <v>84</v>
      </c>
      <c r="AY495" s="20" t="s">
        <v>159</v>
      </c>
      <c r="BE495" s="189">
        <f>IF(N495="základní",J495,0)</f>
        <v>0</v>
      </c>
      <c r="BF495" s="189">
        <f>IF(N495="snížená",J495,0)</f>
        <v>0</v>
      </c>
      <c r="BG495" s="189">
        <f>IF(N495="zákl. přenesená",J495,0)</f>
        <v>0</v>
      </c>
      <c r="BH495" s="189">
        <f>IF(N495="sníž. přenesená",J495,0)</f>
        <v>0</v>
      </c>
      <c r="BI495" s="189">
        <f>IF(N495="nulová",J495,0)</f>
        <v>0</v>
      </c>
      <c r="BJ495" s="20" t="s">
        <v>80</v>
      </c>
      <c r="BK495" s="189">
        <f>ROUND(I495*H495,2)</f>
        <v>0</v>
      </c>
      <c r="BL495" s="20" t="s">
        <v>228</v>
      </c>
      <c r="BM495" s="188" t="s">
        <v>580</v>
      </c>
    </row>
    <row r="496" spans="1:65" s="2" customFormat="1" ht="19.5">
      <c r="A496" s="37"/>
      <c r="B496" s="38"/>
      <c r="C496" s="39"/>
      <c r="D496" s="190" t="s">
        <v>169</v>
      </c>
      <c r="E496" s="39"/>
      <c r="F496" s="191" t="s">
        <v>581</v>
      </c>
      <c r="G496" s="39"/>
      <c r="H496" s="39"/>
      <c r="I496" s="192"/>
      <c r="J496" s="39"/>
      <c r="K496" s="39"/>
      <c r="L496" s="42"/>
      <c r="M496" s="193"/>
      <c r="N496" s="194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169</v>
      </c>
      <c r="AU496" s="20" t="s">
        <v>84</v>
      </c>
    </row>
    <row r="497" spans="1:65" s="2" customFormat="1" ht="11.25">
      <c r="A497" s="37"/>
      <c r="B497" s="38"/>
      <c r="C497" s="39"/>
      <c r="D497" s="195" t="s">
        <v>171</v>
      </c>
      <c r="E497" s="39"/>
      <c r="F497" s="196" t="s">
        <v>582</v>
      </c>
      <c r="G497" s="39"/>
      <c r="H497" s="39"/>
      <c r="I497" s="192"/>
      <c r="J497" s="39"/>
      <c r="K497" s="39"/>
      <c r="L497" s="42"/>
      <c r="M497" s="193"/>
      <c r="N497" s="194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20" t="s">
        <v>171</v>
      </c>
      <c r="AU497" s="20" t="s">
        <v>84</v>
      </c>
    </row>
    <row r="498" spans="1:65" s="13" customFormat="1" ht="11.25">
      <c r="B498" s="197"/>
      <c r="C498" s="198"/>
      <c r="D498" s="190" t="s">
        <v>173</v>
      </c>
      <c r="E498" s="199" t="s">
        <v>19</v>
      </c>
      <c r="F498" s="200" t="s">
        <v>324</v>
      </c>
      <c r="G498" s="198"/>
      <c r="H498" s="199" t="s">
        <v>19</v>
      </c>
      <c r="I498" s="201"/>
      <c r="J498" s="198"/>
      <c r="K498" s="198"/>
      <c r="L498" s="202"/>
      <c r="M498" s="203"/>
      <c r="N498" s="204"/>
      <c r="O498" s="204"/>
      <c r="P498" s="204"/>
      <c r="Q498" s="204"/>
      <c r="R498" s="204"/>
      <c r="S498" s="204"/>
      <c r="T498" s="205"/>
      <c r="AT498" s="206" t="s">
        <v>173</v>
      </c>
      <c r="AU498" s="206" t="s">
        <v>84</v>
      </c>
      <c r="AV498" s="13" t="s">
        <v>80</v>
      </c>
      <c r="AW498" s="13" t="s">
        <v>35</v>
      </c>
      <c r="AX498" s="13" t="s">
        <v>75</v>
      </c>
      <c r="AY498" s="206" t="s">
        <v>159</v>
      </c>
    </row>
    <row r="499" spans="1:65" s="14" customFormat="1" ht="11.25">
      <c r="B499" s="207"/>
      <c r="C499" s="208"/>
      <c r="D499" s="190" t="s">
        <v>173</v>
      </c>
      <c r="E499" s="209" t="s">
        <v>19</v>
      </c>
      <c r="F499" s="210" t="s">
        <v>583</v>
      </c>
      <c r="G499" s="208"/>
      <c r="H499" s="211">
        <v>13.2</v>
      </c>
      <c r="I499" s="212"/>
      <c r="J499" s="208"/>
      <c r="K499" s="208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173</v>
      </c>
      <c r="AU499" s="217" t="s">
        <v>84</v>
      </c>
      <c r="AV499" s="14" t="s">
        <v>84</v>
      </c>
      <c r="AW499" s="14" t="s">
        <v>35</v>
      </c>
      <c r="AX499" s="14" t="s">
        <v>75</v>
      </c>
      <c r="AY499" s="217" t="s">
        <v>159</v>
      </c>
    </row>
    <row r="500" spans="1:65" s="13" customFormat="1" ht="11.25">
      <c r="B500" s="197"/>
      <c r="C500" s="198"/>
      <c r="D500" s="190" t="s">
        <v>173</v>
      </c>
      <c r="E500" s="199" t="s">
        <v>19</v>
      </c>
      <c r="F500" s="200" t="s">
        <v>397</v>
      </c>
      <c r="G500" s="198"/>
      <c r="H500" s="199" t="s">
        <v>19</v>
      </c>
      <c r="I500" s="201"/>
      <c r="J500" s="198"/>
      <c r="K500" s="198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173</v>
      </c>
      <c r="AU500" s="206" t="s">
        <v>84</v>
      </c>
      <c r="AV500" s="13" t="s">
        <v>80</v>
      </c>
      <c r="AW500" s="13" t="s">
        <v>35</v>
      </c>
      <c r="AX500" s="13" t="s">
        <v>75</v>
      </c>
      <c r="AY500" s="206" t="s">
        <v>159</v>
      </c>
    </row>
    <row r="501" spans="1:65" s="14" customFormat="1" ht="11.25">
      <c r="B501" s="207"/>
      <c r="C501" s="208"/>
      <c r="D501" s="190" t="s">
        <v>173</v>
      </c>
      <c r="E501" s="209" t="s">
        <v>19</v>
      </c>
      <c r="F501" s="210" t="s">
        <v>398</v>
      </c>
      <c r="G501" s="208"/>
      <c r="H501" s="211">
        <v>10.205</v>
      </c>
      <c r="I501" s="212"/>
      <c r="J501" s="208"/>
      <c r="K501" s="208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173</v>
      </c>
      <c r="AU501" s="217" t="s">
        <v>84</v>
      </c>
      <c r="AV501" s="14" t="s">
        <v>84</v>
      </c>
      <c r="AW501" s="14" t="s">
        <v>35</v>
      </c>
      <c r="AX501" s="14" t="s">
        <v>75</v>
      </c>
      <c r="AY501" s="217" t="s">
        <v>159</v>
      </c>
    </row>
    <row r="502" spans="1:65" s="15" customFormat="1" ht="11.25">
      <c r="B502" s="218"/>
      <c r="C502" s="219"/>
      <c r="D502" s="190" t="s">
        <v>173</v>
      </c>
      <c r="E502" s="220" t="s">
        <v>19</v>
      </c>
      <c r="F502" s="221" t="s">
        <v>272</v>
      </c>
      <c r="G502" s="219"/>
      <c r="H502" s="222">
        <v>23.405000000000001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173</v>
      </c>
      <c r="AU502" s="228" t="s">
        <v>84</v>
      </c>
      <c r="AV502" s="15" t="s">
        <v>90</v>
      </c>
      <c r="AW502" s="15" t="s">
        <v>35</v>
      </c>
      <c r="AX502" s="15" t="s">
        <v>80</v>
      </c>
      <c r="AY502" s="228" t="s">
        <v>159</v>
      </c>
    </row>
    <row r="503" spans="1:65" s="2" customFormat="1" ht="16.5" customHeight="1">
      <c r="A503" s="37"/>
      <c r="B503" s="38"/>
      <c r="C503" s="230" t="s">
        <v>584</v>
      </c>
      <c r="D503" s="230" t="s">
        <v>530</v>
      </c>
      <c r="E503" s="231" t="s">
        <v>585</v>
      </c>
      <c r="F503" s="232" t="s">
        <v>586</v>
      </c>
      <c r="G503" s="233" t="s">
        <v>233</v>
      </c>
      <c r="H503" s="234">
        <v>25.745999999999999</v>
      </c>
      <c r="I503" s="235"/>
      <c r="J503" s="236">
        <f>ROUND(I503*H503,2)</f>
        <v>0</v>
      </c>
      <c r="K503" s="232" t="s">
        <v>167</v>
      </c>
      <c r="L503" s="237"/>
      <c r="M503" s="238" t="s">
        <v>19</v>
      </c>
      <c r="N503" s="239" t="s">
        <v>46</v>
      </c>
      <c r="O503" s="67"/>
      <c r="P503" s="186">
        <f>O503*H503</f>
        <v>0</v>
      </c>
      <c r="Q503" s="186">
        <v>4.0000000000000003E-5</v>
      </c>
      <c r="R503" s="186">
        <f>Q503*H503</f>
        <v>1.02984E-3</v>
      </c>
      <c r="S503" s="186">
        <v>0</v>
      </c>
      <c r="T503" s="187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8" t="s">
        <v>513</v>
      </c>
      <c r="AT503" s="188" t="s">
        <v>530</v>
      </c>
      <c r="AU503" s="188" t="s">
        <v>84</v>
      </c>
      <c r="AY503" s="20" t="s">
        <v>159</v>
      </c>
      <c r="BE503" s="189">
        <f>IF(N503="základní",J503,0)</f>
        <v>0</v>
      </c>
      <c r="BF503" s="189">
        <f>IF(N503="snížená",J503,0)</f>
        <v>0</v>
      </c>
      <c r="BG503" s="189">
        <f>IF(N503="zákl. přenesená",J503,0)</f>
        <v>0</v>
      </c>
      <c r="BH503" s="189">
        <f>IF(N503="sníž. přenesená",J503,0)</f>
        <v>0</v>
      </c>
      <c r="BI503" s="189">
        <f>IF(N503="nulová",J503,0)</f>
        <v>0</v>
      </c>
      <c r="BJ503" s="20" t="s">
        <v>80</v>
      </c>
      <c r="BK503" s="189">
        <f>ROUND(I503*H503,2)</f>
        <v>0</v>
      </c>
      <c r="BL503" s="20" t="s">
        <v>228</v>
      </c>
      <c r="BM503" s="188" t="s">
        <v>587</v>
      </c>
    </row>
    <row r="504" spans="1:65" s="2" customFormat="1" ht="11.25">
      <c r="A504" s="37"/>
      <c r="B504" s="38"/>
      <c r="C504" s="39"/>
      <c r="D504" s="190" t="s">
        <v>169</v>
      </c>
      <c r="E504" s="39"/>
      <c r="F504" s="191" t="s">
        <v>586</v>
      </c>
      <c r="G504" s="39"/>
      <c r="H504" s="39"/>
      <c r="I504" s="192"/>
      <c r="J504" s="39"/>
      <c r="K504" s="39"/>
      <c r="L504" s="42"/>
      <c r="M504" s="193"/>
      <c r="N504" s="194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169</v>
      </c>
      <c r="AU504" s="20" t="s">
        <v>84</v>
      </c>
    </row>
    <row r="505" spans="1:65" s="14" customFormat="1" ht="11.25">
      <c r="B505" s="207"/>
      <c r="C505" s="208"/>
      <c r="D505" s="190" t="s">
        <v>173</v>
      </c>
      <c r="E505" s="209" t="s">
        <v>19</v>
      </c>
      <c r="F505" s="210" t="s">
        <v>588</v>
      </c>
      <c r="G505" s="208"/>
      <c r="H505" s="211">
        <v>23.405000000000001</v>
      </c>
      <c r="I505" s="212"/>
      <c r="J505" s="208"/>
      <c r="K505" s="208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173</v>
      </c>
      <c r="AU505" s="217" t="s">
        <v>84</v>
      </c>
      <c r="AV505" s="14" t="s">
        <v>84</v>
      </c>
      <c r="AW505" s="14" t="s">
        <v>35</v>
      </c>
      <c r="AX505" s="14" t="s">
        <v>80</v>
      </c>
      <c r="AY505" s="217" t="s">
        <v>159</v>
      </c>
    </row>
    <row r="506" spans="1:65" s="14" customFormat="1" ht="11.25">
      <c r="B506" s="207"/>
      <c r="C506" s="208"/>
      <c r="D506" s="190" t="s">
        <v>173</v>
      </c>
      <c r="E506" s="208"/>
      <c r="F506" s="210" t="s">
        <v>589</v>
      </c>
      <c r="G506" s="208"/>
      <c r="H506" s="211">
        <v>25.745999999999999</v>
      </c>
      <c r="I506" s="212"/>
      <c r="J506" s="208"/>
      <c r="K506" s="208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173</v>
      </c>
      <c r="AU506" s="217" t="s">
        <v>84</v>
      </c>
      <c r="AV506" s="14" t="s">
        <v>84</v>
      </c>
      <c r="AW506" s="14" t="s">
        <v>4</v>
      </c>
      <c r="AX506" s="14" t="s">
        <v>80</v>
      </c>
      <c r="AY506" s="217" t="s">
        <v>159</v>
      </c>
    </row>
    <row r="507" spans="1:65" s="2" customFormat="1" ht="16.5" customHeight="1">
      <c r="A507" s="37"/>
      <c r="B507" s="38"/>
      <c r="C507" s="177" t="s">
        <v>590</v>
      </c>
      <c r="D507" s="177" t="s">
        <v>163</v>
      </c>
      <c r="E507" s="178" t="s">
        <v>591</v>
      </c>
      <c r="F507" s="179" t="s">
        <v>592</v>
      </c>
      <c r="G507" s="180" t="s">
        <v>233</v>
      </c>
      <c r="H507" s="181">
        <v>26.105</v>
      </c>
      <c r="I507" s="182"/>
      <c r="J507" s="183">
        <f>ROUND(I507*H507,2)</f>
        <v>0</v>
      </c>
      <c r="K507" s="179" t="s">
        <v>167</v>
      </c>
      <c r="L507" s="42"/>
      <c r="M507" s="184" t="s">
        <v>19</v>
      </c>
      <c r="N507" s="185" t="s">
        <v>46</v>
      </c>
      <c r="O507" s="67"/>
      <c r="P507" s="186">
        <f>O507*H507</f>
        <v>0</v>
      </c>
      <c r="Q507" s="186">
        <v>6.9999999999999994E-5</v>
      </c>
      <c r="R507" s="186">
        <f>Q507*H507</f>
        <v>1.8273499999999999E-3</v>
      </c>
      <c r="S507" s="186">
        <v>0</v>
      </c>
      <c r="T507" s="187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8" t="s">
        <v>228</v>
      </c>
      <c r="AT507" s="188" t="s">
        <v>163</v>
      </c>
      <c r="AU507" s="188" t="s">
        <v>84</v>
      </c>
      <c r="AY507" s="20" t="s">
        <v>159</v>
      </c>
      <c r="BE507" s="189">
        <f>IF(N507="základní",J507,0)</f>
        <v>0</v>
      </c>
      <c r="BF507" s="189">
        <f>IF(N507="snížená",J507,0)</f>
        <v>0</v>
      </c>
      <c r="BG507" s="189">
        <f>IF(N507="zákl. přenesená",J507,0)</f>
        <v>0</v>
      </c>
      <c r="BH507" s="189">
        <f>IF(N507="sníž. přenesená",J507,0)</f>
        <v>0</v>
      </c>
      <c r="BI507" s="189">
        <f>IF(N507="nulová",J507,0)</f>
        <v>0</v>
      </c>
      <c r="BJ507" s="20" t="s">
        <v>80</v>
      </c>
      <c r="BK507" s="189">
        <f>ROUND(I507*H507,2)</f>
        <v>0</v>
      </c>
      <c r="BL507" s="20" t="s">
        <v>228</v>
      </c>
      <c r="BM507" s="188" t="s">
        <v>593</v>
      </c>
    </row>
    <row r="508" spans="1:65" s="2" customFormat="1" ht="19.5">
      <c r="A508" s="37"/>
      <c r="B508" s="38"/>
      <c r="C508" s="39"/>
      <c r="D508" s="190" t="s">
        <v>169</v>
      </c>
      <c r="E508" s="39"/>
      <c r="F508" s="191" t="s">
        <v>594</v>
      </c>
      <c r="G508" s="39"/>
      <c r="H508" s="39"/>
      <c r="I508" s="192"/>
      <c r="J508" s="39"/>
      <c r="K508" s="39"/>
      <c r="L508" s="42"/>
      <c r="M508" s="193"/>
      <c r="N508" s="194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169</v>
      </c>
      <c r="AU508" s="20" t="s">
        <v>84</v>
      </c>
    </row>
    <row r="509" spans="1:65" s="2" customFormat="1" ht="11.25">
      <c r="A509" s="37"/>
      <c r="B509" s="38"/>
      <c r="C509" s="39"/>
      <c r="D509" s="195" t="s">
        <v>171</v>
      </c>
      <c r="E509" s="39"/>
      <c r="F509" s="196" t="s">
        <v>595</v>
      </c>
      <c r="G509" s="39"/>
      <c r="H509" s="39"/>
      <c r="I509" s="192"/>
      <c r="J509" s="39"/>
      <c r="K509" s="39"/>
      <c r="L509" s="42"/>
      <c r="M509" s="193"/>
      <c r="N509" s="194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171</v>
      </c>
      <c r="AU509" s="20" t="s">
        <v>84</v>
      </c>
    </row>
    <row r="510" spans="1:65" s="14" customFormat="1" ht="11.25">
      <c r="B510" s="207"/>
      <c r="C510" s="208"/>
      <c r="D510" s="190" t="s">
        <v>173</v>
      </c>
      <c r="E510" s="209" t="s">
        <v>19</v>
      </c>
      <c r="F510" s="210" t="s">
        <v>596</v>
      </c>
      <c r="G510" s="208"/>
      <c r="H510" s="211">
        <v>26.105</v>
      </c>
      <c r="I510" s="212"/>
      <c r="J510" s="208"/>
      <c r="K510" s="208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173</v>
      </c>
      <c r="AU510" s="217" t="s">
        <v>84</v>
      </c>
      <c r="AV510" s="14" t="s">
        <v>84</v>
      </c>
      <c r="AW510" s="14" t="s">
        <v>35</v>
      </c>
      <c r="AX510" s="14" t="s">
        <v>80</v>
      </c>
      <c r="AY510" s="217" t="s">
        <v>159</v>
      </c>
    </row>
    <row r="511" spans="1:65" s="2" customFormat="1" ht="37.9" customHeight="1">
      <c r="A511" s="37"/>
      <c r="B511" s="38"/>
      <c r="C511" s="177" t="s">
        <v>597</v>
      </c>
      <c r="D511" s="177" t="s">
        <v>163</v>
      </c>
      <c r="E511" s="178" t="s">
        <v>598</v>
      </c>
      <c r="F511" s="179" t="s">
        <v>599</v>
      </c>
      <c r="G511" s="180" t="s">
        <v>233</v>
      </c>
      <c r="H511" s="181">
        <v>26.105</v>
      </c>
      <c r="I511" s="182"/>
      <c r="J511" s="183">
        <f>ROUND(I511*H511,2)</f>
        <v>0</v>
      </c>
      <c r="K511" s="179" t="s">
        <v>167</v>
      </c>
      <c r="L511" s="42"/>
      <c r="M511" s="184" t="s">
        <v>19</v>
      </c>
      <c r="N511" s="185" t="s">
        <v>46</v>
      </c>
      <c r="O511" s="67"/>
      <c r="P511" s="186">
        <f>O511*H511</f>
        <v>0</v>
      </c>
      <c r="Q511" s="186">
        <v>2.2000000000000001E-4</v>
      </c>
      <c r="R511" s="186">
        <f>Q511*H511</f>
        <v>5.7431000000000001E-3</v>
      </c>
      <c r="S511" s="186">
        <v>0</v>
      </c>
      <c r="T511" s="187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8" t="s">
        <v>228</v>
      </c>
      <c r="AT511" s="188" t="s">
        <v>163</v>
      </c>
      <c r="AU511" s="188" t="s">
        <v>84</v>
      </c>
      <c r="AY511" s="20" t="s">
        <v>159</v>
      </c>
      <c r="BE511" s="189">
        <f>IF(N511="základní",J511,0)</f>
        <v>0</v>
      </c>
      <c r="BF511" s="189">
        <f>IF(N511="snížená",J511,0)</f>
        <v>0</v>
      </c>
      <c r="BG511" s="189">
        <f>IF(N511="zákl. přenesená",J511,0)</f>
        <v>0</v>
      </c>
      <c r="BH511" s="189">
        <f>IF(N511="sníž. přenesená",J511,0)</f>
        <v>0</v>
      </c>
      <c r="BI511" s="189">
        <f>IF(N511="nulová",J511,0)</f>
        <v>0</v>
      </c>
      <c r="BJ511" s="20" t="s">
        <v>80</v>
      </c>
      <c r="BK511" s="189">
        <f>ROUND(I511*H511,2)</f>
        <v>0</v>
      </c>
      <c r="BL511" s="20" t="s">
        <v>228</v>
      </c>
      <c r="BM511" s="188" t="s">
        <v>600</v>
      </c>
    </row>
    <row r="512" spans="1:65" s="2" customFormat="1" ht="19.5">
      <c r="A512" s="37"/>
      <c r="B512" s="38"/>
      <c r="C512" s="39"/>
      <c r="D512" s="190" t="s">
        <v>169</v>
      </c>
      <c r="E512" s="39"/>
      <c r="F512" s="191" t="s">
        <v>601</v>
      </c>
      <c r="G512" s="39"/>
      <c r="H512" s="39"/>
      <c r="I512" s="192"/>
      <c r="J512" s="39"/>
      <c r="K512" s="39"/>
      <c r="L512" s="42"/>
      <c r="M512" s="193"/>
      <c r="N512" s="194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169</v>
      </c>
      <c r="AU512" s="20" t="s">
        <v>84</v>
      </c>
    </row>
    <row r="513" spans="1:65" s="2" customFormat="1" ht="11.25">
      <c r="A513" s="37"/>
      <c r="B513" s="38"/>
      <c r="C513" s="39"/>
      <c r="D513" s="195" t="s">
        <v>171</v>
      </c>
      <c r="E513" s="39"/>
      <c r="F513" s="196" t="s">
        <v>602</v>
      </c>
      <c r="G513" s="39"/>
      <c r="H513" s="39"/>
      <c r="I513" s="192"/>
      <c r="J513" s="39"/>
      <c r="K513" s="39"/>
      <c r="L513" s="42"/>
      <c r="M513" s="193"/>
      <c r="N513" s="194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171</v>
      </c>
      <c r="AU513" s="20" t="s">
        <v>84</v>
      </c>
    </row>
    <row r="514" spans="1:65" s="13" customFormat="1" ht="11.25">
      <c r="B514" s="197"/>
      <c r="C514" s="198"/>
      <c r="D514" s="190" t="s">
        <v>173</v>
      </c>
      <c r="E514" s="199" t="s">
        <v>19</v>
      </c>
      <c r="F514" s="200" t="s">
        <v>302</v>
      </c>
      <c r="G514" s="198"/>
      <c r="H514" s="199" t="s">
        <v>19</v>
      </c>
      <c r="I514" s="201"/>
      <c r="J514" s="198"/>
      <c r="K514" s="198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173</v>
      </c>
      <c r="AU514" s="206" t="s">
        <v>84</v>
      </c>
      <c r="AV514" s="13" t="s">
        <v>80</v>
      </c>
      <c r="AW514" s="13" t="s">
        <v>35</v>
      </c>
      <c r="AX514" s="13" t="s">
        <v>75</v>
      </c>
      <c r="AY514" s="206" t="s">
        <v>159</v>
      </c>
    </row>
    <row r="515" spans="1:65" s="14" customFormat="1" ht="11.25">
      <c r="B515" s="207"/>
      <c r="C515" s="208"/>
      <c r="D515" s="190" t="s">
        <v>173</v>
      </c>
      <c r="E515" s="209" t="s">
        <v>19</v>
      </c>
      <c r="F515" s="210" t="s">
        <v>603</v>
      </c>
      <c r="G515" s="208"/>
      <c r="H515" s="211">
        <v>21.535</v>
      </c>
      <c r="I515" s="212"/>
      <c r="J515" s="208"/>
      <c r="K515" s="208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173</v>
      </c>
      <c r="AU515" s="217" t="s">
        <v>84</v>
      </c>
      <c r="AV515" s="14" t="s">
        <v>84</v>
      </c>
      <c r="AW515" s="14" t="s">
        <v>35</v>
      </c>
      <c r="AX515" s="14" t="s">
        <v>75</v>
      </c>
      <c r="AY515" s="217" t="s">
        <v>159</v>
      </c>
    </row>
    <row r="516" spans="1:65" s="13" customFormat="1" ht="11.25">
      <c r="B516" s="197"/>
      <c r="C516" s="198"/>
      <c r="D516" s="190" t="s">
        <v>173</v>
      </c>
      <c r="E516" s="199" t="s">
        <v>19</v>
      </c>
      <c r="F516" s="200" t="s">
        <v>604</v>
      </c>
      <c r="G516" s="198"/>
      <c r="H516" s="199" t="s">
        <v>19</v>
      </c>
      <c r="I516" s="201"/>
      <c r="J516" s="198"/>
      <c r="K516" s="198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173</v>
      </c>
      <c r="AU516" s="206" t="s">
        <v>84</v>
      </c>
      <c r="AV516" s="13" t="s">
        <v>80</v>
      </c>
      <c r="AW516" s="13" t="s">
        <v>35</v>
      </c>
      <c r="AX516" s="13" t="s">
        <v>75</v>
      </c>
      <c r="AY516" s="206" t="s">
        <v>159</v>
      </c>
    </row>
    <row r="517" spans="1:65" s="14" customFormat="1" ht="11.25">
      <c r="B517" s="207"/>
      <c r="C517" s="208"/>
      <c r="D517" s="190" t="s">
        <v>173</v>
      </c>
      <c r="E517" s="209" t="s">
        <v>19</v>
      </c>
      <c r="F517" s="210" t="s">
        <v>605</v>
      </c>
      <c r="G517" s="208"/>
      <c r="H517" s="211">
        <v>1.0049999999999999</v>
      </c>
      <c r="I517" s="212"/>
      <c r="J517" s="208"/>
      <c r="K517" s="208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173</v>
      </c>
      <c r="AU517" s="217" t="s">
        <v>84</v>
      </c>
      <c r="AV517" s="14" t="s">
        <v>84</v>
      </c>
      <c r="AW517" s="14" t="s">
        <v>35</v>
      </c>
      <c r="AX517" s="14" t="s">
        <v>75</v>
      </c>
      <c r="AY517" s="217" t="s">
        <v>159</v>
      </c>
    </row>
    <row r="518" spans="1:65" s="14" customFormat="1" ht="11.25">
      <c r="B518" s="207"/>
      <c r="C518" s="208"/>
      <c r="D518" s="190" t="s">
        <v>173</v>
      </c>
      <c r="E518" s="209" t="s">
        <v>19</v>
      </c>
      <c r="F518" s="210" t="s">
        <v>606</v>
      </c>
      <c r="G518" s="208"/>
      <c r="H518" s="211">
        <v>1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173</v>
      </c>
      <c r="AU518" s="217" t="s">
        <v>84</v>
      </c>
      <c r="AV518" s="14" t="s">
        <v>84</v>
      </c>
      <c r="AW518" s="14" t="s">
        <v>35</v>
      </c>
      <c r="AX518" s="14" t="s">
        <v>75</v>
      </c>
      <c r="AY518" s="217" t="s">
        <v>159</v>
      </c>
    </row>
    <row r="519" spans="1:65" s="14" customFormat="1" ht="11.25">
      <c r="B519" s="207"/>
      <c r="C519" s="208"/>
      <c r="D519" s="190" t="s">
        <v>173</v>
      </c>
      <c r="E519" s="209" t="s">
        <v>19</v>
      </c>
      <c r="F519" s="210" t="s">
        <v>607</v>
      </c>
      <c r="G519" s="208"/>
      <c r="H519" s="211">
        <v>0.56499999999999995</v>
      </c>
      <c r="I519" s="212"/>
      <c r="J519" s="208"/>
      <c r="K519" s="208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173</v>
      </c>
      <c r="AU519" s="217" t="s">
        <v>84</v>
      </c>
      <c r="AV519" s="14" t="s">
        <v>84</v>
      </c>
      <c r="AW519" s="14" t="s">
        <v>35</v>
      </c>
      <c r="AX519" s="14" t="s">
        <v>75</v>
      </c>
      <c r="AY519" s="217" t="s">
        <v>159</v>
      </c>
    </row>
    <row r="520" spans="1:65" s="14" customFormat="1" ht="11.25">
      <c r="B520" s="207"/>
      <c r="C520" s="208"/>
      <c r="D520" s="190" t="s">
        <v>173</v>
      </c>
      <c r="E520" s="209" t="s">
        <v>19</v>
      </c>
      <c r="F520" s="210" t="s">
        <v>608</v>
      </c>
      <c r="G520" s="208"/>
      <c r="H520" s="211">
        <v>1.36</v>
      </c>
      <c r="I520" s="212"/>
      <c r="J520" s="208"/>
      <c r="K520" s="208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173</v>
      </c>
      <c r="AU520" s="217" t="s">
        <v>84</v>
      </c>
      <c r="AV520" s="14" t="s">
        <v>84</v>
      </c>
      <c r="AW520" s="14" t="s">
        <v>35</v>
      </c>
      <c r="AX520" s="14" t="s">
        <v>75</v>
      </c>
      <c r="AY520" s="217" t="s">
        <v>159</v>
      </c>
    </row>
    <row r="521" spans="1:65" s="14" customFormat="1" ht="11.25">
      <c r="B521" s="207"/>
      <c r="C521" s="208"/>
      <c r="D521" s="190" t="s">
        <v>173</v>
      </c>
      <c r="E521" s="209" t="s">
        <v>19</v>
      </c>
      <c r="F521" s="210" t="s">
        <v>609</v>
      </c>
      <c r="G521" s="208"/>
      <c r="H521" s="211">
        <v>0.64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173</v>
      </c>
      <c r="AU521" s="217" t="s">
        <v>84</v>
      </c>
      <c r="AV521" s="14" t="s">
        <v>84</v>
      </c>
      <c r="AW521" s="14" t="s">
        <v>35</v>
      </c>
      <c r="AX521" s="14" t="s">
        <v>75</v>
      </c>
      <c r="AY521" s="217" t="s">
        <v>159</v>
      </c>
    </row>
    <row r="522" spans="1:65" s="15" customFormat="1" ht="11.25">
      <c r="B522" s="218"/>
      <c r="C522" s="219"/>
      <c r="D522" s="190" t="s">
        <v>173</v>
      </c>
      <c r="E522" s="220" t="s">
        <v>19</v>
      </c>
      <c r="F522" s="221" t="s">
        <v>272</v>
      </c>
      <c r="G522" s="219"/>
      <c r="H522" s="222">
        <v>26.105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173</v>
      </c>
      <c r="AU522" s="228" t="s">
        <v>84</v>
      </c>
      <c r="AV522" s="15" t="s">
        <v>90</v>
      </c>
      <c r="AW522" s="15" t="s">
        <v>35</v>
      </c>
      <c r="AX522" s="15" t="s">
        <v>80</v>
      </c>
      <c r="AY522" s="228" t="s">
        <v>159</v>
      </c>
    </row>
    <row r="523" spans="1:65" s="2" customFormat="1" ht="37.9" customHeight="1">
      <c r="A523" s="37"/>
      <c r="B523" s="38"/>
      <c r="C523" s="177" t="s">
        <v>610</v>
      </c>
      <c r="D523" s="177" t="s">
        <v>163</v>
      </c>
      <c r="E523" s="178" t="s">
        <v>611</v>
      </c>
      <c r="F523" s="179" t="s">
        <v>612</v>
      </c>
      <c r="G523" s="180" t="s">
        <v>233</v>
      </c>
      <c r="H523" s="181">
        <v>26.105</v>
      </c>
      <c r="I523" s="182"/>
      <c r="J523" s="183">
        <f>ROUND(I523*H523,2)</f>
        <v>0</v>
      </c>
      <c r="K523" s="179" t="s">
        <v>167</v>
      </c>
      <c r="L523" s="42"/>
      <c r="M523" s="184" t="s">
        <v>19</v>
      </c>
      <c r="N523" s="185" t="s">
        <v>46</v>
      </c>
      <c r="O523" s="67"/>
      <c r="P523" s="186">
        <f>O523*H523</f>
        <v>0</v>
      </c>
      <c r="Q523" s="186">
        <v>1.9000000000000001E-4</v>
      </c>
      <c r="R523" s="186">
        <f>Q523*H523</f>
        <v>4.9599500000000003E-3</v>
      </c>
      <c r="S523" s="186">
        <v>0</v>
      </c>
      <c r="T523" s="187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88" t="s">
        <v>228</v>
      </c>
      <c r="AT523" s="188" t="s">
        <v>163</v>
      </c>
      <c r="AU523" s="188" t="s">
        <v>84</v>
      </c>
      <c r="AY523" s="20" t="s">
        <v>159</v>
      </c>
      <c r="BE523" s="189">
        <f>IF(N523="základní",J523,0)</f>
        <v>0</v>
      </c>
      <c r="BF523" s="189">
        <f>IF(N523="snížená",J523,0)</f>
        <v>0</v>
      </c>
      <c r="BG523" s="189">
        <f>IF(N523="zákl. přenesená",J523,0)</f>
        <v>0</v>
      </c>
      <c r="BH523" s="189">
        <f>IF(N523="sníž. přenesená",J523,0)</f>
        <v>0</v>
      </c>
      <c r="BI523" s="189">
        <f>IF(N523="nulová",J523,0)</f>
        <v>0</v>
      </c>
      <c r="BJ523" s="20" t="s">
        <v>80</v>
      </c>
      <c r="BK523" s="189">
        <f>ROUND(I523*H523,2)</f>
        <v>0</v>
      </c>
      <c r="BL523" s="20" t="s">
        <v>228</v>
      </c>
      <c r="BM523" s="188" t="s">
        <v>613</v>
      </c>
    </row>
    <row r="524" spans="1:65" s="2" customFormat="1" ht="19.5">
      <c r="A524" s="37"/>
      <c r="B524" s="38"/>
      <c r="C524" s="39"/>
      <c r="D524" s="190" t="s">
        <v>169</v>
      </c>
      <c r="E524" s="39"/>
      <c r="F524" s="191" t="s">
        <v>614</v>
      </c>
      <c r="G524" s="39"/>
      <c r="H524" s="39"/>
      <c r="I524" s="192"/>
      <c r="J524" s="39"/>
      <c r="K524" s="39"/>
      <c r="L524" s="42"/>
      <c r="M524" s="193"/>
      <c r="N524" s="194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169</v>
      </c>
      <c r="AU524" s="20" t="s">
        <v>84</v>
      </c>
    </row>
    <row r="525" spans="1:65" s="2" customFormat="1" ht="11.25">
      <c r="A525" s="37"/>
      <c r="B525" s="38"/>
      <c r="C525" s="39"/>
      <c r="D525" s="195" t="s">
        <v>171</v>
      </c>
      <c r="E525" s="39"/>
      <c r="F525" s="196" t="s">
        <v>615</v>
      </c>
      <c r="G525" s="39"/>
      <c r="H525" s="39"/>
      <c r="I525" s="192"/>
      <c r="J525" s="39"/>
      <c r="K525" s="39"/>
      <c r="L525" s="42"/>
      <c r="M525" s="193"/>
      <c r="N525" s="194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171</v>
      </c>
      <c r="AU525" s="20" t="s">
        <v>84</v>
      </c>
    </row>
    <row r="526" spans="1:65" s="14" customFormat="1" ht="11.25">
      <c r="B526" s="207"/>
      <c r="C526" s="208"/>
      <c r="D526" s="190" t="s">
        <v>173</v>
      </c>
      <c r="E526" s="209" t="s">
        <v>19</v>
      </c>
      <c r="F526" s="210" t="s">
        <v>596</v>
      </c>
      <c r="G526" s="208"/>
      <c r="H526" s="211">
        <v>26.105</v>
      </c>
      <c r="I526" s="212"/>
      <c r="J526" s="208"/>
      <c r="K526" s="208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173</v>
      </c>
      <c r="AU526" s="217" t="s">
        <v>84</v>
      </c>
      <c r="AV526" s="14" t="s">
        <v>84</v>
      </c>
      <c r="AW526" s="14" t="s">
        <v>35</v>
      </c>
      <c r="AX526" s="14" t="s">
        <v>80</v>
      </c>
      <c r="AY526" s="217" t="s">
        <v>159</v>
      </c>
    </row>
    <row r="527" spans="1:65" s="2" customFormat="1" ht="16.5" customHeight="1">
      <c r="A527" s="37"/>
      <c r="B527" s="38"/>
      <c r="C527" s="177" t="s">
        <v>616</v>
      </c>
      <c r="D527" s="177" t="s">
        <v>163</v>
      </c>
      <c r="E527" s="178" t="s">
        <v>617</v>
      </c>
      <c r="F527" s="179" t="s">
        <v>618</v>
      </c>
      <c r="G527" s="180" t="s">
        <v>233</v>
      </c>
      <c r="H527" s="181">
        <v>1157.4000000000001</v>
      </c>
      <c r="I527" s="182"/>
      <c r="J527" s="183">
        <f>ROUND(I527*H527,2)</f>
        <v>0</v>
      </c>
      <c r="K527" s="179" t="s">
        <v>167</v>
      </c>
      <c r="L527" s="42"/>
      <c r="M527" s="184" t="s">
        <v>19</v>
      </c>
      <c r="N527" s="185" t="s">
        <v>46</v>
      </c>
      <c r="O527" s="67"/>
      <c r="P527" s="186">
        <f>O527*H527</f>
        <v>0</v>
      </c>
      <c r="Q527" s="186">
        <v>0</v>
      </c>
      <c r="R527" s="186">
        <f>Q527*H527</f>
        <v>0</v>
      </c>
      <c r="S527" s="186">
        <v>0</v>
      </c>
      <c r="T527" s="187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8" t="s">
        <v>228</v>
      </c>
      <c r="AT527" s="188" t="s">
        <v>163</v>
      </c>
      <c r="AU527" s="188" t="s">
        <v>84</v>
      </c>
      <c r="AY527" s="20" t="s">
        <v>159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20" t="s">
        <v>80</v>
      </c>
      <c r="BK527" s="189">
        <f>ROUND(I527*H527,2)</f>
        <v>0</v>
      </c>
      <c r="BL527" s="20" t="s">
        <v>228</v>
      </c>
      <c r="BM527" s="188" t="s">
        <v>619</v>
      </c>
    </row>
    <row r="528" spans="1:65" s="2" customFormat="1" ht="11.25">
      <c r="A528" s="37"/>
      <c r="B528" s="38"/>
      <c r="C528" s="39"/>
      <c r="D528" s="190" t="s">
        <v>169</v>
      </c>
      <c r="E528" s="39"/>
      <c r="F528" s="191" t="s">
        <v>620</v>
      </c>
      <c r="G528" s="39"/>
      <c r="H528" s="39"/>
      <c r="I528" s="192"/>
      <c r="J528" s="39"/>
      <c r="K528" s="39"/>
      <c r="L528" s="42"/>
      <c r="M528" s="193"/>
      <c r="N528" s="194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169</v>
      </c>
      <c r="AU528" s="20" t="s">
        <v>84</v>
      </c>
    </row>
    <row r="529" spans="1:65" s="2" customFormat="1" ht="11.25">
      <c r="A529" s="37"/>
      <c r="B529" s="38"/>
      <c r="C529" s="39"/>
      <c r="D529" s="195" t="s">
        <v>171</v>
      </c>
      <c r="E529" s="39"/>
      <c r="F529" s="196" t="s">
        <v>621</v>
      </c>
      <c r="G529" s="39"/>
      <c r="H529" s="39"/>
      <c r="I529" s="192"/>
      <c r="J529" s="39"/>
      <c r="K529" s="39"/>
      <c r="L529" s="42"/>
      <c r="M529" s="193"/>
      <c r="N529" s="194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20" t="s">
        <v>171</v>
      </c>
      <c r="AU529" s="20" t="s">
        <v>84</v>
      </c>
    </row>
    <row r="530" spans="1:65" s="13" customFormat="1" ht="11.25">
      <c r="B530" s="197"/>
      <c r="C530" s="198"/>
      <c r="D530" s="190" t="s">
        <v>173</v>
      </c>
      <c r="E530" s="199" t="s">
        <v>19</v>
      </c>
      <c r="F530" s="200" t="s">
        <v>622</v>
      </c>
      <c r="G530" s="198"/>
      <c r="H530" s="199" t="s">
        <v>19</v>
      </c>
      <c r="I530" s="201"/>
      <c r="J530" s="198"/>
      <c r="K530" s="198"/>
      <c r="L530" s="202"/>
      <c r="M530" s="203"/>
      <c r="N530" s="204"/>
      <c r="O530" s="204"/>
      <c r="P530" s="204"/>
      <c r="Q530" s="204"/>
      <c r="R530" s="204"/>
      <c r="S530" s="204"/>
      <c r="T530" s="205"/>
      <c r="AT530" s="206" t="s">
        <v>173</v>
      </c>
      <c r="AU530" s="206" t="s">
        <v>84</v>
      </c>
      <c r="AV530" s="13" t="s">
        <v>80</v>
      </c>
      <c r="AW530" s="13" t="s">
        <v>35</v>
      </c>
      <c r="AX530" s="13" t="s">
        <v>75</v>
      </c>
      <c r="AY530" s="206" t="s">
        <v>159</v>
      </c>
    </row>
    <row r="531" spans="1:65" s="14" customFormat="1" ht="11.25">
      <c r="B531" s="207"/>
      <c r="C531" s="208"/>
      <c r="D531" s="190" t="s">
        <v>173</v>
      </c>
      <c r="E531" s="209" t="s">
        <v>19</v>
      </c>
      <c r="F531" s="210" t="s">
        <v>623</v>
      </c>
      <c r="G531" s="208"/>
      <c r="H531" s="211">
        <v>1157.4000000000001</v>
      </c>
      <c r="I531" s="212"/>
      <c r="J531" s="208"/>
      <c r="K531" s="208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173</v>
      </c>
      <c r="AU531" s="217" t="s">
        <v>84</v>
      </c>
      <c r="AV531" s="14" t="s">
        <v>84</v>
      </c>
      <c r="AW531" s="14" t="s">
        <v>35</v>
      </c>
      <c r="AX531" s="14" t="s">
        <v>75</v>
      </c>
      <c r="AY531" s="217" t="s">
        <v>159</v>
      </c>
    </row>
    <row r="532" spans="1:65" s="2" customFormat="1" ht="16.5" customHeight="1">
      <c r="A532" s="37"/>
      <c r="B532" s="38"/>
      <c r="C532" s="177" t="s">
        <v>624</v>
      </c>
      <c r="D532" s="177" t="s">
        <v>163</v>
      </c>
      <c r="E532" s="178" t="s">
        <v>625</v>
      </c>
      <c r="F532" s="179" t="s">
        <v>626</v>
      </c>
      <c r="G532" s="180" t="s">
        <v>233</v>
      </c>
      <c r="H532" s="181">
        <v>1157.4000000000001</v>
      </c>
      <c r="I532" s="182"/>
      <c r="J532" s="183">
        <f>ROUND(I532*H532,2)</f>
        <v>0</v>
      </c>
      <c r="K532" s="179" t="s">
        <v>19</v>
      </c>
      <c r="L532" s="42"/>
      <c r="M532" s="184" t="s">
        <v>19</v>
      </c>
      <c r="N532" s="185" t="s">
        <v>46</v>
      </c>
      <c r="O532" s="67"/>
      <c r="P532" s="186">
        <f>O532*H532</f>
        <v>0</v>
      </c>
      <c r="Q532" s="186">
        <v>0</v>
      </c>
      <c r="R532" s="186">
        <f>Q532*H532</f>
        <v>0</v>
      </c>
      <c r="S532" s="186">
        <v>0</v>
      </c>
      <c r="T532" s="187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8" t="s">
        <v>228</v>
      </c>
      <c r="AT532" s="188" t="s">
        <v>163</v>
      </c>
      <c r="AU532" s="188" t="s">
        <v>84</v>
      </c>
      <c r="AY532" s="20" t="s">
        <v>159</v>
      </c>
      <c r="BE532" s="189">
        <f>IF(N532="základní",J532,0)</f>
        <v>0</v>
      </c>
      <c r="BF532" s="189">
        <f>IF(N532="snížená",J532,0)</f>
        <v>0</v>
      </c>
      <c r="BG532" s="189">
        <f>IF(N532="zákl. přenesená",J532,0)</f>
        <v>0</v>
      </c>
      <c r="BH532" s="189">
        <f>IF(N532="sníž. přenesená",J532,0)</f>
        <v>0</v>
      </c>
      <c r="BI532" s="189">
        <f>IF(N532="nulová",J532,0)</f>
        <v>0</v>
      </c>
      <c r="BJ532" s="20" t="s">
        <v>80</v>
      </c>
      <c r="BK532" s="189">
        <f>ROUND(I532*H532,2)</f>
        <v>0</v>
      </c>
      <c r="BL532" s="20" t="s">
        <v>228</v>
      </c>
      <c r="BM532" s="188" t="s">
        <v>627</v>
      </c>
    </row>
    <row r="533" spans="1:65" s="2" customFormat="1" ht="11.25">
      <c r="A533" s="37"/>
      <c r="B533" s="38"/>
      <c r="C533" s="39"/>
      <c r="D533" s="190" t="s">
        <v>169</v>
      </c>
      <c r="E533" s="39"/>
      <c r="F533" s="191" t="s">
        <v>628</v>
      </c>
      <c r="G533" s="39"/>
      <c r="H533" s="39"/>
      <c r="I533" s="192"/>
      <c r="J533" s="39"/>
      <c r="K533" s="39"/>
      <c r="L533" s="42"/>
      <c r="M533" s="193"/>
      <c r="N533" s="194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20" t="s">
        <v>169</v>
      </c>
      <c r="AU533" s="20" t="s">
        <v>84</v>
      </c>
    </row>
    <row r="534" spans="1:65" s="13" customFormat="1" ht="11.25">
      <c r="B534" s="197"/>
      <c r="C534" s="198"/>
      <c r="D534" s="190" t="s">
        <v>173</v>
      </c>
      <c r="E534" s="199" t="s">
        <v>19</v>
      </c>
      <c r="F534" s="200" t="s">
        <v>622</v>
      </c>
      <c r="G534" s="198"/>
      <c r="H534" s="199" t="s">
        <v>19</v>
      </c>
      <c r="I534" s="201"/>
      <c r="J534" s="198"/>
      <c r="K534" s="198"/>
      <c r="L534" s="202"/>
      <c r="M534" s="203"/>
      <c r="N534" s="204"/>
      <c r="O534" s="204"/>
      <c r="P534" s="204"/>
      <c r="Q534" s="204"/>
      <c r="R534" s="204"/>
      <c r="S534" s="204"/>
      <c r="T534" s="205"/>
      <c r="AT534" s="206" t="s">
        <v>173</v>
      </c>
      <c r="AU534" s="206" t="s">
        <v>84</v>
      </c>
      <c r="AV534" s="13" t="s">
        <v>80</v>
      </c>
      <c r="AW534" s="13" t="s">
        <v>35</v>
      </c>
      <c r="AX534" s="13" t="s">
        <v>75</v>
      </c>
      <c r="AY534" s="206" t="s">
        <v>159</v>
      </c>
    </row>
    <row r="535" spans="1:65" s="14" customFormat="1" ht="11.25">
      <c r="B535" s="207"/>
      <c r="C535" s="208"/>
      <c r="D535" s="190" t="s">
        <v>173</v>
      </c>
      <c r="E535" s="209" t="s">
        <v>19</v>
      </c>
      <c r="F535" s="210" t="s">
        <v>623</v>
      </c>
      <c r="G535" s="208"/>
      <c r="H535" s="211">
        <v>1157.4000000000001</v>
      </c>
      <c r="I535" s="212"/>
      <c r="J535" s="208"/>
      <c r="K535" s="208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173</v>
      </c>
      <c r="AU535" s="217" t="s">
        <v>84</v>
      </c>
      <c r="AV535" s="14" t="s">
        <v>84</v>
      </c>
      <c r="AW535" s="14" t="s">
        <v>35</v>
      </c>
      <c r="AX535" s="14" t="s">
        <v>80</v>
      </c>
      <c r="AY535" s="217" t="s">
        <v>159</v>
      </c>
    </row>
    <row r="536" spans="1:65" s="2" customFormat="1" ht="16.5" customHeight="1">
      <c r="A536" s="37"/>
      <c r="B536" s="38"/>
      <c r="C536" s="177" t="s">
        <v>629</v>
      </c>
      <c r="D536" s="177" t="s">
        <v>163</v>
      </c>
      <c r="E536" s="178" t="s">
        <v>630</v>
      </c>
      <c r="F536" s="179" t="s">
        <v>631</v>
      </c>
      <c r="G536" s="180" t="s">
        <v>233</v>
      </c>
      <c r="H536" s="181">
        <v>1157.4000000000001</v>
      </c>
      <c r="I536" s="182"/>
      <c r="J536" s="183">
        <f>ROUND(I536*H536,2)</f>
        <v>0</v>
      </c>
      <c r="K536" s="179" t="s">
        <v>167</v>
      </c>
      <c r="L536" s="42"/>
      <c r="M536" s="184" t="s">
        <v>19</v>
      </c>
      <c r="N536" s="185" t="s">
        <v>46</v>
      </c>
      <c r="O536" s="67"/>
      <c r="P536" s="186">
        <f>O536*H536</f>
        <v>0</v>
      </c>
      <c r="Q536" s="186">
        <v>1.5E-3</v>
      </c>
      <c r="R536" s="186">
        <f>Q536*H536</f>
        <v>1.7361000000000002</v>
      </c>
      <c r="S536" s="186">
        <v>0</v>
      </c>
      <c r="T536" s="187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8" t="s">
        <v>228</v>
      </c>
      <c r="AT536" s="188" t="s">
        <v>163</v>
      </c>
      <c r="AU536" s="188" t="s">
        <v>84</v>
      </c>
      <c r="AY536" s="20" t="s">
        <v>159</v>
      </c>
      <c r="BE536" s="189">
        <f>IF(N536="základní",J536,0)</f>
        <v>0</v>
      </c>
      <c r="BF536" s="189">
        <f>IF(N536="snížená",J536,0)</f>
        <v>0</v>
      </c>
      <c r="BG536" s="189">
        <f>IF(N536="zákl. přenesená",J536,0)</f>
        <v>0</v>
      </c>
      <c r="BH536" s="189">
        <f>IF(N536="sníž. přenesená",J536,0)</f>
        <v>0</v>
      </c>
      <c r="BI536" s="189">
        <f>IF(N536="nulová",J536,0)</f>
        <v>0</v>
      </c>
      <c r="BJ536" s="20" t="s">
        <v>80</v>
      </c>
      <c r="BK536" s="189">
        <f>ROUND(I536*H536,2)</f>
        <v>0</v>
      </c>
      <c r="BL536" s="20" t="s">
        <v>228</v>
      </c>
      <c r="BM536" s="188" t="s">
        <v>632</v>
      </c>
    </row>
    <row r="537" spans="1:65" s="2" customFormat="1" ht="11.25">
      <c r="A537" s="37"/>
      <c r="B537" s="38"/>
      <c r="C537" s="39"/>
      <c r="D537" s="190" t="s">
        <v>169</v>
      </c>
      <c r="E537" s="39"/>
      <c r="F537" s="191" t="s">
        <v>633</v>
      </c>
      <c r="G537" s="39"/>
      <c r="H537" s="39"/>
      <c r="I537" s="192"/>
      <c r="J537" s="39"/>
      <c r="K537" s="39"/>
      <c r="L537" s="42"/>
      <c r="M537" s="193"/>
      <c r="N537" s="194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169</v>
      </c>
      <c r="AU537" s="20" t="s">
        <v>84</v>
      </c>
    </row>
    <row r="538" spans="1:65" s="2" customFormat="1" ht="11.25">
      <c r="A538" s="37"/>
      <c r="B538" s="38"/>
      <c r="C538" s="39"/>
      <c r="D538" s="195" t="s">
        <v>171</v>
      </c>
      <c r="E538" s="39"/>
      <c r="F538" s="196" t="s">
        <v>634</v>
      </c>
      <c r="G538" s="39"/>
      <c r="H538" s="39"/>
      <c r="I538" s="192"/>
      <c r="J538" s="39"/>
      <c r="K538" s="39"/>
      <c r="L538" s="42"/>
      <c r="M538" s="193"/>
      <c r="N538" s="194"/>
      <c r="O538" s="67"/>
      <c r="P538" s="67"/>
      <c r="Q538" s="67"/>
      <c r="R538" s="67"/>
      <c r="S538" s="67"/>
      <c r="T538" s="68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20" t="s">
        <v>171</v>
      </c>
      <c r="AU538" s="20" t="s">
        <v>84</v>
      </c>
    </row>
    <row r="539" spans="1:65" s="13" customFormat="1" ht="11.25">
      <c r="B539" s="197"/>
      <c r="C539" s="198"/>
      <c r="D539" s="190" t="s">
        <v>173</v>
      </c>
      <c r="E539" s="199" t="s">
        <v>19</v>
      </c>
      <c r="F539" s="200" t="s">
        <v>622</v>
      </c>
      <c r="G539" s="198"/>
      <c r="H539" s="199" t="s">
        <v>19</v>
      </c>
      <c r="I539" s="201"/>
      <c r="J539" s="198"/>
      <c r="K539" s="198"/>
      <c r="L539" s="202"/>
      <c r="M539" s="203"/>
      <c r="N539" s="204"/>
      <c r="O539" s="204"/>
      <c r="P539" s="204"/>
      <c r="Q539" s="204"/>
      <c r="R539" s="204"/>
      <c r="S539" s="204"/>
      <c r="T539" s="205"/>
      <c r="AT539" s="206" t="s">
        <v>173</v>
      </c>
      <c r="AU539" s="206" t="s">
        <v>84</v>
      </c>
      <c r="AV539" s="13" t="s">
        <v>80</v>
      </c>
      <c r="AW539" s="13" t="s">
        <v>35</v>
      </c>
      <c r="AX539" s="13" t="s">
        <v>75</v>
      </c>
      <c r="AY539" s="206" t="s">
        <v>159</v>
      </c>
    </row>
    <row r="540" spans="1:65" s="14" customFormat="1" ht="11.25">
      <c r="B540" s="207"/>
      <c r="C540" s="208"/>
      <c r="D540" s="190" t="s">
        <v>173</v>
      </c>
      <c r="E540" s="209" t="s">
        <v>19</v>
      </c>
      <c r="F540" s="210" t="s">
        <v>623</v>
      </c>
      <c r="G540" s="208"/>
      <c r="H540" s="211">
        <v>1157.4000000000001</v>
      </c>
      <c r="I540" s="212"/>
      <c r="J540" s="208"/>
      <c r="K540" s="208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173</v>
      </c>
      <c r="AU540" s="217" t="s">
        <v>84</v>
      </c>
      <c r="AV540" s="14" t="s">
        <v>84</v>
      </c>
      <c r="AW540" s="14" t="s">
        <v>35</v>
      </c>
      <c r="AX540" s="14" t="s">
        <v>80</v>
      </c>
      <c r="AY540" s="217" t="s">
        <v>159</v>
      </c>
    </row>
    <row r="541" spans="1:65" s="2" customFormat="1" ht="24.2" customHeight="1">
      <c r="A541" s="37"/>
      <c r="B541" s="38"/>
      <c r="C541" s="177" t="s">
        <v>635</v>
      </c>
      <c r="D541" s="177" t="s">
        <v>163</v>
      </c>
      <c r="E541" s="178" t="s">
        <v>636</v>
      </c>
      <c r="F541" s="179" t="s">
        <v>637</v>
      </c>
      <c r="G541" s="180" t="s">
        <v>233</v>
      </c>
      <c r="H541" s="181">
        <v>1157.4000000000001</v>
      </c>
      <c r="I541" s="182"/>
      <c r="J541" s="183">
        <f>ROUND(I541*H541,2)</f>
        <v>0</v>
      </c>
      <c r="K541" s="179" t="s">
        <v>167</v>
      </c>
      <c r="L541" s="42"/>
      <c r="M541" s="184" t="s">
        <v>19</v>
      </c>
      <c r="N541" s="185" t="s">
        <v>46</v>
      </c>
      <c r="O541" s="67"/>
      <c r="P541" s="186">
        <f>O541*H541</f>
        <v>0</v>
      </c>
      <c r="Q541" s="186">
        <v>1.1E-4</v>
      </c>
      <c r="R541" s="186">
        <f>Q541*H541</f>
        <v>0.12731400000000001</v>
      </c>
      <c r="S541" s="186">
        <v>0</v>
      </c>
      <c r="T541" s="187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8" t="s">
        <v>228</v>
      </c>
      <c r="AT541" s="188" t="s">
        <v>163</v>
      </c>
      <c r="AU541" s="188" t="s">
        <v>84</v>
      </c>
      <c r="AY541" s="20" t="s">
        <v>159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20" t="s">
        <v>80</v>
      </c>
      <c r="BK541" s="189">
        <f>ROUND(I541*H541,2)</f>
        <v>0</v>
      </c>
      <c r="BL541" s="20" t="s">
        <v>228</v>
      </c>
      <c r="BM541" s="188" t="s">
        <v>638</v>
      </c>
    </row>
    <row r="542" spans="1:65" s="2" customFormat="1" ht="19.5">
      <c r="A542" s="37"/>
      <c r="B542" s="38"/>
      <c r="C542" s="39"/>
      <c r="D542" s="190" t="s">
        <v>169</v>
      </c>
      <c r="E542" s="39"/>
      <c r="F542" s="191" t="s">
        <v>639</v>
      </c>
      <c r="G542" s="39"/>
      <c r="H542" s="39"/>
      <c r="I542" s="192"/>
      <c r="J542" s="39"/>
      <c r="K542" s="39"/>
      <c r="L542" s="42"/>
      <c r="M542" s="193"/>
      <c r="N542" s="194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169</v>
      </c>
      <c r="AU542" s="20" t="s">
        <v>84</v>
      </c>
    </row>
    <row r="543" spans="1:65" s="2" customFormat="1" ht="11.25">
      <c r="A543" s="37"/>
      <c r="B543" s="38"/>
      <c r="C543" s="39"/>
      <c r="D543" s="195" t="s">
        <v>171</v>
      </c>
      <c r="E543" s="39"/>
      <c r="F543" s="196" t="s">
        <v>640</v>
      </c>
      <c r="G543" s="39"/>
      <c r="H543" s="39"/>
      <c r="I543" s="192"/>
      <c r="J543" s="39"/>
      <c r="K543" s="39"/>
      <c r="L543" s="42"/>
      <c r="M543" s="193"/>
      <c r="N543" s="194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171</v>
      </c>
      <c r="AU543" s="20" t="s">
        <v>84</v>
      </c>
    </row>
    <row r="544" spans="1:65" s="13" customFormat="1" ht="11.25">
      <c r="B544" s="197"/>
      <c r="C544" s="198"/>
      <c r="D544" s="190" t="s">
        <v>173</v>
      </c>
      <c r="E544" s="199" t="s">
        <v>19</v>
      </c>
      <c r="F544" s="200" t="s">
        <v>622</v>
      </c>
      <c r="G544" s="198"/>
      <c r="H544" s="199" t="s">
        <v>19</v>
      </c>
      <c r="I544" s="201"/>
      <c r="J544" s="198"/>
      <c r="K544" s="198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173</v>
      </c>
      <c r="AU544" s="206" t="s">
        <v>84</v>
      </c>
      <c r="AV544" s="13" t="s">
        <v>80</v>
      </c>
      <c r="AW544" s="13" t="s">
        <v>35</v>
      </c>
      <c r="AX544" s="13" t="s">
        <v>75</v>
      </c>
      <c r="AY544" s="206" t="s">
        <v>159</v>
      </c>
    </row>
    <row r="545" spans="1:65" s="14" customFormat="1" ht="11.25">
      <c r="B545" s="207"/>
      <c r="C545" s="208"/>
      <c r="D545" s="190" t="s">
        <v>173</v>
      </c>
      <c r="E545" s="209" t="s">
        <v>19</v>
      </c>
      <c r="F545" s="210" t="s">
        <v>623</v>
      </c>
      <c r="G545" s="208"/>
      <c r="H545" s="211">
        <v>1157.4000000000001</v>
      </c>
      <c r="I545" s="212"/>
      <c r="J545" s="208"/>
      <c r="K545" s="208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173</v>
      </c>
      <c r="AU545" s="217" t="s">
        <v>84</v>
      </c>
      <c r="AV545" s="14" t="s">
        <v>84</v>
      </c>
      <c r="AW545" s="14" t="s">
        <v>35</v>
      </c>
      <c r="AX545" s="14" t="s">
        <v>75</v>
      </c>
      <c r="AY545" s="217" t="s">
        <v>159</v>
      </c>
    </row>
    <row r="546" spans="1:65" s="2" customFormat="1" ht="24.2" customHeight="1">
      <c r="A546" s="37"/>
      <c r="B546" s="38"/>
      <c r="C546" s="177" t="s">
        <v>641</v>
      </c>
      <c r="D546" s="177" t="s">
        <v>163</v>
      </c>
      <c r="E546" s="178" t="s">
        <v>642</v>
      </c>
      <c r="F546" s="179" t="s">
        <v>643</v>
      </c>
      <c r="G546" s="180" t="s">
        <v>233</v>
      </c>
      <c r="H546" s="181">
        <v>1157.4000000000001</v>
      </c>
      <c r="I546" s="182"/>
      <c r="J546" s="183">
        <f>ROUND(I546*H546,2)</f>
        <v>0</v>
      </c>
      <c r="K546" s="179" t="s">
        <v>167</v>
      </c>
      <c r="L546" s="42"/>
      <c r="M546" s="184" t="s">
        <v>19</v>
      </c>
      <c r="N546" s="185" t="s">
        <v>46</v>
      </c>
      <c r="O546" s="67"/>
      <c r="P546" s="186">
        <f>O546*H546</f>
        <v>0</v>
      </c>
      <c r="Q546" s="186">
        <v>7.2000000000000005E-4</v>
      </c>
      <c r="R546" s="186">
        <f>Q546*H546</f>
        <v>0.83332800000000007</v>
      </c>
      <c r="S546" s="186">
        <v>0</v>
      </c>
      <c r="T546" s="187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88" t="s">
        <v>228</v>
      </c>
      <c r="AT546" s="188" t="s">
        <v>163</v>
      </c>
      <c r="AU546" s="188" t="s">
        <v>84</v>
      </c>
      <c r="AY546" s="20" t="s">
        <v>159</v>
      </c>
      <c r="BE546" s="189">
        <f>IF(N546="základní",J546,0)</f>
        <v>0</v>
      </c>
      <c r="BF546" s="189">
        <f>IF(N546="snížená",J546,0)</f>
        <v>0</v>
      </c>
      <c r="BG546" s="189">
        <f>IF(N546="zákl. přenesená",J546,0)</f>
        <v>0</v>
      </c>
      <c r="BH546" s="189">
        <f>IF(N546="sníž. přenesená",J546,0)</f>
        <v>0</v>
      </c>
      <c r="BI546" s="189">
        <f>IF(N546="nulová",J546,0)</f>
        <v>0</v>
      </c>
      <c r="BJ546" s="20" t="s">
        <v>80</v>
      </c>
      <c r="BK546" s="189">
        <f>ROUND(I546*H546,2)</f>
        <v>0</v>
      </c>
      <c r="BL546" s="20" t="s">
        <v>228</v>
      </c>
      <c r="BM546" s="188" t="s">
        <v>644</v>
      </c>
    </row>
    <row r="547" spans="1:65" s="2" customFormat="1" ht="29.25">
      <c r="A547" s="37"/>
      <c r="B547" s="38"/>
      <c r="C547" s="39"/>
      <c r="D547" s="190" t="s">
        <v>169</v>
      </c>
      <c r="E547" s="39"/>
      <c r="F547" s="191" t="s">
        <v>645</v>
      </c>
      <c r="G547" s="39"/>
      <c r="H547" s="39"/>
      <c r="I547" s="192"/>
      <c r="J547" s="39"/>
      <c r="K547" s="39"/>
      <c r="L547" s="42"/>
      <c r="M547" s="193"/>
      <c r="N547" s="194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169</v>
      </c>
      <c r="AU547" s="20" t="s">
        <v>84</v>
      </c>
    </row>
    <row r="548" spans="1:65" s="2" customFormat="1" ht="11.25">
      <c r="A548" s="37"/>
      <c r="B548" s="38"/>
      <c r="C548" s="39"/>
      <c r="D548" s="195" t="s">
        <v>171</v>
      </c>
      <c r="E548" s="39"/>
      <c r="F548" s="196" t="s">
        <v>646</v>
      </c>
      <c r="G548" s="39"/>
      <c r="H548" s="39"/>
      <c r="I548" s="192"/>
      <c r="J548" s="39"/>
      <c r="K548" s="39"/>
      <c r="L548" s="42"/>
      <c r="M548" s="193"/>
      <c r="N548" s="194"/>
      <c r="O548" s="67"/>
      <c r="P548" s="67"/>
      <c r="Q548" s="67"/>
      <c r="R548" s="67"/>
      <c r="S548" s="67"/>
      <c r="T548" s="6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20" t="s">
        <v>171</v>
      </c>
      <c r="AU548" s="20" t="s">
        <v>84</v>
      </c>
    </row>
    <row r="549" spans="1:65" s="13" customFormat="1" ht="11.25">
      <c r="B549" s="197"/>
      <c r="C549" s="198"/>
      <c r="D549" s="190" t="s">
        <v>173</v>
      </c>
      <c r="E549" s="199" t="s">
        <v>19</v>
      </c>
      <c r="F549" s="200" t="s">
        <v>622</v>
      </c>
      <c r="G549" s="198"/>
      <c r="H549" s="199" t="s">
        <v>19</v>
      </c>
      <c r="I549" s="201"/>
      <c r="J549" s="198"/>
      <c r="K549" s="198"/>
      <c r="L549" s="202"/>
      <c r="M549" s="203"/>
      <c r="N549" s="204"/>
      <c r="O549" s="204"/>
      <c r="P549" s="204"/>
      <c r="Q549" s="204"/>
      <c r="R549" s="204"/>
      <c r="S549" s="204"/>
      <c r="T549" s="205"/>
      <c r="AT549" s="206" t="s">
        <v>173</v>
      </c>
      <c r="AU549" s="206" t="s">
        <v>84</v>
      </c>
      <c r="AV549" s="13" t="s">
        <v>80</v>
      </c>
      <c r="AW549" s="13" t="s">
        <v>35</v>
      </c>
      <c r="AX549" s="13" t="s">
        <v>75</v>
      </c>
      <c r="AY549" s="206" t="s">
        <v>159</v>
      </c>
    </row>
    <row r="550" spans="1:65" s="14" customFormat="1" ht="11.25">
      <c r="B550" s="207"/>
      <c r="C550" s="208"/>
      <c r="D550" s="190" t="s">
        <v>173</v>
      </c>
      <c r="E550" s="209" t="s">
        <v>19</v>
      </c>
      <c r="F550" s="210" t="s">
        <v>623</v>
      </c>
      <c r="G550" s="208"/>
      <c r="H550" s="211">
        <v>1157.4000000000001</v>
      </c>
      <c r="I550" s="212"/>
      <c r="J550" s="208"/>
      <c r="K550" s="208"/>
      <c r="L550" s="213"/>
      <c r="M550" s="240"/>
      <c r="N550" s="241"/>
      <c r="O550" s="241"/>
      <c r="P550" s="241"/>
      <c r="Q550" s="241"/>
      <c r="R550" s="241"/>
      <c r="S550" s="241"/>
      <c r="T550" s="242"/>
      <c r="AT550" s="217" t="s">
        <v>173</v>
      </c>
      <c r="AU550" s="217" t="s">
        <v>84</v>
      </c>
      <c r="AV550" s="14" t="s">
        <v>84</v>
      </c>
      <c r="AW550" s="14" t="s">
        <v>35</v>
      </c>
      <c r="AX550" s="14" t="s">
        <v>75</v>
      </c>
      <c r="AY550" s="217" t="s">
        <v>159</v>
      </c>
    </row>
    <row r="551" spans="1:65" s="2" customFormat="1" ht="6.95" customHeight="1">
      <c r="A551" s="37"/>
      <c r="B551" s="50"/>
      <c r="C551" s="51"/>
      <c r="D551" s="51"/>
      <c r="E551" s="51"/>
      <c r="F551" s="51"/>
      <c r="G551" s="51"/>
      <c r="H551" s="51"/>
      <c r="I551" s="51"/>
      <c r="J551" s="51"/>
      <c r="K551" s="51"/>
      <c r="L551" s="42"/>
      <c r="M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</sheetData>
  <sheetProtection algorithmName="SHA-512" hashValue="4/NvwMkyQ/TU3YHDKVdDl8PGlYm4IN8LNWPS937BYHUmJXv9ttpYXO9SVq29IbFZOxBRCc5zBkySgfk+SoIhag==" saltValue="VVd0klyBfqbzvCqETNixOJ8EZkFKYCBDNGp6Ks7N2HfuIRUP2vGT+f4aoHIjsbooL/Lf3km+SL5j4Ff2Rio4rg==" spinCount="100000" sheet="1" objects="1" scenarios="1" formatColumns="0" formatRows="0" autoFilter="0"/>
  <autoFilter ref="C97:K550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4" r:id="rId1"/>
    <hyperlink ref="F146" r:id="rId2"/>
    <hyperlink ref="F151" r:id="rId3"/>
    <hyperlink ref="F157" r:id="rId4"/>
    <hyperlink ref="F161" r:id="rId5"/>
    <hyperlink ref="F165" r:id="rId6"/>
    <hyperlink ref="F212" r:id="rId7"/>
    <hyperlink ref="F216" r:id="rId8"/>
    <hyperlink ref="F220" r:id="rId9"/>
    <hyperlink ref="F262" r:id="rId10"/>
    <hyperlink ref="F266" r:id="rId11"/>
    <hyperlink ref="F271" r:id="rId12"/>
    <hyperlink ref="F276" r:id="rId13"/>
    <hyperlink ref="F318" r:id="rId14"/>
    <hyperlink ref="F325" r:id="rId15"/>
    <hyperlink ref="F338" r:id="rId16"/>
    <hyperlink ref="F344" r:id="rId17"/>
    <hyperlink ref="F348" r:id="rId18"/>
    <hyperlink ref="F358" r:id="rId19"/>
    <hyperlink ref="F364" r:id="rId20"/>
    <hyperlink ref="F369" r:id="rId21"/>
    <hyperlink ref="F378" r:id="rId22"/>
    <hyperlink ref="F385" r:id="rId23"/>
    <hyperlink ref="F389" r:id="rId24"/>
    <hyperlink ref="F394" r:id="rId25"/>
    <hyperlink ref="F398" r:id="rId26"/>
    <hyperlink ref="F401" r:id="rId27"/>
    <hyperlink ref="F404" r:id="rId28"/>
    <hyperlink ref="F408" r:id="rId29"/>
    <hyperlink ref="F417" r:id="rId30"/>
    <hyperlink ref="F458" r:id="rId31"/>
    <hyperlink ref="F467" r:id="rId32"/>
    <hyperlink ref="F472" r:id="rId33"/>
    <hyperlink ref="F479" r:id="rId34"/>
    <hyperlink ref="F483" r:id="rId35"/>
    <hyperlink ref="F488" r:id="rId36"/>
    <hyperlink ref="F497" r:id="rId37"/>
    <hyperlink ref="F509" r:id="rId38"/>
    <hyperlink ref="F513" r:id="rId39"/>
    <hyperlink ref="F525" r:id="rId40"/>
    <hyperlink ref="F529" r:id="rId41"/>
    <hyperlink ref="F538" r:id="rId42"/>
    <hyperlink ref="F543" r:id="rId43"/>
    <hyperlink ref="F548" r:id="rId4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647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ROUND((SUM(BE97:BE486)),  2)</f>
        <v>0</v>
      </c>
      <c r="G33" s="37"/>
      <c r="H33" s="37"/>
      <c r="I33" s="122">
        <v>0.21</v>
      </c>
      <c r="J33" s="121">
        <f>ROUND(((SUM(BE97:BE486))*I33),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ROUND((SUM(BF97:BF486)),  2)</f>
        <v>0</v>
      </c>
      <c r="G34" s="37"/>
      <c r="H34" s="37"/>
      <c r="I34" s="122">
        <v>0.12</v>
      </c>
      <c r="J34" s="121">
        <f>ROUND(((SUM(BF97:BF486))*I34),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ROUND((SUM(BG97:BG486)),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ROUND((SUM(BH97:BH486)),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ROUND((SUM(BI97:BI486)),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2 - Oprava fasády dům p.č. 51- levá strana, vjezd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J98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J99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648</v>
      </c>
      <c r="E62" s="147"/>
      <c r="F62" s="147"/>
      <c r="G62" s="147"/>
      <c r="H62" s="147"/>
      <c r="I62" s="147"/>
      <c r="J62" s="148">
        <f>J100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J106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J113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J114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131</v>
      </c>
      <c r="E66" s="147"/>
      <c r="F66" s="147"/>
      <c r="G66" s="147"/>
      <c r="H66" s="147"/>
      <c r="I66" s="147"/>
      <c r="J66" s="148">
        <f>J178</f>
        <v>0</v>
      </c>
      <c r="K66" s="145"/>
      <c r="L66" s="149"/>
    </row>
    <row r="67" spans="1:31" s="10" customFormat="1" ht="14.85" customHeight="1">
      <c r="B67" s="144"/>
      <c r="C67" s="145"/>
      <c r="D67" s="146" t="s">
        <v>650</v>
      </c>
      <c r="E67" s="147"/>
      <c r="F67" s="147"/>
      <c r="G67" s="147"/>
      <c r="H67" s="147"/>
      <c r="I67" s="147"/>
      <c r="J67" s="148">
        <f>J179</f>
        <v>0</v>
      </c>
      <c r="K67" s="145"/>
      <c r="L67" s="149"/>
    </row>
    <row r="68" spans="1:31" s="10" customFormat="1" ht="14.85" customHeight="1">
      <c r="B68" s="144"/>
      <c r="C68" s="145"/>
      <c r="D68" s="146" t="s">
        <v>132</v>
      </c>
      <c r="E68" s="147"/>
      <c r="F68" s="147"/>
      <c r="G68" s="147"/>
      <c r="H68" s="147"/>
      <c r="I68" s="147"/>
      <c r="J68" s="148">
        <f>J183</f>
        <v>0</v>
      </c>
      <c r="K68" s="145"/>
      <c r="L68" s="149"/>
    </row>
    <row r="69" spans="1:31" s="10" customFormat="1" ht="14.85" customHeight="1">
      <c r="B69" s="144"/>
      <c r="C69" s="145"/>
      <c r="D69" s="146" t="s">
        <v>133</v>
      </c>
      <c r="E69" s="147"/>
      <c r="F69" s="147"/>
      <c r="G69" s="147"/>
      <c r="H69" s="147"/>
      <c r="I69" s="147"/>
      <c r="J69" s="148">
        <f>J250</f>
        <v>0</v>
      </c>
      <c r="K69" s="145"/>
      <c r="L69" s="149"/>
    </row>
    <row r="70" spans="1:31" s="10" customFormat="1" ht="14.85" customHeight="1">
      <c r="B70" s="144"/>
      <c r="C70" s="145"/>
      <c r="D70" s="146" t="s">
        <v>135</v>
      </c>
      <c r="E70" s="147"/>
      <c r="F70" s="147"/>
      <c r="G70" s="147"/>
      <c r="H70" s="147"/>
      <c r="I70" s="147"/>
      <c r="J70" s="148">
        <f>J281</f>
        <v>0</v>
      </c>
      <c r="K70" s="145"/>
      <c r="L70" s="149"/>
    </row>
    <row r="71" spans="1:31" s="10" customFormat="1" ht="14.85" customHeight="1">
      <c r="B71" s="144"/>
      <c r="C71" s="145"/>
      <c r="D71" s="146" t="s">
        <v>136</v>
      </c>
      <c r="E71" s="147"/>
      <c r="F71" s="147"/>
      <c r="G71" s="147"/>
      <c r="H71" s="147"/>
      <c r="I71" s="147"/>
      <c r="J71" s="148">
        <f>J293</f>
        <v>0</v>
      </c>
      <c r="K71" s="145"/>
      <c r="L71" s="149"/>
    </row>
    <row r="72" spans="1:31" s="10" customFormat="1" ht="14.85" customHeight="1">
      <c r="B72" s="144"/>
      <c r="C72" s="145"/>
      <c r="D72" s="146" t="s">
        <v>137</v>
      </c>
      <c r="E72" s="147"/>
      <c r="F72" s="147"/>
      <c r="G72" s="147"/>
      <c r="H72" s="147"/>
      <c r="I72" s="147"/>
      <c r="J72" s="148">
        <f>J306</f>
        <v>0</v>
      </c>
      <c r="K72" s="145"/>
      <c r="L72" s="149"/>
    </row>
    <row r="73" spans="1:31" s="10" customFormat="1" ht="14.85" customHeight="1">
      <c r="B73" s="144"/>
      <c r="C73" s="145"/>
      <c r="D73" s="146" t="s">
        <v>138</v>
      </c>
      <c r="E73" s="147"/>
      <c r="F73" s="147"/>
      <c r="G73" s="147"/>
      <c r="H73" s="147"/>
      <c r="I73" s="147"/>
      <c r="J73" s="148">
        <f>J310</f>
        <v>0</v>
      </c>
      <c r="K73" s="145"/>
      <c r="L73" s="149"/>
    </row>
    <row r="74" spans="1:31" s="9" customFormat="1" ht="24.95" customHeight="1">
      <c r="B74" s="138"/>
      <c r="C74" s="139"/>
      <c r="D74" s="140" t="s">
        <v>139</v>
      </c>
      <c r="E74" s="141"/>
      <c r="F74" s="141"/>
      <c r="G74" s="141"/>
      <c r="H74" s="141"/>
      <c r="I74" s="141"/>
      <c r="J74" s="142">
        <f>J323</f>
        <v>0</v>
      </c>
      <c r="K74" s="139"/>
      <c r="L74" s="143"/>
    </row>
    <row r="75" spans="1:31" s="10" customFormat="1" ht="19.899999999999999" customHeight="1">
      <c r="B75" s="144"/>
      <c r="C75" s="145"/>
      <c r="D75" s="146" t="s">
        <v>651</v>
      </c>
      <c r="E75" s="147"/>
      <c r="F75" s="147"/>
      <c r="G75" s="147"/>
      <c r="H75" s="147"/>
      <c r="I75" s="147"/>
      <c r="J75" s="148">
        <f>J324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141</v>
      </c>
      <c r="E76" s="147"/>
      <c r="F76" s="147"/>
      <c r="G76" s="147"/>
      <c r="H76" s="147"/>
      <c r="I76" s="147"/>
      <c r="J76" s="148">
        <f>J342</f>
        <v>0</v>
      </c>
      <c r="K76" s="145"/>
      <c r="L76" s="149"/>
    </row>
    <row r="77" spans="1:31" s="10" customFormat="1" ht="19.899999999999999" customHeight="1">
      <c r="B77" s="144"/>
      <c r="C77" s="145"/>
      <c r="D77" s="146" t="s">
        <v>143</v>
      </c>
      <c r="E77" s="147"/>
      <c r="F77" s="147"/>
      <c r="G77" s="147"/>
      <c r="H77" s="147"/>
      <c r="I77" s="147"/>
      <c r="J77" s="148">
        <f>J368</f>
        <v>0</v>
      </c>
      <c r="K77" s="145"/>
      <c r="L77" s="149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144</v>
      </c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6.25" customHeight="1">
      <c r="A87" s="37"/>
      <c r="B87" s="38"/>
      <c r="C87" s="39"/>
      <c r="D87" s="39"/>
      <c r="E87" s="409" t="str">
        <f>E7</f>
        <v>Oprava a údržba podloubí a části vekovních fasád Mírové nám., Bílina</v>
      </c>
      <c r="F87" s="410"/>
      <c r="G87" s="410"/>
      <c r="H87" s="410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119</v>
      </c>
      <c r="D88" s="39"/>
      <c r="E88" s="39"/>
      <c r="F88" s="39"/>
      <c r="G88" s="39"/>
      <c r="H88" s="39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66" t="str">
        <f>E9</f>
        <v>2 - Oprava fasády dům p.č. 51- levá strana, vjezd</v>
      </c>
      <c r="F89" s="411"/>
      <c r="G89" s="411"/>
      <c r="H89" s="411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F12</f>
        <v>Bílina</v>
      </c>
      <c r="G91" s="39"/>
      <c r="H91" s="39"/>
      <c r="I91" s="32" t="s">
        <v>23</v>
      </c>
      <c r="J91" s="62" t="str">
        <f>IF(J12="","",J12)</f>
        <v>6. 12. 2024</v>
      </c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E15</f>
        <v>Město Bílina</v>
      </c>
      <c r="G93" s="39"/>
      <c r="H93" s="39"/>
      <c r="I93" s="32" t="s">
        <v>33</v>
      </c>
      <c r="J93" s="35" t="str">
        <f>E21</f>
        <v xml:space="preserve"> 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31</v>
      </c>
      <c r="D94" s="39"/>
      <c r="E94" s="39"/>
      <c r="F94" s="30" t="str">
        <f>IF(E18="","",E18)</f>
        <v>Vyplň údaj</v>
      </c>
      <c r="G94" s="39"/>
      <c r="H94" s="39"/>
      <c r="I94" s="32" t="s">
        <v>36</v>
      </c>
      <c r="J94" s="35" t="str">
        <f>E24</f>
        <v>Ing. Jaromír Pýcha</v>
      </c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0"/>
      <c r="B96" s="151"/>
      <c r="C96" s="152" t="s">
        <v>145</v>
      </c>
      <c r="D96" s="153" t="s">
        <v>60</v>
      </c>
      <c r="E96" s="153" t="s">
        <v>56</v>
      </c>
      <c r="F96" s="153" t="s">
        <v>57</v>
      </c>
      <c r="G96" s="153" t="s">
        <v>146</v>
      </c>
      <c r="H96" s="153" t="s">
        <v>147</v>
      </c>
      <c r="I96" s="153" t="s">
        <v>148</v>
      </c>
      <c r="J96" s="153" t="s">
        <v>123</v>
      </c>
      <c r="K96" s="154" t="s">
        <v>149</v>
      </c>
      <c r="L96" s="155"/>
      <c r="M96" s="71" t="s">
        <v>19</v>
      </c>
      <c r="N96" s="72" t="s">
        <v>45</v>
      </c>
      <c r="O96" s="72" t="s">
        <v>150</v>
      </c>
      <c r="P96" s="72" t="s">
        <v>151</v>
      </c>
      <c r="Q96" s="72" t="s">
        <v>152</v>
      </c>
      <c r="R96" s="72" t="s">
        <v>153</v>
      </c>
      <c r="S96" s="72" t="s">
        <v>154</v>
      </c>
      <c r="T96" s="73" t="s">
        <v>155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pans="1:65" s="2" customFormat="1" ht="22.9" customHeight="1">
      <c r="A97" s="37"/>
      <c r="B97" s="38"/>
      <c r="C97" s="78" t="s">
        <v>156</v>
      </c>
      <c r="D97" s="39"/>
      <c r="E97" s="39"/>
      <c r="F97" s="39"/>
      <c r="G97" s="39"/>
      <c r="H97" s="39"/>
      <c r="I97" s="39"/>
      <c r="J97" s="156">
        <f>BK97</f>
        <v>0</v>
      </c>
      <c r="K97" s="39"/>
      <c r="L97" s="42"/>
      <c r="M97" s="74"/>
      <c r="N97" s="157"/>
      <c r="O97" s="75"/>
      <c r="P97" s="158">
        <f>P98+P323</f>
        <v>0</v>
      </c>
      <c r="Q97" s="75"/>
      <c r="R97" s="158">
        <f>R98+R323</f>
        <v>2.0068161500000001</v>
      </c>
      <c r="S97" s="75"/>
      <c r="T97" s="159">
        <f>T98+T323</f>
        <v>1.4903256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74</v>
      </c>
      <c r="AU97" s="20" t="s">
        <v>124</v>
      </c>
      <c r="BK97" s="160">
        <f>BK98+BK323</f>
        <v>0</v>
      </c>
    </row>
    <row r="98" spans="1:65" s="12" customFormat="1" ht="25.9" customHeight="1">
      <c r="B98" s="161"/>
      <c r="C98" s="162"/>
      <c r="D98" s="163" t="s">
        <v>74</v>
      </c>
      <c r="E98" s="164" t="s">
        <v>157</v>
      </c>
      <c r="F98" s="164" t="s">
        <v>158</v>
      </c>
      <c r="G98" s="162"/>
      <c r="H98" s="162"/>
      <c r="I98" s="165"/>
      <c r="J98" s="166">
        <f>BK98</f>
        <v>0</v>
      </c>
      <c r="K98" s="162"/>
      <c r="L98" s="167"/>
      <c r="M98" s="168"/>
      <c r="N98" s="169"/>
      <c r="O98" s="169"/>
      <c r="P98" s="170">
        <f>P99+P100+P106+P113+P178</f>
        <v>0</v>
      </c>
      <c r="Q98" s="169"/>
      <c r="R98" s="170">
        <f>R99+R100+R106+R113+R178</f>
        <v>1.8057343500000003</v>
      </c>
      <c r="S98" s="169"/>
      <c r="T98" s="171">
        <f>T99+T100+T106+T113+T178</f>
        <v>1.3310928</v>
      </c>
      <c r="AR98" s="172" t="s">
        <v>80</v>
      </c>
      <c r="AT98" s="173" t="s">
        <v>74</v>
      </c>
      <c r="AU98" s="173" t="s">
        <v>75</v>
      </c>
      <c r="AY98" s="172" t="s">
        <v>159</v>
      </c>
      <c r="BK98" s="174">
        <f>BK99+BK100+BK106+BK113+BK178</f>
        <v>0</v>
      </c>
    </row>
    <row r="99" spans="1:65" s="12" customFormat="1" ht="22.9" customHeight="1">
      <c r="B99" s="161"/>
      <c r="C99" s="162"/>
      <c r="D99" s="163" t="s">
        <v>74</v>
      </c>
      <c r="E99" s="175" t="s">
        <v>87</v>
      </c>
      <c r="F99" s="175" t="s">
        <v>160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v>0</v>
      </c>
      <c r="Q99" s="169"/>
      <c r="R99" s="170">
        <v>0</v>
      </c>
      <c r="S99" s="169"/>
      <c r="T99" s="171">
        <v>0</v>
      </c>
      <c r="AR99" s="172" t="s">
        <v>80</v>
      </c>
      <c r="AT99" s="173" t="s">
        <v>74</v>
      </c>
      <c r="AU99" s="173" t="s">
        <v>80</v>
      </c>
      <c r="AY99" s="172" t="s">
        <v>159</v>
      </c>
      <c r="BK99" s="174">
        <v>0</v>
      </c>
    </row>
    <row r="100" spans="1:65" s="12" customFormat="1" ht="22.9" customHeight="1">
      <c r="B100" s="161"/>
      <c r="C100" s="162"/>
      <c r="D100" s="163" t="s">
        <v>74</v>
      </c>
      <c r="E100" s="175" t="s">
        <v>161</v>
      </c>
      <c r="F100" s="175" t="s">
        <v>162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SUM(P101:P105)</f>
        <v>0</v>
      </c>
      <c r="Q100" s="169"/>
      <c r="R100" s="170">
        <f>SUM(R101:R105)</f>
        <v>6.3838000000000002E-3</v>
      </c>
      <c r="S100" s="169"/>
      <c r="T100" s="171">
        <f>SUM(T101:T105)</f>
        <v>1.0820000000000001E-4</v>
      </c>
      <c r="AR100" s="172" t="s">
        <v>80</v>
      </c>
      <c r="AT100" s="173" t="s">
        <v>74</v>
      </c>
      <c r="AU100" s="173" t="s">
        <v>80</v>
      </c>
      <c r="AY100" s="172" t="s">
        <v>159</v>
      </c>
      <c r="BK100" s="174">
        <f>SUM(BK101:BK105)</f>
        <v>0</v>
      </c>
    </row>
    <row r="101" spans="1:65" s="2" customFormat="1" ht="24.2" customHeight="1">
      <c r="A101" s="37"/>
      <c r="B101" s="38"/>
      <c r="C101" s="177" t="s">
        <v>80</v>
      </c>
      <c r="D101" s="177" t="s">
        <v>163</v>
      </c>
      <c r="E101" s="178" t="s">
        <v>164</v>
      </c>
      <c r="F101" s="179" t="s">
        <v>165</v>
      </c>
      <c r="G101" s="180" t="s">
        <v>166</v>
      </c>
      <c r="H101" s="181">
        <v>10.82</v>
      </c>
      <c r="I101" s="182"/>
      <c r="J101" s="183">
        <f>ROUND(I101*H101,2)</f>
        <v>0</v>
      </c>
      <c r="K101" s="179" t="s">
        <v>167</v>
      </c>
      <c r="L101" s="42"/>
      <c r="M101" s="184" t="s">
        <v>19</v>
      </c>
      <c r="N101" s="185" t="s">
        <v>46</v>
      </c>
      <c r="O101" s="67"/>
      <c r="P101" s="186">
        <f>O101*H101</f>
        <v>0</v>
      </c>
      <c r="Q101" s="186">
        <v>5.9000000000000003E-4</v>
      </c>
      <c r="R101" s="186">
        <f>Q101*H101</f>
        <v>6.3838000000000002E-3</v>
      </c>
      <c r="S101" s="186">
        <v>1.0000000000000001E-5</v>
      </c>
      <c r="T101" s="187">
        <f>S101*H101</f>
        <v>1.0820000000000001E-4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90</v>
      </c>
      <c r="AT101" s="188" t="s">
        <v>163</v>
      </c>
      <c r="AU101" s="188" t="s">
        <v>84</v>
      </c>
      <c r="AY101" s="20" t="s">
        <v>159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80</v>
      </c>
      <c r="BK101" s="189">
        <f>ROUND(I101*H101,2)</f>
        <v>0</v>
      </c>
      <c r="BL101" s="20" t="s">
        <v>90</v>
      </c>
      <c r="BM101" s="188" t="s">
        <v>652</v>
      </c>
    </row>
    <row r="102" spans="1:65" s="2" customFormat="1" ht="19.5">
      <c r="A102" s="37"/>
      <c r="B102" s="38"/>
      <c r="C102" s="39"/>
      <c r="D102" s="190" t="s">
        <v>169</v>
      </c>
      <c r="E102" s="39"/>
      <c r="F102" s="191" t="s">
        <v>170</v>
      </c>
      <c r="G102" s="39"/>
      <c r="H102" s="39"/>
      <c r="I102" s="192"/>
      <c r="J102" s="39"/>
      <c r="K102" s="39"/>
      <c r="L102" s="42"/>
      <c r="M102" s="193"/>
      <c r="N102" s="194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169</v>
      </c>
      <c r="AU102" s="20" t="s">
        <v>84</v>
      </c>
    </row>
    <row r="103" spans="1:65" s="2" customFormat="1" ht="11.25">
      <c r="A103" s="37"/>
      <c r="B103" s="38"/>
      <c r="C103" s="39"/>
      <c r="D103" s="195" t="s">
        <v>171</v>
      </c>
      <c r="E103" s="39"/>
      <c r="F103" s="196" t="s">
        <v>172</v>
      </c>
      <c r="G103" s="39"/>
      <c r="H103" s="39"/>
      <c r="I103" s="192"/>
      <c r="J103" s="39"/>
      <c r="K103" s="39"/>
      <c r="L103" s="42"/>
      <c r="M103" s="193"/>
      <c r="N103" s="194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171</v>
      </c>
      <c r="AU103" s="20" t="s">
        <v>84</v>
      </c>
    </row>
    <row r="104" spans="1:65" s="13" customFormat="1" ht="11.25">
      <c r="B104" s="197"/>
      <c r="C104" s="198"/>
      <c r="D104" s="190" t="s">
        <v>173</v>
      </c>
      <c r="E104" s="199" t="s">
        <v>19</v>
      </c>
      <c r="F104" s="200" t="s">
        <v>653</v>
      </c>
      <c r="G104" s="198"/>
      <c r="H104" s="199" t="s">
        <v>19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173</v>
      </c>
      <c r="AU104" s="206" t="s">
        <v>84</v>
      </c>
      <c r="AV104" s="13" t="s">
        <v>80</v>
      </c>
      <c r="AW104" s="13" t="s">
        <v>35</v>
      </c>
      <c r="AX104" s="13" t="s">
        <v>75</v>
      </c>
      <c r="AY104" s="206" t="s">
        <v>159</v>
      </c>
    </row>
    <row r="105" spans="1:65" s="15" customFormat="1" ht="11.25">
      <c r="B105" s="218"/>
      <c r="C105" s="219"/>
      <c r="D105" s="190" t="s">
        <v>173</v>
      </c>
      <c r="E105" s="220" t="s">
        <v>19</v>
      </c>
      <c r="F105" s="221" t="s">
        <v>272</v>
      </c>
      <c r="G105" s="219"/>
      <c r="H105" s="222">
        <v>10.82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173</v>
      </c>
      <c r="AU105" s="228" t="s">
        <v>84</v>
      </c>
      <c r="AV105" s="15" t="s">
        <v>90</v>
      </c>
      <c r="AW105" s="15" t="s">
        <v>35</v>
      </c>
      <c r="AX105" s="15" t="s">
        <v>75</v>
      </c>
      <c r="AY105" s="228" t="s">
        <v>159</v>
      </c>
    </row>
    <row r="106" spans="1:65" s="12" customFormat="1" ht="22.9" customHeight="1">
      <c r="B106" s="161"/>
      <c r="C106" s="162"/>
      <c r="D106" s="163" t="s">
        <v>74</v>
      </c>
      <c r="E106" s="175" t="s">
        <v>93</v>
      </c>
      <c r="F106" s="175" t="s">
        <v>654</v>
      </c>
      <c r="G106" s="162"/>
      <c r="H106" s="162"/>
      <c r="I106" s="165"/>
      <c r="J106" s="176">
        <f>BK106</f>
        <v>0</v>
      </c>
      <c r="K106" s="162"/>
      <c r="L106" s="167"/>
      <c r="M106" s="168"/>
      <c r="N106" s="169"/>
      <c r="O106" s="169"/>
      <c r="P106" s="170">
        <f>SUM(P107:P112)</f>
        <v>0</v>
      </c>
      <c r="Q106" s="169"/>
      <c r="R106" s="170">
        <f>SUM(R107:R112)</f>
        <v>0</v>
      </c>
      <c r="S106" s="169"/>
      <c r="T106" s="171">
        <f>SUM(T107:T112)</f>
        <v>0</v>
      </c>
      <c r="AR106" s="172" t="s">
        <v>80</v>
      </c>
      <c r="AT106" s="173" t="s">
        <v>74</v>
      </c>
      <c r="AU106" s="173" t="s">
        <v>80</v>
      </c>
      <c r="AY106" s="172" t="s">
        <v>159</v>
      </c>
      <c r="BK106" s="174">
        <f>SUM(BK107:BK112)</f>
        <v>0</v>
      </c>
    </row>
    <row r="107" spans="1:65" s="2" customFormat="1" ht="21.75" customHeight="1">
      <c r="A107" s="37"/>
      <c r="B107" s="38"/>
      <c r="C107" s="177" t="s">
        <v>84</v>
      </c>
      <c r="D107" s="177" t="s">
        <v>163</v>
      </c>
      <c r="E107" s="178" t="s">
        <v>655</v>
      </c>
      <c r="F107" s="179" t="s">
        <v>656</v>
      </c>
      <c r="G107" s="180" t="s">
        <v>233</v>
      </c>
      <c r="H107" s="181">
        <v>3</v>
      </c>
      <c r="I107" s="182"/>
      <c r="J107" s="183">
        <f>ROUND(I107*H107,2)</f>
        <v>0</v>
      </c>
      <c r="K107" s="179" t="s">
        <v>19</v>
      </c>
      <c r="L107" s="42"/>
      <c r="M107" s="184" t="s">
        <v>19</v>
      </c>
      <c r="N107" s="185" t="s">
        <v>46</v>
      </c>
      <c r="O107" s="67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90</v>
      </c>
      <c r="AT107" s="188" t="s">
        <v>163</v>
      </c>
      <c r="AU107" s="188" t="s">
        <v>84</v>
      </c>
      <c r="AY107" s="20" t="s">
        <v>159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80</v>
      </c>
      <c r="BK107" s="189">
        <f>ROUND(I107*H107,2)</f>
        <v>0</v>
      </c>
      <c r="BL107" s="20" t="s">
        <v>90</v>
      </c>
      <c r="BM107" s="188" t="s">
        <v>657</v>
      </c>
    </row>
    <row r="108" spans="1:65" s="2" customFormat="1" ht="11.25">
      <c r="A108" s="37"/>
      <c r="B108" s="38"/>
      <c r="C108" s="39"/>
      <c r="D108" s="190" t="s">
        <v>169</v>
      </c>
      <c r="E108" s="39"/>
      <c r="F108" s="191" t="s">
        <v>656</v>
      </c>
      <c r="G108" s="39"/>
      <c r="H108" s="39"/>
      <c r="I108" s="192"/>
      <c r="J108" s="39"/>
      <c r="K108" s="39"/>
      <c r="L108" s="42"/>
      <c r="M108" s="193"/>
      <c r="N108" s="194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169</v>
      </c>
      <c r="AU108" s="20" t="s">
        <v>84</v>
      </c>
    </row>
    <row r="109" spans="1:65" s="2" customFormat="1" ht="24.2" customHeight="1">
      <c r="A109" s="37"/>
      <c r="B109" s="38"/>
      <c r="C109" s="177" t="s">
        <v>87</v>
      </c>
      <c r="D109" s="177" t="s">
        <v>163</v>
      </c>
      <c r="E109" s="178" t="s">
        <v>658</v>
      </c>
      <c r="F109" s="179" t="s">
        <v>659</v>
      </c>
      <c r="G109" s="180" t="s">
        <v>507</v>
      </c>
      <c r="H109" s="181">
        <v>1</v>
      </c>
      <c r="I109" s="182"/>
      <c r="J109" s="183">
        <f>ROUND(I109*H109,2)</f>
        <v>0</v>
      </c>
      <c r="K109" s="179" t="s">
        <v>19</v>
      </c>
      <c r="L109" s="42"/>
      <c r="M109" s="184" t="s">
        <v>19</v>
      </c>
      <c r="N109" s="185" t="s">
        <v>46</v>
      </c>
      <c r="O109" s="67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90</v>
      </c>
      <c r="AT109" s="188" t="s">
        <v>163</v>
      </c>
      <c r="AU109" s="188" t="s">
        <v>84</v>
      </c>
      <c r="AY109" s="20" t="s">
        <v>159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80</v>
      </c>
      <c r="BK109" s="189">
        <f>ROUND(I109*H109,2)</f>
        <v>0</v>
      </c>
      <c r="BL109" s="20" t="s">
        <v>90</v>
      </c>
      <c r="BM109" s="188" t="s">
        <v>660</v>
      </c>
    </row>
    <row r="110" spans="1:65" s="2" customFormat="1" ht="19.5">
      <c r="A110" s="37"/>
      <c r="B110" s="38"/>
      <c r="C110" s="39"/>
      <c r="D110" s="190" t="s">
        <v>169</v>
      </c>
      <c r="E110" s="39"/>
      <c r="F110" s="191" t="s">
        <v>659</v>
      </c>
      <c r="G110" s="39"/>
      <c r="H110" s="39"/>
      <c r="I110" s="192"/>
      <c r="J110" s="39"/>
      <c r="K110" s="39"/>
      <c r="L110" s="42"/>
      <c r="M110" s="193"/>
      <c r="N110" s="194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169</v>
      </c>
      <c r="AU110" s="20" t="s">
        <v>84</v>
      </c>
    </row>
    <row r="111" spans="1:65" s="2" customFormat="1" ht="24.2" customHeight="1">
      <c r="A111" s="37"/>
      <c r="B111" s="38"/>
      <c r="C111" s="177" t="s">
        <v>90</v>
      </c>
      <c r="D111" s="177" t="s">
        <v>163</v>
      </c>
      <c r="E111" s="178" t="s">
        <v>661</v>
      </c>
      <c r="F111" s="179" t="s">
        <v>662</v>
      </c>
      <c r="G111" s="180" t="s">
        <v>507</v>
      </c>
      <c r="H111" s="181">
        <v>1</v>
      </c>
      <c r="I111" s="182"/>
      <c r="J111" s="183">
        <f>ROUND(I111*H111,2)</f>
        <v>0</v>
      </c>
      <c r="K111" s="179" t="s">
        <v>19</v>
      </c>
      <c r="L111" s="42"/>
      <c r="M111" s="184" t="s">
        <v>19</v>
      </c>
      <c r="N111" s="185" t="s">
        <v>46</v>
      </c>
      <c r="O111" s="67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8" t="s">
        <v>90</v>
      </c>
      <c r="AT111" s="188" t="s">
        <v>163</v>
      </c>
      <c r="AU111" s="188" t="s">
        <v>84</v>
      </c>
      <c r="AY111" s="20" t="s">
        <v>159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20" t="s">
        <v>80</v>
      </c>
      <c r="BK111" s="189">
        <f>ROUND(I111*H111,2)</f>
        <v>0</v>
      </c>
      <c r="BL111" s="20" t="s">
        <v>90</v>
      </c>
      <c r="BM111" s="188" t="s">
        <v>663</v>
      </c>
    </row>
    <row r="112" spans="1:65" s="2" customFormat="1" ht="11.25">
      <c r="A112" s="37"/>
      <c r="B112" s="38"/>
      <c r="C112" s="39"/>
      <c r="D112" s="190" t="s">
        <v>169</v>
      </c>
      <c r="E112" s="39"/>
      <c r="F112" s="191" t="s">
        <v>664</v>
      </c>
      <c r="G112" s="39"/>
      <c r="H112" s="39"/>
      <c r="I112" s="192"/>
      <c r="J112" s="39"/>
      <c r="K112" s="39"/>
      <c r="L112" s="42"/>
      <c r="M112" s="193"/>
      <c r="N112" s="194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169</v>
      </c>
      <c r="AU112" s="20" t="s">
        <v>84</v>
      </c>
    </row>
    <row r="113" spans="1:65" s="12" customFormat="1" ht="22.9" customHeight="1">
      <c r="B113" s="161"/>
      <c r="C113" s="162"/>
      <c r="D113" s="163" t="s">
        <v>74</v>
      </c>
      <c r="E113" s="175" t="s">
        <v>96</v>
      </c>
      <c r="F113" s="175" t="s">
        <v>211</v>
      </c>
      <c r="G113" s="162"/>
      <c r="H113" s="162"/>
      <c r="I113" s="165"/>
      <c r="J113" s="176">
        <f>BK113</f>
        <v>0</v>
      </c>
      <c r="K113" s="162"/>
      <c r="L113" s="167"/>
      <c r="M113" s="168"/>
      <c r="N113" s="169"/>
      <c r="O113" s="169"/>
      <c r="P113" s="170">
        <f>P114</f>
        <v>0</v>
      </c>
      <c r="Q113" s="169"/>
      <c r="R113" s="170">
        <f>R114</f>
        <v>1.6865919500000002</v>
      </c>
      <c r="S113" s="169"/>
      <c r="T113" s="171">
        <f>T114</f>
        <v>1.8996000000000002E-3</v>
      </c>
      <c r="AR113" s="172" t="s">
        <v>80</v>
      </c>
      <c r="AT113" s="173" t="s">
        <v>74</v>
      </c>
      <c r="AU113" s="173" t="s">
        <v>80</v>
      </c>
      <c r="AY113" s="172" t="s">
        <v>159</v>
      </c>
      <c r="BK113" s="174">
        <f>BK114</f>
        <v>0</v>
      </c>
    </row>
    <row r="114" spans="1:65" s="12" customFormat="1" ht="20.85" customHeight="1">
      <c r="B114" s="161"/>
      <c r="C114" s="162"/>
      <c r="D114" s="163" t="s">
        <v>74</v>
      </c>
      <c r="E114" s="175" t="s">
        <v>229</v>
      </c>
      <c r="F114" s="175" t="s">
        <v>230</v>
      </c>
      <c r="G114" s="162"/>
      <c r="H114" s="162"/>
      <c r="I114" s="165"/>
      <c r="J114" s="176">
        <f>BK114</f>
        <v>0</v>
      </c>
      <c r="K114" s="162"/>
      <c r="L114" s="167"/>
      <c r="M114" s="168"/>
      <c r="N114" s="169"/>
      <c r="O114" s="169"/>
      <c r="P114" s="170">
        <f>SUM(P115:P177)</f>
        <v>0</v>
      </c>
      <c r="Q114" s="169"/>
      <c r="R114" s="170">
        <f>SUM(R115:R177)</f>
        <v>1.6865919500000002</v>
      </c>
      <c r="S114" s="169"/>
      <c r="T114" s="171">
        <f>SUM(T115:T177)</f>
        <v>1.8996000000000002E-3</v>
      </c>
      <c r="AR114" s="172" t="s">
        <v>80</v>
      </c>
      <c r="AT114" s="173" t="s">
        <v>74</v>
      </c>
      <c r="AU114" s="173" t="s">
        <v>84</v>
      </c>
      <c r="AY114" s="172" t="s">
        <v>159</v>
      </c>
      <c r="BK114" s="174">
        <f>SUM(BK115:BK177)</f>
        <v>0</v>
      </c>
    </row>
    <row r="115" spans="1:65" s="2" customFormat="1" ht="24.2" customHeight="1">
      <c r="A115" s="37"/>
      <c r="B115" s="38"/>
      <c r="C115" s="177" t="s">
        <v>93</v>
      </c>
      <c r="D115" s="177" t="s">
        <v>163</v>
      </c>
      <c r="E115" s="178" t="s">
        <v>665</v>
      </c>
      <c r="F115" s="179" t="s">
        <v>666</v>
      </c>
      <c r="G115" s="180" t="s">
        <v>233</v>
      </c>
      <c r="H115" s="181">
        <v>5.7</v>
      </c>
      <c r="I115" s="182"/>
      <c r="J115" s="183">
        <f>ROUND(I115*H115,2)</f>
        <v>0</v>
      </c>
      <c r="K115" s="179" t="s">
        <v>167</v>
      </c>
      <c r="L115" s="42"/>
      <c r="M115" s="184" t="s">
        <v>19</v>
      </c>
      <c r="N115" s="185" t="s">
        <v>46</v>
      </c>
      <c r="O115" s="67"/>
      <c r="P115" s="186">
        <f>O115*H115</f>
        <v>0</v>
      </c>
      <c r="Q115" s="186">
        <v>6.4999999999999997E-3</v>
      </c>
      <c r="R115" s="186">
        <f>Q115*H115</f>
        <v>3.705E-2</v>
      </c>
      <c r="S115" s="186">
        <v>0</v>
      </c>
      <c r="T115" s="187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8" t="s">
        <v>90</v>
      </c>
      <c r="AT115" s="188" t="s">
        <v>163</v>
      </c>
      <c r="AU115" s="188" t="s">
        <v>87</v>
      </c>
      <c r="AY115" s="20" t="s">
        <v>159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20" t="s">
        <v>80</v>
      </c>
      <c r="BK115" s="189">
        <f>ROUND(I115*H115,2)</f>
        <v>0</v>
      </c>
      <c r="BL115" s="20" t="s">
        <v>90</v>
      </c>
      <c r="BM115" s="188" t="s">
        <v>667</v>
      </c>
    </row>
    <row r="116" spans="1:65" s="2" customFormat="1" ht="19.5">
      <c r="A116" s="37"/>
      <c r="B116" s="38"/>
      <c r="C116" s="39"/>
      <c r="D116" s="190" t="s">
        <v>169</v>
      </c>
      <c r="E116" s="39"/>
      <c r="F116" s="191" t="s">
        <v>668</v>
      </c>
      <c r="G116" s="39"/>
      <c r="H116" s="39"/>
      <c r="I116" s="192"/>
      <c r="J116" s="39"/>
      <c r="K116" s="39"/>
      <c r="L116" s="42"/>
      <c r="M116" s="193"/>
      <c r="N116" s="194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169</v>
      </c>
      <c r="AU116" s="20" t="s">
        <v>87</v>
      </c>
    </row>
    <row r="117" spans="1:65" s="2" customFormat="1" ht="11.25">
      <c r="A117" s="37"/>
      <c r="B117" s="38"/>
      <c r="C117" s="39"/>
      <c r="D117" s="195" t="s">
        <v>171</v>
      </c>
      <c r="E117" s="39"/>
      <c r="F117" s="196" t="s">
        <v>669</v>
      </c>
      <c r="G117" s="39"/>
      <c r="H117" s="39"/>
      <c r="I117" s="192"/>
      <c r="J117" s="39"/>
      <c r="K117" s="39"/>
      <c r="L117" s="42"/>
      <c r="M117" s="193"/>
      <c r="N117" s="194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171</v>
      </c>
      <c r="AU117" s="20" t="s">
        <v>87</v>
      </c>
    </row>
    <row r="118" spans="1:65" s="13" customFormat="1" ht="11.25">
      <c r="B118" s="197"/>
      <c r="C118" s="198"/>
      <c r="D118" s="190" t="s">
        <v>173</v>
      </c>
      <c r="E118" s="199" t="s">
        <v>19</v>
      </c>
      <c r="F118" s="200" t="s">
        <v>670</v>
      </c>
      <c r="G118" s="198"/>
      <c r="H118" s="199" t="s">
        <v>19</v>
      </c>
      <c r="I118" s="201"/>
      <c r="J118" s="198"/>
      <c r="K118" s="198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173</v>
      </c>
      <c r="AU118" s="206" t="s">
        <v>87</v>
      </c>
      <c r="AV118" s="13" t="s">
        <v>80</v>
      </c>
      <c r="AW118" s="13" t="s">
        <v>35</v>
      </c>
      <c r="AX118" s="13" t="s">
        <v>75</v>
      </c>
      <c r="AY118" s="206" t="s">
        <v>159</v>
      </c>
    </row>
    <row r="119" spans="1:65" s="14" customFormat="1" ht="11.25">
      <c r="B119" s="207"/>
      <c r="C119" s="208"/>
      <c r="D119" s="190" t="s">
        <v>173</v>
      </c>
      <c r="E119" s="209" t="s">
        <v>19</v>
      </c>
      <c r="F119" s="210" t="s">
        <v>671</v>
      </c>
      <c r="G119" s="208"/>
      <c r="H119" s="211">
        <v>5.7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173</v>
      </c>
      <c r="AU119" s="217" t="s">
        <v>87</v>
      </c>
      <c r="AV119" s="14" t="s">
        <v>84</v>
      </c>
      <c r="AW119" s="14" t="s">
        <v>35</v>
      </c>
      <c r="AX119" s="14" t="s">
        <v>80</v>
      </c>
      <c r="AY119" s="217" t="s">
        <v>159</v>
      </c>
    </row>
    <row r="120" spans="1:65" s="2" customFormat="1" ht="24.2" customHeight="1">
      <c r="A120" s="37"/>
      <c r="B120" s="38"/>
      <c r="C120" s="177" t="s">
        <v>96</v>
      </c>
      <c r="D120" s="177" t="s">
        <v>163</v>
      </c>
      <c r="E120" s="178" t="s">
        <v>672</v>
      </c>
      <c r="F120" s="179" t="s">
        <v>673</v>
      </c>
      <c r="G120" s="180" t="s">
        <v>233</v>
      </c>
      <c r="H120" s="181">
        <v>11.4</v>
      </c>
      <c r="I120" s="182"/>
      <c r="J120" s="183">
        <f>ROUND(I120*H120,2)</f>
        <v>0</v>
      </c>
      <c r="K120" s="179" t="s">
        <v>167</v>
      </c>
      <c r="L120" s="42"/>
      <c r="M120" s="184" t="s">
        <v>19</v>
      </c>
      <c r="N120" s="185" t="s">
        <v>46</v>
      </c>
      <c r="O120" s="67"/>
      <c r="P120" s="186">
        <f>O120*H120</f>
        <v>0</v>
      </c>
      <c r="Q120" s="186">
        <v>1.67E-2</v>
      </c>
      <c r="R120" s="186">
        <f>Q120*H120</f>
        <v>0.19037999999999999</v>
      </c>
      <c r="S120" s="186">
        <v>0</v>
      </c>
      <c r="T120" s="18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8" t="s">
        <v>228</v>
      </c>
      <c r="AT120" s="188" t="s">
        <v>163</v>
      </c>
      <c r="AU120" s="188" t="s">
        <v>87</v>
      </c>
      <c r="AY120" s="20" t="s">
        <v>159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80</v>
      </c>
      <c r="BK120" s="189">
        <f>ROUND(I120*H120,2)</f>
        <v>0</v>
      </c>
      <c r="BL120" s="20" t="s">
        <v>228</v>
      </c>
      <c r="BM120" s="188" t="s">
        <v>674</v>
      </c>
    </row>
    <row r="121" spans="1:65" s="2" customFormat="1" ht="19.5">
      <c r="A121" s="37"/>
      <c r="B121" s="38"/>
      <c r="C121" s="39"/>
      <c r="D121" s="190" t="s">
        <v>169</v>
      </c>
      <c r="E121" s="39"/>
      <c r="F121" s="191" t="s">
        <v>675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169</v>
      </c>
      <c r="AU121" s="20" t="s">
        <v>87</v>
      </c>
    </row>
    <row r="122" spans="1:65" s="2" customFormat="1" ht="11.25">
      <c r="A122" s="37"/>
      <c r="B122" s="38"/>
      <c r="C122" s="39"/>
      <c r="D122" s="195" t="s">
        <v>171</v>
      </c>
      <c r="E122" s="39"/>
      <c r="F122" s="196" t="s">
        <v>676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171</v>
      </c>
      <c r="AU122" s="20" t="s">
        <v>87</v>
      </c>
    </row>
    <row r="123" spans="1:65" s="13" customFormat="1" ht="11.25">
      <c r="B123" s="197"/>
      <c r="C123" s="198"/>
      <c r="D123" s="190" t="s">
        <v>173</v>
      </c>
      <c r="E123" s="199" t="s">
        <v>19</v>
      </c>
      <c r="F123" s="200" t="s">
        <v>670</v>
      </c>
      <c r="G123" s="198"/>
      <c r="H123" s="199" t="s">
        <v>19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173</v>
      </c>
      <c r="AU123" s="206" t="s">
        <v>87</v>
      </c>
      <c r="AV123" s="13" t="s">
        <v>80</v>
      </c>
      <c r="AW123" s="13" t="s">
        <v>35</v>
      </c>
      <c r="AX123" s="13" t="s">
        <v>75</v>
      </c>
      <c r="AY123" s="206" t="s">
        <v>159</v>
      </c>
    </row>
    <row r="124" spans="1:65" s="14" customFormat="1" ht="11.25">
      <c r="B124" s="207"/>
      <c r="C124" s="208"/>
      <c r="D124" s="190" t="s">
        <v>173</v>
      </c>
      <c r="E124" s="209" t="s">
        <v>19</v>
      </c>
      <c r="F124" s="210" t="s">
        <v>671</v>
      </c>
      <c r="G124" s="208"/>
      <c r="H124" s="211">
        <v>5.7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173</v>
      </c>
      <c r="AU124" s="217" t="s">
        <v>87</v>
      </c>
      <c r="AV124" s="14" t="s">
        <v>84</v>
      </c>
      <c r="AW124" s="14" t="s">
        <v>35</v>
      </c>
      <c r="AX124" s="14" t="s">
        <v>75</v>
      </c>
      <c r="AY124" s="217" t="s">
        <v>159</v>
      </c>
    </row>
    <row r="125" spans="1:65" s="15" customFormat="1" ht="11.25">
      <c r="B125" s="218"/>
      <c r="C125" s="219"/>
      <c r="D125" s="190" t="s">
        <v>173</v>
      </c>
      <c r="E125" s="220" t="s">
        <v>19</v>
      </c>
      <c r="F125" s="221" t="s">
        <v>272</v>
      </c>
      <c r="G125" s="219"/>
      <c r="H125" s="222">
        <v>5.7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173</v>
      </c>
      <c r="AU125" s="228" t="s">
        <v>87</v>
      </c>
      <c r="AV125" s="15" t="s">
        <v>90</v>
      </c>
      <c r="AW125" s="15" t="s">
        <v>35</v>
      </c>
      <c r="AX125" s="15" t="s">
        <v>80</v>
      </c>
      <c r="AY125" s="228" t="s">
        <v>159</v>
      </c>
    </row>
    <row r="126" spans="1:65" s="14" customFormat="1" ht="11.25">
      <c r="B126" s="207"/>
      <c r="C126" s="208"/>
      <c r="D126" s="190" t="s">
        <v>173</v>
      </c>
      <c r="E126" s="208"/>
      <c r="F126" s="210" t="s">
        <v>677</v>
      </c>
      <c r="G126" s="208"/>
      <c r="H126" s="211">
        <v>11.4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173</v>
      </c>
      <c r="AU126" s="217" t="s">
        <v>87</v>
      </c>
      <c r="AV126" s="14" t="s">
        <v>84</v>
      </c>
      <c r="AW126" s="14" t="s">
        <v>4</v>
      </c>
      <c r="AX126" s="14" t="s">
        <v>80</v>
      </c>
      <c r="AY126" s="217" t="s">
        <v>159</v>
      </c>
    </row>
    <row r="127" spans="1:65" s="2" customFormat="1" ht="24.2" customHeight="1">
      <c r="A127" s="37"/>
      <c r="B127" s="38"/>
      <c r="C127" s="177" t="s">
        <v>99</v>
      </c>
      <c r="D127" s="177" t="s">
        <v>163</v>
      </c>
      <c r="E127" s="178" t="s">
        <v>678</v>
      </c>
      <c r="F127" s="179" t="s">
        <v>679</v>
      </c>
      <c r="G127" s="180" t="s">
        <v>233</v>
      </c>
      <c r="H127" s="181">
        <v>97.385000000000005</v>
      </c>
      <c r="I127" s="182"/>
      <c r="J127" s="183">
        <f>ROUND(I127*H127,2)</f>
        <v>0</v>
      </c>
      <c r="K127" s="179" t="s">
        <v>167</v>
      </c>
      <c r="L127" s="42"/>
      <c r="M127" s="184" t="s">
        <v>19</v>
      </c>
      <c r="N127" s="185" t="s">
        <v>46</v>
      </c>
      <c r="O127" s="67"/>
      <c r="P127" s="186">
        <f>O127*H127</f>
        <v>0</v>
      </c>
      <c r="Q127" s="186">
        <v>5.4299999999999999E-3</v>
      </c>
      <c r="R127" s="186">
        <f>Q127*H127</f>
        <v>0.52880055000000004</v>
      </c>
      <c r="S127" s="186">
        <v>0</v>
      </c>
      <c r="T127" s="18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8" t="s">
        <v>90</v>
      </c>
      <c r="AT127" s="188" t="s">
        <v>163</v>
      </c>
      <c r="AU127" s="188" t="s">
        <v>87</v>
      </c>
      <c r="AY127" s="20" t="s">
        <v>159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20" t="s">
        <v>80</v>
      </c>
      <c r="BK127" s="189">
        <f>ROUND(I127*H127,2)</f>
        <v>0</v>
      </c>
      <c r="BL127" s="20" t="s">
        <v>90</v>
      </c>
      <c r="BM127" s="188" t="s">
        <v>680</v>
      </c>
    </row>
    <row r="128" spans="1:65" s="2" customFormat="1" ht="19.5">
      <c r="A128" s="37"/>
      <c r="B128" s="38"/>
      <c r="C128" s="39"/>
      <c r="D128" s="190" t="s">
        <v>169</v>
      </c>
      <c r="E128" s="39"/>
      <c r="F128" s="191" t="s">
        <v>681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169</v>
      </c>
      <c r="AU128" s="20" t="s">
        <v>87</v>
      </c>
    </row>
    <row r="129" spans="1:65" s="2" customFormat="1" ht="11.25">
      <c r="A129" s="37"/>
      <c r="B129" s="38"/>
      <c r="C129" s="39"/>
      <c r="D129" s="195" t="s">
        <v>171</v>
      </c>
      <c r="E129" s="39"/>
      <c r="F129" s="196" t="s">
        <v>682</v>
      </c>
      <c r="G129" s="39"/>
      <c r="H129" s="39"/>
      <c r="I129" s="192"/>
      <c r="J129" s="39"/>
      <c r="K129" s="39"/>
      <c r="L129" s="42"/>
      <c r="M129" s="193"/>
      <c r="N129" s="194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171</v>
      </c>
      <c r="AU129" s="20" t="s">
        <v>87</v>
      </c>
    </row>
    <row r="130" spans="1:65" s="13" customFormat="1" ht="11.25">
      <c r="B130" s="197"/>
      <c r="C130" s="198"/>
      <c r="D130" s="190" t="s">
        <v>173</v>
      </c>
      <c r="E130" s="199" t="s">
        <v>19</v>
      </c>
      <c r="F130" s="200" t="s">
        <v>683</v>
      </c>
      <c r="G130" s="198"/>
      <c r="H130" s="199" t="s">
        <v>19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173</v>
      </c>
      <c r="AU130" s="206" t="s">
        <v>87</v>
      </c>
      <c r="AV130" s="13" t="s">
        <v>80</v>
      </c>
      <c r="AW130" s="13" t="s">
        <v>35</v>
      </c>
      <c r="AX130" s="13" t="s">
        <v>75</v>
      </c>
      <c r="AY130" s="206" t="s">
        <v>159</v>
      </c>
    </row>
    <row r="131" spans="1:65" s="13" customFormat="1" ht="11.25">
      <c r="B131" s="197"/>
      <c r="C131" s="198"/>
      <c r="D131" s="190" t="s">
        <v>173</v>
      </c>
      <c r="E131" s="199" t="s">
        <v>19</v>
      </c>
      <c r="F131" s="200" t="s">
        <v>684</v>
      </c>
      <c r="G131" s="198"/>
      <c r="H131" s="199" t="s">
        <v>19</v>
      </c>
      <c r="I131" s="201"/>
      <c r="J131" s="198"/>
      <c r="K131" s="198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173</v>
      </c>
      <c r="AU131" s="206" t="s">
        <v>87</v>
      </c>
      <c r="AV131" s="13" t="s">
        <v>80</v>
      </c>
      <c r="AW131" s="13" t="s">
        <v>35</v>
      </c>
      <c r="AX131" s="13" t="s">
        <v>75</v>
      </c>
      <c r="AY131" s="206" t="s">
        <v>159</v>
      </c>
    </row>
    <row r="132" spans="1:65" s="14" customFormat="1" ht="11.25">
      <c r="B132" s="207"/>
      <c r="C132" s="208"/>
      <c r="D132" s="190" t="s">
        <v>173</v>
      </c>
      <c r="E132" s="209" t="s">
        <v>19</v>
      </c>
      <c r="F132" s="210" t="s">
        <v>685</v>
      </c>
      <c r="G132" s="208"/>
      <c r="H132" s="211">
        <v>127.88500000000001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173</v>
      </c>
      <c r="AU132" s="217" t="s">
        <v>87</v>
      </c>
      <c r="AV132" s="14" t="s">
        <v>84</v>
      </c>
      <c r="AW132" s="14" t="s">
        <v>35</v>
      </c>
      <c r="AX132" s="14" t="s">
        <v>75</v>
      </c>
      <c r="AY132" s="217" t="s">
        <v>159</v>
      </c>
    </row>
    <row r="133" spans="1:65" s="13" customFormat="1" ht="11.25">
      <c r="B133" s="197"/>
      <c r="C133" s="198"/>
      <c r="D133" s="190" t="s">
        <v>173</v>
      </c>
      <c r="E133" s="199" t="s">
        <v>19</v>
      </c>
      <c r="F133" s="200" t="s">
        <v>686</v>
      </c>
      <c r="G133" s="198"/>
      <c r="H133" s="199" t="s">
        <v>19</v>
      </c>
      <c r="I133" s="201"/>
      <c r="J133" s="198"/>
      <c r="K133" s="198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173</v>
      </c>
      <c r="AU133" s="206" t="s">
        <v>87</v>
      </c>
      <c r="AV133" s="13" t="s">
        <v>80</v>
      </c>
      <c r="AW133" s="13" t="s">
        <v>35</v>
      </c>
      <c r="AX133" s="13" t="s">
        <v>75</v>
      </c>
      <c r="AY133" s="206" t="s">
        <v>159</v>
      </c>
    </row>
    <row r="134" spans="1:65" s="14" customFormat="1" ht="11.25">
      <c r="B134" s="207"/>
      <c r="C134" s="208"/>
      <c r="D134" s="190" t="s">
        <v>173</v>
      </c>
      <c r="E134" s="209" t="s">
        <v>19</v>
      </c>
      <c r="F134" s="210" t="s">
        <v>687</v>
      </c>
      <c r="G134" s="208"/>
      <c r="H134" s="211">
        <v>-1.82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173</v>
      </c>
      <c r="AU134" s="217" t="s">
        <v>87</v>
      </c>
      <c r="AV134" s="14" t="s">
        <v>84</v>
      </c>
      <c r="AW134" s="14" t="s">
        <v>35</v>
      </c>
      <c r="AX134" s="14" t="s">
        <v>75</v>
      </c>
      <c r="AY134" s="217" t="s">
        <v>159</v>
      </c>
    </row>
    <row r="135" spans="1:65" s="14" customFormat="1" ht="11.25">
      <c r="B135" s="207"/>
      <c r="C135" s="208"/>
      <c r="D135" s="190" t="s">
        <v>173</v>
      </c>
      <c r="E135" s="209" t="s">
        <v>19</v>
      </c>
      <c r="F135" s="210" t="s">
        <v>688</v>
      </c>
      <c r="G135" s="208"/>
      <c r="H135" s="211">
        <v>-4.1719999999999997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173</v>
      </c>
      <c r="AU135" s="217" t="s">
        <v>87</v>
      </c>
      <c r="AV135" s="14" t="s">
        <v>84</v>
      </c>
      <c r="AW135" s="14" t="s">
        <v>35</v>
      </c>
      <c r="AX135" s="14" t="s">
        <v>75</v>
      </c>
      <c r="AY135" s="217" t="s">
        <v>159</v>
      </c>
    </row>
    <row r="136" spans="1:65" s="14" customFormat="1" ht="11.25">
      <c r="B136" s="207"/>
      <c r="C136" s="208"/>
      <c r="D136" s="190" t="s">
        <v>173</v>
      </c>
      <c r="E136" s="209" t="s">
        <v>19</v>
      </c>
      <c r="F136" s="210" t="s">
        <v>689</v>
      </c>
      <c r="G136" s="208"/>
      <c r="H136" s="211">
        <v>-12.407999999999999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173</v>
      </c>
      <c r="AU136" s="217" t="s">
        <v>87</v>
      </c>
      <c r="AV136" s="14" t="s">
        <v>84</v>
      </c>
      <c r="AW136" s="14" t="s">
        <v>35</v>
      </c>
      <c r="AX136" s="14" t="s">
        <v>75</v>
      </c>
      <c r="AY136" s="217" t="s">
        <v>159</v>
      </c>
    </row>
    <row r="137" spans="1:65" s="13" customFormat="1" ht="11.25">
      <c r="B137" s="197"/>
      <c r="C137" s="198"/>
      <c r="D137" s="190" t="s">
        <v>173</v>
      </c>
      <c r="E137" s="199" t="s">
        <v>19</v>
      </c>
      <c r="F137" s="200" t="s">
        <v>690</v>
      </c>
      <c r="G137" s="198"/>
      <c r="H137" s="199" t="s">
        <v>19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173</v>
      </c>
      <c r="AU137" s="206" t="s">
        <v>87</v>
      </c>
      <c r="AV137" s="13" t="s">
        <v>80</v>
      </c>
      <c r="AW137" s="13" t="s">
        <v>35</v>
      </c>
      <c r="AX137" s="13" t="s">
        <v>75</v>
      </c>
      <c r="AY137" s="206" t="s">
        <v>159</v>
      </c>
    </row>
    <row r="138" spans="1:65" s="14" customFormat="1" ht="11.25">
      <c r="B138" s="207"/>
      <c r="C138" s="208"/>
      <c r="D138" s="190" t="s">
        <v>173</v>
      </c>
      <c r="E138" s="209" t="s">
        <v>19</v>
      </c>
      <c r="F138" s="210" t="s">
        <v>691</v>
      </c>
      <c r="G138" s="208"/>
      <c r="H138" s="211">
        <v>-5.7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173</v>
      </c>
      <c r="AU138" s="217" t="s">
        <v>87</v>
      </c>
      <c r="AV138" s="14" t="s">
        <v>84</v>
      </c>
      <c r="AW138" s="14" t="s">
        <v>35</v>
      </c>
      <c r="AX138" s="14" t="s">
        <v>75</v>
      </c>
      <c r="AY138" s="217" t="s">
        <v>159</v>
      </c>
    </row>
    <row r="139" spans="1:65" s="14" customFormat="1" ht="11.25">
      <c r="B139" s="207"/>
      <c r="C139" s="208"/>
      <c r="D139" s="190" t="s">
        <v>173</v>
      </c>
      <c r="E139" s="209" t="s">
        <v>19</v>
      </c>
      <c r="F139" s="210" t="s">
        <v>692</v>
      </c>
      <c r="G139" s="208"/>
      <c r="H139" s="211">
        <v>-6.4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173</v>
      </c>
      <c r="AU139" s="217" t="s">
        <v>87</v>
      </c>
      <c r="AV139" s="14" t="s">
        <v>84</v>
      </c>
      <c r="AW139" s="14" t="s">
        <v>35</v>
      </c>
      <c r="AX139" s="14" t="s">
        <v>75</v>
      </c>
      <c r="AY139" s="217" t="s">
        <v>159</v>
      </c>
    </row>
    <row r="140" spans="1:65" s="15" customFormat="1" ht="11.25">
      <c r="B140" s="218"/>
      <c r="C140" s="219"/>
      <c r="D140" s="190" t="s">
        <v>173</v>
      </c>
      <c r="E140" s="220" t="s">
        <v>19</v>
      </c>
      <c r="F140" s="221" t="s">
        <v>272</v>
      </c>
      <c r="G140" s="219"/>
      <c r="H140" s="222">
        <v>97.385000000000005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173</v>
      </c>
      <c r="AU140" s="228" t="s">
        <v>87</v>
      </c>
      <c r="AV140" s="15" t="s">
        <v>90</v>
      </c>
      <c r="AW140" s="15" t="s">
        <v>35</v>
      </c>
      <c r="AX140" s="15" t="s">
        <v>80</v>
      </c>
      <c r="AY140" s="228" t="s">
        <v>159</v>
      </c>
    </row>
    <row r="141" spans="1:65" s="2" customFormat="1" ht="24.2" customHeight="1">
      <c r="A141" s="37"/>
      <c r="B141" s="38"/>
      <c r="C141" s="177" t="s">
        <v>102</v>
      </c>
      <c r="D141" s="177" t="s">
        <v>163</v>
      </c>
      <c r="E141" s="178" t="s">
        <v>231</v>
      </c>
      <c r="F141" s="179" t="s">
        <v>232</v>
      </c>
      <c r="G141" s="180" t="s">
        <v>233</v>
      </c>
      <c r="H141" s="181">
        <v>12.1</v>
      </c>
      <c r="I141" s="182"/>
      <c r="J141" s="183">
        <f>ROUND(I141*H141,2)</f>
        <v>0</v>
      </c>
      <c r="K141" s="179" t="s">
        <v>167</v>
      </c>
      <c r="L141" s="42"/>
      <c r="M141" s="184" t="s">
        <v>19</v>
      </c>
      <c r="N141" s="185" t="s">
        <v>46</v>
      </c>
      <c r="O141" s="67"/>
      <c r="P141" s="186">
        <f>O141*H141</f>
        <v>0</v>
      </c>
      <c r="Q141" s="186">
        <v>5.0939999999999999E-2</v>
      </c>
      <c r="R141" s="186">
        <f>Q141*H141</f>
        <v>0.61637399999999998</v>
      </c>
      <c r="S141" s="186">
        <v>0</v>
      </c>
      <c r="T141" s="18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8" t="s">
        <v>90</v>
      </c>
      <c r="AT141" s="188" t="s">
        <v>163</v>
      </c>
      <c r="AU141" s="188" t="s">
        <v>87</v>
      </c>
      <c r="AY141" s="20" t="s">
        <v>159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0" t="s">
        <v>80</v>
      </c>
      <c r="BK141" s="189">
        <f>ROUND(I141*H141,2)</f>
        <v>0</v>
      </c>
      <c r="BL141" s="20" t="s">
        <v>90</v>
      </c>
      <c r="BM141" s="188" t="s">
        <v>693</v>
      </c>
    </row>
    <row r="142" spans="1:65" s="2" customFormat="1" ht="19.5">
      <c r="A142" s="37"/>
      <c r="B142" s="38"/>
      <c r="C142" s="39"/>
      <c r="D142" s="190" t="s">
        <v>169</v>
      </c>
      <c r="E142" s="39"/>
      <c r="F142" s="191" t="s">
        <v>235</v>
      </c>
      <c r="G142" s="39"/>
      <c r="H142" s="39"/>
      <c r="I142" s="192"/>
      <c r="J142" s="39"/>
      <c r="K142" s="39"/>
      <c r="L142" s="42"/>
      <c r="M142" s="193"/>
      <c r="N142" s="194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169</v>
      </c>
      <c r="AU142" s="20" t="s">
        <v>87</v>
      </c>
    </row>
    <row r="143" spans="1:65" s="2" customFormat="1" ht="11.25">
      <c r="A143" s="37"/>
      <c r="B143" s="38"/>
      <c r="C143" s="39"/>
      <c r="D143" s="195" t="s">
        <v>171</v>
      </c>
      <c r="E143" s="39"/>
      <c r="F143" s="196" t="s">
        <v>236</v>
      </c>
      <c r="G143" s="39"/>
      <c r="H143" s="39"/>
      <c r="I143" s="192"/>
      <c r="J143" s="39"/>
      <c r="K143" s="39"/>
      <c r="L143" s="42"/>
      <c r="M143" s="193"/>
      <c r="N143" s="194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171</v>
      </c>
      <c r="AU143" s="20" t="s">
        <v>87</v>
      </c>
    </row>
    <row r="144" spans="1:65" s="13" customFormat="1" ht="11.25">
      <c r="B144" s="197"/>
      <c r="C144" s="198"/>
      <c r="D144" s="190" t="s">
        <v>173</v>
      </c>
      <c r="E144" s="199" t="s">
        <v>19</v>
      </c>
      <c r="F144" s="200" t="s">
        <v>670</v>
      </c>
      <c r="G144" s="198"/>
      <c r="H144" s="199" t="s">
        <v>19</v>
      </c>
      <c r="I144" s="201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173</v>
      </c>
      <c r="AU144" s="206" t="s">
        <v>87</v>
      </c>
      <c r="AV144" s="13" t="s">
        <v>80</v>
      </c>
      <c r="AW144" s="13" t="s">
        <v>35</v>
      </c>
      <c r="AX144" s="13" t="s">
        <v>75</v>
      </c>
      <c r="AY144" s="206" t="s">
        <v>159</v>
      </c>
    </row>
    <row r="145" spans="1:65" s="14" customFormat="1" ht="11.25">
      <c r="B145" s="207"/>
      <c r="C145" s="208"/>
      <c r="D145" s="190" t="s">
        <v>173</v>
      </c>
      <c r="E145" s="209" t="s">
        <v>19</v>
      </c>
      <c r="F145" s="210" t="s">
        <v>671</v>
      </c>
      <c r="G145" s="208"/>
      <c r="H145" s="211">
        <v>5.7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173</v>
      </c>
      <c r="AU145" s="217" t="s">
        <v>87</v>
      </c>
      <c r="AV145" s="14" t="s">
        <v>84</v>
      </c>
      <c r="AW145" s="14" t="s">
        <v>35</v>
      </c>
      <c r="AX145" s="14" t="s">
        <v>75</v>
      </c>
      <c r="AY145" s="217" t="s">
        <v>159</v>
      </c>
    </row>
    <row r="146" spans="1:65" s="14" customFormat="1" ht="11.25">
      <c r="B146" s="207"/>
      <c r="C146" s="208"/>
      <c r="D146" s="190" t="s">
        <v>173</v>
      </c>
      <c r="E146" s="209" t="s">
        <v>19</v>
      </c>
      <c r="F146" s="210" t="s">
        <v>694</v>
      </c>
      <c r="G146" s="208"/>
      <c r="H146" s="211">
        <v>6.4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173</v>
      </c>
      <c r="AU146" s="217" t="s">
        <v>87</v>
      </c>
      <c r="AV146" s="14" t="s">
        <v>84</v>
      </c>
      <c r="AW146" s="14" t="s">
        <v>35</v>
      </c>
      <c r="AX146" s="14" t="s">
        <v>75</v>
      </c>
      <c r="AY146" s="217" t="s">
        <v>159</v>
      </c>
    </row>
    <row r="147" spans="1:65" s="15" customFormat="1" ht="11.25">
      <c r="B147" s="218"/>
      <c r="C147" s="219"/>
      <c r="D147" s="190" t="s">
        <v>173</v>
      </c>
      <c r="E147" s="220" t="s">
        <v>19</v>
      </c>
      <c r="F147" s="221" t="s">
        <v>272</v>
      </c>
      <c r="G147" s="219"/>
      <c r="H147" s="222">
        <v>12.1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173</v>
      </c>
      <c r="AU147" s="228" t="s">
        <v>87</v>
      </c>
      <c r="AV147" s="15" t="s">
        <v>90</v>
      </c>
      <c r="AW147" s="15" t="s">
        <v>35</v>
      </c>
      <c r="AX147" s="15" t="s">
        <v>80</v>
      </c>
      <c r="AY147" s="228" t="s">
        <v>159</v>
      </c>
    </row>
    <row r="148" spans="1:65" s="2" customFormat="1" ht="24.2" customHeight="1">
      <c r="A148" s="37"/>
      <c r="B148" s="38"/>
      <c r="C148" s="177" t="s">
        <v>105</v>
      </c>
      <c r="D148" s="177" t="s">
        <v>163</v>
      </c>
      <c r="E148" s="178" t="s">
        <v>238</v>
      </c>
      <c r="F148" s="179" t="s">
        <v>239</v>
      </c>
      <c r="G148" s="180" t="s">
        <v>233</v>
      </c>
      <c r="H148" s="181">
        <v>12.8</v>
      </c>
      <c r="I148" s="182"/>
      <c r="J148" s="183">
        <f>ROUND(I148*H148,2)</f>
        <v>0</v>
      </c>
      <c r="K148" s="179" t="s">
        <v>167</v>
      </c>
      <c r="L148" s="42"/>
      <c r="M148" s="184" t="s">
        <v>19</v>
      </c>
      <c r="N148" s="185" t="s">
        <v>46</v>
      </c>
      <c r="O148" s="67"/>
      <c r="P148" s="186">
        <f>O148*H148</f>
        <v>0</v>
      </c>
      <c r="Q148" s="186">
        <v>6.4999999999999997E-3</v>
      </c>
      <c r="R148" s="186">
        <f>Q148*H148</f>
        <v>8.3199999999999996E-2</v>
      </c>
      <c r="S148" s="186">
        <v>0</v>
      </c>
      <c r="T148" s="18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8" t="s">
        <v>90</v>
      </c>
      <c r="AT148" s="188" t="s">
        <v>163</v>
      </c>
      <c r="AU148" s="188" t="s">
        <v>87</v>
      </c>
      <c r="AY148" s="20" t="s">
        <v>159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20" t="s">
        <v>80</v>
      </c>
      <c r="BK148" s="189">
        <f>ROUND(I148*H148,2)</f>
        <v>0</v>
      </c>
      <c r="BL148" s="20" t="s">
        <v>90</v>
      </c>
      <c r="BM148" s="188" t="s">
        <v>695</v>
      </c>
    </row>
    <row r="149" spans="1:65" s="2" customFormat="1" ht="19.5">
      <c r="A149" s="37"/>
      <c r="B149" s="38"/>
      <c r="C149" s="39"/>
      <c r="D149" s="190" t="s">
        <v>169</v>
      </c>
      <c r="E149" s="39"/>
      <c r="F149" s="191" t="s">
        <v>241</v>
      </c>
      <c r="G149" s="39"/>
      <c r="H149" s="39"/>
      <c r="I149" s="192"/>
      <c r="J149" s="39"/>
      <c r="K149" s="39"/>
      <c r="L149" s="42"/>
      <c r="M149" s="193"/>
      <c r="N149" s="194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169</v>
      </c>
      <c r="AU149" s="20" t="s">
        <v>87</v>
      </c>
    </row>
    <row r="150" spans="1:65" s="2" customFormat="1" ht="11.25">
      <c r="A150" s="37"/>
      <c r="B150" s="38"/>
      <c r="C150" s="39"/>
      <c r="D150" s="195" t="s">
        <v>171</v>
      </c>
      <c r="E150" s="39"/>
      <c r="F150" s="196" t="s">
        <v>242</v>
      </c>
      <c r="G150" s="39"/>
      <c r="H150" s="39"/>
      <c r="I150" s="192"/>
      <c r="J150" s="39"/>
      <c r="K150" s="39"/>
      <c r="L150" s="42"/>
      <c r="M150" s="193"/>
      <c r="N150" s="194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171</v>
      </c>
      <c r="AU150" s="20" t="s">
        <v>87</v>
      </c>
    </row>
    <row r="151" spans="1:65" s="13" customFormat="1" ht="11.25">
      <c r="B151" s="197"/>
      <c r="C151" s="198"/>
      <c r="D151" s="190" t="s">
        <v>173</v>
      </c>
      <c r="E151" s="199" t="s">
        <v>19</v>
      </c>
      <c r="F151" s="200" t="s">
        <v>670</v>
      </c>
      <c r="G151" s="198"/>
      <c r="H151" s="199" t="s">
        <v>19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173</v>
      </c>
      <c r="AU151" s="206" t="s">
        <v>87</v>
      </c>
      <c r="AV151" s="13" t="s">
        <v>80</v>
      </c>
      <c r="AW151" s="13" t="s">
        <v>35</v>
      </c>
      <c r="AX151" s="13" t="s">
        <v>75</v>
      </c>
      <c r="AY151" s="206" t="s">
        <v>159</v>
      </c>
    </row>
    <row r="152" spans="1:65" s="14" customFormat="1" ht="11.25">
      <c r="B152" s="207"/>
      <c r="C152" s="208"/>
      <c r="D152" s="190" t="s">
        <v>173</v>
      </c>
      <c r="E152" s="209" t="s">
        <v>19</v>
      </c>
      <c r="F152" s="210" t="s">
        <v>696</v>
      </c>
      <c r="G152" s="208"/>
      <c r="H152" s="211">
        <v>6.4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173</v>
      </c>
      <c r="AU152" s="217" t="s">
        <v>87</v>
      </c>
      <c r="AV152" s="14" t="s">
        <v>84</v>
      </c>
      <c r="AW152" s="14" t="s">
        <v>35</v>
      </c>
      <c r="AX152" s="14" t="s">
        <v>80</v>
      </c>
      <c r="AY152" s="217" t="s">
        <v>159</v>
      </c>
    </row>
    <row r="153" spans="1:65" s="14" customFormat="1" ht="11.25">
      <c r="B153" s="207"/>
      <c r="C153" s="208"/>
      <c r="D153" s="190" t="s">
        <v>173</v>
      </c>
      <c r="E153" s="208"/>
      <c r="F153" s="210" t="s">
        <v>697</v>
      </c>
      <c r="G153" s="208"/>
      <c r="H153" s="211">
        <v>12.8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173</v>
      </c>
      <c r="AU153" s="217" t="s">
        <v>87</v>
      </c>
      <c r="AV153" s="14" t="s">
        <v>84</v>
      </c>
      <c r="AW153" s="14" t="s">
        <v>4</v>
      </c>
      <c r="AX153" s="14" t="s">
        <v>80</v>
      </c>
      <c r="AY153" s="217" t="s">
        <v>159</v>
      </c>
    </row>
    <row r="154" spans="1:65" s="2" customFormat="1" ht="24.2" customHeight="1">
      <c r="A154" s="37"/>
      <c r="B154" s="38"/>
      <c r="C154" s="177" t="s">
        <v>108</v>
      </c>
      <c r="D154" s="177" t="s">
        <v>163</v>
      </c>
      <c r="E154" s="178" t="s">
        <v>243</v>
      </c>
      <c r="F154" s="179" t="s">
        <v>244</v>
      </c>
      <c r="G154" s="180" t="s">
        <v>233</v>
      </c>
      <c r="H154" s="181">
        <v>12.8</v>
      </c>
      <c r="I154" s="182"/>
      <c r="J154" s="183">
        <f>ROUND(I154*H154,2)</f>
        <v>0</v>
      </c>
      <c r="K154" s="179" t="s">
        <v>167</v>
      </c>
      <c r="L154" s="42"/>
      <c r="M154" s="184" t="s">
        <v>19</v>
      </c>
      <c r="N154" s="185" t="s">
        <v>46</v>
      </c>
      <c r="O154" s="67"/>
      <c r="P154" s="186">
        <f>O154*H154</f>
        <v>0</v>
      </c>
      <c r="Q154" s="186">
        <v>1.67E-2</v>
      </c>
      <c r="R154" s="186">
        <f>Q154*H154</f>
        <v>0.21376000000000001</v>
      </c>
      <c r="S154" s="186">
        <v>0</v>
      </c>
      <c r="T154" s="18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8" t="s">
        <v>90</v>
      </c>
      <c r="AT154" s="188" t="s">
        <v>163</v>
      </c>
      <c r="AU154" s="188" t="s">
        <v>87</v>
      </c>
      <c r="AY154" s="20" t="s">
        <v>159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20" t="s">
        <v>80</v>
      </c>
      <c r="BK154" s="189">
        <f>ROUND(I154*H154,2)</f>
        <v>0</v>
      </c>
      <c r="BL154" s="20" t="s">
        <v>90</v>
      </c>
      <c r="BM154" s="188" t="s">
        <v>698</v>
      </c>
    </row>
    <row r="155" spans="1:65" s="2" customFormat="1" ht="19.5">
      <c r="A155" s="37"/>
      <c r="B155" s="38"/>
      <c r="C155" s="39"/>
      <c r="D155" s="190" t="s">
        <v>169</v>
      </c>
      <c r="E155" s="39"/>
      <c r="F155" s="191" t="s">
        <v>246</v>
      </c>
      <c r="G155" s="39"/>
      <c r="H155" s="39"/>
      <c r="I155" s="192"/>
      <c r="J155" s="39"/>
      <c r="K155" s="39"/>
      <c r="L155" s="42"/>
      <c r="M155" s="193"/>
      <c r="N155" s="194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169</v>
      </c>
      <c r="AU155" s="20" t="s">
        <v>87</v>
      </c>
    </row>
    <row r="156" spans="1:65" s="2" customFormat="1" ht="11.25">
      <c r="A156" s="37"/>
      <c r="B156" s="38"/>
      <c r="C156" s="39"/>
      <c r="D156" s="195" t="s">
        <v>171</v>
      </c>
      <c r="E156" s="39"/>
      <c r="F156" s="196" t="s">
        <v>247</v>
      </c>
      <c r="G156" s="39"/>
      <c r="H156" s="39"/>
      <c r="I156" s="192"/>
      <c r="J156" s="39"/>
      <c r="K156" s="39"/>
      <c r="L156" s="42"/>
      <c r="M156" s="193"/>
      <c r="N156" s="194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171</v>
      </c>
      <c r="AU156" s="20" t="s">
        <v>87</v>
      </c>
    </row>
    <row r="157" spans="1:65" s="13" customFormat="1" ht="11.25">
      <c r="B157" s="197"/>
      <c r="C157" s="198"/>
      <c r="D157" s="190" t="s">
        <v>173</v>
      </c>
      <c r="E157" s="199" t="s">
        <v>19</v>
      </c>
      <c r="F157" s="200" t="s">
        <v>670</v>
      </c>
      <c r="G157" s="198"/>
      <c r="H157" s="199" t="s">
        <v>19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173</v>
      </c>
      <c r="AU157" s="206" t="s">
        <v>87</v>
      </c>
      <c r="AV157" s="13" t="s">
        <v>80</v>
      </c>
      <c r="AW157" s="13" t="s">
        <v>35</v>
      </c>
      <c r="AX157" s="13" t="s">
        <v>75</v>
      </c>
      <c r="AY157" s="206" t="s">
        <v>159</v>
      </c>
    </row>
    <row r="158" spans="1:65" s="14" customFormat="1" ht="11.25">
      <c r="B158" s="207"/>
      <c r="C158" s="208"/>
      <c r="D158" s="190" t="s">
        <v>173</v>
      </c>
      <c r="E158" s="209" t="s">
        <v>19</v>
      </c>
      <c r="F158" s="210" t="s">
        <v>694</v>
      </c>
      <c r="G158" s="208"/>
      <c r="H158" s="211">
        <v>6.4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173</v>
      </c>
      <c r="AU158" s="217" t="s">
        <v>87</v>
      </c>
      <c r="AV158" s="14" t="s">
        <v>84</v>
      </c>
      <c r="AW158" s="14" t="s">
        <v>35</v>
      </c>
      <c r="AX158" s="14" t="s">
        <v>75</v>
      </c>
      <c r="AY158" s="217" t="s">
        <v>159</v>
      </c>
    </row>
    <row r="159" spans="1:65" s="15" customFormat="1" ht="11.25">
      <c r="B159" s="218"/>
      <c r="C159" s="219"/>
      <c r="D159" s="190" t="s">
        <v>173</v>
      </c>
      <c r="E159" s="220" t="s">
        <v>19</v>
      </c>
      <c r="F159" s="221" t="s">
        <v>272</v>
      </c>
      <c r="G159" s="219"/>
      <c r="H159" s="222">
        <v>6.4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173</v>
      </c>
      <c r="AU159" s="228" t="s">
        <v>87</v>
      </c>
      <c r="AV159" s="15" t="s">
        <v>90</v>
      </c>
      <c r="AW159" s="15" t="s">
        <v>35</v>
      </c>
      <c r="AX159" s="15" t="s">
        <v>80</v>
      </c>
      <c r="AY159" s="228" t="s">
        <v>159</v>
      </c>
    </row>
    <row r="160" spans="1:65" s="14" customFormat="1" ht="11.25">
      <c r="B160" s="207"/>
      <c r="C160" s="208"/>
      <c r="D160" s="190" t="s">
        <v>173</v>
      </c>
      <c r="E160" s="208"/>
      <c r="F160" s="210" t="s">
        <v>697</v>
      </c>
      <c r="G160" s="208"/>
      <c r="H160" s="211">
        <v>12.8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173</v>
      </c>
      <c r="AU160" s="217" t="s">
        <v>87</v>
      </c>
      <c r="AV160" s="14" t="s">
        <v>84</v>
      </c>
      <c r="AW160" s="14" t="s">
        <v>4</v>
      </c>
      <c r="AX160" s="14" t="s">
        <v>80</v>
      </c>
      <c r="AY160" s="217" t="s">
        <v>159</v>
      </c>
    </row>
    <row r="161" spans="1:65" s="2" customFormat="1" ht="16.5" customHeight="1">
      <c r="A161" s="37"/>
      <c r="B161" s="38"/>
      <c r="C161" s="177" t="s">
        <v>111</v>
      </c>
      <c r="D161" s="177" t="s">
        <v>163</v>
      </c>
      <c r="E161" s="178" t="s">
        <v>280</v>
      </c>
      <c r="F161" s="179" t="s">
        <v>281</v>
      </c>
      <c r="G161" s="180" t="s">
        <v>233</v>
      </c>
      <c r="H161" s="181">
        <v>29.26</v>
      </c>
      <c r="I161" s="182"/>
      <c r="J161" s="183">
        <f>ROUND(I161*H161,2)</f>
        <v>0</v>
      </c>
      <c r="K161" s="179" t="s">
        <v>167</v>
      </c>
      <c r="L161" s="42"/>
      <c r="M161" s="184" t="s">
        <v>19</v>
      </c>
      <c r="N161" s="185" t="s">
        <v>46</v>
      </c>
      <c r="O161" s="67"/>
      <c r="P161" s="186">
        <f>O161*H161</f>
        <v>0</v>
      </c>
      <c r="Q161" s="186">
        <v>3.8999999999999999E-4</v>
      </c>
      <c r="R161" s="186">
        <f>Q161*H161</f>
        <v>1.14114E-2</v>
      </c>
      <c r="S161" s="186">
        <v>6.0000000000000002E-5</v>
      </c>
      <c r="T161" s="187">
        <f>S161*H161</f>
        <v>1.7556000000000002E-3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8" t="s">
        <v>90</v>
      </c>
      <c r="AT161" s="188" t="s">
        <v>163</v>
      </c>
      <c r="AU161" s="188" t="s">
        <v>87</v>
      </c>
      <c r="AY161" s="20" t="s">
        <v>159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20" t="s">
        <v>80</v>
      </c>
      <c r="BK161" s="189">
        <f>ROUND(I161*H161,2)</f>
        <v>0</v>
      </c>
      <c r="BL161" s="20" t="s">
        <v>90</v>
      </c>
      <c r="BM161" s="188" t="s">
        <v>699</v>
      </c>
    </row>
    <row r="162" spans="1:65" s="2" customFormat="1" ht="19.5">
      <c r="A162" s="37"/>
      <c r="B162" s="38"/>
      <c r="C162" s="39"/>
      <c r="D162" s="190" t="s">
        <v>169</v>
      </c>
      <c r="E162" s="39"/>
      <c r="F162" s="191" t="s">
        <v>283</v>
      </c>
      <c r="G162" s="39"/>
      <c r="H162" s="39"/>
      <c r="I162" s="192"/>
      <c r="J162" s="39"/>
      <c r="K162" s="39"/>
      <c r="L162" s="42"/>
      <c r="M162" s="193"/>
      <c r="N162" s="194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169</v>
      </c>
      <c r="AU162" s="20" t="s">
        <v>87</v>
      </c>
    </row>
    <row r="163" spans="1:65" s="2" customFormat="1" ht="11.25">
      <c r="A163" s="37"/>
      <c r="B163" s="38"/>
      <c r="C163" s="39"/>
      <c r="D163" s="195" t="s">
        <v>171</v>
      </c>
      <c r="E163" s="39"/>
      <c r="F163" s="196" t="s">
        <v>284</v>
      </c>
      <c r="G163" s="39"/>
      <c r="H163" s="39"/>
      <c r="I163" s="192"/>
      <c r="J163" s="39"/>
      <c r="K163" s="39"/>
      <c r="L163" s="42"/>
      <c r="M163" s="193"/>
      <c r="N163" s="194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171</v>
      </c>
      <c r="AU163" s="20" t="s">
        <v>87</v>
      </c>
    </row>
    <row r="164" spans="1:65" s="13" customFormat="1" ht="11.25">
      <c r="B164" s="197"/>
      <c r="C164" s="198"/>
      <c r="D164" s="190" t="s">
        <v>173</v>
      </c>
      <c r="E164" s="199" t="s">
        <v>19</v>
      </c>
      <c r="F164" s="200" t="s">
        <v>700</v>
      </c>
      <c r="G164" s="198"/>
      <c r="H164" s="199" t="s">
        <v>19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173</v>
      </c>
      <c r="AU164" s="206" t="s">
        <v>87</v>
      </c>
      <c r="AV164" s="13" t="s">
        <v>80</v>
      </c>
      <c r="AW164" s="13" t="s">
        <v>35</v>
      </c>
      <c r="AX164" s="13" t="s">
        <v>75</v>
      </c>
      <c r="AY164" s="206" t="s">
        <v>159</v>
      </c>
    </row>
    <row r="165" spans="1:65" s="14" customFormat="1" ht="11.25">
      <c r="B165" s="207"/>
      <c r="C165" s="208"/>
      <c r="D165" s="190" t="s">
        <v>173</v>
      </c>
      <c r="E165" s="209" t="s">
        <v>19</v>
      </c>
      <c r="F165" s="210" t="s">
        <v>671</v>
      </c>
      <c r="G165" s="208"/>
      <c r="H165" s="211">
        <v>5.7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173</v>
      </c>
      <c r="AU165" s="217" t="s">
        <v>87</v>
      </c>
      <c r="AV165" s="14" t="s">
        <v>84</v>
      </c>
      <c r="AW165" s="14" t="s">
        <v>35</v>
      </c>
      <c r="AX165" s="14" t="s">
        <v>75</v>
      </c>
      <c r="AY165" s="217" t="s">
        <v>159</v>
      </c>
    </row>
    <row r="166" spans="1:65" s="14" customFormat="1" ht="11.25">
      <c r="B166" s="207"/>
      <c r="C166" s="208"/>
      <c r="D166" s="190" t="s">
        <v>173</v>
      </c>
      <c r="E166" s="209" t="s">
        <v>19</v>
      </c>
      <c r="F166" s="210" t="s">
        <v>701</v>
      </c>
      <c r="G166" s="208"/>
      <c r="H166" s="211">
        <v>4.55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173</v>
      </c>
      <c r="AU166" s="217" t="s">
        <v>87</v>
      </c>
      <c r="AV166" s="14" t="s">
        <v>84</v>
      </c>
      <c r="AW166" s="14" t="s">
        <v>35</v>
      </c>
      <c r="AX166" s="14" t="s">
        <v>75</v>
      </c>
      <c r="AY166" s="217" t="s">
        <v>159</v>
      </c>
    </row>
    <row r="167" spans="1:65" s="14" customFormat="1" ht="11.25">
      <c r="B167" s="207"/>
      <c r="C167" s="208"/>
      <c r="D167" s="190" t="s">
        <v>173</v>
      </c>
      <c r="E167" s="209" t="s">
        <v>19</v>
      </c>
      <c r="F167" s="210" t="s">
        <v>702</v>
      </c>
      <c r="G167" s="208"/>
      <c r="H167" s="211">
        <v>10.43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173</v>
      </c>
      <c r="AU167" s="217" t="s">
        <v>87</v>
      </c>
      <c r="AV167" s="14" t="s">
        <v>84</v>
      </c>
      <c r="AW167" s="14" t="s">
        <v>35</v>
      </c>
      <c r="AX167" s="14" t="s">
        <v>75</v>
      </c>
      <c r="AY167" s="217" t="s">
        <v>159</v>
      </c>
    </row>
    <row r="168" spans="1:65" s="13" customFormat="1" ht="11.25">
      <c r="B168" s="197"/>
      <c r="C168" s="198"/>
      <c r="D168" s="190" t="s">
        <v>173</v>
      </c>
      <c r="E168" s="199" t="s">
        <v>19</v>
      </c>
      <c r="F168" s="200" t="s">
        <v>703</v>
      </c>
      <c r="G168" s="198"/>
      <c r="H168" s="199" t="s">
        <v>19</v>
      </c>
      <c r="I168" s="201"/>
      <c r="J168" s="198"/>
      <c r="K168" s="198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173</v>
      </c>
      <c r="AU168" s="206" t="s">
        <v>87</v>
      </c>
      <c r="AV168" s="13" t="s">
        <v>80</v>
      </c>
      <c r="AW168" s="13" t="s">
        <v>35</v>
      </c>
      <c r="AX168" s="13" t="s">
        <v>75</v>
      </c>
      <c r="AY168" s="206" t="s">
        <v>159</v>
      </c>
    </row>
    <row r="169" spans="1:65" s="14" customFormat="1" ht="11.25">
      <c r="B169" s="207"/>
      <c r="C169" s="208"/>
      <c r="D169" s="190" t="s">
        <v>173</v>
      </c>
      <c r="E169" s="209" t="s">
        <v>19</v>
      </c>
      <c r="F169" s="210" t="s">
        <v>704</v>
      </c>
      <c r="G169" s="208"/>
      <c r="H169" s="211">
        <v>8.58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173</v>
      </c>
      <c r="AU169" s="217" t="s">
        <v>87</v>
      </c>
      <c r="AV169" s="14" t="s">
        <v>84</v>
      </c>
      <c r="AW169" s="14" t="s">
        <v>35</v>
      </c>
      <c r="AX169" s="14" t="s">
        <v>75</v>
      </c>
      <c r="AY169" s="217" t="s">
        <v>159</v>
      </c>
    </row>
    <row r="170" spans="1:65" s="15" customFormat="1" ht="11.25">
      <c r="B170" s="218"/>
      <c r="C170" s="219"/>
      <c r="D170" s="190" t="s">
        <v>173</v>
      </c>
      <c r="E170" s="220" t="s">
        <v>19</v>
      </c>
      <c r="F170" s="221" t="s">
        <v>272</v>
      </c>
      <c r="G170" s="219"/>
      <c r="H170" s="222">
        <v>29.26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173</v>
      </c>
      <c r="AU170" s="228" t="s">
        <v>87</v>
      </c>
      <c r="AV170" s="15" t="s">
        <v>90</v>
      </c>
      <c r="AW170" s="15" t="s">
        <v>35</v>
      </c>
      <c r="AX170" s="15" t="s">
        <v>80</v>
      </c>
      <c r="AY170" s="228" t="s">
        <v>159</v>
      </c>
    </row>
    <row r="171" spans="1:65" s="2" customFormat="1" ht="24.2" customHeight="1">
      <c r="A171" s="37"/>
      <c r="B171" s="38"/>
      <c r="C171" s="177" t="s">
        <v>8</v>
      </c>
      <c r="D171" s="177" t="s">
        <v>163</v>
      </c>
      <c r="E171" s="178" t="s">
        <v>286</v>
      </c>
      <c r="F171" s="179" t="s">
        <v>287</v>
      </c>
      <c r="G171" s="180" t="s">
        <v>233</v>
      </c>
      <c r="H171" s="181">
        <v>14.4</v>
      </c>
      <c r="I171" s="182"/>
      <c r="J171" s="183">
        <f>ROUND(I171*H171,2)</f>
        <v>0</v>
      </c>
      <c r="K171" s="179" t="s">
        <v>167</v>
      </c>
      <c r="L171" s="42"/>
      <c r="M171" s="184" t="s">
        <v>19</v>
      </c>
      <c r="N171" s="185" t="s">
        <v>46</v>
      </c>
      <c r="O171" s="67"/>
      <c r="P171" s="186">
        <f>O171*H171</f>
        <v>0</v>
      </c>
      <c r="Q171" s="186">
        <v>3.8999999999999999E-4</v>
      </c>
      <c r="R171" s="186">
        <f>Q171*H171</f>
        <v>5.6160000000000003E-3</v>
      </c>
      <c r="S171" s="186">
        <v>1.0000000000000001E-5</v>
      </c>
      <c r="T171" s="187">
        <f>S171*H171</f>
        <v>1.44E-4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8" t="s">
        <v>90</v>
      </c>
      <c r="AT171" s="188" t="s">
        <v>163</v>
      </c>
      <c r="AU171" s="188" t="s">
        <v>87</v>
      </c>
      <c r="AY171" s="20" t="s">
        <v>159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20" t="s">
        <v>80</v>
      </c>
      <c r="BK171" s="189">
        <f>ROUND(I171*H171,2)</f>
        <v>0</v>
      </c>
      <c r="BL171" s="20" t="s">
        <v>90</v>
      </c>
      <c r="BM171" s="188" t="s">
        <v>705</v>
      </c>
    </row>
    <row r="172" spans="1:65" s="2" customFormat="1" ht="19.5">
      <c r="A172" s="37"/>
      <c r="B172" s="38"/>
      <c r="C172" s="39"/>
      <c r="D172" s="190" t="s">
        <v>169</v>
      </c>
      <c r="E172" s="39"/>
      <c r="F172" s="191" t="s">
        <v>289</v>
      </c>
      <c r="G172" s="39"/>
      <c r="H172" s="39"/>
      <c r="I172" s="192"/>
      <c r="J172" s="39"/>
      <c r="K172" s="39"/>
      <c r="L172" s="42"/>
      <c r="M172" s="193"/>
      <c r="N172" s="194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169</v>
      </c>
      <c r="AU172" s="20" t="s">
        <v>87</v>
      </c>
    </row>
    <row r="173" spans="1:65" s="2" customFormat="1" ht="11.25">
      <c r="A173" s="37"/>
      <c r="B173" s="38"/>
      <c r="C173" s="39"/>
      <c r="D173" s="195" t="s">
        <v>171</v>
      </c>
      <c r="E173" s="39"/>
      <c r="F173" s="196" t="s">
        <v>290</v>
      </c>
      <c r="G173" s="39"/>
      <c r="H173" s="39"/>
      <c r="I173" s="192"/>
      <c r="J173" s="39"/>
      <c r="K173" s="39"/>
      <c r="L173" s="42"/>
      <c r="M173" s="193"/>
      <c r="N173" s="194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171</v>
      </c>
      <c r="AU173" s="20" t="s">
        <v>87</v>
      </c>
    </row>
    <row r="174" spans="1:65" s="13" customFormat="1" ht="11.25">
      <c r="B174" s="197"/>
      <c r="C174" s="198"/>
      <c r="D174" s="190" t="s">
        <v>173</v>
      </c>
      <c r="E174" s="199" t="s">
        <v>19</v>
      </c>
      <c r="F174" s="200" t="s">
        <v>706</v>
      </c>
      <c r="G174" s="198"/>
      <c r="H174" s="199" t="s">
        <v>19</v>
      </c>
      <c r="I174" s="201"/>
      <c r="J174" s="198"/>
      <c r="K174" s="198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173</v>
      </c>
      <c r="AU174" s="206" t="s">
        <v>87</v>
      </c>
      <c r="AV174" s="13" t="s">
        <v>80</v>
      </c>
      <c r="AW174" s="13" t="s">
        <v>35</v>
      </c>
      <c r="AX174" s="13" t="s">
        <v>75</v>
      </c>
      <c r="AY174" s="206" t="s">
        <v>159</v>
      </c>
    </row>
    <row r="175" spans="1:65" s="14" customFormat="1" ht="11.25">
      <c r="B175" s="207"/>
      <c r="C175" s="208"/>
      <c r="D175" s="190" t="s">
        <v>173</v>
      </c>
      <c r="E175" s="209" t="s">
        <v>19</v>
      </c>
      <c r="F175" s="210" t="s">
        <v>707</v>
      </c>
      <c r="G175" s="208"/>
      <c r="H175" s="211">
        <v>3.6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173</v>
      </c>
      <c r="AU175" s="217" t="s">
        <v>87</v>
      </c>
      <c r="AV175" s="14" t="s">
        <v>84</v>
      </c>
      <c r="AW175" s="14" t="s">
        <v>35</v>
      </c>
      <c r="AX175" s="14" t="s">
        <v>75</v>
      </c>
      <c r="AY175" s="217" t="s">
        <v>159</v>
      </c>
    </row>
    <row r="176" spans="1:65" s="13" customFormat="1" ht="11.25">
      <c r="B176" s="197"/>
      <c r="C176" s="198"/>
      <c r="D176" s="190" t="s">
        <v>173</v>
      </c>
      <c r="E176" s="199" t="s">
        <v>19</v>
      </c>
      <c r="F176" s="200" t="s">
        <v>708</v>
      </c>
      <c r="G176" s="198"/>
      <c r="H176" s="199" t="s">
        <v>19</v>
      </c>
      <c r="I176" s="201"/>
      <c r="J176" s="198"/>
      <c r="K176" s="198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173</v>
      </c>
      <c r="AU176" s="206" t="s">
        <v>87</v>
      </c>
      <c r="AV176" s="13" t="s">
        <v>80</v>
      </c>
      <c r="AW176" s="13" t="s">
        <v>35</v>
      </c>
      <c r="AX176" s="13" t="s">
        <v>75</v>
      </c>
      <c r="AY176" s="206" t="s">
        <v>159</v>
      </c>
    </row>
    <row r="177" spans="1:65" s="14" customFormat="1" ht="11.25">
      <c r="B177" s="207"/>
      <c r="C177" s="208"/>
      <c r="D177" s="190" t="s">
        <v>173</v>
      </c>
      <c r="E177" s="209" t="s">
        <v>19</v>
      </c>
      <c r="F177" s="210" t="s">
        <v>709</v>
      </c>
      <c r="G177" s="208"/>
      <c r="H177" s="211">
        <v>10.8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173</v>
      </c>
      <c r="AU177" s="217" t="s">
        <v>87</v>
      </c>
      <c r="AV177" s="14" t="s">
        <v>84</v>
      </c>
      <c r="AW177" s="14" t="s">
        <v>35</v>
      </c>
      <c r="AX177" s="14" t="s">
        <v>75</v>
      </c>
      <c r="AY177" s="217" t="s">
        <v>159</v>
      </c>
    </row>
    <row r="178" spans="1:65" s="12" customFormat="1" ht="22.9" customHeight="1">
      <c r="B178" s="161"/>
      <c r="C178" s="162"/>
      <c r="D178" s="163" t="s">
        <v>74</v>
      </c>
      <c r="E178" s="175" t="s">
        <v>105</v>
      </c>
      <c r="F178" s="175" t="s">
        <v>326</v>
      </c>
      <c r="G178" s="162"/>
      <c r="H178" s="162"/>
      <c r="I178" s="165"/>
      <c r="J178" s="176">
        <f>BK178</f>
        <v>0</v>
      </c>
      <c r="K178" s="162"/>
      <c r="L178" s="167"/>
      <c r="M178" s="168"/>
      <c r="N178" s="169"/>
      <c r="O178" s="169"/>
      <c r="P178" s="170">
        <f>P179+P183+P250+P281+P293+P306+P310</f>
        <v>0</v>
      </c>
      <c r="Q178" s="169"/>
      <c r="R178" s="170">
        <f>R179+R183+R250+R281+R293+R306+R310</f>
        <v>0.1127586</v>
      </c>
      <c r="S178" s="169"/>
      <c r="T178" s="171">
        <f>T179+T183+T250+T281+T293+T306+T310</f>
        <v>1.3290850000000001</v>
      </c>
      <c r="AR178" s="172" t="s">
        <v>80</v>
      </c>
      <c r="AT178" s="173" t="s">
        <v>74</v>
      </c>
      <c r="AU178" s="173" t="s">
        <v>80</v>
      </c>
      <c r="AY178" s="172" t="s">
        <v>159</v>
      </c>
      <c r="BK178" s="174">
        <f>BK179+BK183+BK250+BK281+BK293+BK306+BK310</f>
        <v>0</v>
      </c>
    </row>
    <row r="179" spans="1:65" s="12" customFormat="1" ht="20.85" customHeight="1">
      <c r="B179" s="161"/>
      <c r="C179" s="162"/>
      <c r="D179" s="163" t="s">
        <v>74</v>
      </c>
      <c r="E179" s="175" t="s">
        <v>710</v>
      </c>
      <c r="F179" s="175" t="s">
        <v>711</v>
      </c>
      <c r="G179" s="162"/>
      <c r="H179" s="162"/>
      <c r="I179" s="165"/>
      <c r="J179" s="176">
        <f>BK179</f>
        <v>0</v>
      </c>
      <c r="K179" s="162"/>
      <c r="L179" s="167"/>
      <c r="M179" s="168"/>
      <c r="N179" s="169"/>
      <c r="O179" s="169"/>
      <c r="P179" s="170">
        <f>SUM(P180:P182)</f>
        <v>0</v>
      </c>
      <c r="Q179" s="169"/>
      <c r="R179" s="170">
        <f>SUM(R180:R182)</f>
        <v>0.11241</v>
      </c>
      <c r="S179" s="169"/>
      <c r="T179" s="171">
        <f>SUM(T180:T182)</f>
        <v>0</v>
      </c>
      <c r="AR179" s="172" t="s">
        <v>80</v>
      </c>
      <c r="AT179" s="173" t="s">
        <v>74</v>
      </c>
      <c r="AU179" s="173" t="s">
        <v>84</v>
      </c>
      <c r="AY179" s="172" t="s">
        <v>159</v>
      </c>
      <c r="BK179" s="174">
        <f>SUM(BK180:BK182)</f>
        <v>0</v>
      </c>
    </row>
    <row r="180" spans="1:65" s="2" customFormat="1" ht="24.2" customHeight="1">
      <c r="A180" s="37"/>
      <c r="B180" s="38"/>
      <c r="C180" s="177" t="s">
        <v>348</v>
      </c>
      <c r="D180" s="177" t="s">
        <v>163</v>
      </c>
      <c r="E180" s="178" t="s">
        <v>712</v>
      </c>
      <c r="F180" s="179" t="s">
        <v>713</v>
      </c>
      <c r="G180" s="180" t="s">
        <v>216</v>
      </c>
      <c r="H180" s="181">
        <v>1</v>
      </c>
      <c r="I180" s="182"/>
      <c r="J180" s="183">
        <f>ROUND(I180*H180,2)</f>
        <v>0</v>
      </c>
      <c r="K180" s="179" t="s">
        <v>167</v>
      </c>
      <c r="L180" s="42"/>
      <c r="M180" s="184" t="s">
        <v>19</v>
      </c>
      <c r="N180" s="185" t="s">
        <v>46</v>
      </c>
      <c r="O180" s="67"/>
      <c r="P180" s="186">
        <f>O180*H180</f>
        <v>0</v>
      </c>
      <c r="Q180" s="186">
        <v>0.11241</v>
      </c>
      <c r="R180" s="186">
        <f>Q180*H180</f>
        <v>0.11241</v>
      </c>
      <c r="S180" s="186">
        <v>0</v>
      </c>
      <c r="T180" s="18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8" t="s">
        <v>90</v>
      </c>
      <c r="AT180" s="188" t="s">
        <v>163</v>
      </c>
      <c r="AU180" s="188" t="s">
        <v>87</v>
      </c>
      <c r="AY180" s="20" t="s">
        <v>159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20" t="s">
        <v>80</v>
      </c>
      <c r="BK180" s="189">
        <f>ROUND(I180*H180,2)</f>
        <v>0</v>
      </c>
      <c r="BL180" s="20" t="s">
        <v>90</v>
      </c>
      <c r="BM180" s="188" t="s">
        <v>714</v>
      </c>
    </row>
    <row r="181" spans="1:65" s="2" customFormat="1" ht="19.5">
      <c r="A181" s="37"/>
      <c r="B181" s="38"/>
      <c r="C181" s="39"/>
      <c r="D181" s="190" t="s">
        <v>169</v>
      </c>
      <c r="E181" s="39"/>
      <c r="F181" s="191" t="s">
        <v>715</v>
      </c>
      <c r="G181" s="39"/>
      <c r="H181" s="39"/>
      <c r="I181" s="192"/>
      <c r="J181" s="39"/>
      <c r="K181" s="39"/>
      <c r="L181" s="42"/>
      <c r="M181" s="193"/>
      <c r="N181" s="194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169</v>
      </c>
      <c r="AU181" s="20" t="s">
        <v>87</v>
      </c>
    </row>
    <row r="182" spans="1:65" s="2" customFormat="1" ht="11.25">
      <c r="A182" s="37"/>
      <c r="B182" s="38"/>
      <c r="C182" s="39"/>
      <c r="D182" s="195" t="s">
        <v>171</v>
      </c>
      <c r="E182" s="39"/>
      <c r="F182" s="196" t="s">
        <v>716</v>
      </c>
      <c r="G182" s="39"/>
      <c r="H182" s="39"/>
      <c r="I182" s="192"/>
      <c r="J182" s="39"/>
      <c r="K182" s="39"/>
      <c r="L182" s="42"/>
      <c r="M182" s="193"/>
      <c r="N182" s="194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171</v>
      </c>
      <c r="AU182" s="20" t="s">
        <v>87</v>
      </c>
    </row>
    <row r="183" spans="1:65" s="12" customFormat="1" ht="20.85" customHeight="1">
      <c r="B183" s="161"/>
      <c r="C183" s="162"/>
      <c r="D183" s="163" t="s">
        <v>74</v>
      </c>
      <c r="E183" s="175" t="s">
        <v>327</v>
      </c>
      <c r="F183" s="175" t="s">
        <v>328</v>
      </c>
      <c r="G183" s="162"/>
      <c r="H183" s="162"/>
      <c r="I183" s="165"/>
      <c r="J183" s="176">
        <f>BK183</f>
        <v>0</v>
      </c>
      <c r="K183" s="162"/>
      <c r="L183" s="167"/>
      <c r="M183" s="168"/>
      <c r="N183" s="169"/>
      <c r="O183" s="169"/>
      <c r="P183" s="170">
        <f>SUM(P184:P249)</f>
        <v>0</v>
      </c>
      <c r="Q183" s="169"/>
      <c r="R183" s="170">
        <f>SUM(R184:R249)</f>
        <v>0</v>
      </c>
      <c r="S183" s="169"/>
      <c r="T183" s="171">
        <f>SUM(T184:T249)</f>
        <v>0</v>
      </c>
      <c r="AR183" s="172" t="s">
        <v>80</v>
      </c>
      <c r="AT183" s="173" t="s">
        <v>74</v>
      </c>
      <c r="AU183" s="173" t="s">
        <v>84</v>
      </c>
      <c r="AY183" s="172" t="s">
        <v>159</v>
      </c>
      <c r="BK183" s="174">
        <f>SUM(BK184:BK249)</f>
        <v>0</v>
      </c>
    </row>
    <row r="184" spans="1:65" s="2" customFormat="1" ht="33" customHeight="1">
      <c r="A184" s="37"/>
      <c r="B184" s="38"/>
      <c r="C184" s="177" t="s">
        <v>377</v>
      </c>
      <c r="D184" s="177" t="s">
        <v>163</v>
      </c>
      <c r="E184" s="178" t="s">
        <v>717</v>
      </c>
      <c r="F184" s="179" t="s">
        <v>718</v>
      </c>
      <c r="G184" s="180" t="s">
        <v>233</v>
      </c>
      <c r="H184" s="181">
        <v>142.256</v>
      </c>
      <c r="I184" s="182"/>
      <c r="J184" s="183">
        <f>ROUND(I184*H184,2)</f>
        <v>0</v>
      </c>
      <c r="K184" s="179" t="s">
        <v>167</v>
      </c>
      <c r="L184" s="42"/>
      <c r="M184" s="184" t="s">
        <v>19</v>
      </c>
      <c r="N184" s="185" t="s">
        <v>46</v>
      </c>
      <c r="O184" s="67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8" t="s">
        <v>90</v>
      </c>
      <c r="AT184" s="188" t="s">
        <v>163</v>
      </c>
      <c r="AU184" s="188" t="s">
        <v>87</v>
      </c>
      <c r="AY184" s="20" t="s">
        <v>159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20" t="s">
        <v>80</v>
      </c>
      <c r="BK184" s="189">
        <f>ROUND(I184*H184,2)</f>
        <v>0</v>
      </c>
      <c r="BL184" s="20" t="s">
        <v>90</v>
      </c>
      <c r="BM184" s="188" t="s">
        <v>719</v>
      </c>
    </row>
    <row r="185" spans="1:65" s="2" customFormat="1" ht="29.25">
      <c r="A185" s="37"/>
      <c r="B185" s="38"/>
      <c r="C185" s="39"/>
      <c r="D185" s="190" t="s">
        <v>169</v>
      </c>
      <c r="E185" s="39"/>
      <c r="F185" s="191" t="s">
        <v>720</v>
      </c>
      <c r="G185" s="39"/>
      <c r="H185" s="39"/>
      <c r="I185" s="192"/>
      <c r="J185" s="39"/>
      <c r="K185" s="39"/>
      <c r="L185" s="42"/>
      <c r="M185" s="193"/>
      <c r="N185" s="194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169</v>
      </c>
      <c r="AU185" s="20" t="s">
        <v>87</v>
      </c>
    </row>
    <row r="186" spans="1:65" s="2" customFormat="1" ht="11.25">
      <c r="A186" s="37"/>
      <c r="B186" s="38"/>
      <c r="C186" s="39"/>
      <c r="D186" s="195" t="s">
        <v>171</v>
      </c>
      <c r="E186" s="39"/>
      <c r="F186" s="196" t="s">
        <v>721</v>
      </c>
      <c r="G186" s="39"/>
      <c r="H186" s="39"/>
      <c r="I186" s="192"/>
      <c r="J186" s="39"/>
      <c r="K186" s="39"/>
      <c r="L186" s="42"/>
      <c r="M186" s="193"/>
      <c r="N186" s="194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171</v>
      </c>
      <c r="AU186" s="20" t="s">
        <v>87</v>
      </c>
    </row>
    <row r="187" spans="1:65" s="13" customFormat="1" ht="11.25">
      <c r="B187" s="197"/>
      <c r="C187" s="198"/>
      <c r="D187" s="190" t="s">
        <v>173</v>
      </c>
      <c r="E187" s="199" t="s">
        <v>19</v>
      </c>
      <c r="F187" s="200" t="s">
        <v>722</v>
      </c>
      <c r="G187" s="198"/>
      <c r="H187" s="199" t="s">
        <v>19</v>
      </c>
      <c r="I187" s="201"/>
      <c r="J187" s="198"/>
      <c r="K187" s="198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173</v>
      </c>
      <c r="AU187" s="206" t="s">
        <v>87</v>
      </c>
      <c r="AV187" s="13" t="s">
        <v>80</v>
      </c>
      <c r="AW187" s="13" t="s">
        <v>35</v>
      </c>
      <c r="AX187" s="13" t="s">
        <v>75</v>
      </c>
      <c r="AY187" s="206" t="s">
        <v>159</v>
      </c>
    </row>
    <row r="188" spans="1:65" s="14" customFormat="1" ht="11.25">
      <c r="B188" s="207"/>
      <c r="C188" s="208"/>
      <c r="D188" s="190" t="s">
        <v>173</v>
      </c>
      <c r="E188" s="209" t="s">
        <v>19</v>
      </c>
      <c r="F188" s="210" t="s">
        <v>723</v>
      </c>
      <c r="G188" s="208"/>
      <c r="H188" s="211">
        <v>24.225000000000001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173</v>
      </c>
      <c r="AU188" s="217" t="s">
        <v>87</v>
      </c>
      <c r="AV188" s="14" t="s">
        <v>84</v>
      </c>
      <c r="AW188" s="14" t="s">
        <v>35</v>
      </c>
      <c r="AX188" s="14" t="s">
        <v>75</v>
      </c>
      <c r="AY188" s="217" t="s">
        <v>159</v>
      </c>
    </row>
    <row r="189" spans="1:65" s="14" customFormat="1" ht="11.25">
      <c r="B189" s="207"/>
      <c r="C189" s="208"/>
      <c r="D189" s="190" t="s">
        <v>173</v>
      </c>
      <c r="E189" s="209" t="s">
        <v>19</v>
      </c>
      <c r="F189" s="210" t="s">
        <v>724</v>
      </c>
      <c r="G189" s="208"/>
      <c r="H189" s="211">
        <v>1.82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173</v>
      </c>
      <c r="AU189" s="217" t="s">
        <v>87</v>
      </c>
      <c r="AV189" s="14" t="s">
        <v>84</v>
      </c>
      <c r="AW189" s="14" t="s">
        <v>35</v>
      </c>
      <c r="AX189" s="14" t="s">
        <v>75</v>
      </c>
      <c r="AY189" s="217" t="s">
        <v>159</v>
      </c>
    </row>
    <row r="190" spans="1:65" s="14" customFormat="1" ht="11.25">
      <c r="B190" s="207"/>
      <c r="C190" s="208"/>
      <c r="D190" s="190" t="s">
        <v>173</v>
      </c>
      <c r="E190" s="209" t="s">
        <v>19</v>
      </c>
      <c r="F190" s="210" t="s">
        <v>725</v>
      </c>
      <c r="G190" s="208"/>
      <c r="H190" s="211">
        <v>11.063000000000001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173</v>
      </c>
      <c r="AU190" s="217" t="s">
        <v>87</v>
      </c>
      <c r="AV190" s="14" t="s">
        <v>84</v>
      </c>
      <c r="AW190" s="14" t="s">
        <v>35</v>
      </c>
      <c r="AX190" s="14" t="s">
        <v>75</v>
      </c>
      <c r="AY190" s="217" t="s">
        <v>159</v>
      </c>
    </row>
    <row r="191" spans="1:65" s="14" customFormat="1" ht="11.25">
      <c r="B191" s="207"/>
      <c r="C191" s="208"/>
      <c r="D191" s="190" t="s">
        <v>173</v>
      </c>
      <c r="E191" s="209" t="s">
        <v>19</v>
      </c>
      <c r="F191" s="210" t="s">
        <v>726</v>
      </c>
      <c r="G191" s="208"/>
      <c r="H191" s="211">
        <v>38.591000000000001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173</v>
      </c>
      <c r="AU191" s="217" t="s">
        <v>87</v>
      </c>
      <c r="AV191" s="14" t="s">
        <v>84</v>
      </c>
      <c r="AW191" s="14" t="s">
        <v>35</v>
      </c>
      <c r="AX191" s="14" t="s">
        <v>75</v>
      </c>
      <c r="AY191" s="217" t="s">
        <v>159</v>
      </c>
    </row>
    <row r="192" spans="1:65" s="14" customFormat="1" ht="11.25">
      <c r="B192" s="207"/>
      <c r="C192" s="208"/>
      <c r="D192" s="190" t="s">
        <v>173</v>
      </c>
      <c r="E192" s="209" t="s">
        <v>19</v>
      </c>
      <c r="F192" s="210" t="s">
        <v>727</v>
      </c>
      <c r="G192" s="208"/>
      <c r="H192" s="211">
        <v>4.1719999999999997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173</v>
      </c>
      <c r="AU192" s="217" t="s">
        <v>87</v>
      </c>
      <c r="AV192" s="14" t="s">
        <v>84</v>
      </c>
      <c r="AW192" s="14" t="s">
        <v>35</v>
      </c>
      <c r="AX192" s="14" t="s">
        <v>75</v>
      </c>
      <c r="AY192" s="217" t="s">
        <v>159</v>
      </c>
    </row>
    <row r="193" spans="1:65" s="14" customFormat="1" ht="11.25">
      <c r="B193" s="207"/>
      <c r="C193" s="208"/>
      <c r="D193" s="190" t="s">
        <v>173</v>
      </c>
      <c r="E193" s="209" t="s">
        <v>19</v>
      </c>
      <c r="F193" s="210" t="s">
        <v>728</v>
      </c>
      <c r="G193" s="208"/>
      <c r="H193" s="211">
        <v>-8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173</v>
      </c>
      <c r="AU193" s="217" t="s">
        <v>87</v>
      </c>
      <c r="AV193" s="14" t="s">
        <v>84</v>
      </c>
      <c r="AW193" s="14" t="s">
        <v>35</v>
      </c>
      <c r="AX193" s="14" t="s">
        <v>75</v>
      </c>
      <c r="AY193" s="217" t="s">
        <v>159</v>
      </c>
    </row>
    <row r="194" spans="1:65" s="13" customFormat="1" ht="11.25">
      <c r="B194" s="197"/>
      <c r="C194" s="198"/>
      <c r="D194" s="190" t="s">
        <v>173</v>
      </c>
      <c r="E194" s="199" t="s">
        <v>19</v>
      </c>
      <c r="F194" s="200" t="s">
        <v>729</v>
      </c>
      <c r="G194" s="198"/>
      <c r="H194" s="199" t="s">
        <v>19</v>
      </c>
      <c r="I194" s="201"/>
      <c r="J194" s="198"/>
      <c r="K194" s="198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173</v>
      </c>
      <c r="AU194" s="206" t="s">
        <v>87</v>
      </c>
      <c r="AV194" s="13" t="s">
        <v>80</v>
      </c>
      <c r="AW194" s="13" t="s">
        <v>35</v>
      </c>
      <c r="AX194" s="13" t="s">
        <v>75</v>
      </c>
      <c r="AY194" s="206" t="s">
        <v>159</v>
      </c>
    </row>
    <row r="195" spans="1:65" s="13" customFormat="1" ht="11.25">
      <c r="B195" s="197"/>
      <c r="C195" s="198"/>
      <c r="D195" s="190" t="s">
        <v>173</v>
      </c>
      <c r="E195" s="199" t="s">
        <v>19</v>
      </c>
      <c r="F195" s="200" t="s">
        <v>730</v>
      </c>
      <c r="G195" s="198"/>
      <c r="H195" s="199" t="s">
        <v>19</v>
      </c>
      <c r="I195" s="201"/>
      <c r="J195" s="198"/>
      <c r="K195" s="198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173</v>
      </c>
      <c r="AU195" s="206" t="s">
        <v>87</v>
      </c>
      <c r="AV195" s="13" t="s">
        <v>80</v>
      </c>
      <c r="AW195" s="13" t="s">
        <v>35</v>
      </c>
      <c r="AX195" s="13" t="s">
        <v>75</v>
      </c>
      <c r="AY195" s="206" t="s">
        <v>159</v>
      </c>
    </row>
    <row r="196" spans="1:65" s="14" customFormat="1" ht="11.25">
      <c r="B196" s="207"/>
      <c r="C196" s="208"/>
      <c r="D196" s="190" t="s">
        <v>173</v>
      </c>
      <c r="E196" s="209" t="s">
        <v>19</v>
      </c>
      <c r="F196" s="210" t="s">
        <v>731</v>
      </c>
      <c r="G196" s="208"/>
      <c r="H196" s="211">
        <v>17.954999999999998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173</v>
      </c>
      <c r="AU196" s="217" t="s">
        <v>87</v>
      </c>
      <c r="AV196" s="14" t="s">
        <v>84</v>
      </c>
      <c r="AW196" s="14" t="s">
        <v>35</v>
      </c>
      <c r="AX196" s="14" t="s">
        <v>75</v>
      </c>
      <c r="AY196" s="217" t="s">
        <v>159</v>
      </c>
    </row>
    <row r="197" spans="1:65" s="13" customFormat="1" ht="11.25">
      <c r="B197" s="197"/>
      <c r="C197" s="198"/>
      <c r="D197" s="190" t="s">
        <v>173</v>
      </c>
      <c r="E197" s="199" t="s">
        <v>19</v>
      </c>
      <c r="F197" s="200" t="s">
        <v>732</v>
      </c>
      <c r="G197" s="198"/>
      <c r="H197" s="199" t="s">
        <v>19</v>
      </c>
      <c r="I197" s="201"/>
      <c r="J197" s="198"/>
      <c r="K197" s="198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173</v>
      </c>
      <c r="AU197" s="206" t="s">
        <v>87</v>
      </c>
      <c r="AV197" s="13" t="s">
        <v>80</v>
      </c>
      <c r="AW197" s="13" t="s">
        <v>35</v>
      </c>
      <c r="AX197" s="13" t="s">
        <v>75</v>
      </c>
      <c r="AY197" s="206" t="s">
        <v>159</v>
      </c>
    </row>
    <row r="198" spans="1:65" s="14" customFormat="1" ht="11.25">
      <c r="B198" s="207"/>
      <c r="C198" s="208"/>
      <c r="D198" s="190" t="s">
        <v>173</v>
      </c>
      <c r="E198" s="209" t="s">
        <v>19</v>
      </c>
      <c r="F198" s="210" t="s">
        <v>733</v>
      </c>
      <c r="G198" s="208"/>
      <c r="H198" s="211">
        <v>15.925000000000001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173</v>
      </c>
      <c r="AU198" s="217" t="s">
        <v>87</v>
      </c>
      <c r="AV198" s="14" t="s">
        <v>84</v>
      </c>
      <c r="AW198" s="14" t="s">
        <v>35</v>
      </c>
      <c r="AX198" s="14" t="s">
        <v>75</v>
      </c>
      <c r="AY198" s="217" t="s">
        <v>159</v>
      </c>
    </row>
    <row r="199" spans="1:65" s="13" customFormat="1" ht="11.25">
      <c r="B199" s="197"/>
      <c r="C199" s="198"/>
      <c r="D199" s="190" t="s">
        <v>173</v>
      </c>
      <c r="E199" s="199" t="s">
        <v>19</v>
      </c>
      <c r="F199" s="200" t="s">
        <v>734</v>
      </c>
      <c r="G199" s="198"/>
      <c r="H199" s="199" t="s">
        <v>19</v>
      </c>
      <c r="I199" s="201"/>
      <c r="J199" s="198"/>
      <c r="K199" s="198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173</v>
      </c>
      <c r="AU199" s="206" t="s">
        <v>87</v>
      </c>
      <c r="AV199" s="13" t="s">
        <v>80</v>
      </c>
      <c r="AW199" s="13" t="s">
        <v>35</v>
      </c>
      <c r="AX199" s="13" t="s">
        <v>75</v>
      </c>
      <c r="AY199" s="206" t="s">
        <v>159</v>
      </c>
    </row>
    <row r="200" spans="1:65" s="14" customFormat="1" ht="11.25">
      <c r="B200" s="207"/>
      <c r="C200" s="208"/>
      <c r="D200" s="190" t="s">
        <v>173</v>
      </c>
      <c r="E200" s="209" t="s">
        <v>19</v>
      </c>
      <c r="F200" s="210" t="s">
        <v>735</v>
      </c>
      <c r="G200" s="208"/>
      <c r="H200" s="211">
        <v>36.505000000000003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173</v>
      </c>
      <c r="AU200" s="217" t="s">
        <v>87</v>
      </c>
      <c r="AV200" s="14" t="s">
        <v>84</v>
      </c>
      <c r="AW200" s="14" t="s">
        <v>35</v>
      </c>
      <c r="AX200" s="14" t="s">
        <v>75</v>
      </c>
      <c r="AY200" s="217" t="s">
        <v>159</v>
      </c>
    </row>
    <row r="201" spans="1:65" s="2" customFormat="1" ht="37.9" customHeight="1">
      <c r="A201" s="37"/>
      <c r="B201" s="38"/>
      <c r="C201" s="177" t="s">
        <v>386</v>
      </c>
      <c r="D201" s="177" t="s">
        <v>163</v>
      </c>
      <c r="E201" s="178" t="s">
        <v>736</v>
      </c>
      <c r="F201" s="179" t="s">
        <v>737</v>
      </c>
      <c r="G201" s="180" t="s">
        <v>233</v>
      </c>
      <c r="H201" s="181">
        <v>4409.9359999999997</v>
      </c>
      <c r="I201" s="182"/>
      <c r="J201" s="183">
        <f>ROUND(I201*H201,2)</f>
        <v>0</v>
      </c>
      <c r="K201" s="179" t="s">
        <v>167</v>
      </c>
      <c r="L201" s="42"/>
      <c r="M201" s="184" t="s">
        <v>19</v>
      </c>
      <c r="N201" s="185" t="s">
        <v>46</v>
      </c>
      <c r="O201" s="67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8" t="s">
        <v>90</v>
      </c>
      <c r="AT201" s="188" t="s">
        <v>163</v>
      </c>
      <c r="AU201" s="188" t="s">
        <v>87</v>
      </c>
      <c r="AY201" s="20" t="s">
        <v>159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20" t="s">
        <v>80</v>
      </c>
      <c r="BK201" s="189">
        <f>ROUND(I201*H201,2)</f>
        <v>0</v>
      </c>
      <c r="BL201" s="20" t="s">
        <v>90</v>
      </c>
      <c r="BM201" s="188" t="s">
        <v>738</v>
      </c>
    </row>
    <row r="202" spans="1:65" s="2" customFormat="1" ht="29.25">
      <c r="A202" s="37"/>
      <c r="B202" s="38"/>
      <c r="C202" s="39"/>
      <c r="D202" s="190" t="s">
        <v>169</v>
      </c>
      <c r="E202" s="39"/>
      <c r="F202" s="191" t="s">
        <v>739</v>
      </c>
      <c r="G202" s="39"/>
      <c r="H202" s="39"/>
      <c r="I202" s="192"/>
      <c r="J202" s="39"/>
      <c r="K202" s="39"/>
      <c r="L202" s="42"/>
      <c r="M202" s="193"/>
      <c r="N202" s="194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169</v>
      </c>
      <c r="AU202" s="20" t="s">
        <v>87</v>
      </c>
    </row>
    <row r="203" spans="1:65" s="2" customFormat="1" ht="11.25">
      <c r="A203" s="37"/>
      <c r="B203" s="38"/>
      <c r="C203" s="39"/>
      <c r="D203" s="195" t="s">
        <v>171</v>
      </c>
      <c r="E203" s="39"/>
      <c r="F203" s="196" t="s">
        <v>740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171</v>
      </c>
      <c r="AU203" s="20" t="s">
        <v>87</v>
      </c>
    </row>
    <row r="204" spans="1:65" s="14" customFormat="1" ht="11.25">
      <c r="B204" s="207"/>
      <c r="C204" s="208"/>
      <c r="D204" s="190" t="s">
        <v>173</v>
      </c>
      <c r="E204" s="209" t="s">
        <v>19</v>
      </c>
      <c r="F204" s="210" t="s">
        <v>741</v>
      </c>
      <c r="G204" s="208"/>
      <c r="H204" s="211">
        <v>142.256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173</v>
      </c>
      <c r="AU204" s="217" t="s">
        <v>87</v>
      </c>
      <c r="AV204" s="14" t="s">
        <v>84</v>
      </c>
      <c r="AW204" s="14" t="s">
        <v>35</v>
      </c>
      <c r="AX204" s="14" t="s">
        <v>75</v>
      </c>
      <c r="AY204" s="217" t="s">
        <v>159</v>
      </c>
    </row>
    <row r="205" spans="1:65" s="14" customFormat="1" ht="11.25">
      <c r="B205" s="207"/>
      <c r="C205" s="208"/>
      <c r="D205" s="190" t="s">
        <v>173</v>
      </c>
      <c r="E205" s="208"/>
      <c r="F205" s="210" t="s">
        <v>742</v>
      </c>
      <c r="G205" s="208"/>
      <c r="H205" s="211">
        <v>4409.9359999999997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173</v>
      </c>
      <c r="AU205" s="217" t="s">
        <v>87</v>
      </c>
      <c r="AV205" s="14" t="s">
        <v>84</v>
      </c>
      <c r="AW205" s="14" t="s">
        <v>4</v>
      </c>
      <c r="AX205" s="14" t="s">
        <v>80</v>
      </c>
      <c r="AY205" s="217" t="s">
        <v>159</v>
      </c>
    </row>
    <row r="206" spans="1:65" s="2" customFormat="1" ht="44.25" customHeight="1">
      <c r="A206" s="37"/>
      <c r="B206" s="38"/>
      <c r="C206" s="177" t="s">
        <v>228</v>
      </c>
      <c r="D206" s="177" t="s">
        <v>163</v>
      </c>
      <c r="E206" s="178" t="s">
        <v>743</v>
      </c>
      <c r="F206" s="179" t="s">
        <v>744</v>
      </c>
      <c r="G206" s="180" t="s">
        <v>216</v>
      </c>
      <c r="H206" s="181">
        <v>1</v>
      </c>
      <c r="I206" s="182"/>
      <c r="J206" s="183">
        <f>ROUND(I206*H206,2)</f>
        <v>0</v>
      </c>
      <c r="K206" s="179" t="s">
        <v>167</v>
      </c>
      <c r="L206" s="42"/>
      <c r="M206" s="184" t="s">
        <v>19</v>
      </c>
      <c r="N206" s="185" t="s">
        <v>46</v>
      </c>
      <c r="O206" s="67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8" t="s">
        <v>90</v>
      </c>
      <c r="AT206" s="188" t="s">
        <v>163</v>
      </c>
      <c r="AU206" s="188" t="s">
        <v>87</v>
      </c>
      <c r="AY206" s="20" t="s">
        <v>159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20" t="s">
        <v>80</v>
      </c>
      <c r="BK206" s="189">
        <f>ROUND(I206*H206,2)</f>
        <v>0</v>
      </c>
      <c r="BL206" s="20" t="s">
        <v>90</v>
      </c>
      <c r="BM206" s="188" t="s">
        <v>745</v>
      </c>
    </row>
    <row r="207" spans="1:65" s="2" customFormat="1" ht="39">
      <c r="A207" s="37"/>
      <c r="B207" s="38"/>
      <c r="C207" s="39"/>
      <c r="D207" s="190" t="s">
        <v>169</v>
      </c>
      <c r="E207" s="39"/>
      <c r="F207" s="191" t="s">
        <v>746</v>
      </c>
      <c r="G207" s="39"/>
      <c r="H207" s="39"/>
      <c r="I207" s="192"/>
      <c r="J207" s="39"/>
      <c r="K207" s="39"/>
      <c r="L207" s="42"/>
      <c r="M207" s="193"/>
      <c r="N207" s="194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169</v>
      </c>
      <c r="AU207" s="20" t="s">
        <v>87</v>
      </c>
    </row>
    <row r="208" spans="1:65" s="2" customFormat="1" ht="11.25">
      <c r="A208" s="37"/>
      <c r="B208" s="38"/>
      <c r="C208" s="39"/>
      <c r="D208" s="195" t="s">
        <v>171</v>
      </c>
      <c r="E208" s="39"/>
      <c r="F208" s="196" t="s">
        <v>747</v>
      </c>
      <c r="G208" s="39"/>
      <c r="H208" s="39"/>
      <c r="I208" s="192"/>
      <c r="J208" s="39"/>
      <c r="K208" s="39"/>
      <c r="L208" s="42"/>
      <c r="M208" s="193"/>
      <c r="N208" s="194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171</v>
      </c>
      <c r="AU208" s="20" t="s">
        <v>87</v>
      </c>
    </row>
    <row r="209" spans="1:65" s="13" customFormat="1" ht="11.25">
      <c r="B209" s="197"/>
      <c r="C209" s="198"/>
      <c r="D209" s="190" t="s">
        <v>173</v>
      </c>
      <c r="E209" s="199" t="s">
        <v>19</v>
      </c>
      <c r="F209" s="200" t="s">
        <v>748</v>
      </c>
      <c r="G209" s="198"/>
      <c r="H209" s="199" t="s">
        <v>19</v>
      </c>
      <c r="I209" s="201"/>
      <c r="J209" s="198"/>
      <c r="K209" s="198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173</v>
      </c>
      <c r="AU209" s="206" t="s">
        <v>87</v>
      </c>
      <c r="AV209" s="13" t="s">
        <v>80</v>
      </c>
      <c r="AW209" s="13" t="s">
        <v>35</v>
      </c>
      <c r="AX209" s="13" t="s">
        <v>75</v>
      </c>
      <c r="AY209" s="206" t="s">
        <v>159</v>
      </c>
    </row>
    <row r="210" spans="1:65" s="14" customFormat="1" ht="11.25">
      <c r="B210" s="207"/>
      <c r="C210" s="208"/>
      <c r="D210" s="190" t="s">
        <v>173</v>
      </c>
      <c r="E210" s="209" t="s">
        <v>19</v>
      </c>
      <c r="F210" s="210" t="s">
        <v>80</v>
      </c>
      <c r="G210" s="208"/>
      <c r="H210" s="211">
        <v>1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173</v>
      </c>
      <c r="AU210" s="217" t="s">
        <v>87</v>
      </c>
      <c r="AV210" s="14" t="s">
        <v>84</v>
      </c>
      <c r="AW210" s="14" t="s">
        <v>35</v>
      </c>
      <c r="AX210" s="14" t="s">
        <v>80</v>
      </c>
      <c r="AY210" s="217" t="s">
        <v>159</v>
      </c>
    </row>
    <row r="211" spans="1:65" s="2" customFormat="1" ht="33" customHeight="1">
      <c r="A211" s="37"/>
      <c r="B211" s="38"/>
      <c r="C211" s="177" t="s">
        <v>400</v>
      </c>
      <c r="D211" s="177" t="s">
        <v>163</v>
      </c>
      <c r="E211" s="178" t="s">
        <v>749</v>
      </c>
      <c r="F211" s="179" t="s">
        <v>750</v>
      </c>
      <c r="G211" s="180" t="s">
        <v>233</v>
      </c>
      <c r="H211" s="181">
        <v>142.256</v>
      </c>
      <c r="I211" s="182"/>
      <c r="J211" s="183">
        <f>ROUND(I211*H211,2)</f>
        <v>0</v>
      </c>
      <c r="K211" s="179" t="s">
        <v>167</v>
      </c>
      <c r="L211" s="42"/>
      <c r="M211" s="184" t="s">
        <v>19</v>
      </c>
      <c r="N211" s="185" t="s">
        <v>46</v>
      </c>
      <c r="O211" s="67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8" t="s">
        <v>90</v>
      </c>
      <c r="AT211" s="188" t="s">
        <v>163</v>
      </c>
      <c r="AU211" s="188" t="s">
        <v>87</v>
      </c>
      <c r="AY211" s="20" t="s">
        <v>159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20" t="s">
        <v>80</v>
      </c>
      <c r="BK211" s="189">
        <f>ROUND(I211*H211,2)</f>
        <v>0</v>
      </c>
      <c r="BL211" s="20" t="s">
        <v>90</v>
      </c>
      <c r="BM211" s="188" t="s">
        <v>751</v>
      </c>
    </row>
    <row r="212" spans="1:65" s="2" customFormat="1" ht="29.25">
      <c r="A212" s="37"/>
      <c r="B212" s="38"/>
      <c r="C212" s="39"/>
      <c r="D212" s="190" t="s">
        <v>169</v>
      </c>
      <c r="E212" s="39"/>
      <c r="F212" s="191" t="s">
        <v>752</v>
      </c>
      <c r="G212" s="39"/>
      <c r="H212" s="39"/>
      <c r="I212" s="192"/>
      <c r="J212" s="39"/>
      <c r="K212" s="39"/>
      <c r="L212" s="42"/>
      <c r="M212" s="193"/>
      <c r="N212" s="194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169</v>
      </c>
      <c r="AU212" s="20" t="s">
        <v>87</v>
      </c>
    </row>
    <row r="213" spans="1:65" s="2" customFormat="1" ht="11.25">
      <c r="A213" s="37"/>
      <c r="B213" s="38"/>
      <c r="C213" s="39"/>
      <c r="D213" s="195" t="s">
        <v>171</v>
      </c>
      <c r="E213" s="39"/>
      <c r="F213" s="196" t="s">
        <v>753</v>
      </c>
      <c r="G213" s="39"/>
      <c r="H213" s="39"/>
      <c r="I213" s="192"/>
      <c r="J213" s="39"/>
      <c r="K213" s="39"/>
      <c r="L213" s="42"/>
      <c r="M213" s="193"/>
      <c r="N213" s="194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171</v>
      </c>
      <c r="AU213" s="20" t="s">
        <v>87</v>
      </c>
    </row>
    <row r="214" spans="1:65" s="14" customFormat="1" ht="11.25">
      <c r="B214" s="207"/>
      <c r="C214" s="208"/>
      <c r="D214" s="190" t="s">
        <v>173</v>
      </c>
      <c r="E214" s="209" t="s">
        <v>19</v>
      </c>
      <c r="F214" s="210" t="s">
        <v>741</v>
      </c>
      <c r="G214" s="208"/>
      <c r="H214" s="211">
        <v>142.256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173</v>
      </c>
      <c r="AU214" s="217" t="s">
        <v>87</v>
      </c>
      <c r="AV214" s="14" t="s">
        <v>84</v>
      </c>
      <c r="AW214" s="14" t="s">
        <v>35</v>
      </c>
      <c r="AX214" s="14" t="s">
        <v>75</v>
      </c>
      <c r="AY214" s="217" t="s">
        <v>159</v>
      </c>
    </row>
    <row r="215" spans="1:65" s="2" customFormat="1" ht="16.5" customHeight="1">
      <c r="A215" s="37"/>
      <c r="B215" s="38"/>
      <c r="C215" s="177" t="s">
        <v>407</v>
      </c>
      <c r="D215" s="177" t="s">
        <v>163</v>
      </c>
      <c r="E215" s="178" t="s">
        <v>754</v>
      </c>
      <c r="F215" s="179" t="s">
        <v>755</v>
      </c>
      <c r="G215" s="180" t="s">
        <v>233</v>
      </c>
      <c r="H215" s="181">
        <v>142.256</v>
      </c>
      <c r="I215" s="182"/>
      <c r="J215" s="183">
        <f>ROUND(I215*H215,2)</f>
        <v>0</v>
      </c>
      <c r="K215" s="179" t="s">
        <v>167</v>
      </c>
      <c r="L215" s="42"/>
      <c r="M215" s="184" t="s">
        <v>19</v>
      </c>
      <c r="N215" s="185" t="s">
        <v>46</v>
      </c>
      <c r="O215" s="67"/>
      <c r="P215" s="186">
        <f>O215*H215</f>
        <v>0</v>
      </c>
      <c r="Q215" s="186">
        <v>0</v>
      </c>
      <c r="R215" s="186">
        <f>Q215*H215</f>
        <v>0</v>
      </c>
      <c r="S215" s="186">
        <v>0</v>
      </c>
      <c r="T215" s="18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8" t="s">
        <v>90</v>
      </c>
      <c r="AT215" s="188" t="s">
        <v>163</v>
      </c>
      <c r="AU215" s="188" t="s">
        <v>87</v>
      </c>
      <c r="AY215" s="20" t="s">
        <v>159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20" t="s">
        <v>80</v>
      </c>
      <c r="BK215" s="189">
        <f>ROUND(I215*H215,2)</f>
        <v>0</v>
      </c>
      <c r="BL215" s="20" t="s">
        <v>90</v>
      </c>
      <c r="BM215" s="188" t="s">
        <v>756</v>
      </c>
    </row>
    <row r="216" spans="1:65" s="2" customFormat="1" ht="19.5">
      <c r="A216" s="37"/>
      <c r="B216" s="38"/>
      <c r="C216" s="39"/>
      <c r="D216" s="190" t="s">
        <v>169</v>
      </c>
      <c r="E216" s="39"/>
      <c r="F216" s="191" t="s">
        <v>757</v>
      </c>
      <c r="G216" s="39"/>
      <c r="H216" s="39"/>
      <c r="I216" s="192"/>
      <c r="J216" s="39"/>
      <c r="K216" s="39"/>
      <c r="L216" s="42"/>
      <c r="M216" s="193"/>
      <c r="N216" s="194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169</v>
      </c>
      <c r="AU216" s="20" t="s">
        <v>87</v>
      </c>
    </row>
    <row r="217" spans="1:65" s="2" customFormat="1" ht="11.25">
      <c r="A217" s="37"/>
      <c r="B217" s="38"/>
      <c r="C217" s="39"/>
      <c r="D217" s="195" t="s">
        <v>171</v>
      </c>
      <c r="E217" s="39"/>
      <c r="F217" s="196" t="s">
        <v>758</v>
      </c>
      <c r="G217" s="39"/>
      <c r="H217" s="39"/>
      <c r="I217" s="192"/>
      <c r="J217" s="39"/>
      <c r="K217" s="39"/>
      <c r="L217" s="42"/>
      <c r="M217" s="193"/>
      <c r="N217" s="194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171</v>
      </c>
      <c r="AU217" s="20" t="s">
        <v>87</v>
      </c>
    </row>
    <row r="218" spans="1:65" s="14" customFormat="1" ht="11.25">
      <c r="B218" s="207"/>
      <c r="C218" s="208"/>
      <c r="D218" s="190" t="s">
        <v>173</v>
      </c>
      <c r="E218" s="209" t="s">
        <v>19</v>
      </c>
      <c r="F218" s="210" t="s">
        <v>741</v>
      </c>
      <c r="G218" s="208"/>
      <c r="H218" s="211">
        <v>142.256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173</v>
      </c>
      <c r="AU218" s="217" t="s">
        <v>87</v>
      </c>
      <c r="AV218" s="14" t="s">
        <v>84</v>
      </c>
      <c r="AW218" s="14" t="s">
        <v>35</v>
      </c>
      <c r="AX218" s="14" t="s">
        <v>80</v>
      </c>
      <c r="AY218" s="217" t="s">
        <v>159</v>
      </c>
    </row>
    <row r="219" spans="1:65" s="2" customFormat="1" ht="16.5" customHeight="1">
      <c r="A219" s="37"/>
      <c r="B219" s="38"/>
      <c r="C219" s="177" t="s">
        <v>413</v>
      </c>
      <c r="D219" s="177" t="s">
        <v>163</v>
      </c>
      <c r="E219" s="178" t="s">
        <v>759</v>
      </c>
      <c r="F219" s="179" t="s">
        <v>760</v>
      </c>
      <c r="G219" s="180" t="s">
        <v>233</v>
      </c>
      <c r="H219" s="181">
        <v>4409.9359999999997</v>
      </c>
      <c r="I219" s="182"/>
      <c r="J219" s="183">
        <f>ROUND(I219*H219,2)</f>
        <v>0</v>
      </c>
      <c r="K219" s="179" t="s">
        <v>167</v>
      </c>
      <c r="L219" s="42"/>
      <c r="M219" s="184" t="s">
        <v>19</v>
      </c>
      <c r="N219" s="185" t="s">
        <v>46</v>
      </c>
      <c r="O219" s="67"/>
      <c r="P219" s="186">
        <f>O219*H219</f>
        <v>0</v>
      </c>
      <c r="Q219" s="186">
        <v>0</v>
      </c>
      <c r="R219" s="186">
        <f>Q219*H219</f>
        <v>0</v>
      </c>
      <c r="S219" s="186">
        <v>0</v>
      </c>
      <c r="T219" s="18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8" t="s">
        <v>90</v>
      </c>
      <c r="AT219" s="188" t="s">
        <v>163</v>
      </c>
      <c r="AU219" s="188" t="s">
        <v>87</v>
      </c>
      <c r="AY219" s="20" t="s">
        <v>159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20" t="s">
        <v>80</v>
      </c>
      <c r="BK219" s="189">
        <f>ROUND(I219*H219,2)</f>
        <v>0</v>
      </c>
      <c r="BL219" s="20" t="s">
        <v>90</v>
      </c>
      <c r="BM219" s="188" t="s">
        <v>761</v>
      </c>
    </row>
    <row r="220" spans="1:65" s="2" customFormat="1" ht="19.5">
      <c r="A220" s="37"/>
      <c r="B220" s="38"/>
      <c r="C220" s="39"/>
      <c r="D220" s="190" t="s">
        <v>169</v>
      </c>
      <c r="E220" s="39"/>
      <c r="F220" s="191" t="s">
        <v>762</v>
      </c>
      <c r="G220" s="39"/>
      <c r="H220" s="39"/>
      <c r="I220" s="192"/>
      <c r="J220" s="39"/>
      <c r="K220" s="39"/>
      <c r="L220" s="42"/>
      <c r="M220" s="193"/>
      <c r="N220" s="194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169</v>
      </c>
      <c r="AU220" s="20" t="s">
        <v>87</v>
      </c>
    </row>
    <row r="221" spans="1:65" s="2" customFormat="1" ht="11.25">
      <c r="A221" s="37"/>
      <c r="B221" s="38"/>
      <c r="C221" s="39"/>
      <c r="D221" s="195" t="s">
        <v>171</v>
      </c>
      <c r="E221" s="39"/>
      <c r="F221" s="196" t="s">
        <v>763</v>
      </c>
      <c r="G221" s="39"/>
      <c r="H221" s="39"/>
      <c r="I221" s="192"/>
      <c r="J221" s="39"/>
      <c r="K221" s="39"/>
      <c r="L221" s="42"/>
      <c r="M221" s="193"/>
      <c r="N221" s="194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171</v>
      </c>
      <c r="AU221" s="20" t="s">
        <v>87</v>
      </c>
    </row>
    <row r="222" spans="1:65" s="14" customFormat="1" ht="11.25">
      <c r="B222" s="207"/>
      <c r="C222" s="208"/>
      <c r="D222" s="190" t="s">
        <v>173</v>
      </c>
      <c r="E222" s="209" t="s">
        <v>19</v>
      </c>
      <c r="F222" s="210" t="s">
        <v>741</v>
      </c>
      <c r="G222" s="208"/>
      <c r="H222" s="211">
        <v>142.256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173</v>
      </c>
      <c r="AU222" s="217" t="s">
        <v>87</v>
      </c>
      <c r="AV222" s="14" t="s">
        <v>84</v>
      </c>
      <c r="AW222" s="14" t="s">
        <v>35</v>
      </c>
      <c r="AX222" s="14" t="s">
        <v>80</v>
      </c>
      <c r="AY222" s="217" t="s">
        <v>159</v>
      </c>
    </row>
    <row r="223" spans="1:65" s="14" customFormat="1" ht="11.25">
      <c r="B223" s="207"/>
      <c r="C223" s="208"/>
      <c r="D223" s="190" t="s">
        <v>173</v>
      </c>
      <c r="E223" s="208"/>
      <c r="F223" s="210" t="s">
        <v>742</v>
      </c>
      <c r="G223" s="208"/>
      <c r="H223" s="211">
        <v>4409.9359999999997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173</v>
      </c>
      <c r="AU223" s="217" t="s">
        <v>87</v>
      </c>
      <c r="AV223" s="14" t="s">
        <v>84</v>
      </c>
      <c r="AW223" s="14" t="s">
        <v>4</v>
      </c>
      <c r="AX223" s="14" t="s">
        <v>80</v>
      </c>
      <c r="AY223" s="217" t="s">
        <v>159</v>
      </c>
    </row>
    <row r="224" spans="1:65" s="2" customFormat="1" ht="21.75" customHeight="1">
      <c r="A224" s="37"/>
      <c r="B224" s="38"/>
      <c r="C224" s="177" t="s">
        <v>421</v>
      </c>
      <c r="D224" s="177" t="s">
        <v>163</v>
      </c>
      <c r="E224" s="178" t="s">
        <v>764</v>
      </c>
      <c r="F224" s="179" t="s">
        <v>765</v>
      </c>
      <c r="G224" s="180" t="s">
        <v>233</v>
      </c>
      <c r="H224" s="181">
        <v>142.256</v>
      </c>
      <c r="I224" s="182"/>
      <c r="J224" s="183">
        <f>ROUND(I224*H224,2)</f>
        <v>0</v>
      </c>
      <c r="K224" s="179" t="s">
        <v>167</v>
      </c>
      <c r="L224" s="42"/>
      <c r="M224" s="184" t="s">
        <v>19</v>
      </c>
      <c r="N224" s="185" t="s">
        <v>46</v>
      </c>
      <c r="O224" s="67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8" t="s">
        <v>90</v>
      </c>
      <c r="AT224" s="188" t="s">
        <v>163</v>
      </c>
      <c r="AU224" s="188" t="s">
        <v>87</v>
      </c>
      <c r="AY224" s="20" t="s">
        <v>159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20" t="s">
        <v>80</v>
      </c>
      <c r="BK224" s="189">
        <f>ROUND(I224*H224,2)</f>
        <v>0</v>
      </c>
      <c r="BL224" s="20" t="s">
        <v>90</v>
      </c>
      <c r="BM224" s="188" t="s">
        <v>766</v>
      </c>
    </row>
    <row r="225" spans="1:65" s="2" customFormat="1" ht="19.5">
      <c r="A225" s="37"/>
      <c r="B225" s="38"/>
      <c r="C225" s="39"/>
      <c r="D225" s="190" t="s">
        <v>169</v>
      </c>
      <c r="E225" s="39"/>
      <c r="F225" s="191" t="s">
        <v>767</v>
      </c>
      <c r="G225" s="39"/>
      <c r="H225" s="39"/>
      <c r="I225" s="192"/>
      <c r="J225" s="39"/>
      <c r="K225" s="39"/>
      <c r="L225" s="42"/>
      <c r="M225" s="193"/>
      <c r="N225" s="194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169</v>
      </c>
      <c r="AU225" s="20" t="s">
        <v>87</v>
      </c>
    </row>
    <row r="226" spans="1:65" s="2" customFormat="1" ht="11.25">
      <c r="A226" s="37"/>
      <c r="B226" s="38"/>
      <c r="C226" s="39"/>
      <c r="D226" s="195" t="s">
        <v>171</v>
      </c>
      <c r="E226" s="39"/>
      <c r="F226" s="196" t="s">
        <v>768</v>
      </c>
      <c r="G226" s="39"/>
      <c r="H226" s="39"/>
      <c r="I226" s="192"/>
      <c r="J226" s="39"/>
      <c r="K226" s="39"/>
      <c r="L226" s="42"/>
      <c r="M226" s="193"/>
      <c r="N226" s="194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171</v>
      </c>
      <c r="AU226" s="20" t="s">
        <v>87</v>
      </c>
    </row>
    <row r="227" spans="1:65" s="14" customFormat="1" ht="11.25">
      <c r="B227" s="207"/>
      <c r="C227" s="208"/>
      <c r="D227" s="190" t="s">
        <v>173</v>
      </c>
      <c r="E227" s="209" t="s">
        <v>19</v>
      </c>
      <c r="F227" s="210" t="s">
        <v>741</v>
      </c>
      <c r="G227" s="208"/>
      <c r="H227" s="211">
        <v>142.256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173</v>
      </c>
      <c r="AU227" s="217" t="s">
        <v>87</v>
      </c>
      <c r="AV227" s="14" t="s">
        <v>84</v>
      </c>
      <c r="AW227" s="14" t="s">
        <v>35</v>
      </c>
      <c r="AX227" s="14" t="s">
        <v>80</v>
      </c>
      <c r="AY227" s="217" t="s">
        <v>159</v>
      </c>
    </row>
    <row r="228" spans="1:65" s="2" customFormat="1" ht="21.75" customHeight="1">
      <c r="A228" s="37"/>
      <c r="B228" s="38"/>
      <c r="C228" s="177" t="s">
        <v>7</v>
      </c>
      <c r="D228" s="177" t="s">
        <v>163</v>
      </c>
      <c r="E228" s="178" t="s">
        <v>769</v>
      </c>
      <c r="F228" s="179" t="s">
        <v>770</v>
      </c>
      <c r="G228" s="180" t="s">
        <v>166</v>
      </c>
      <c r="H228" s="181">
        <v>6</v>
      </c>
      <c r="I228" s="182"/>
      <c r="J228" s="183">
        <f>ROUND(I228*H228,2)</f>
        <v>0</v>
      </c>
      <c r="K228" s="179" t="s">
        <v>167</v>
      </c>
      <c r="L228" s="42"/>
      <c r="M228" s="184" t="s">
        <v>19</v>
      </c>
      <c r="N228" s="185" t="s">
        <v>46</v>
      </c>
      <c r="O228" s="67"/>
      <c r="P228" s="186">
        <f>O228*H228</f>
        <v>0</v>
      </c>
      <c r="Q228" s="186">
        <v>0</v>
      </c>
      <c r="R228" s="186">
        <f>Q228*H228</f>
        <v>0</v>
      </c>
      <c r="S228" s="186">
        <v>0</v>
      </c>
      <c r="T228" s="18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8" t="s">
        <v>90</v>
      </c>
      <c r="AT228" s="188" t="s">
        <v>163</v>
      </c>
      <c r="AU228" s="188" t="s">
        <v>87</v>
      </c>
      <c r="AY228" s="20" t="s">
        <v>159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20" t="s">
        <v>80</v>
      </c>
      <c r="BK228" s="189">
        <f>ROUND(I228*H228,2)</f>
        <v>0</v>
      </c>
      <c r="BL228" s="20" t="s">
        <v>90</v>
      </c>
      <c r="BM228" s="188" t="s">
        <v>771</v>
      </c>
    </row>
    <row r="229" spans="1:65" s="2" customFormat="1" ht="19.5">
      <c r="A229" s="37"/>
      <c r="B229" s="38"/>
      <c r="C229" s="39"/>
      <c r="D229" s="190" t="s">
        <v>169</v>
      </c>
      <c r="E229" s="39"/>
      <c r="F229" s="191" t="s">
        <v>772</v>
      </c>
      <c r="G229" s="39"/>
      <c r="H229" s="39"/>
      <c r="I229" s="192"/>
      <c r="J229" s="39"/>
      <c r="K229" s="39"/>
      <c r="L229" s="42"/>
      <c r="M229" s="193"/>
      <c r="N229" s="194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169</v>
      </c>
      <c r="AU229" s="20" t="s">
        <v>87</v>
      </c>
    </row>
    <row r="230" spans="1:65" s="2" customFormat="1" ht="11.25">
      <c r="A230" s="37"/>
      <c r="B230" s="38"/>
      <c r="C230" s="39"/>
      <c r="D230" s="195" t="s">
        <v>171</v>
      </c>
      <c r="E230" s="39"/>
      <c r="F230" s="196" t="s">
        <v>773</v>
      </c>
      <c r="G230" s="39"/>
      <c r="H230" s="39"/>
      <c r="I230" s="192"/>
      <c r="J230" s="39"/>
      <c r="K230" s="39"/>
      <c r="L230" s="42"/>
      <c r="M230" s="193"/>
      <c r="N230" s="194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171</v>
      </c>
      <c r="AU230" s="20" t="s">
        <v>87</v>
      </c>
    </row>
    <row r="231" spans="1:65" s="14" customFormat="1" ht="11.25">
      <c r="B231" s="207"/>
      <c r="C231" s="208"/>
      <c r="D231" s="190" t="s">
        <v>173</v>
      </c>
      <c r="E231" s="209" t="s">
        <v>19</v>
      </c>
      <c r="F231" s="210" t="s">
        <v>774</v>
      </c>
      <c r="G231" s="208"/>
      <c r="H231" s="211">
        <v>6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173</v>
      </c>
      <c r="AU231" s="217" t="s">
        <v>87</v>
      </c>
      <c r="AV231" s="14" t="s">
        <v>84</v>
      </c>
      <c r="AW231" s="14" t="s">
        <v>35</v>
      </c>
      <c r="AX231" s="14" t="s">
        <v>80</v>
      </c>
      <c r="AY231" s="217" t="s">
        <v>159</v>
      </c>
    </row>
    <row r="232" spans="1:65" s="2" customFormat="1" ht="24.2" customHeight="1">
      <c r="A232" s="37"/>
      <c r="B232" s="38"/>
      <c r="C232" s="177" t="s">
        <v>436</v>
      </c>
      <c r="D232" s="177" t="s">
        <v>163</v>
      </c>
      <c r="E232" s="178" t="s">
        <v>775</v>
      </c>
      <c r="F232" s="179" t="s">
        <v>776</v>
      </c>
      <c r="G232" s="180" t="s">
        <v>166</v>
      </c>
      <c r="H232" s="181">
        <v>186</v>
      </c>
      <c r="I232" s="182"/>
      <c r="J232" s="183">
        <f>ROUND(I232*H232,2)</f>
        <v>0</v>
      </c>
      <c r="K232" s="179" t="s">
        <v>167</v>
      </c>
      <c r="L232" s="42"/>
      <c r="M232" s="184" t="s">
        <v>19</v>
      </c>
      <c r="N232" s="185" t="s">
        <v>46</v>
      </c>
      <c r="O232" s="67"/>
      <c r="P232" s="186">
        <f>O232*H232</f>
        <v>0</v>
      </c>
      <c r="Q232" s="186">
        <v>0</v>
      </c>
      <c r="R232" s="186">
        <f>Q232*H232</f>
        <v>0</v>
      </c>
      <c r="S232" s="186">
        <v>0</v>
      </c>
      <c r="T232" s="18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8" t="s">
        <v>90</v>
      </c>
      <c r="AT232" s="188" t="s">
        <v>163</v>
      </c>
      <c r="AU232" s="188" t="s">
        <v>87</v>
      </c>
      <c r="AY232" s="20" t="s">
        <v>159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20" t="s">
        <v>80</v>
      </c>
      <c r="BK232" s="189">
        <f>ROUND(I232*H232,2)</f>
        <v>0</v>
      </c>
      <c r="BL232" s="20" t="s">
        <v>90</v>
      </c>
      <c r="BM232" s="188" t="s">
        <v>777</v>
      </c>
    </row>
    <row r="233" spans="1:65" s="2" customFormat="1" ht="29.25">
      <c r="A233" s="37"/>
      <c r="B233" s="38"/>
      <c r="C233" s="39"/>
      <c r="D233" s="190" t="s">
        <v>169</v>
      </c>
      <c r="E233" s="39"/>
      <c r="F233" s="191" t="s">
        <v>778</v>
      </c>
      <c r="G233" s="39"/>
      <c r="H233" s="39"/>
      <c r="I233" s="192"/>
      <c r="J233" s="39"/>
      <c r="K233" s="39"/>
      <c r="L233" s="42"/>
      <c r="M233" s="193"/>
      <c r="N233" s="194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169</v>
      </c>
      <c r="AU233" s="20" t="s">
        <v>87</v>
      </c>
    </row>
    <row r="234" spans="1:65" s="2" customFormat="1" ht="11.25">
      <c r="A234" s="37"/>
      <c r="B234" s="38"/>
      <c r="C234" s="39"/>
      <c r="D234" s="195" t="s">
        <v>171</v>
      </c>
      <c r="E234" s="39"/>
      <c r="F234" s="196" t="s">
        <v>779</v>
      </c>
      <c r="G234" s="39"/>
      <c r="H234" s="39"/>
      <c r="I234" s="192"/>
      <c r="J234" s="39"/>
      <c r="K234" s="39"/>
      <c r="L234" s="42"/>
      <c r="M234" s="193"/>
      <c r="N234" s="194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171</v>
      </c>
      <c r="AU234" s="20" t="s">
        <v>87</v>
      </c>
    </row>
    <row r="235" spans="1:65" s="14" customFormat="1" ht="11.25">
      <c r="B235" s="207"/>
      <c r="C235" s="208"/>
      <c r="D235" s="190" t="s">
        <v>173</v>
      </c>
      <c r="E235" s="209" t="s">
        <v>19</v>
      </c>
      <c r="F235" s="210" t="s">
        <v>96</v>
      </c>
      <c r="G235" s="208"/>
      <c r="H235" s="211">
        <v>6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173</v>
      </c>
      <c r="AU235" s="217" t="s">
        <v>87</v>
      </c>
      <c r="AV235" s="14" t="s">
        <v>84</v>
      </c>
      <c r="AW235" s="14" t="s">
        <v>35</v>
      </c>
      <c r="AX235" s="14" t="s">
        <v>80</v>
      </c>
      <c r="AY235" s="217" t="s">
        <v>159</v>
      </c>
    </row>
    <row r="236" spans="1:65" s="14" customFormat="1" ht="11.25">
      <c r="B236" s="207"/>
      <c r="C236" s="208"/>
      <c r="D236" s="190" t="s">
        <v>173</v>
      </c>
      <c r="E236" s="208"/>
      <c r="F236" s="210" t="s">
        <v>780</v>
      </c>
      <c r="G236" s="208"/>
      <c r="H236" s="211">
        <v>186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173</v>
      </c>
      <c r="AU236" s="217" t="s">
        <v>87</v>
      </c>
      <c r="AV236" s="14" t="s">
        <v>84</v>
      </c>
      <c r="AW236" s="14" t="s">
        <v>4</v>
      </c>
      <c r="AX236" s="14" t="s">
        <v>80</v>
      </c>
      <c r="AY236" s="217" t="s">
        <v>159</v>
      </c>
    </row>
    <row r="237" spans="1:65" s="2" customFormat="1" ht="24.2" customHeight="1">
      <c r="A237" s="37"/>
      <c r="B237" s="38"/>
      <c r="C237" s="177" t="s">
        <v>446</v>
      </c>
      <c r="D237" s="177" t="s">
        <v>163</v>
      </c>
      <c r="E237" s="178" t="s">
        <v>781</v>
      </c>
      <c r="F237" s="179" t="s">
        <v>782</v>
      </c>
      <c r="G237" s="180" t="s">
        <v>166</v>
      </c>
      <c r="H237" s="181">
        <v>6</v>
      </c>
      <c r="I237" s="182"/>
      <c r="J237" s="183">
        <f>ROUND(I237*H237,2)</f>
        <v>0</v>
      </c>
      <c r="K237" s="179" t="s">
        <v>167</v>
      </c>
      <c r="L237" s="42"/>
      <c r="M237" s="184" t="s">
        <v>19</v>
      </c>
      <c r="N237" s="185" t="s">
        <v>46</v>
      </c>
      <c r="O237" s="67"/>
      <c r="P237" s="186">
        <f>O237*H237</f>
        <v>0</v>
      </c>
      <c r="Q237" s="186">
        <v>0</v>
      </c>
      <c r="R237" s="186">
        <f>Q237*H237</f>
        <v>0</v>
      </c>
      <c r="S237" s="186">
        <v>0</v>
      </c>
      <c r="T237" s="18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8" t="s">
        <v>90</v>
      </c>
      <c r="AT237" s="188" t="s">
        <v>163</v>
      </c>
      <c r="AU237" s="188" t="s">
        <v>87</v>
      </c>
      <c r="AY237" s="20" t="s">
        <v>159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20" t="s">
        <v>80</v>
      </c>
      <c r="BK237" s="189">
        <f>ROUND(I237*H237,2)</f>
        <v>0</v>
      </c>
      <c r="BL237" s="20" t="s">
        <v>90</v>
      </c>
      <c r="BM237" s="188" t="s">
        <v>783</v>
      </c>
    </row>
    <row r="238" spans="1:65" s="2" customFormat="1" ht="19.5">
      <c r="A238" s="37"/>
      <c r="B238" s="38"/>
      <c r="C238" s="39"/>
      <c r="D238" s="190" t="s">
        <v>169</v>
      </c>
      <c r="E238" s="39"/>
      <c r="F238" s="191" t="s">
        <v>784</v>
      </c>
      <c r="G238" s="39"/>
      <c r="H238" s="39"/>
      <c r="I238" s="192"/>
      <c r="J238" s="39"/>
      <c r="K238" s="39"/>
      <c r="L238" s="42"/>
      <c r="M238" s="193"/>
      <c r="N238" s="194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169</v>
      </c>
      <c r="AU238" s="20" t="s">
        <v>87</v>
      </c>
    </row>
    <row r="239" spans="1:65" s="2" customFormat="1" ht="11.25">
      <c r="A239" s="37"/>
      <c r="B239" s="38"/>
      <c r="C239" s="39"/>
      <c r="D239" s="195" t="s">
        <v>171</v>
      </c>
      <c r="E239" s="39"/>
      <c r="F239" s="196" t="s">
        <v>785</v>
      </c>
      <c r="G239" s="39"/>
      <c r="H239" s="39"/>
      <c r="I239" s="192"/>
      <c r="J239" s="39"/>
      <c r="K239" s="39"/>
      <c r="L239" s="42"/>
      <c r="M239" s="193"/>
      <c r="N239" s="194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171</v>
      </c>
      <c r="AU239" s="20" t="s">
        <v>87</v>
      </c>
    </row>
    <row r="240" spans="1:65" s="14" customFormat="1" ht="11.25">
      <c r="B240" s="207"/>
      <c r="C240" s="208"/>
      <c r="D240" s="190" t="s">
        <v>173</v>
      </c>
      <c r="E240" s="209" t="s">
        <v>19</v>
      </c>
      <c r="F240" s="210" t="s">
        <v>96</v>
      </c>
      <c r="G240" s="208"/>
      <c r="H240" s="211">
        <v>6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173</v>
      </c>
      <c r="AU240" s="217" t="s">
        <v>87</v>
      </c>
      <c r="AV240" s="14" t="s">
        <v>84</v>
      </c>
      <c r="AW240" s="14" t="s">
        <v>35</v>
      </c>
      <c r="AX240" s="14" t="s">
        <v>80</v>
      </c>
      <c r="AY240" s="217" t="s">
        <v>159</v>
      </c>
    </row>
    <row r="241" spans="1:65" s="2" customFormat="1" ht="24.2" customHeight="1">
      <c r="A241" s="37"/>
      <c r="B241" s="38"/>
      <c r="C241" s="177" t="s">
        <v>452</v>
      </c>
      <c r="D241" s="177" t="s">
        <v>163</v>
      </c>
      <c r="E241" s="178" t="s">
        <v>786</v>
      </c>
      <c r="F241" s="179" t="s">
        <v>787</v>
      </c>
      <c r="G241" s="180" t="s">
        <v>233</v>
      </c>
      <c r="H241" s="181">
        <v>142.256</v>
      </c>
      <c r="I241" s="182"/>
      <c r="J241" s="183">
        <f>ROUND(I241*H241,2)</f>
        <v>0</v>
      </c>
      <c r="K241" s="179" t="s">
        <v>167</v>
      </c>
      <c r="L241" s="42"/>
      <c r="M241" s="184" t="s">
        <v>19</v>
      </c>
      <c r="N241" s="185" t="s">
        <v>46</v>
      </c>
      <c r="O241" s="67"/>
      <c r="P241" s="186">
        <f>O241*H241</f>
        <v>0</v>
      </c>
      <c r="Q241" s="186">
        <v>0</v>
      </c>
      <c r="R241" s="186">
        <f>Q241*H241</f>
        <v>0</v>
      </c>
      <c r="S241" s="186">
        <v>0</v>
      </c>
      <c r="T241" s="18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8" t="s">
        <v>90</v>
      </c>
      <c r="AT241" s="188" t="s">
        <v>163</v>
      </c>
      <c r="AU241" s="188" t="s">
        <v>87</v>
      </c>
      <c r="AY241" s="20" t="s">
        <v>159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20" t="s">
        <v>80</v>
      </c>
      <c r="BK241" s="189">
        <f>ROUND(I241*H241,2)</f>
        <v>0</v>
      </c>
      <c r="BL241" s="20" t="s">
        <v>90</v>
      </c>
      <c r="BM241" s="188" t="s">
        <v>788</v>
      </c>
    </row>
    <row r="242" spans="1:65" s="2" customFormat="1" ht="19.5">
      <c r="A242" s="37"/>
      <c r="B242" s="38"/>
      <c r="C242" s="39"/>
      <c r="D242" s="190" t="s">
        <v>169</v>
      </c>
      <c r="E242" s="39"/>
      <c r="F242" s="191" t="s">
        <v>789</v>
      </c>
      <c r="G242" s="39"/>
      <c r="H242" s="39"/>
      <c r="I242" s="192"/>
      <c r="J242" s="39"/>
      <c r="K242" s="39"/>
      <c r="L242" s="42"/>
      <c r="M242" s="193"/>
      <c r="N242" s="194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169</v>
      </c>
      <c r="AU242" s="20" t="s">
        <v>87</v>
      </c>
    </row>
    <row r="243" spans="1:65" s="2" customFormat="1" ht="11.25">
      <c r="A243" s="37"/>
      <c r="B243" s="38"/>
      <c r="C243" s="39"/>
      <c r="D243" s="195" t="s">
        <v>171</v>
      </c>
      <c r="E243" s="39"/>
      <c r="F243" s="196" t="s">
        <v>790</v>
      </c>
      <c r="G243" s="39"/>
      <c r="H243" s="39"/>
      <c r="I243" s="192"/>
      <c r="J243" s="39"/>
      <c r="K243" s="39"/>
      <c r="L243" s="42"/>
      <c r="M243" s="193"/>
      <c r="N243" s="194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171</v>
      </c>
      <c r="AU243" s="20" t="s">
        <v>87</v>
      </c>
    </row>
    <row r="244" spans="1:65" s="14" customFormat="1" ht="11.25">
      <c r="B244" s="207"/>
      <c r="C244" s="208"/>
      <c r="D244" s="190" t="s">
        <v>173</v>
      </c>
      <c r="E244" s="209" t="s">
        <v>19</v>
      </c>
      <c r="F244" s="210" t="s">
        <v>741</v>
      </c>
      <c r="G244" s="208"/>
      <c r="H244" s="211">
        <v>142.256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173</v>
      </c>
      <c r="AU244" s="217" t="s">
        <v>87</v>
      </c>
      <c r="AV244" s="14" t="s">
        <v>84</v>
      </c>
      <c r="AW244" s="14" t="s">
        <v>35</v>
      </c>
      <c r="AX244" s="14" t="s">
        <v>75</v>
      </c>
      <c r="AY244" s="217" t="s">
        <v>159</v>
      </c>
    </row>
    <row r="245" spans="1:65" s="2" customFormat="1" ht="24.2" customHeight="1">
      <c r="A245" s="37"/>
      <c r="B245" s="38"/>
      <c r="C245" s="177" t="s">
        <v>459</v>
      </c>
      <c r="D245" s="177" t="s">
        <v>163</v>
      </c>
      <c r="E245" s="178" t="s">
        <v>791</v>
      </c>
      <c r="F245" s="179" t="s">
        <v>792</v>
      </c>
      <c r="G245" s="180" t="s">
        <v>233</v>
      </c>
      <c r="H245" s="181">
        <v>1422.56</v>
      </c>
      <c r="I245" s="182"/>
      <c r="J245" s="183">
        <f>ROUND(I245*H245,2)</f>
        <v>0</v>
      </c>
      <c r="K245" s="179" t="s">
        <v>167</v>
      </c>
      <c r="L245" s="42"/>
      <c r="M245" s="184" t="s">
        <v>19</v>
      </c>
      <c r="N245" s="185" t="s">
        <v>46</v>
      </c>
      <c r="O245" s="67"/>
      <c r="P245" s="186">
        <f>O245*H245</f>
        <v>0</v>
      </c>
      <c r="Q245" s="186">
        <v>0</v>
      </c>
      <c r="R245" s="186">
        <f>Q245*H245</f>
        <v>0</v>
      </c>
      <c r="S245" s="186">
        <v>0</v>
      </c>
      <c r="T245" s="18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8" t="s">
        <v>90</v>
      </c>
      <c r="AT245" s="188" t="s">
        <v>163</v>
      </c>
      <c r="AU245" s="188" t="s">
        <v>87</v>
      </c>
      <c r="AY245" s="20" t="s">
        <v>159</v>
      </c>
      <c r="BE245" s="189">
        <f>IF(N245="základní",J245,0)</f>
        <v>0</v>
      </c>
      <c r="BF245" s="189">
        <f>IF(N245="snížená",J245,0)</f>
        <v>0</v>
      </c>
      <c r="BG245" s="189">
        <f>IF(N245="zákl. přenesená",J245,0)</f>
        <v>0</v>
      </c>
      <c r="BH245" s="189">
        <f>IF(N245="sníž. přenesená",J245,0)</f>
        <v>0</v>
      </c>
      <c r="BI245" s="189">
        <f>IF(N245="nulová",J245,0)</f>
        <v>0</v>
      </c>
      <c r="BJ245" s="20" t="s">
        <v>80</v>
      </c>
      <c r="BK245" s="189">
        <f>ROUND(I245*H245,2)</f>
        <v>0</v>
      </c>
      <c r="BL245" s="20" t="s">
        <v>90</v>
      </c>
      <c r="BM245" s="188" t="s">
        <v>793</v>
      </c>
    </row>
    <row r="246" spans="1:65" s="2" customFormat="1" ht="29.25">
      <c r="A246" s="37"/>
      <c r="B246" s="38"/>
      <c r="C246" s="39"/>
      <c r="D246" s="190" t="s">
        <v>169</v>
      </c>
      <c r="E246" s="39"/>
      <c r="F246" s="191" t="s">
        <v>794</v>
      </c>
      <c r="G246" s="39"/>
      <c r="H246" s="39"/>
      <c r="I246" s="192"/>
      <c r="J246" s="39"/>
      <c r="K246" s="39"/>
      <c r="L246" s="42"/>
      <c r="M246" s="193"/>
      <c r="N246" s="194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169</v>
      </c>
      <c r="AU246" s="20" t="s">
        <v>87</v>
      </c>
    </row>
    <row r="247" spans="1:65" s="2" customFormat="1" ht="11.25">
      <c r="A247" s="37"/>
      <c r="B247" s="38"/>
      <c r="C247" s="39"/>
      <c r="D247" s="195" t="s">
        <v>171</v>
      </c>
      <c r="E247" s="39"/>
      <c r="F247" s="196" t="s">
        <v>795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171</v>
      </c>
      <c r="AU247" s="20" t="s">
        <v>87</v>
      </c>
    </row>
    <row r="248" spans="1:65" s="14" customFormat="1" ht="11.25">
      <c r="B248" s="207"/>
      <c r="C248" s="208"/>
      <c r="D248" s="190" t="s">
        <v>173</v>
      </c>
      <c r="E248" s="209" t="s">
        <v>19</v>
      </c>
      <c r="F248" s="210" t="s">
        <v>741</v>
      </c>
      <c r="G248" s="208"/>
      <c r="H248" s="211">
        <v>142.256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173</v>
      </c>
      <c r="AU248" s="217" t="s">
        <v>87</v>
      </c>
      <c r="AV248" s="14" t="s">
        <v>84</v>
      </c>
      <c r="AW248" s="14" t="s">
        <v>35</v>
      </c>
      <c r="AX248" s="14" t="s">
        <v>80</v>
      </c>
      <c r="AY248" s="217" t="s">
        <v>159</v>
      </c>
    </row>
    <row r="249" spans="1:65" s="14" customFormat="1" ht="11.25">
      <c r="B249" s="207"/>
      <c r="C249" s="208"/>
      <c r="D249" s="190" t="s">
        <v>173</v>
      </c>
      <c r="E249" s="208"/>
      <c r="F249" s="210" t="s">
        <v>796</v>
      </c>
      <c r="G249" s="208"/>
      <c r="H249" s="211">
        <v>1422.56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173</v>
      </c>
      <c r="AU249" s="217" t="s">
        <v>87</v>
      </c>
      <c r="AV249" s="14" t="s">
        <v>84</v>
      </c>
      <c r="AW249" s="14" t="s">
        <v>4</v>
      </c>
      <c r="AX249" s="14" t="s">
        <v>80</v>
      </c>
      <c r="AY249" s="217" t="s">
        <v>159</v>
      </c>
    </row>
    <row r="250" spans="1:65" s="12" customFormat="1" ht="20.85" customHeight="1">
      <c r="B250" s="161"/>
      <c r="C250" s="162"/>
      <c r="D250" s="163" t="s">
        <v>74</v>
      </c>
      <c r="E250" s="175" t="s">
        <v>346</v>
      </c>
      <c r="F250" s="175" t="s">
        <v>347</v>
      </c>
      <c r="G250" s="162"/>
      <c r="H250" s="162"/>
      <c r="I250" s="165"/>
      <c r="J250" s="176">
        <f>BK250</f>
        <v>0</v>
      </c>
      <c r="K250" s="162"/>
      <c r="L250" s="167"/>
      <c r="M250" s="168"/>
      <c r="N250" s="169"/>
      <c r="O250" s="169"/>
      <c r="P250" s="170">
        <f>SUM(P251:P280)</f>
        <v>0</v>
      </c>
      <c r="Q250" s="169"/>
      <c r="R250" s="170">
        <f>SUM(R251:R280)</f>
        <v>3.4860000000000007E-4</v>
      </c>
      <c r="S250" s="169"/>
      <c r="T250" s="171">
        <f>SUM(T251:T280)</f>
        <v>0</v>
      </c>
      <c r="AR250" s="172" t="s">
        <v>80</v>
      </c>
      <c r="AT250" s="173" t="s">
        <v>74</v>
      </c>
      <c r="AU250" s="173" t="s">
        <v>84</v>
      </c>
      <c r="AY250" s="172" t="s">
        <v>159</v>
      </c>
      <c r="BK250" s="174">
        <f>SUM(BK251:BK280)</f>
        <v>0</v>
      </c>
    </row>
    <row r="251" spans="1:65" s="2" customFormat="1" ht="24.2" customHeight="1">
      <c r="A251" s="37"/>
      <c r="B251" s="38"/>
      <c r="C251" s="177" t="s">
        <v>467</v>
      </c>
      <c r="D251" s="177" t="s">
        <v>163</v>
      </c>
      <c r="E251" s="178" t="s">
        <v>378</v>
      </c>
      <c r="F251" s="179" t="s">
        <v>379</v>
      </c>
      <c r="G251" s="180" t="s">
        <v>233</v>
      </c>
      <c r="H251" s="181">
        <v>3.6</v>
      </c>
      <c r="I251" s="182"/>
      <c r="J251" s="183">
        <f>ROUND(I251*H251,2)</f>
        <v>0</v>
      </c>
      <c r="K251" s="179" t="s">
        <v>167</v>
      </c>
      <c r="L251" s="42"/>
      <c r="M251" s="184" t="s">
        <v>19</v>
      </c>
      <c r="N251" s="185" t="s">
        <v>46</v>
      </c>
      <c r="O251" s="67"/>
      <c r="P251" s="186">
        <f>O251*H251</f>
        <v>0</v>
      </c>
      <c r="Q251" s="186">
        <v>1.0000000000000001E-5</v>
      </c>
      <c r="R251" s="186">
        <f>Q251*H251</f>
        <v>3.6000000000000001E-5</v>
      </c>
      <c r="S251" s="186">
        <v>0</v>
      </c>
      <c r="T251" s="18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8" t="s">
        <v>90</v>
      </c>
      <c r="AT251" s="188" t="s">
        <v>163</v>
      </c>
      <c r="AU251" s="188" t="s">
        <v>87</v>
      </c>
      <c r="AY251" s="20" t="s">
        <v>159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20" t="s">
        <v>80</v>
      </c>
      <c r="BK251" s="189">
        <f>ROUND(I251*H251,2)</f>
        <v>0</v>
      </c>
      <c r="BL251" s="20" t="s">
        <v>90</v>
      </c>
      <c r="BM251" s="188" t="s">
        <v>797</v>
      </c>
    </row>
    <row r="252" spans="1:65" s="2" customFormat="1" ht="19.5">
      <c r="A252" s="37"/>
      <c r="B252" s="38"/>
      <c r="C252" s="39"/>
      <c r="D252" s="190" t="s">
        <v>169</v>
      </c>
      <c r="E252" s="39"/>
      <c r="F252" s="191" t="s">
        <v>381</v>
      </c>
      <c r="G252" s="39"/>
      <c r="H252" s="39"/>
      <c r="I252" s="192"/>
      <c r="J252" s="39"/>
      <c r="K252" s="39"/>
      <c r="L252" s="42"/>
      <c r="M252" s="193"/>
      <c r="N252" s="194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169</v>
      </c>
      <c r="AU252" s="20" t="s">
        <v>87</v>
      </c>
    </row>
    <row r="253" spans="1:65" s="2" customFormat="1" ht="11.25">
      <c r="A253" s="37"/>
      <c r="B253" s="38"/>
      <c r="C253" s="39"/>
      <c r="D253" s="195" t="s">
        <v>171</v>
      </c>
      <c r="E253" s="39"/>
      <c r="F253" s="196" t="s">
        <v>382</v>
      </c>
      <c r="G253" s="39"/>
      <c r="H253" s="39"/>
      <c r="I253" s="192"/>
      <c r="J253" s="39"/>
      <c r="K253" s="39"/>
      <c r="L253" s="42"/>
      <c r="M253" s="193"/>
      <c r="N253" s="194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171</v>
      </c>
      <c r="AU253" s="20" t="s">
        <v>87</v>
      </c>
    </row>
    <row r="254" spans="1:65" s="13" customFormat="1" ht="11.25">
      <c r="B254" s="197"/>
      <c r="C254" s="198"/>
      <c r="D254" s="190" t="s">
        <v>173</v>
      </c>
      <c r="E254" s="199" t="s">
        <v>19</v>
      </c>
      <c r="F254" s="200" t="s">
        <v>706</v>
      </c>
      <c r="G254" s="198"/>
      <c r="H254" s="199" t="s">
        <v>19</v>
      </c>
      <c r="I254" s="201"/>
      <c r="J254" s="198"/>
      <c r="K254" s="198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173</v>
      </c>
      <c r="AU254" s="206" t="s">
        <v>87</v>
      </c>
      <c r="AV254" s="13" t="s">
        <v>80</v>
      </c>
      <c r="AW254" s="13" t="s">
        <v>35</v>
      </c>
      <c r="AX254" s="13" t="s">
        <v>75</v>
      </c>
      <c r="AY254" s="206" t="s">
        <v>159</v>
      </c>
    </row>
    <row r="255" spans="1:65" s="14" customFormat="1" ht="11.25">
      <c r="B255" s="207"/>
      <c r="C255" s="208"/>
      <c r="D255" s="190" t="s">
        <v>173</v>
      </c>
      <c r="E255" s="209" t="s">
        <v>19</v>
      </c>
      <c r="F255" s="210" t="s">
        <v>707</v>
      </c>
      <c r="G255" s="208"/>
      <c r="H255" s="211">
        <v>3.6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173</v>
      </c>
      <c r="AU255" s="217" t="s">
        <v>87</v>
      </c>
      <c r="AV255" s="14" t="s">
        <v>84</v>
      </c>
      <c r="AW255" s="14" t="s">
        <v>35</v>
      </c>
      <c r="AX255" s="14" t="s">
        <v>80</v>
      </c>
      <c r="AY255" s="217" t="s">
        <v>159</v>
      </c>
    </row>
    <row r="256" spans="1:65" s="2" customFormat="1" ht="16.5" customHeight="1">
      <c r="A256" s="37"/>
      <c r="B256" s="38"/>
      <c r="C256" s="177" t="s">
        <v>476</v>
      </c>
      <c r="D256" s="177" t="s">
        <v>163</v>
      </c>
      <c r="E256" s="178" t="s">
        <v>392</v>
      </c>
      <c r="F256" s="179" t="s">
        <v>393</v>
      </c>
      <c r="G256" s="180" t="s">
        <v>233</v>
      </c>
      <c r="H256" s="181">
        <v>2</v>
      </c>
      <c r="I256" s="182"/>
      <c r="J256" s="183">
        <f>ROUND(I256*H256,2)</f>
        <v>0</v>
      </c>
      <c r="K256" s="179" t="s">
        <v>167</v>
      </c>
      <c r="L256" s="42"/>
      <c r="M256" s="184" t="s">
        <v>19</v>
      </c>
      <c r="N256" s="185" t="s">
        <v>46</v>
      </c>
      <c r="O256" s="67"/>
      <c r="P256" s="186">
        <f>O256*H256</f>
        <v>0</v>
      </c>
      <c r="Q256" s="186">
        <v>1.0000000000000001E-5</v>
      </c>
      <c r="R256" s="186">
        <f>Q256*H256</f>
        <v>2.0000000000000002E-5</v>
      </c>
      <c r="S256" s="186">
        <v>0</v>
      </c>
      <c r="T256" s="18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8" t="s">
        <v>90</v>
      </c>
      <c r="AT256" s="188" t="s">
        <v>163</v>
      </c>
      <c r="AU256" s="188" t="s">
        <v>87</v>
      </c>
      <c r="AY256" s="20" t="s">
        <v>159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20" t="s">
        <v>80</v>
      </c>
      <c r="BK256" s="189">
        <f>ROUND(I256*H256,2)</f>
        <v>0</v>
      </c>
      <c r="BL256" s="20" t="s">
        <v>90</v>
      </c>
      <c r="BM256" s="188" t="s">
        <v>798</v>
      </c>
    </row>
    <row r="257" spans="1:65" s="2" customFormat="1" ht="19.5">
      <c r="A257" s="37"/>
      <c r="B257" s="38"/>
      <c r="C257" s="39"/>
      <c r="D257" s="190" t="s">
        <v>169</v>
      </c>
      <c r="E257" s="39"/>
      <c r="F257" s="191" t="s">
        <v>395</v>
      </c>
      <c r="G257" s="39"/>
      <c r="H257" s="39"/>
      <c r="I257" s="192"/>
      <c r="J257" s="39"/>
      <c r="K257" s="39"/>
      <c r="L257" s="42"/>
      <c r="M257" s="193"/>
      <c r="N257" s="194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169</v>
      </c>
      <c r="AU257" s="20" t="s">
        <v>87</v>
      </c>
    </row>
    <row r="258" spans="1:65" s="2" customFormat="1" ht="11.25">
      <c r="A258" s="37"/>
      <c r="B258" s="38"/>
      <c r="C258" s="39"/>
      <c r="D258" s="195" t="s">
        <v>171</v>
      </c>
      <c r="E258" s="39"/>
      <c r="F258" s="196" t="s">
        <v>396</v>
      </c>
      <c r="G258" s="39"/>
      <c r="H258" s="39"/>
      <c r="I258" s="192"/>
      <c r="J258" s="39"/>
      <c r="K258" s="39"/>
      <c r="L258" s="42"/>
      <c r="M258" s="193"/>
      <c r="N258" s="194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171</v>
      </c>
      <c r="AU258" s="20" t="s">
        <v>87</v>
      </c>
    </row>
    <row r="259" spans="1:65" s="13" customFormat="1" ht="11.25">
      <c r="B259" s="197"/>
      <c r="C259" s="198"/>
      <c r="D259" s="190" t="s">
        <v>173</v>
      </c>
      <c r="E259" s="199" t="s">
        <v>19</v>
      </c>
      <c r="F259" s="200" t="s">
        <v>799</v>
      </c>
      <c r="G259" s="198"/>
      <c r="H259" s="199" t="s">
        <v>19</v>
      </c>
      <c r="I259" s="201"/>
      <c r="J259" s="198"/>
      <c r="K259" s="198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173</v>
      </c>
      <c r="AU259" s="206" t="s">
        <v>87</v>
      </c>
      <c r="AV259" s="13" t="s">
        <v>80</v>
      </c>
      <c r="AW259" s="13" t="s">
        <v>35</v>
      </c>
      <c r="AX259" s="13" t="s">
        <v>75</v>
      </c>
      <c r="AY259" s="206" t="s">
        <v>159</v>
      </c>
    </row>
    <row r="260" spans="1:65" s="14" customFormat="1" ht="11.25">
      <c r="B260" s="207"/>
      <c r="C260" s="208"/>
      <c r="D260" s="190" t="s">
        <v>173</v>
      </c>
      <c r="E260" s="209" t="s">
        <v>19</v>
      </c>
      <c r="F260" s="210" t="s">
        <v>84</v>
      </c>
      <c r="G260" s="208"/>
      <c r="H260" s="211">
        <v>2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173</v>
      </c>
      <c r="AU260" s="217" t="s">
        <v>87</v>
      </c>
      <c r="AV260" s="14" t="s">
        <v>84</v>
      </c>
      <c r="AW260" s="14" t="s">
        <v>35</v>
      </c>
      <c r="AX260" s="14" t="s">
        <v>80</v>
      </c>
      <c r="AY260" s="217" t="s">
        <v>159</v>
      </c>
    </row>
    <row r="261" spans="1:65" s="2" customFormat="1" ht="16.5" customHeight="1">
      <c r="A261" s="37"/>
      <c r="B261" s="38"/>
      <c r="C261" s="177" t="s">
        <v>482</v>
      </c>
      <c r="D261" s="177" t="s">
        <v>163</v>
      </c>
      <c r="E261" s="178" t="s">
        <v>349</v>
      </c>
      <c r="F261" s="179" t="s">
        <v>350</v>
      </c>
      <c r="G261" s="180" t="s">
        <v>233</v>
      </c>
      <c r="H261" s="181">
        <v>29.26</v>
      </c>
      <c r="I261" s="182"/>
      <c r="J261" s="183">
        <f>ROUND(I261*H261,2)</f>
        <v>0</v>
      </c>
      <c r="K261" s="179" t="s">
        <v>167</v>
      </c>
      <c r="L261" s="42"/>
      <c r="M261" s="184" t="s">
        <v>19</v>
      </c>
      <c r="N261" s="185" t="s">
        <v>46</v>
      </c>
      <c r="O261" s="67"/>
      <c r="P261" s="186">
        <f>O261*H261</f>
        <v>0</v>
      </c>
      <c r="Q261" s="186">
        <v>0</v>
      </c>
      <c r="R261" s="186">
        <f>Q261*H261</f>
        <v>0</v>
      </c>
      <c r="S261" s="186">
        <v>0</v>
      </c>
      <c r="T261" s="18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8" t="s">
        <v>90</v>
      </c>
      <c r="AT261" s="188" t="s">
        <v>163</v>
      </c>
      <c r="AU261" s="188" t="s">
        <v>87</v>
      </c>
      <c r="AY261" s="20" t="s">
        <v>159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20" t="s">
        <v>80</v>
      </c>
      <c r="BK261" s="189">
        <f>ROUND(I261*H261,2)</f>
        <v>0</v>
      </c>
      <c r="BL261" s="20" t="s">
        <v>90</v>
      </c>
      <c r="BM261" s="188" t="s">
        <v>800</v>
      </c>
    </row>
    <row r="262" spans="1:65" s="2" customFormat="1" ht="19.5">
      <c r="A262" s="37"/>
      <c r="B262" s="38"/>
      <c r="C262" s="39"/>
      <c r="D262" s="190" t="s">
        <v>169</v>
      </c>
      <c r="E262" s="39"/>
      <c r="F262" s="191" t="s">
        <v>352</v>
      </c>
      <c r="G262" s="39"/>
      <c r="H262" s="39"/>
      <c r="I262" s="192"/>
      <c r="J262" s="39"/>
      <c r="K262" s="39"/>
      <c r="L262" s="42"/>
      <c r="M262" s="193"/>
      <c r="N262" s="194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169</v>
      </c>
      <c r="AU262" s="20" t="s">
        <v>87</v>
      </c>
    </row>
    <row r="263" spans="1:65" s="2" customFormat="1" ht="11.25">
      <c r="A263" s="37"/>
      <c r="B263" s="38"/>
      <c r="C263" s="39"/>
      <c r="D263" s="195" t="s">
        <v>171</v>
      </c>
      <c r="E263" s="39"/>
      <c r="F263" s="196" t="s">
        <v>353</v>
      </c>
      <c r="G263" s="39"/>
      <c r="H263" s="39"/>
      <c r="I263" s="192"/>
      <c r="J263" s="39"/>
      <c r="K263" s="39"/>
      <c r="L263" s="42"/>
      <c r="M263" s="193"/>
      <c r="N263" s="194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171</v>
      </c>
      <c r="AU263" s="20" t="s">
        <v>87</v>
      </c>
    </row>
    <row r="264" spans="1:65" s="13" customFormat="1" ht="11.25">
      <c r="B264" s="197"/>
      <c r="C264" s="198"/>
      <c r="D264" s="190" t="s">
        <v>173</v>
      </c>
      <c r="E264" s="199" t="s">
        <v>19</v>
      </c>
      <c r="F264" s="200" t="s">
        <v>700</v>
      </c>
      <c r="G264" s="198"/>
      <c r="H264" s="199" t="s">
        <v>19</v>
      </c>
      <c r="I264" s="201"/>
      <c r="J264" s="198"/>
      <c r="K264" s="198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173</v>
      </c>
      <c r="AU264" s="206" t="s">
        <v>87</v>
      </c>
      <c r="AV264" s="13" t="s">
        <v>80</v>
      </c>
      <c r="AW264" s="13" t="s">
        <v>35</v>
      </c>
      <c r="AX264" s="13" t="s">
        <v>75</v>
      </c>
      <c r="AY264" s="206" t="s">
        <v>159</v>
      </c>
    </row>
    <row r="265" spans="1:65" s="14" customFormat="1" ht="11.25">
      <c r="B265" s="207"/>
      <c r="C265" s="208"/>
      <c r="D265" s="190" t="s">
        <v>173</v>
      </c>
      <c r="E265" s="209" t="s">
        <v>19</v>
      </c>
      <c r="F265" s="210" t="s">
        <v>671</v>
      </c>
      <c r="G265" s="208"/>
      <c r="H265" s="211">
        <v>5.7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173</v>
      </c>
      <c r="AU265" s="217" t="s">
        <v>87</v>
      </c>
      <c r="AV265" s="14" t="s">
        <v>84</v>
      </c>
      <c r="AW265" s="14" t="s">
        <v>35</v>
      </c>
      <c r="AX265" s="14" t="s">
        <v>75</v>
      </c>
      <c r="AY265" s="217" t="s">
        <v>159</v>
      </c>
    </row>
    <row r="266" spans="1:65" s="14" customFormat="1" ht="11.25">
      <c r="B266" s="207"/>
      <c r="C266" s="208"/>
      <c r="D266" s="190" t="s">
        <v>173</v>
      </c>
      <c r="E266" s="209" t="s">
        <v>19</v>
      </c>
      <c r="F266" s="210" t="s">
        <v>701</v>
      </c>
      <c r="G266" s="208"/>
      <c r="H266" s="211">
        <v>4.55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173</v>
      </c>
      <c r="AU266" s="217" t="s">
        <v>87</v>
      </c>
      <c r="AV266" s="14" t="s">
        <v>84</v>
      </c>
      <c r="AW266" s="14" t="s">
        <v>35</v>
      </c>
      <c r="AX266" s="14" t="s">
        <v>75</v>
      </c>
      <c r="AY266" s="217" t="s">
        <v>159</v>
      </c>
    </row>
    <row r="267" spans="1:65" s="14" customFormat="1" ht="11.25">
      <c r="B267" s="207"/>
      <c r="C267" s="208"/>
      <c r="D267" s="190" t="s">
        <v>173</v>
      </c>
      <c r="E267" s="209" t="s">
        <v>19</v>
      </c>
      <c r="F267" s="210" t="s">
        <v>702</v>
      </c>
      <c r="G267" s="208"/>
      <c r="H267" s="211">
        <v>10.43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173</v>
      </c>
      <c r="AU267" s="217" t="s">
        <v>87</v>
      </c>
      <c r="AV267" s="14" t="s">
        <v>84</v>
      </c>
      <c r="AW267" s="14" t="s">
        <v>35</v>
      </c>
      <c r="AX267" s="14" t="s">
        <v>75</v>
      </c>
      <c r="AY267" s="217" t="s">
        <v>159</v>
      </c>
    </row>
    <row r="268" spans="1:65" s="13" customFormat="1" ht="11.25">
      <c r="B268" s="197"/>
      <c r="C268" s="198"/>
      <c r="D268" s="190" t="s">
        <v>173</v>
      </c>
      <c r="E268" s="199" t="s">
        <v>19</v>
      </c>
      <c r="F268" s="200" t="s">
        <v>703</v>
      </c>
      <c r="G268" s="198"/>
      <c r="H268" s="199" t="s">
        <v>19</v>
      </c>
      <c r="I268" s="201"/>
      <c r="J268" s="198"/>
      <c r="K268" s="198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173</v>
      </c>
      <c r="AU268" s="206" t="s">
        <v>87</v>
      </c>
      <c r="AV268" s="13" t="s">
        <v>80</v>
      </c>
      <c r="AW268" s="13" t="s">
        <v>35</v>
      </c>
      <c r="AX268" s="13" t="s">
        <v>75</v>
      </c>
      <c r="AY268" s="206" t="s">
        <v>159</v>
      </c>
    </row>
    <row r="269" spans="1:65" s="14" customFormat="1" ht="11.25">
      <c r="B269" s="207"/>
      <c r="C269" s="208"/>
      <c r="D269" s="190" t="s">
        <v>173</v>
      </c>
      <c r="E269" s="209" t="s">
        <v>19</v>
      </c>
      <c r="F269" s="210" t="s">
        <v>704</v>
      </c>
      <c r="G269" s="208"/>
      <c r="H269" s="211">
        <v>8.58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173</v>
      </c>
      <c r="AU269" s="217" t="s">
        <v>87</v>
      </c>
      <c r="AV269" s="14" t="s">
        <v>84</v>
      </c>
      <c r="AW269" s="14" t="s">
        <v>35</v>
      </c>
      <c r="AX269" s="14" t="s">
        <v>75</v>
      </c>
      <c r="AY269" s="217" t="s">
        <v>159</v>
      </c>
    </row>
    <row r="270" spans="1:65" s="15" customFormat="1" ht="11.25">
      <c r="B270" s="218"/>
      <c r="C270" s="219"/>
      <c r="D270" s="190" t="s">
        <v>173</v>
      </c>
      <c r="E270" s="220" t="s">
        <v>19</v>
      </c>
      <c r="F270" s="221" t="s">
        <v>272</v>
      </c>
      <c r="G270" s="219"/>
      <c r="H270" s="222">
        <v>29.26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173</v>
      </c>
      <c r="AU270" s="228" t="s">
        <v>87</v>
      </c>
      <c r="AV270" s="15" t="s">
        <v>90</v>
      </c>
      <c r="AW270" s="15" t="s">
        <v>35</v>
      </c>
      <c r="AX270" s="15" t="s">
        <v>80</v>
      </c>
      <c r="AY270" s="228" t="s">
        <v>159</v>
      </c>
    </row>
    <row r="271" spans="1:65" s="2" customFormat="1" ht="16.5" customHeight="1">
      <c r="A271" s="37"/>
      <c r="B271" s="38"/>
      <c r="C271" s="177" t="s">
        <v>488</v>
      </c>
      <c r="D271" s="177" t="s">
        <v>163</v>
      </c>
      <c r="E271" s="178" t="s">
        <v>801</v>
      </c>
      <c r="F271" s="179" t="s">
        <v>802</v>
      </c>
      <c r="G271" s="180" t="s">
        <v>233</v>
      </c>
      <c r="H271" s="181">
        <v>29.26</v>
      </c>
      <c r="I271" s="182"/>
      <c r="J271" s="183">
        <f>ROUND(I271*H271,2)</f>
        <v>0</v>
      </c>
      <c r="K271" s="179" t="s">
        <v>167</v>
      </c>
      <c r="L271" s="42"/>
      <c r="M271" s="184" t="s">
        <v>19</v>
      </c>
      <c r="N271" s="185" t="s">
        <v>46</v>
      </c>
      <c r="O271" s="67"/>
      <c r="P271" s="186">
        <f>O271*H271</f>
        <v>0</v>
      </c>
      <c r="Q271" s="186">
        <v>1.0000000000000001E-5</v>
      </c>
      <c r="R271" s="186">
        <f>Q271*H271</f>
        <v>2.9260000000000006E-4</v>
      </c>
      <c r="S271" s="186">
        <v>0</v>
      </c>
      <c r="T271" s="18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8" t="s">
        <v>90</v>
      </c>
      <c r="AT271" s="188" t="s">
        <v>163</v>
      </c>
      <c r="AU271" s="188" t="s">
        <v>87</v>
      </c>
      <c r="AY271" s="20" t="s">
        <v>159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20" t="s">
        <v>80</v>
      </c>
      <c r="BK271" s="189">
        <f>ROUND(I271*H271,2)</f>
        <v>0</v>
      </c>
      <c r="BL271" s="20" t="s">
        <v>90</v>
      </c>
      <c r="BM271" s="188" t="s">
        <v>803</v>
      </c>
    </row>
    <row r="272" spans="1:65" s="2" customFormat="1" ht="19.5">
      <c r="A272" s="37"/>
      <c r="B272" s="38"/>
      <c r="C272" s="39"/>
      <c r="D272" s="190" t="s">
        <v>169</v>
      </c>
      <c r="E272" s="39"/>
      <c r="F272" s="191" t="s">
        <v>804</v>
      </c>
      <c r="G272" s="39"/>
      <c r="H272" s="39"/>
      <c r="I272" s="192"/>
      <c r="J272" s="39"/>
      <c r="K272" s="39"/>
      <c r="L272" s="42"/>
      <c r="M272" s="193"/>
      <c r="N272" s="194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169</v>
      </c>
      <c r="AU272" s="20" t="s">
        <v>87</v>
      </c>
    </row>
    <row r="273" spans="1:65" s="2" customFormat="1" ht="11.25">
      <c r="A273" s="37"/>
      <c r="B273" s="38"/>
      <c r="C273" s="39"/>
      <c r="D273" s="195" t="s">
        <v>171</v>
      </c>
      <c r="E273" s="39"/>
      <c r="F273" s="196" t="s">
        <v>805</v>
      </c>
      <c r="G273" s="39"/>
      <c r="H273" s="39"/>
      <c r="I273" s="192"/>
      <c r="J273" s="39"/>
      <c r="K273" s="39"/>
      <c r="L273" s="42"/>
      <c r="M273" s="193"/>
      <c r="N273" s="194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171</v>
      </c>
      <c r="AU273" s="20" t="s">
        <v>87</v>
      </c>
    </row>
    <row r="274" spans="1:65" s="13" customFormat="1" ht="11.25">
      <c r="B274" s="197"/>
      <c r="C274" s="198"/>
      <c r="D274" s="190" t="s">
        <v>173</v>
      </c>
      <c r="E274" s="199" t="s">
        <v>19</v>
      </c>
      <c r="F274" s="200" t="s">
        <v>700</v>
      </c>
      <c r="G274" s="198"/>
      <c r="H274" s="199" t="s">
        <v>19</v>
      </c>
      <c r="I274" s="201"/>
      <c r="J274" s="198"/>
      <c r="K274" s="198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173</v>
      </c>
      <c r="AU274" s="206" t="s">
        <v>87</v>
      </c>
      <c r="AV274" s="13" t="s">
        <v>80</v>
      </c>
      <c r="AW274" s="13" t="s">
        <v>35</v>
      </c>
      <c r="AX274" s="13" t="s">
        <v>75</v>
      </c>
      <c r="AY274" s="206" t="s">
        <v>159</v>
      </c>
    </row>
    <row r="275" spans="1:65" s="14" customFormat="1" ht="11.25">
      <c r="B275" s="207"/>
      <c r="C275" s="208"/>
      <c r="D275" s="190" t="s">
        <v>173</v>
      </c>
      <c r="E275" s="209" t="s">
        <v>19</v>
      </c>
      <c r="F275" s="210" t="s">
        <v>671</v>
      </c>
      <c r="G275" s="208"/>
      <c r="H275" s="211">
        <v>5.7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173</v>
      </c>
      <c r="AU275" s="217" t="s">
        <v>87</v>
      </c>
      <c r="AV275" s="14" t="s">
        <v>84</v>
      </c>
      <c r="AW275" s="14" t="s">
        <v>35</v>
      </c>
      <c r="AX275" s="14" t="s">
        <v>75</v>
      </c>
      <c r="AY275" s="217" t="s">
        <v>159</v>
      </c>
    </row>
    <row r="276" spans="1:65" s="14" customFormat="1" ht="11.25">
      <c r="B276" s="207"/>
      <c r="C276" s="208"/>
      <c r="D276" s="190" t="s">
        <v>173</v>
      </c>
      <c r="E276" s="209" t="s">
        <v>19</v>
      </c>
      <c r="F276" s="210" t="s">
        <v>701</v>
      </c>
      <c r="G276" s="208"/>
      <c r="H276" s="211">
        <v>4.55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173</v>
      </c>
      <c r="AU276" s="217" t="s">
        <v>87</v>
      </c>
      <c r="AV276" s="14" t="s">
        <v>84</v>
      </c>
      <c r="AW276" s="14" t="s">
        <v>35</v>
      </c>
      <c r="AX276" s="14" t="s">
        <v>75</v>
      </c>
      <c r="AY276" s="217" t="s">
        <v>159</v>
      </c>
    </row>
    <row r="277" spans="1:65" s="14" customFormat="1" ht="11.25">
      <c r="B277" s="207"/>
      <c r="C277" s="208"/>
      <c r="D277" s="190" t="s">
        <v>173</v>
      </c>
      <c r="E277" s="209" t="s">
        <v>19</v>
      </c>
      <c r="F277" s="210" t="s">
        <v>702</v>
      </c>
      <c r="G277" s="208"/>
      <c r="H277" s="211">
        <v>10.43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173</v>
      </c>
      <c r="AU277" s="217" t="s">
        <v>87</v>
      </c>
      <c r="AV277" s="14" t="s">
        <v>84</v>
      </c>
      <c r="AW277" s="14" t="s">
        <v>35</v>
      </c>
      <c r="AX277" s="14" t="s">
        <v>75</v>
      </c>
      <c r="AY277" s="217" t="s">
        <v>159</v>
      </c>
    </row>
    <row r="278" spans="1:65" s="13" customFormat="1" ht="11.25">
      <c r="B278" s="197"/>
      <c r="C278" s="198"/>
      <c r="D278" s="190" t="s">
        <v>173</v>
      </c>
      <c r="E278" s="199" t="s">
        <v>19</v>
      </c>
      <c r="F278" s="200" t="s">
        <v>703</v>
      </c>
      <c r="G278" s="198"/>
      <c r="H278" s="199" t="s">
        <v>19</v>
      </c>
      <c r="I278" s="201"/>
      <c r="J278" s="198"/>
      <c r="K278" s="198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173</v>
      </c>
      <c r="AU278" s="206" t="s">
        <v>87</v>
      </c>
      <c r="AV278" s="13" t="s">
        <v>80</v>
      </c>
      <c r="AW278" s="13" t="s">
        <v>35</v>
      </c>
      <c r="AX278" s="13" t="s">
        <v>75</v>
      </c>
      <c r="AY278" s="206" t="s">
        <v>159</v>
      </c>
    </row>
    <row r="279" spans="1:65" s="14" customFormat="1" ht="11.25">
      <c r="B279" s="207"/>
      <c r="C279" s="208"/>
      <c r="D279" s="190" t="s">
        <v>173</v>
      </c>
      <c r="E279" s="209" t="s">
        <v>19</v>
      </c>
      <c r="F279" s="210" t="s">
        <v>704</v>
      </c>
      <c r="G279" s="208"/>
      <c r="H279" s="211">
        <v>8.58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173</v>
      </c>
      <c r="AU279" s="217" t="s">
        <v>87</v>
      </c>
      <c r="AV279" s="14" t="s">
        <v>84</v>
      </c>
      <c r="AW279" s="14" t="s">
        <v>35</v>
      </c>
      <c r="AX279" s="14" t="s">
        <v>75</v>
      </c>
      <c r="AY279" s="217" t="s">
        <v>159</v>
      </c>
    </row>
    <row r="280" spans="1:65" s="15" customFormat="1" ht="11.25">
      <c r="B280" s="218"/>
      <c r="C280" s="219"/>
      <c r="D280" s="190" t="s">
        <v>173</v>
      </c>
      <c r="E280" s="220" t="s">
        <v>19</v>
      </c>
      <c r="F280" s="221" t="s">
        <v>272</v>
      </c>
      <c r="G280" s="219"/>
      <c r="H280" s="222">
        <v>29.26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173</v>
      </c>
      <c r="AU280" s="228" t="s">
        <v>87</v>
      </c>
      <c r="AV280" s="15" t="s">
        <v>90</v>
      </c>
      <c r="AW280" s="15" t="s">
        <v>35</v>
      </c>
      <c r="AX280" s="15" t="s">
        <v>80</v>
      </c>
      <c r="AY280" s="228" t="s">
        <v>159</v>
      </c>
    </row>
    <row r="281" spans="1:65" s="12" customFormat="1" ht="20.85" customHeight="1">
      <c r="B281" s="161"/>
      <c r="C281" s="162"/>
      <c r="D281" s="163" t="s">
        <v>74</v>
      </c>
      <c r="E281" s="175" t="s">
        <v>429</v>
      </c>
      <c r="F281" s="175" t="s">
        <v>430</v>
      </c>
      <c r="G281" s="162"/>
      <c r="H281" s="162"/>
      <c r="I281" s="165"/>
      <c r="J281" s="176">
        <f>BK281</f>
        <v>0</v>
      </c>
      <c r="K281" s="162"/>
      <c r="L281" s="167"/>
      <c r="M281" s="168"/>
      <c r="N281" s="169"/>
      <c r="O281" s="169"/>
      <c r="P281" s="170">
        <f>SUM(P282:P292)</f>
        <v>0</v>
      </c>
      <c r="Q281" s="169"/>
      <c r="R281" s="170">
        <f>SUM(R282:R292)</f>
        <v>0</v>
      </c>
      <c r="S281" s="169"/>
      <c r="T281" s="171">
        <f>SUM(T282:T292)</f>
        <v>1.200825</v>
      </c>
      <c r="AR281" s="172" t="s">
        <v>80</v>
      </c>
      <c r="AT281" s="173" t="s">
        <v>74</v>
      </c>
      <c r="AU281" s="173" t="s">
        <v>84</v>
      </c>
      <c r="AY281" s="172" t="s">
        <v>159</v>
      </c>
      <c r="BK281" s="174">
        <f>SUM(BK282:BK292)</f>
        <v>0</v>
      </c>
    </row>
    <row r="282" spans="1:65" s="2" customFormat="1" ht="37.9" customHeight="1">
      <c r="A282" s="37"/>
      <c r="B282" s="38"/>
      <c r="C282" s="177" t="s">
        <v>495</v>
      </c>
      <c r="D282" s="177" t="s">
        <v>163</v>
      </c>
      <c r="E282" s="178" t="s">
        <v>806</v>
      </c>
      <c r="F282" s="179" t="s">
        <v>807</v>
      </c>
      <c r="G282" s="180" t="s">
        <v>233</v>
      </c>
      <c r="H282" s="181">
        <v>97.385000000000005</v>
      </c>
      <c r="I282" s="182"/>
      <c r="J282" s="183">
        <f>ROUND(I282*H282,2)</f>
        <v>0</v>
      </c>
      <c r="K282" s="179" t="s">
        <v>167</v>
      </c>
      <c r="L282" s="42"/>
      <c r="M282" s="184" t="s">
        <v>19</v>
      </c>
      <c r="N282" s="185" t="s">
        <v>46</v>
      </c>
      <c r="O282" s="67"/>
      <c r="P282" s="186">
        <f>O282*H282</f>
        <v>0</v>
      </c>
      <c r="Q282" s="186">
        <v>0</v>
      </c>
      <c r="R282" s="186">
        <f>Q282*H282</f>
        <v>0</v>
      </c>
      <c r="S282" s="186">
        <v>5.0000000000000001E-3</v>
      </c>
      <c r="T282" s="187">
        <f>S282*H282</f>
        <v>0.48692500000000005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8" t="s">
        <v>90</v>
      </c>
      <c r="AT282" s="188" t="s">
        <v>163</v>
      </c>
      <c r="AU282" s="188" t="s">
        <v>87</v>
      </c>
      <c r="AY282" s="20" t="s">
        <v>159</v>
      </c>
      <c r="BE282" s="189">
        <f>IF(N282="základní",J282,0)</f>
        <v>0</v>
      </c>
      <c r="BF282" s="189">
        <f>IF(N282="snížená",J282,0)</f>
        <v>0</v>
      </c>
      <c r="BG282" s="189">
        <f>IF(N282="zákl. přenesená",J282,0)</f>
        <v>0</v>
      </c>
      <c r="BH282" s="189">
        <f>IF(N282="sníž. přenesená",J282,0)</f>
        <v>0</v>
      </c>
      <c r="BI282" s="189">
        <f>IF(N282="nulová",J282,0)</f>
        <v>0</v>
      </c>
      <c r="BJ282" s="20" t="s">
        <v>80</v>
      </c>
      <c r="BK282" s="189">
        <f>ROUND(I282*H282,2)</f>
        <v>0</v>
      </c>
      <c r="BL282" s="20" t="s">
        <v>90</v>
      </c>
      <c r="BM282" s="188" t="s">
        <v>808</v>
      </c>
    </row>
    <row r="283" spans="1:65" s="2" customFormat="1" ht="29.25">
      <c r="A283" s="37"/>
      <c r="B283" s="38"/>
      <c r="C283" s="39"/>
      <c r="D283" s="190" t="s">
        <v>169</v>
      </c>
      <c r="E283" s="39"/>
      <c r="F283" s="191" t="s">
        <v>809</v>
      </c>
      <c r="G283" s="39"/>
      <c r="H283" s="39"/>
      <c r="I283" s="192"/>
      <c r="J283" s="39"/>
      <c r="K283" s="39"/>
      <c r="L283" s="42"/>
      <c r="M283" s="193"/>
      <c r="N283" s="194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169</v>
      </c>
      <c r="AU283" s="20" t="s">
        <v>87</v>
      </c>
    </row>
    <row r="284" spans="1:65" s="2" customFormat="1" ht="11.25">
      <c r="A284" s="37"/>
      <c r="B284" s="38"/>
      <c r="C284" s="39"/>
      <c r="D284" s="195" t="s">
        <v>171</v>
      </c>
      <c r="E284" s="39"/>
      <c r="F284" s="196" t="s">
        <v>810</v>
      </c>
      <c r="G284" s="39"/>
      <c r="H284" s="39"/>
      <c r="I284" s="192"/>
      <c r="J284" s="39"/>
      <c r="K284" s="39"/>
      <c r="L284" s="42"/>
      <c r="M284" s="193"/>
      <c r="N284" s="194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171</v>
      </c>
      <c r="AU284" s="20" t="s">
        <v>87</v>
      </c>
    </row>
    <row r="285" spans="1:65" s="14" customFormat="1" ht="11.25">
      <c r="B285" s="207"/>
      <c r="C285" s="208"/>
      <c r="D285" s="190" t="s">
        <v>173</v>
      </c>
      <c r="E285" s="209" t="s">
        <v>19</v>
      </c>
      <c r="F285" s="210" t="s">
        <v>811</v>
      </c>
      <c r="G285" s="208"/>
      <c r="H285" s="211">
        <v>97.385000000000005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173</v>
      </c>
      <c r="AU285" s="217" t="s">
        <v>87</v>
      </c>
      <c r="AV285" s="14" t="s">
        <v>84</v>
      </c>
      <c r="AW285" s="14" t="s">
        <v>35</v>
      </c>
      <c r="AX285" s="14" t="s">
        <v>80</v>
      </c>
      <c r="AY285" s="217" t="s">
        <v>159</v>
      </c>
    </row>
    <row r="286" spans="1:65" s="2" customFormat="1" ht="37.9" customHeight="1">
      <c r="A286" s="37"/>
      <c r="B286" s="38"/>
      <c r="C286" s="177" t="s">
        <v>161</v>
      </c>
      <c r="D286" s="177" t="s">
        <v>163</v>
      </c>
      <c r="E286" s="178" t="s">
        <v>437</v>
      </c>
      <c r="F286" s="179" t="s">
        <v>438</v>
      </c>
      <c r="G286" s="180" t="s">
        <v>233</v>
      </c>
      <c r="H286" s="181">
        <v>12.1</v>
      </c>
      <c r="I286" s="182"/>
      <c r="J286" s="183">
        <f>ROUND(I286*H286,2)</f>
        <v>0</v>
      </c>
      <c r="K286" s="179" t="s">
        <v>167</v>
      </c>
      <c r="L286" s="42"/>
      <c r="M286" s="184" t="s">
        <v>19</v>
      </c>
      <c r="N286" s="185" t="s">
        <v>46</v>
      </c>
      <c r="O286" s="67"/>
      <c r="P286" s="186">
        <f>O286*H286</f>
        <v>0</v>
      </c>
      <c r="Q286" s="186">
        <v>0</v>
      </c>
      <c r="R286" s="186">
        <f>Q286*H286</f>
        <v>0</v>
      </c>
      <c r="S286" s="186">
        <v>5.8999999999999997E-2</v>
      </c>
      <c r="T286" s="187">
        <f>S286*H286</f>
        <v>0.71389999999999998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8" t="s">
        <v>90</v>
      </c>
      <c r="AT286" s="188" t="s">
        <v>163</v>
      </c>
      <c r="AU286" s="188" t="s">
        <v>87</v>
      </c>
      <c r="AY286" s="20" t="s">
        <v>159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20" t="s">
        <v>80</v>
      </c>
      <c r="BK286" s="189">
        <f>ROUND(I286*H286,2)</f>
        <v>0</v>
      </c>
      <c r="BL286" s="20" t="s">
        <v>90</v>
      </c>
      <c r="BM286" s="188" t="s">
        <v>812</v>
      </c>
    </row>
    <row r="287" spans="1:65" s="2" customFormat="1" ht="29.25">
      <c r="A287" s="37"/>
      <c r="B287" s="38"/>
      <c r="C287" s="39"/>
      <c r="D287" s="190" t="s">
        <v>169</v>
      </c>
      <c r="E287" s="39"/>
      <c r="F287" s="191" t="s">
        <v>440</v>
      </c>
      <c r="G287" s="39"/>
      <c r="H287" s="39"/>
      <c r="I287" s="192"/>
      <c r="J287" s="39"/>
      <c r="K287" s="39"/>
      <c r="L287" s="42"/>
      <c r="M287" s="193"/>
      <c r="N287" s="194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169</v>
      </c>
      <c r="AU287" s="20" t="s">
        <v>87</v>
      </c>
    </row>
    <row r="288" spans="1:65" s="2" customFormat="1" ht="11.25">
      <c r="A288" s="37"/>
      <c r="B288" s="38"/>
      <c r="C288" s="39"/>
      <c r="D288" s="195" t="s">
        <v>171</v>
      </c>
      <c r="E288" s="39"/>
      <c r="F288" s="196" t="s">
        <v>441</v>
      </c>
      <c r="G288" s="39"/>
      <c r="H288" s="39"/>
      <c r="I288" s="192"/>
      <c r="J288" s="39"/>
      <c r="K288" s="39"/>
      <c r="L288" s="42"/>
      <c r="M288" s="193"/>
      <c r="N288" s="194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171</v>
      </c>
      <c r="AU288" s="20" t="s">
        <v>87</v>
      </c>
    </row>
    <row r="289" spans="1:65" s="13" customFormat="1" ht="11.25">
      <c r="B289" s="197"/>
      <c r="C289" s="198"/>
      <c r="D289" s="190" t="s">
        <v>173</v>
      </c>
      <c r="E289" s="199" t="s">
        <v>19</v>
      </c>
      <c r="F289" s="200" t="s">
        <v>670</v>
      </c>
      <c r="G289" s="198"/>
      <c r="H289" s="199" t="s">
        <v>19</v>
      </c>
      <c r="I289" s="201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173</v>
      </c>
      <c r="AU289" s="206" t="s">
        <v>87</v>
      </c>
      <c r="AV289" s="13" t="s">
        <v>80</v>
      </c>
      <c r="AW289" s="13" t="s">
        <v>35</v>
      </c>
      <c r="AX289" s="13" t="s">
        <v>75</v>
      </c>
      <c r="AY289" s="206" t="s">
        <v>159</v>
      </c>
    </row>
    <row r="290" spans="1:65" s="14" customFormat="1" ht="11.25">
      <c r="B290" s="207"/>
      <c r="C290" s="208"/>
      <c r="D290" s="190" t="s">
        <v>173</v>
      </c>
      <c r="E290" s="209" t="s">
        <v>19</v>
      </c>
      <c r="F290" s="210" t="s">
        <v>671</v>
      </c>
      <c r="G290" s="208"/>
      <c r="H290" s="211">
        <v>5.7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173</v>
      </c>
      <c r="AU290" s="217" t="s">
        <v>87</v>
      </c>
      <c r="AV290" s="14" t="s">
        <v>84</v>
      </c>
      <c r="AW290" s="14" t="s">
        <v>35</v>
      </c>
      <c r="AX290" s="14" t="s">
        <v>75</v>
      </c>
      <c r="AY290" s="217" t="s">
        <v>159</v>
      </c>
    </row>
    <row r="291" spans="1:65" s="14" customFormat="1" ht="11.25">
      <c r="B291" s="207"/>
      <c r="C291" s="208"/>
      <c r="D291" s="190" t="s">
        <v>173</v>
      </c>
      <c r="E291" s="209" t="s">
        <v>19</v>
      </c>
      <c r="F291" s="210" t="s">
        <v>696</v>
      </c>
      <c r="G291" s="208"/>
      <c r="H291" s="211">
        <v>6.4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173</v>
      </c>
      <c r="AU291" s="217" t="s">
        <v>87</v>
      </c>
      <c r="AV291" s="14" t="s">
        <v>84</v>
      </c>
      <c r="AW291" s="14" t="s">
        <v>35</v>
      </c>
      <c r="AX291" s="14" t="s">
        <v>75</v>
      </c>
      <c r="AY291" s="217" t="s">
        <v>159</v>
      </c>
    </row>
    <row r="292" spans="1:65" s="15" customFormat="1" ht="11.25">
      <c r="B292" s="218"/>
      <c r="C292" s="219"/>
      <c r="D292" s="190" t="s">
        <v>173</v>
      </c>
      <c r="E292" s="220" t="s">
        <v>19</v>
      </c>
      <c r="F292" s="221" t="s">
        <v>272</v>
      </c>
      <c r="G292" s="219"/>
      <c r="H292" s="222">
        <v>12.1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173</v>
      </c>
      <c r="AU292" s="228" t="s">
        <v>87</v>
      </c>
      <c r="AV292" s="15" t="s">
        <v>90</v>
      </c>
      <c r="AW292" s="15" t="s">
        <v>35</v>
      </c>
      <c r="AX292" s="15" t="s">
        <v>80</v>
      </c>
      <c r="AY292" s="228" t="s">
        <v>159</v>
      </c>
    </row>
    <row r="293" spans="1:65" s="12" customFormat="1" ht="20.85" customHeight="1">
      <c r="B293" s="161"/>
      <c r="C293" s="162"/>
      <c r="D293" s="163" t="s">
        <v>74</v>
      </c>
      <c r="E293" s="175" t="s">
        <v>444</v>
      </c>
      <c r="F293" s="175" t="s">
        <v>445</v>
      </c>
      <c r="G293" s="162"/>
      <c r="H293" s="162"/>
      <c r="I293" s="165"/>
      <c r="J293" s="176">
        <f>BK293</f>
        <v>0</v>
      </c>
      <c r="K293" s="162"/>
      <c r="L293" s="167"/>
      <c r="M293" s="168"/>
      <c r="N293" s="169"/>
      <c r="O293" s="169"/>
      <c r="P293" s="170">
        <f>SUM(P294:P305)</f>
        <v>0</v>
      </c>
      <c r="Q293" s="169"/>
      <c r="R293" s="170">
        <f>SUM(R294:R305)</f>
        <v>0</v>
      </c>
      <c r="S293" s="169"/>
      <c r="T293" s="171">
        <f>SUM(T294:T305)</f>
        <v>0.12825999999999999</v>
      </c>
      <c r="AR293" s="172" t="s">
        <v>80</v>
      </c>
      <c r="AT293" s="173" t="s">
        <v>74</v>
      </c>
      <c r="AU293" s="173" t="s">
        <v>84</v>
      </c>
      <c r="AY293" s="172" t="s">
        <v>159</v>
      </c>
      <c r="BK293" s="174">
        <f>SUM(BK294:BK305)</f>
        <v>0</v>
      </c>
    </row>
    <row r="294" spans="1:65" s="2" customFormat="1" ht="24.2" customHeight="1">
      <c r="A294" s="37"/>
      <c r="B294" s="38"/>
      <c r="C294" s="177" t="s">
        <v>513</v>
      </c>
      <c r="D294" s="177" t="s">
        <v>163</v>
      </c>
      <c r="E294" s="178" t="s">
        <v>447</v>
      </c>
      <c r="F294" s="179" t="s">
        <v>448</v>
      </c>
      <c r="G294" s="180" t="s">
        <v>233</v>
      </c>
      <c r="H294" s="181">
        <v>12.1</v>
      </c>
      <c r="I294" s="182"/>
      <c r="J294" s="183">
        <f>ROUND(I294*H294,2)</f>
        <v>0</v>
      </c>
      <c r="K294" s="179" t="s">
        <v>167</v>
      </c>
      <c r="L294" s="42"/>
      <c r="M294" s="184" t="s">
        <v>19</v>
      </c>
      <c r="N294" s="185" t="s">
        <v>46</v>
      </c>
      <c r="O294" s="67"/>
      <c r="P294" s="186">
        <f>O294*H294</f>
        <v>0</v>
      </c>
      <c r="Q294" s="186">
        <v>0</v>
      </c>
      <c r="R294" s="186">
        <f>Q294*H294</f>
        <v>0</v>
      </c>
      <c r="S294" s="186">
        <v>0</v>
      </c>
      <c r="T294" s="18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8" t="s">
        <v>90</v>
      </c>
      <c r="AT294" s="188" t="s">
        <v>163</v>
      </c>
      <c r="AU294" s="188" t="s">
        <v>87</v>
      </c>
      <c r="AY294" s="20" t="s">
        <v>159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20" t="s">
        <v>80</v>
      </c>
      <c r="BK294" s="189">
        <f>ROUND(I294*H294,2)</f>
        <v>0</v>
      </c>
      <c r="BL294" s="20" t="s">
        <v>90</v>
      </c>
      <c r="BM294" s="188" t="s">
        <v>813</v>
      </c>
    </row>
    <row r="295" spans="1:65" s="2" customFormat="1" ht="19.5">
      <c r="A295" s="37"/>
      <c r="B295" s="38"/>
      <c r="C295" s="39"/>
      <c r="D295" s="190" t="s">
        <v>169</v>
      </c>
      <c r="E295" s="39"/>
      <c r="F295" s="191" t="s">
        <v>450</v>
      </c>
      <c r="G295" s="39"/>
      <c r="H295" s="39"/>
      <c r="I295" s="192"/>
      <c r="J295" s="39"/>
      <c r="K295" s="39"/>
      <c r="L295" s="42"/>
      <c r="M295" s="193"/>
      <c r="N295" s="194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169</v>
      </c>
      <c r="AU295" s="20" t="s">
        <v>87</v>
      </c>
    </row>
    <row r="296" spans="1:65" s="2" customFormat="1" ht="11.25">
      <c r="A296" s="37"/>
      <c r="B296" s="38"/>
      <c r="C296" s="39"/>
      <c r="D296" s="195" t="s">
        <v>171</v>
      </c>
      <c r="E296" s="39"/>
      <c r="F296" s="196" t="s">
        <v>451</v>
      </c>
      <c r="G296" s="39"/>
      <c r="H296" s="39"/>
      <c r="I296" s="192"/>
      <c r="J296" s="39"/>
      <c r="K296" s="39"/>
      <c r="L296" s="42"/>
      <c r="M296" s="193"/>
      <c r="N296" s="194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171</v>
      </c>
      <c r="AU296" s="20" t="s">
        <v>87</v>
      </c>
    </row>
    <row r="297" spans="1:65" s="15" customFormat="1" ht="11.25">
      <c r="B297" s="218"/>
      <c r="C297" s="219"/>
      <c r="D297" s="190" t="s">
        <v>173</v>
      </c>
      <c r="E297" s="220" t="s">
        <v>19</v>
      </c>
      <c r="F297" s="221" t="s">
        <v>272</v>
      </c>
      <c r="G297" s="219"/>
      <c r="H297" s="222">
        <v>12.1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173</v>
      </c>
      <c r="AU297" s="228" t="s">
        <v>87</v>
      </c>
      <c r="AV297" s="15" t="s">
        <v>90</v>
      </c>
      <c r="AW297" s="15" t="s">
        <v>35</v>
      </c>
      <c r="AX297" s="15" t="s">
        <v>75</v>
      </c>
      <c r="AY297" s="228" t="s">
        <v>159</v>
      </c>
    </row>
    <row r="298" spans="1:65" s="2" customFormat="1" ht="24.2" customHeight="1">
      <c r="A298" s="37"/>
      <c r="B298" s="38"/>
      <c r="C298" s="177" t="s">
        <v>522</v>
      </c>
      <c r="D298" s="177" t="s">
        <v>163</v>
      </c>
      <c r="E298" s="178" t="s">
        <v>453</v>
      </c>
      <c r="F298" s="179" t="s">
        <v>454</v>
      </c>
      <c r="G298" s="180" t="s">
        <v>233</v>
      </c>
      <c r="H298" s="181">
        <v>12.1</v>
      </c>
      <c r="I298" s="182"/>
      <c r="J298" s="183">
        <f>ROUND(I298*H298,2)</f>
        <v>0</v>
      </c>
      <c r="K298" s="179" t="s">
        <v>167</v>
      </c>
      <c r="L298" s="42"/>
      <c r="M298" s="184" t="s">
        <v>19</v>
      </c>
      <c r="N298" s="185" t="s">
        <v>46</v>
      </c>
      <c r="O298" s="67"/>
      <c r="P298" s="186">
        <f>O298*H298</f>
        <v>0</v>
      </c>
      <c r="Q298" s="186">
        <v>0</v>
      </c>
      <c r="R298" s="186">
        <f>Q298*H298</f>
        <v>0</v>
      </c>
      <c r="S298" s="186">
        <v>0</v>
      </c>
      <c r="T298" s="18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8" t="s">
        <v>90</v>
      </c>
      <c r="AT298" s="188" t="s">
        <v>163</v>
      </c>
      <c r="AU298" s="188" t="s">
        <v>87</v>
      </c>
      <c r="AY298" s="20" t="s">
        <v>159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20" t="s">
        <v>80</v>
      </c>
      <c r="BK298" s="189">
        <f>ROUND(I298*H298,2)</f>
        <v>0</v>
      </c>
      <c r="BL298" s="20" t="s">
        <v>90</v>
      </c>
      <c r="BM298" s="188" t="s">
        <v>814</v>
      </c>
    </row>
    <row r="299" spans="1:65" s="2" customFormat="1" ht="19.5">
      <c r="A299" s="37"/>
      <c r="B299" s="38"/>
      <c r="C299" s="39"/>
      <c r="D299" s="190" t="s">
        <v>169</v>
      </c>
      <c r="E299" s="39"/>
      <c r="F299" s="191" t="s">
        <v>456</v>
      </c>
      <c r="G299" s="39"/>
      <c r="H299" s="39"/>
      <c r="I299" s="192"/>
      <c r="J299" s="39"/>
      <c r="K299" s="39"/>
      <c r="L299" s="42"/>
      <c r="M299" s="193"/>
      <c r="N299" s="194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169</v>
      </c>
      <c r="AU299" s="20" t="s">
        <v>87</v>
      </c>
    </row>
    <row r="300" spans="1:65" s="2" customFormat="1" ht="11.25">
      <c r="A300" s="37"/>
      <c r="B300" s="38"/>
      <c r="C300" s="39"/>
      <c r="D300" s="195" t="s">
        <v>171</v>
      </c>
      <c r="E300" s="39"/>
      <c r="F300" s="196" t="s">
        <v>457</v>
      </c>
      <c r="G300" s="39"/>
      <c r="H300" s="39"/>
      <c r="I300" s="192"/>
      <c r="J300" s="39"/>
      <c r="K300" s="39"/>
      <c r="L300" s="42"/>
      <c r="M300" s="193"/>
      <c r="N300" s="194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171</v>
      </c>
      <c r="AU300" s="20" t="s">
        <v>87</v>
      </c>
    </row>
    <row r="301" spans="1:65" s="14" customFormat="1" ht="11.25">
      <c r="B301" s="207"/>
      <c r="C301" s="208"/>
      <c r="D301" s="190" t="s">
        <v>173</v>
      </c>
      <c r="E301" s="209" t="s">
        <v>19</v>
      </c>
      <c r="F301" s="210" t="s">
        <v>815</v>
      </c>
      <c r="G301" s="208"/>
      <c r="H301" s="211">
        <v>12.1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173</v>
      </c>
      <c r="AU301" s="217" t="s">
        <v>87</v>
      </c>
      <c r="AV301" s="14" t="s">
        <v>84</v>
      </c>
      <c r="AW301" s="14" t="s">
        <v>35</v>
      </c>
      <c r="AX301" s="14" t="s">
        <v>75</v>
      </c>
      <c r="AY301" s="217" t="s">
        <v>159</v>
      </c>
    </row>
    <row r="302" spans="1:65" s="2" customFormat="1" ht="24.2" customHeight="1">
      <c r="A302" s="37"/>
      <c r="B302" s="38"/>
      <c r="C302" s="177" t="s">
        <v>529</v>
      </c>
      <c r="D302" s="177" t="s">
        <v>163</v>
      </c>
      <c r="E302" s="178" t="s">
        <v>460</v>
      </c>
      <c r="F302" s="179" t="s">
        <v>461</v>
      </c>
      <c r="G302" s="180" t="s">
        <v>233</v>
      </c>
      <c r="H302" s="181">
        <v>12.1</v>
      </c>
      <c r="I302" s="182"/>
      <c r="J302" s="183">
        <f>ROUND(I302*H302,2)</f>
        <v>0</v>
      </c>
      <c r="K302" s="179" t="s">
        <v>167</v>
      </c>
      <c r="L302" s="42"/>
      <c r="M302" s="184" t="s">
        <v>19</v>
      </c>
      <c r="N302" s="185" t="s">
        <v>46</v>
      </c>
      <c r="O302" s="67"/>
      <c r="P302" s="186">
        <f>O302*H302</f>
        <v>0</v>
      </c>
      <c r="Q302" s="186">
        <v>0</v>
      </c>
      <c r="R302" s="186">
        <f>Q302*H302</f>
        <v>0</v>
      </c>
      <c r="S302" s="186">
        <v>1.06E-2</v>
      </c>
      <c r="T302" s="187">
        <f>S302*H302</f>
        <v>0.12825999999999999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8" t="s">
        <v>90</v>
      </c>
      <c r="AT302" s="188" t="s">
        <v>163</v>
      </c>
      <c r="AU302" s="188" t="s">
        <v>87</v>
      </c>
      <c r="AY302" s="20" t="s">
        <v>159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20" t="s">
        <v>80</v>
      </c>
      <c r="BK302" s="189">
        <f>ROUND(I302*H302,2)</f>
        <v>0</v>
      </c>
      <c r="BL302" s="20" t="s">
        <v>90</v>
      </c>
      <c r="BM302" s="188" t="s">
        <v>816</v>
      </c>
    </row>
    <row r="303" spans="1:65" s="2" customFormat="1" ht="19.5">
      <c r="A303" s="37"/>
      <c r="B303" s="38"/>
      <c r="C303" s="39"/>
      <c r="D303" s="190" t="s">
        <v>169</v>
      </c>
      <c r="E303" s="39"/>
      <c r="F303" s="191" t="s">
        <v>463</v>
      </c>
      <c r="G303" s="39"/>
      <c r="H303" s="39"/>
      <c r="I303" s="192"/>
      <c r="J303" s="39"/>
      <c r="K303" s="39"/>
      <c r="L303" s="42"/>
      <c r="M303" s="193"/>
      <c r="N303" s="194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169</v>
      </c>
      <c r="AU303" s="20" t="s">
        <v>87</v>
      </c>
    </row>
    <row r="304" spans="1:65" s="2" customFormat="1" ht="11.25">
      <c r="A304" s="37"/>
      <c r="B304" s="38"/>
      <c r="C304" s="39"/>
      <c r="D304" s="195" t="s">
        <v>171</v>
      </c>
      <c r="E304" s="39"/>
      <c r="F304" s="196" t="s">
        <v>464</v>
      </c>
      <c r="G304" s="39"/>
      <c r="H304" s="39"/>
      <c r="I304" s="192"/>
      <c r="J304" s="39"/>
      <c r="K304" s="39"/>
      <c r="L304" s="42"/>
      <c r="M304" s="193"/>
      <c r="N304" s="194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171</v>
      </c>
      <c r="AU304" s="20" t="s">
        <v>87</v>
      </c>
    </row>
    <row r="305" spans="1:65" s="14" customFormat="1" ht="11.25">
      <c r="B305" s="207"/>
      <c r="C305" s="208"/>
      <c r="D305" s="190" t="s">
        <v>173</v>
      </c>
      <c r="E305" s="209" t="s">
        <v>19</v>
      </c>
      <c r="F305" s="210" t="s">
        <v>815</v>
      </c>
      <c r="G305" s="208"/>
      <c r="H305" s="211">
        <v>12.1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173</v>
      </c>
      <c r="AU305" s="217" t="s">
        <v>87</v>
      </c>
      <c r="AV305" s="14" t="s">
        <v>84</v>
      </c>
      <c r="AW305" s="14" t="s">
        <v>35</v>
      </c>
      <c r="AX305" s="14" t="s">
        <v>75</v>
      </c>
      <c r="AY305" s="217" t="s">
        <v>159</v>
      </c>
    </row>
    <row r="306" spans="1:65" s="12" customFormat="1" ht="20.85" customHeight="1">
      <c r="B306" s="161"/>
      <c r="C306" s="162"/>
      <c r="D306" s="163" t="s">
        <v>74</v>
      </c>
      <c r="E306" s="175" t="s">
        <v>465</v>
      </c>
      <c r="F306" s="175" t="s">
        <v>466</v>
      </c>
      <c r="G306" s="162"/>
      <c r="H306" s="162"/>
      <c r="I306" s="165"/>
      <c r="J306" s="176">
        <f>BK306</f>
        <v>0</v>
      </c>
      <c r="K306" s="162"/>
      <c r="L306" s="167"/>
      <c r="M306" s="168"/>
      <c r="N306" s="169"/>
      <c r="O306" s="169"/>
      <c r="P306" s="170">
        <f>SUM(P307:P309)</f>
        <v>0</v>
      </c>
      <c r="Q306" s="169"/>
      <c r="R306" s="170">
        <f>SUM(R307:R309)</f>
        <v>0</v>
      </c>
      <c r="S306" s="169"/>
      <c r="T306" s="171">
        <f>SUM(T307:T309)</f>
        <v>0</v>
      </c>
      <c r="AR306" s="172" t="s">
        <v>80</v>
      </c>
      <c r="AT306" s="173" t="s">
        <v>74</v>
      </c>
      <c r="AU306" s="173" t="s">
        <v>84</v>
      </c>
      <c r="AY306" s="172" t="s">
        <v>159</v>
      </c>
      <c r="BK306" s="174">
        <f>SUM(BK307:BK309)</f>
        <v>0</v>
      </c>
    </row>
    <row r="307" spans="1:65" s="2" customFormat="1" ht="21.75" customHeight="1">
      <c r="A307" s="37"/>
      <c r="B307" s="38"/>
      <c r="C307" s="177" t="s">
        <v>534</v>
      </c>
      <c r="D307" s="177" t="s">
        <v>163</v>
      </c>
      <c r="E307" s="178" t="s">
        <v>468</v>
      </c>
      <c r="F307" s="179" t="s">
        <v>469</v>
      </c>
      <c r="G307" s="180" t="s">
        <v>470</v>
      </c>
      <c r="H307" s="181">
        <v>1.6220000000000001</v>
      </c>
      <c r="I307" s="182"/>
      <c r="J307" s="183">
        <f>ROUND(I307*H307,2)</f>
        <v>0</v>
      </c>
      <c r="K307" s="179" t="s">
        <v>167</v>
      </c>
      <c r="L307" s="42"/>
      <c r="M307" s="184" t="s">
        <v>19</v>
      </c>
      <c r="N307" s="185" t="s">
        <v>46</v>
      </c>
      <c r="O307" s="67"/>
      <c r="P307" s="186">
        <f>O307*H307</f>
        <v>0</v>
      </c>
      <c r="Q307" s="186">
        <v>0</v>
      </c>
      <c r="R307" s="186">
        <f>Q307*H307</f>
        <v>0</v>
      </c>
      <c r="S307" s="186">
        <v>0</v>
      </c>
      <c r="T307" s="18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8" t="s">
        <v>90</v>
      </c>
      <c r="AT307" s="188" t="s">
        <v>163</v>
      </c>
      <c r="AU307" s="188" t="s">
        <v>87</v>
      </c>
      <c r="AY307" s="20" t="s">
        <v>159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20" t="s">
        <v>80</v>
      </c>
      <c r="BK307" s="189">
        <f>ROUND(I307*H307,2)</f>
        <v>0</v>
      </c>
      <c r="BL307" s="20" t="s">
        <v>90</v>
      </c>
      <c r="BM307" s="188" t="s">
        <v>817</v>
      </c>
    </row>
    <row r="308" spans="1:65" s="2" customFormat="1" ht="29.25">
      <c r="A308" s="37"/>
      <c r="B308" s="38"/>
      <c r="C308" s="39"/>
      <c r="D308" s="190" t="s">
        <v>169</v>
      </c>
      <c r="E308" s="39"/>
      <c r="F308" s="191" t="s">
        <v>472</v>
      </c>
      <c r="G308" s="39"/>
      <c r="H308" s="39"/>
      <c r="I308" s="192"/>
      <c r="J308" s="39"/>
      <c r="K308" s="39"/>
      <c r="L308" s="42"/>
      <c r="M308" s="193"/>
      <c r="N308" s="194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169</v>
      </c>
      <c r="AU308" s="20" t="s">
        <v>87</v>
      </c>
    </row>
    <row r="309" spans="1:65" s="2" customFormat="1" ht="11.25">
      <c r="A309" s="37"/>
      <c r="B309" s="38"/>
      <c r="C309" s="39"/>
      <c r="D309" s="195" t="s">
        <v>171</v>
      </c>
      <c r="E309" s="39"/>
      <c r="F309" s="196" t="s">
        <v>473</v>
      </c>
      <c r="G309" s="39"/>
      <c r="H309" s="39"/>
      <c r="I309" s="192"/>
      <c r="J309" s="39"/>
      <c r="K309" s="39"/>
      <c r="L309" s="42"/>
      <c r="M309" s="193"/>
      <c r="N309" s="194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171</v>
      </c>
      <c r="AU309" s="20" t="s">
        <v>87</v>
      </c>
    </row>
    <row r="310" spans="1:65" s="12" customFormat="1" ht="20.85" customHeight="1">
      <c r="B310" s="161"/>
      <c r="C310" s="162"/>
      <c r="D310" s="163" t="s">
        <v>74</v>
      </c>
      <c r="E310" s="175" t="s">
        <v>474</v>
      </c>
      <c r="F310" s="175" t="s">
        <v>475</v>
      </c>
      <c r="G310" s="162"/>
      <c r="H310" s="162"/>
      <c r="I310" s="165"/>
      <c r="J310" s="176">
        <f>BK310</f>
        <v>0</v>
      </c>
      <c r="K310" s="162"/>
      <c r="L310" s="167"/>
      <c r="M310" s="168"/>
      <c r="N310" s="169"/>
      <c r="O310" s="169"/>
      <c r="P310" s="170">
        <f>SUM(P311:P322)</f>
        <v>0</v>
      </c>
      <c r="Q310" s="169"/>
      <c r="R310" s="170">
        <f>SUM(R311:R322)</f>
        <v>0</v>
      </c>
      <c r="S310" s="169"/>
      <c r="T310" s="171">
        <f>SUM(T311:T322)</f>
        <v>0</v>
      </c>
      <c r="AR310" s="172" t="s">
        <v>80</v>
      </c>
      <c r="AT310" s="173" t="s">
        <v>74</v>
      </c>
      <c r="AU310" s="173" t="s">
        <v>84</v>
      </c>
      <c r="AY310" s="172" t="s">
        <v>159</v>
      </c>
      <c r="BK310" s="174">
        <f>SUM(BK311:BK322)</f>
        <v>0</v>
      </c>
    </row>
    <row r="311" spans="1:65" s="2" customFormat="1" ht="24.2" customHeight="1">
      <c r="A311" s="37"/>
      <c r="B311" s="38"/>
      <c r="C311" s="177" t="s">
        <v>541</v>
      </c>
      <c r="D311" s="177" t="s">
        <v>163</v>
      </c>
      <c r="E311" s="178" t="s">
        <v>477</v>
      </c>
      <c r="F311" s="179" t="s">
        <v>478</v>
      </c>
      <c r="G311" s="180" t="s">
        <v>470</v>
      </c>
      <c r="H311" s="181">
        <v>1.49</v>
      </c>
      <c r="I311" s="182"/>
      <c r="J311" s="183">
        <f>ROUND(I311*H311,2)</f>
        <v>0</v>
      </c>
      <c r="K311" s="179" t="s">
        <v>167</v>
      </c>
      <c r="L311" s="42"/>
      <c r="M311" s="184" t="s">
        <v>19</v>
      </c>
      <c r="N311" s="185" t="s">
        <v>46</v>
      </c>
      <c r="O311" s="67"/>
      <c r="P311" s="186">
        <f>O311*H311</f>
        <v>0</v>
      </c>
      <c r="Q311" s="186">
        <v>0</v>
      </c>
      <c r="R311" s="186">
        <f>Q311*H311</f>
        <v>0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90</v>
      </c>
      <c r="AT311" s="188" t="s">
        <v>163</v>
      </c>
      <c r="AU311" s="188" t="s">
        <v>87</v>
      </c>
      <c r="AY311" s="20" t="s">
        <v>159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80</v>
      </c>
      <c r="BK311" s="189">
        <f>ROUND(I311*H311,2)</f>
        <v>0</v>
      </c>
      <c r="BL311" s="20" t="s">
        <v>90</v>
      </c>
      <c r="BM311" s="188" t="s">
        <v>818</v>
      </c>
    </row>
    <row r="312" spans="1:65" s="2" customFormat="1" ht="19.5">
      <c r="A312" s="37"/>
      <c r="B312" s="38"/>
      <c r="C312" s="39"/>
      <c r="D312" s="190" t="s">
        <v>169</v>
      </c>
      <c r="E312" s="39"/>
      <c r="F312" s="191" t="s">
        <v>480</v>
      </c>
      <c r="G312" s="39"/>
      <c r="H312" s="39"/>
      <c r="I312" s="192"/>
      <c r="J312" s="39"/>
      <c r="K312" s="39"/>
      <c r="L312" s="42"/>
      <c r="M312" s="193"/>
      <c r="N312" s="194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169</v>
      </c>
      <c r="AU312" s="20" t="s">
        <v>87</v>
      </c>
    </row>
    <row r="313" spans="1:65" s="2" customFormat="1" ht="11.25">
      <c r="A313" s="37"/>
      <c r="B313" s="38"/>
      <c r="C313" s="39"/>
      <c r="D313" s="195" t="s">
        <v>171</v>
      </c>
      <c r="E313" s="39"/>
      <c r="F313" s="196" t="s">
        <v>481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171</v>
      </c>
      <c r="AU313" s="20" t="s">
        <v>87</v>
      </c>
    </row>
    <row r="314" spans="1:65" s="2" customFormat="1" ht="24.2" customHeight="1">
      <c r="A314" s="37"/>
      <c r="B314" s="38"/>
      <c r="C314" s="177" t="s">
        <v>547</v>
      </c>
      <c r="D314" s="177" t="s">
        <v>163</v>
      </c>
      <c r="E314" s="178" t="s">
        <v>483</v>
      </c>
      <c r="F314" s="179" t="s">
        <v>484</v>
      </c>
      <c r="G314" s="180" t="s">
        <v>470</v>
      </c>
      <c r="H314" s="181">
        <v>1.49</v>
      </c>
      <c r="I314" s="182"/>
      <c r="J314" s="183">
        <f>ROUND(I314*H314,2)</f>
        <v>0</v>
      </c>
      <c r="K314" s="179" t="s">
        <v>167</v>
      </c>
      <c r="L314" s="42"/>
      <c r="M314" s="184" t="s">
        <v>19</v>
      </c>
      <c r="N314" s="185" t="s">
        <v>46</v>
      </c>
      <c r="O314" s="67"/>
      <c r="P314" s="186">
        <f>O314*H314</f>
        <v>0</v>
      </c>
      <c r="Q314" s="186">
        <v>0</v>
      </c>
      <c r="R314" s="186">
        <f>Q314*H314</f>
        <v>0</v>
      </c>
      <c r="S314" s="186">
        <v>0</v>
      </c>
      <c r="T314" s="18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8" t="s">
        <v>90</v>
      </c>
      <c r="AT314" s="188" t="s">
        <v>163</v>
      </c>
      <c r="AU314" s="188" t="s">
        <v>87</v>
      </c>
      <c r="AY314" s="20" t="s">
        <v>159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20" t="s">
        <v>80</v>
      </c>
      <c r="BK314" s="189">
        <f>ROUND(I314*H314,2)</f>
        <v>0</v>
      </c>
      <c r="BL314" s="20" t="s">
        <v>90</v>
      </c>
      <c r="BM314" s="188" t="s">
        <v>819</v>
      </c>
    </row>
    <row r="315" spans="1:65" s="2" customFormat="1" ht="19.5">
      <c r="A315" s="37"/>
      <c r="B315" s="38"/>
      <c r="C315" s="39"/>
      <c r="D315" s="190" t="s">
        <v>169</v>
      </c>
      <c r="E315" s="39"/>
      <c r="F315" s="191" t="s">
        <v>486</v>
      </c>
      <c r="G315" s="39"/>
      <c r="H315" s="39"/>
      <c r="I315" s="192"/>
      <c r="J315" s="39"/>
      <c r="K315" s="39"/>
      <c r="L315" s="42"/>
      <c r="M315" s="193"/>
      <c r="N315" s="194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169</v>
      </c>
      <c r="AU315" s="20" t="s">
        <v>87</v>
      </c>
    </row>
    <row r="316" spans="1:65" s="2" customFormat="1" ht="11.25">
      <c r="A316" s="37"/>
      <c r="B316" s="38"/>
      <c r="C316" s="39"/>
      <c r="D316" s="195" t="s">
        <v>171</v>
      </c>
      <c r="E316" s="39"/>
      <c r="F316" s="196" t="s">
        <v>487</v>
      </c>
      <c r="G316" s="39"/>
      <c r="H316" s="39"/>
      <c r="I316" s="192"/>
      <c r="J316" s="39"/>
      <c r="K316" s="39"/>
      <c r="L316" s="42"/>
      <c r="M316" s="193"/>
      <c r="N316" s="194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171</v>
      </c>
      <c r="AU316" s="20" t="s">
        <v>87</v>
      </c>
    </row>
    <row r="317" spans="1:65" s="2" customFormat="1" ht="24.2" customHeight="1">
      <c r="A317" s="37"/>
      <c r="B317" s="38"/>
      <c r="C317" s="177" t="s">
        <v>551</v>
      </c>
      <c r="D317" s="177" t="s">
        <v>163</v>
      </c>
      <c r="E317" s="178" t="s">
        <v>489</v>
      </c>
      <c r="F317" s="179" t="s">
        <v>490</v>
      </c>
      <c r="G317" s="180" t="s">
        <v>470</v>
      </c>
      <c r="H317" s="181">
        <v>1.49</v>
      </c>
      <c r="I317" s="182"/>
      <c r="J317" s="183">
        <f>ROUND(I317*H317,2)</f>
        <v>0</v>
      </c>
      <c r="K317" s="179" t="s">
        <v>167</v>
      </c>
      <c r="L317" s="42"/>
      <c r="M317" s="184" t="s">
        <v>19</v>
      </c>
      <c r="N317" s="185" t="s">
        <v>46</v>
      </c>
      <c r="O317" s="67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8" t="s">
        <v>90</v>
      </c>
      <c r="AT317" s="188" t="s">
        <v>163</v>
      </c>
      <c r="AU317" s="188" t="s">
        <v>87</v>
      </c>
      <c r="AY317" s="20" t="s">
        <v>159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80</v>
      </c>
      <c r="BK317" s="189">
        <f>ROUND(I317*H317,2)</f>
        <v>0</v>
      </c>
      <c r="BL317" s="20" t="s">
        <v>90</v>
      </c>
      <c r="BM317" s="188" t="s">
        <v>820</v>
      </c>
    </row>
    <row r="318" spans="1:65" s="2" customFormat="1" ht="29.25">
      <c r="A318" s="37"/>
      <c r="B318" s="38"/>
      <c r="C318" s="39"/>
      <c r="D318" s="190" t="s">
        <v>169</v>
      </c>
      <c r="E318" s="39"/>
      <c r="F318" s="191" t="s">
        <v>492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169</v>
      </c>
      <c r="AU318" s="20" t="s">
        <v>87</v>
      </c>
    </row>
    <row r="319" spans="1:65" s="2" customFormat="1" ht="11.25">
      <c r="A319" s="37"/>
      <c r="B319" s="38"/>
      <c r="C319" s="39"/>
      <c r="D319" s="195" t="s">
        <v>171</v>
      </c>
      <c r="E319" s="39"/>
      <c r="F319" s="196" t="s">
        <v>493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171</v>
      </c>
      <c r="AU319" s="20" t="s">
        <v>87</v>
      </c>
    </row>
    <row r="320" spans="1:65" s="2" customFormat="1" ht="44.25" customHeight="1">
      <c r="A320" s="37"/>
      <c r="B320" s="38"/>
      <c r="C320" s="177" t="s">
        <v>557</v>
      </c>
      <c r="D320" s="177" t="s">
        <v>163</v>
      </c>
      <c r="E320" s="178" t="s">
        <v>496</v>
      </c>
      <c r="F320" s="179" t="s">
        <v>497</v>
      </c>
      <c r="G320" s="180" t="s">
        <v>470</v>
      </c>
      <c r="H320" s="181">
        <v>1.49</v>
      </c>
      <c r="I320" s="182"/>
      <c r="J320" s="183">
        <f>ROUND(I320*H320,2)</f>
        <v>0</v>
      </c>
      <c r="K320" s="179" t="s">
        <v>167</v>
      </c>
      <c r="L320" s="42"/>
      <c r="M320" s="184" t="s">
        <v>19</v>
      </c>
      <c r="N320" s="185" t="s">
        <v>46</v>
      </c>
      <c r="O320" s="67"/>
      <c r="P320" s="186">
        <f>O320*H320</f>
        <v>0</v>
      </c>
      <c r="Q320" s="186">
        <v>0</v>
      </c>
      <c r="R320" s="186">
        <f>Q320*H320</f>
        <v>0</v>
      </c>
      <c r="S320" s="186">
        <v>0</v>
      </c>
      <c r="T320" s="18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8" t="s">
        <v>90</v>
      </c>
      <c r="AT320" s="188" t="s">
        <v>163</v>
      </c>
      <c r="AU320" s="188" t="s">
        <v>87</v>
      </c>
      <c r="AY320" s="20" t="s">
        <v>159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20" t="s">
        <v>80</v>
      </c>
      <c r="BK320" s="189">
        <f>ROUND(I320*H320,2)</f>
        <v>0</v>
      </c>
      <c r="BL320" s="20" t="s">
        <v>90</v>
      </c>
      <c r="BM320" s="188" t="s">
        <v>821</v>
      </c>
    </row>
    <row r="321" spans="1:65" s="2" customFormat="1" ht="39">
      <c r="A321" s="37"/>
      <c r="B321" s="38"/>
      <c r="C321" s="39"/>
      <c r="D321" s="190" t="s">
        <v>169</v>
      </c>
      <c r="E321" s="39"/>
      <c r="F321" s="191" t="s">
        <v>499</v>
      </c>
      <c r="G321" s="39"/>
      <c r="H321" s="39"/>
      <c r="I321" s="192"/>
      <c r="J321" s="39"/>
      <c r="K321" s="39"/>
      <c r="L321" s="42"/>
      <c r="M321" s="193"/>
      <c r="N321" s="194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169</v>
      </c>
      <c r="AU321" s="20" t="s">
        <v>87</v>
      </c>
    </row>
    <row r="322" spans="1:65" s="2" customFormat="1" ht="11.25">
      <c r="A322" s="37"/>
      <c r="B322" s="38"/>
      <c r="C322" s="39"/>
      <c r="D322" s="195" t="s">
        <v>171</v>
      </c>
      <c r="E322" s="39"/>
      <c r="F322" s="196" t="s">
        <v>500</v>
      </c>
      <c r="G322" s="39"/>
      <c r="H322" s="39"/>
      <c r="I322" s="192"/>
      <c r="J322" s="39"/>
      <c r="K322" s="39"/>
      <c r="L322" s="42"/>
      <c r="M322" s="193"/>
      <c r="N322" s="194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171</v>
      </c>
      <c r="AU322" s="20" t="s">
        <v>87</v>
      </c>
    </row>
    <row r="323" spans="1:65" s="12" customFormat="1" ht="25.9" customHeight="1">
      <c r="B323" s="161"/>
      <c r="C323" s="162"/>
      <c r="D323" s="163" t="s">
        <v>74</v>
      </c>
      <c r="E323" s="164" t="s">
        <v>501</v>
      </c>
      <c r="F323" s="164" t="s">
        <v>502</v>
      </c>
      <c r="G323" s="162"/>
      <c r="H323" s="162"/>
      <c r="I323" s="165"/>
      <c r="J323" s="166">
        <f>BK323</f>
        <v>0</v>
      </c>
      <c r="K323" s="162"/>
      <c r="L323" s="167"/>
      <c r="M323" s="168"/>
      <c r="N323" s="169"/>
      <c r="O323" s="169"/>
      <c r="P323" s="170">
        <f>P324+P342+P368</f>
        <v>0</v>
      </c>
      <c r="Q323" s="169"/>
      <c r="R323" s="170">
        <f>R324+R342+R368</f>
        <v>0.2010818</v>
      </c>
      <c r="S323" s="169"/>
      <c r="T323" s="171">
        <f>T324+T342+T368</f>
        <v>0.15923280000000001</v>
      </c>
      <c r="AR323" s="172" t="s">
        <v>84</v>
      </c>
      <c r="AT323" s="173" t="s">
        <v>74</v>
      </c>
      <c r="AU323" s="173" t="s">
        <v>75</v>
      </c>
      <c r="AY323" s="172" t="s">
        <v>159</v>
      </c>
      <c r="BK323" s="174">
        <f>BK324+BK342+BK368</f>
        <v>0</v>
      </c>
    </row>
    <row r="324" spans="1:65" s="12" customFormat="1" ht="22.9" customHeight="1">
      <c r="B324" s="161"/>
      <c r="C324" s="162"/>
      <c r="D324" s="163" t="s">
        <v>74</v>
      </c>
      <c r="E324" s="175" t="s">
        <v>822</v>
      </c>
      <c r="F324" s="175" t="s">
        <v>823</v>
      </c>
      <c r="G324" s="162"/>
      <c r="H324" s="162"/>
      <c r="I324" s="165"/>
      <c r="J324" s="176">
        <f>BK324</f>
        <v>0</v>
      </c>
      <c r="K324" s="162"/>
      <c r="L324" s="167"/>
      <c r="M324" s="168"/>
      <c r="N324" s="169"/>
      <c r="O324" s="169"/>
      <c r="P324" s="170">
        <f>SUM(P325:P341)</f>
        <v>0</v>
      </c>
      <c r="Q324" s="169"/>
      <c r="R324" s="170">
        <f>SUM(R325:R341)</f>
        <v>1.098E-2</v>
      </c>
      <c r="S324" s="169"/>
      <c r="T324" s="171">
        <f>SUM(T325:T341)</f>
        <v>0.10566</v>
      </c>
      <c r="AR324" s="172" t="s">
        <v>84</v>
      </c>
      <c r="AT324" s="173" t="s">
        <v>74</v>
      </c>
      <c r="AU324" s="173" t="s">
        <v>80</v>
      </c>
      <c r="AY324" s="172" t="s">
        <v>159</v>
      </c>
      <c r="BK324" s="174">
        <f>SUM(BK325:BK341)</f>
        <v>0</v>
      </c>
    </row>
    <row r="325" spans="1:65" s="2" customFormat="1" ht="16.5" customHeight="1">
      <c r="A325" s="37"/>
      <c r="B325" s="38"/>
      <c r="C325" s="177" t="s">
        <v>565</v>
      </c>
      <c r="D325" s="177" t="s">
        <v>163</v>
      </c>
      <c r="E325" s="178" t="s">
        <v>824</v>
      </c>
      <c r="F325" s="179" t="s">
        <v>825</v>
      </c>
      <c r="G325" s="180" t="s">
        <v>216</v>
      </c>
      <c r="H325" s="181">
        <v>3</v>
      </c>
      <c r="I325" s="182"/>
      <c r="J325" s="183">
        <f>ROUND(I325*H325,2)</f>
        <v>0</v>
      </c>
      <c r="K325" s="179" t="s">
        <v>167</v>
      </c>
      <c r="L325" s="42"/>
      <c r="M325" s="184" t="s">
        <v>19</v>
      </c>
      <c r="N325" s="185" t="s">
        <v>46</v>
      </c>
      <c r="O325" s="67"/>
      <c r="P325" s="186">
        <f>O325*H325</f>
        <v>0</v>
      </c>
      <c r="Q325" s="186">
        <v>2.2599999999999999E-3</v>
      </c>
      <c r="R325" s="186">
        <f>Q325*H325</f>
        <v>6.7799999999999996E-3</v>
      </c>
      <c r="S325" s="186">
        <v>0</v>
      </c>
      <c r="T325" s="18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8" t="s">
        <v>90</v>
      </c>
      <c r="AT325" s="188" t="s">
        <v>163</v>
      </c>
      <c r="AU325" s="188" t="s">
        <v>84</v>
      </c>
      <c r="AY325" s="20" t="s">
        <v>159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20" t="s">
        <v>80</v>
      </c>
      <c r="BK325" s="189">
        <f>ROUND(I325*H325,2)</f>
        <v>0</v>
      </c>
      <c r="BL325" s="20" t="s">
        <v>90</v>
      </c>
      <c r="BM325" s="188" t="s">
        <v>826</v>
      </c>
    </row>
    <row r="326" spans="1:65" s="2" customFormat="1" ht="19.5">
      <c r="A326" s="37"/>
      <c r="B326" s="38"/>
      <c r="C326" s="39"/>
      <c r="D326" s="190" t="s">
        <v>169</v>
      </c>
      <c r="E326" s="39"/>
      <c r="F326" s="191" t="s">
        <v>827</v>
      </c>
      <c r="G326" s="39"/>
      <c r="H326" s="39"/>
      <c r="I326" s="192"/>
      <c r="J326" s="39"/>
      <c r="K326" s="39"/>
      <c r="L326" s="42"/>
      <c r="M326" s="193"/>
      <c r="N326" s="194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169</v>
      </c>
      <c r="AU326" s="20" t="s">
        <v>84</v>
      </c>
    </row>
    <row r="327" spans="1:65" s="2" customFormat="1" ht="11.25">
      <c r="A327" s="37"/>
      <c r="B327" s="38"/>
      <c r="C327" s="39"/>
      <c r="D327" s="195" t="s">
        <v>171</v>
      </c>
      <c r="E327" s="39"/>
      <c r="F327" s="196" t="s">
        <v>828</v>
      </c>
      <c r="G327" s="39"/>
      <c r="H327" s="39"/>
      <c r="I327" s="192"/>
      <c r="J327" s="39"/>
      <c r="K327" s="39"/>
      <c r="L327" s="42"/>
      <c r="M327" s="193"/>
      <c r="N327" s="194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171</v>
      </c>
      <c r="AU327" s="20" t="s">
        <v>84</v>
      </c>
    </row>
    <row r="328" spans="1:65" s="13" customFormat="1" ht="11.25">
      <c r="B328" s="197"/>
      <c r="C328" s="198"/>
      <c r="D328" s="190" t="s">
        <v>173</v>
      </c>
      <c r="E328" s="199" t="s">
        <v>19</v>
      </c>
      <c r="F328" s="200" t="s">
        <v>829</v>
      </c>
      <c r="G328" s="198"/>
      <c r="H328" s="199" t="s">
        <v>19</v>
      </c>
      <c r="I328" s="201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173</v>
      </c>
      <c r="AU328" s="206" t="s">
        <v>84</v>
      </c>
      <c r="AV328" s="13" t="s">
        <v>80</v>
      </c>
      <c r="AW328" s="13" t="s">
        <v>35</v>
      </c>
      <c r="AX328" s="13" t="s">
        <v>75</v>
      </c>
      <c r="AY328" s="206" t="s">
        <v>159</v>
      </c>
    </row>
    <row r="329" spans="1:65" s="14" customFormat="1" ht="11.25">
      <c r="B329" s="207"/>
      <c r="C329" s="208"/>
      <c r="D329" s="190" t="s">
        <v>173</v>
      </c>
      <c r="E329" s="209" t="s">
        <v>19</v>
      </c>
      <c r="F329" s="210" t="s">
        <v>87</v>
      </c>
      <c r="G329" s="208"/>
      <c r="H329" s="211">
        <v>3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173</v>
      </c>
      <c r="AU329" s="217" t="s">
        <v>84</v>
      </c>
      <c r="AV329" s="14" t="s">
        <v>84</v>
      </c>
      <c r="AW329" s="14" t="s">
        <v>35</v>
      </c>
      <c r="AX329" s="14" t="s">
        <v>80</v>
      </c>
      <c r="AY329" s="217" t="s">
        <v>159</v>
      </c>
    </row>
    <row r="330" spans="1:65" s="2" customFormat="1" ht="16.5" customHeight="1">
      <c r="A330" s="37"/>
      <c r="B330" s="38"/>
      <c r="C330" s="177" t="s">
        <v>572</v>
      </c>
      <c r="D330" s="177" t="s">
        <v>163</v>
      </c>
      <c r="E330" s="178" t="s">
        <v>830</v>
      </c>
      <c r="F330" s="179" t="s">
        <v>831</v>
      </c>
      <c r="G330" s="180" t="s">
        <v>216</v>
      </c>
      <c r="H330" s="181">
        <v>3</v>
      </c>
      <c r="I330" s="182"/>
      <c r="J330" s="183">
        <f>ROUND(I330*H330,2)</f>
        <v>0</v>
      </c>
      <c r="K330" s="179" t="s">
        <v>167</v>
      </c>
      <c r="L330" s="42"/>
      <c r="M330" s="184" t="s">
        <v>19</v>
      </c>
      <c r="N330" s="185" t="s">
        <v>46</v>
      </c>
      <c r="O330" s="67"/>
      <c r="P330" s="186">
        <f>O330*H330</f>
        <v>0</v>
      </c>
      <c r="Q330" s="186">
        <v>0</v>
      </c>
      <c r="R330" s="186">
        <f>Q330*H330</f>
        <v>0</v>
      </c>
      <c r="S330" s="186">
        <v>0</v>
      </c>
      <c r="T330" s="18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8" t="s">
        <v>228</v>
      </c>
      <c r="AT330" s="188" t="s">
        <v>163</v>
      </c>
      <c r="AU330" s="188" t="s">
        <v>84</v>
      </c>
      <c r="AY330" s="20" t="s">
        <v>159</v>
      </c>
      <c r="BE330" s="189">
        <f>IF(N330="základní",J330,0)</f>
        <v>0</v>
      </c>
      <c r="BF330" s="189">
        <f>IF(N330="snížená",J330,0)</f>
        <v>0</v>
      </c>
      <c r="BG330" s="189">
        <f>IF(N330="zákl. přenesená",J330,0)</f>
        <v>0</v>
      </c>
      <c r="BH330" s="189">
        <f>IF(N330="sníž. přenesená",J330,0)</f>
        <v>0</v>
      </c>
      <c r="BI330" s="189">
        <f>IF(N330="nulová",J330,0)</f>
        <v>0</v>
      </c>
      <c r="BJ330" s="20" t="s">
        <v>80</v>
      </c>
      <c r="BK330" s="189">
        <f>ROUND(I330*H330,2)</f>
        <v>0</v>
      </c>
      <c r="BL330" s="20" t="s">
        <v>228</v>
      </c>
      <c r="BM330" s="188" t="s">
        <v>832</v>
      </c>
    </row>
    <row r="331" spans="1:65" s="2" customFormat="1" ht="11.25">
      <c r="A331" s="37"/>
      <c r="B331" s="38"/>
      <c r="C331" s="39"/>
      <c r="D331" s="190" t="s">
        <v>169</v>
      </c>
      <c r="E331" s="39"/>
      <c r="F331" s="191" t="s">
        <v>833</v>
      </c>
      <c r="G331" s="39"/>
      <c r="H331" s="39"/>
      <c r="I331" s="192"/>
      <c r="J331" s="39"/>
      <c r="K331" s="39"/>
      <c r="L331" s="42"/>
      <c r="M331" s="193"/>
      <c r="N331" s="194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169</v>
      </c>
      <c r="AU331" s="20" t="s">
        <v>84</v>
      </c>
    </row>
    <row r="332" spans="1:65" s="2" customFormat="1" ht="11.25">
      <c r="A332" s="37"/>
      <c r="B332" s="38"/>
      <c r="C332" s="39"/>
      <c r="D332" s="195" t="s">
        <v>171</v>
      </c>
      <c r="E332" s="39"/>
      <c r="F332" s="196" t="s">
        <v>834</v>
      </c>
      <c r="G332" s="39"/>
      <c r="H332" s="39"/>
      <c r="I332" s="192"/>
      <c r="J332" s="39"/>
      <c r="K332" s="39"/>
      <c r="L332" s="42"/>
      <c r="M332" s="193"/>
      <c r="N332" s="194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171</v>
      </c>
      <c r="AU332" s="20" t="s">
        <v>84</v>
      </c>
    </row>
    <row r="333" spans="1:65" s="2" customFormat="1" ht="16.5" customHeight="1">
      <c r="A333" s="37"/>
      <c r="B333" s="38"/>
      <c r="C333" s="177" t="s">
        <v>577</v>
      </c>
      <c r="D333" s="177" t="s">
        <v>163</v>
      </c>
      <c r="E333" s="178" t="s">
        <v>835</v>
      </c>
      <c r="F333" s="179" t="s">
        <v>836</v>
      </c>
      <c r="G333" s="180" t="s">
        <v>216</v>
      </c>
      <c r="H333" s="181">
        <v>3</v>
      </c>
      <c r="I333" s="182"/>
      <c r="J333" s="183">
        <f>ROUND(I333*H333,2)</f>
        <v>0</v>
      </c>
      <c r="K333" s="179" t="s">
        <v>167</v>
      </c>
      <c r="L333" s="42"/>
      <c r="M333" s="184" t="s">
        <v>19</v>
      </c>
      <c r="N333" s="185" t="s">
        <v>46</v>
      </c>
      <c r="O333" s="67"/>
      <c r="P333" s="186">
        <f>O333*H333</f>
        <v>0</v>
      </c>
      <c r="Q333" s="186">
        <v>0</v>
      </c>
      <c r="R333" s="186">
        <f>Q333*H333</f>
        <v>0</v>
      </c>
      <c r="S333" s="186">
        <v>3.5220000000000001E-2</v>
      </c>
      <c r="T333" s="187">
        <f>S333*H333</f>
        <v>0.10566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8" t="s">
        <v>228</v>
      </c>
      <c r="AT333" s="188" t="s">
        <v>163</v>
      </c>
      <c r="AU333" s="188" t="s">
        <v>84</v>
      </c>
      <c r="AY333" s="20" t="s">
        <v>159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20" t="s">
        <v>80</v>
      </c>
      <c r="BK333" s="189">
        <f>ROUND(I333*H333,2)</f>
        <v>0</v>
      </c>
      <c r="BL333" s="20" t="s">
        <v>228</v>
      </c>
      <c r="BM333" s="188" t="s">
        <v>837</v>
      </c>
    </row>
    <row r="334" spans="1:65" s="2" customFormat="1" ht="11.25">
      <c r="A334" s="37"/>
      <c r="B334" s="38"/>
      <c r="C334" s="39"/>
      <c r="D334" s="190" t="s">
        <v>169</v>
      </c>
      <c r="E334" s="39"/>
      <c r="F334" s="191" t="s">
        <v>838</v>
      </c>
      <c r="G334" s="39"/>
      <c r="H334" s="39"/>
      <c r="I334" s="192"/>
      <c r="J334" s="39"/>
      <c r="K334" s="39"/>
      <c r="L334" s="42"/>
      <c r="M334" s="193"/>
      <c r="N334" s="194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169</v>
      </c>
      <c r="AU334" s="20" t="s">
        <v>84</v>
      </c>
    </row>
    <row r="335" spans="1:65" s="2" customFormat="1" ht="11.25">
      <c r="A335" s="37"/>
      <c r="B335" s="38"/>
      <c r="C335" s="39"/>
      <c r="D335" s="195" t="s">
        <v>171</v>
      </c>
      <c r="E335" s="39"/>
      <c r="F335" s="196" t="s">
        <v>839</v>
      </c>
      <c r="G335" s="39"/>
      <c r="H335" s="39"/>
      <c r="I335" s="192"/>
      <c r="J335" s="39"/>
      <c r="K335" s="39"/>
      <c r="L335" s="42"/>
      <c r="M335" s="193"/>
      <c r="N335" s="194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171</v>
      </c>
      <c r="AU335" s="20" t="s">
        <v>84</v>
      </c>
    </row>
    <row r="336" spans="1:65" s="2" customFormat="1" ht="24.2" customHeight="1">
      <c r="A336" s="37"/>
      <c r="B336" s="38"/>
      <c r="C336" s="177" t="s">
        <v>584</v>
      </c>
      <c r="D336" s="177" t="s">
        <v>163</v>
      </c>
      <c r="E336" s="178" t="s">
        <v>840</v>
      </c>
      <c r="F336" s="179" t="s">
        <v>841</v>
      </c>
      <c r="G336" s="180" t="s">
        <v>216</v>
      </c>
      <c r="H336" s="181">
        <v>3</v>
      </c>
      <c r="I336" s="182"/>
      <c r="J336" s="183">
        <f>ROUND(I336*H336,2)</f>
        <v>0</v>
      </c>
      <c r="K336" s="179" t="s">
        <v>167</v>
      </c>
      <c r="L336" s="42"/>
      <c r="M336" s="184" t="s">
        <v>19</v>
      </c>
      <c r="N336" s="185" t="s">
        <v>46</v>
      </c>
      <c r="O336" s="67"/>
      <c r="P336" s="186">
        <f>O336*H336</f>
        <v>0</v>
      </c>
      <c r="Q336" s="186">
        <v>1.4E-3</v>
      </c>
      <c r="R336" s="186">
        <f>Q336*H336</f>
        <v>4.1999999999999997E-3</v>
      </c>
      <c r="S336" s="186">
        <v>0</v>
      </c>
      <c r="T336" s="18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8" t="s">
        <v>228</v>
      </c>
      <c r="AT336" s="188" t="s">
        <v>163</v>
      </c>
      <c r="AU336" s="188" t="s">
        <v>84</v>
      </c>
      <c r="AY336" s="20" t="s">
        <v>159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20" t="s">
        <v>80</v>
      </c>
      <c r="BK336" s="189">
        <f>ROUND(I336*H336,2)</f>
        <v>0</v>
      </c>
      <c r="BL336" s="20" t="s">
        <v>228</v>
      </c>
      <c r="BM336" s="188" t="s">
        <v>842</v>
      </c>
    </row>
    <row r="337" spans="1:65" s="2" customFormat="1" ht="19.5">
      <c r="A337" s="37"/>
      <c r="B337" s="38"/>
      <c r="C337" s="39"/>
      <c r="D337" s="190" t="s">
        <v>169</v>
      </c>
      <c r="E337" s="39"/>
      <c r="F337" s="191" t="s">
        <v>843</v>
      </c>
      <c r="G337" s="39"/>
      <c r="H337" s="39"/>
      <c r="I337" s="192"/>
      <c r="J337" s="39"/>
      <c r="K337" s="39"/>
      <c r="L337" s="42"/>
      <c r="M337" s="193"/>
      <c r="N337" s="194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169</v>
      </c>
      <c r="AU337" s="20" t="s">
        <v>84</v>
      </c>
    </row>
    <row r="338" spans="1:65" s="2" customFormat="1" ht="11.25">
      <c r="A338" s="37"/>
      <c r="B338" s="38"/>
      <c r="C338" s="39"/>
      <c r="D338" s="195" t="s">
        <v>171</v>
      </c>
      <c r="E338" s="39"/>
      <c r="F338" s="196" t="s">
        <v>844</v>
      </c>
      <c r="G338" s="39"/>
      <c r="H338" s="39"/>
      <c r="I338" s="192"/>
      <c r="J338" s="39"/>
      <c r="K338" s="39"/>
      <c r="L338" s="42"/>
      <c r="M338" s="193"/>
      <c r="N338" s="194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171</v>
      </c>
      <c r="AU338" s="20" t="s">
        <v>84</v>
      </c>
    </row>
    <row r="339" spans="1:65" s="2" customFormat="1" ht="16.5" customHeight="1">
      <c r="A339" s="37"/>
      <c r="B339" s="38"/>
      <c r="C339" s="177" t="s">
        <v>590</v>
      </c>
      <c r="D339" s="177" t="s">
        <v>163</v>
      </c>
      <c r="E339" s="178" t="s">
        <v>845</v>
      </c>
      <c r="F339" s="179" t="s">
        <v>846</v>
      </c>
      <c r="G339" s="180" t="s">
        <v>216</v>
      </c>
      <c r="H339" s="181">
        <v>3</v>
      </c>
      <c r="I339" s="182"/>
      <c r="J339" s="183">
        <f>ROUND(I339*H339,2)</f>
        <v>0</v>
      </c>
      <c r="K339" s="179" t="s">
        <v>167</v>
      </c>
      <c r="L339" s="42"/>
      <c r="M339" s="184" t="s">
        <v>19</v>
      </c>
      <c r="N339" s="185" t="s">
        <v>46</v>
      </c>
      <c r="O339" s="67"/>
      <c r="P339" s="186">
        <f>O339*H339</f>
        <v>0</v>
      </c>
      <c r="Q339" s="186">
        <v>0</v>
      </c>
      <c r="R339" s="186">
        <f>Q339*H339</f>
        <v>0</v>
      </c>
      <c r="S339" s="186">
        <v>0</v>
      </c>
      <c r="T339" s="18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8" t="s">
        <v>228</v>
      </c>
      <c r="AT339" s="188" t="s">
        <v>163</v>
      </c>
      <c r="AU339" s="188" t="s">
        <v>84</v>
      </c>
      <c r="AY339" s="20" t="s">
        <v>159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20" t="s">
        <v>80</v>
      </c>
      <c r="BK339" s="189">
        <f>ROUND(I339*H339,2)</f>
        <v>0</v>
      </c>
      <c r="BL339" s="20" t="s">
        <v>228</v>
      </c>
      <c r="BM339" s="188" t="s">
        <v>847</v>
      </c>
    </row>
    <row r="340" spans="1:65" s="2" customFormat="1" ht="11.25">
      <c r="A340" s="37"/>
      <c r="B340" s="38"/>
      <c r="C340" s="39"/>
      <c r="D340" s="190" t="s">
        <v>169</v>
      </c>
      <c r="E340" s="39"/>
      <c r="F340" s="191" t="s">
        <v>846</v>
      </c>
      <c r="G340" s="39"/>
      <c r="H340" s="39"/>
      <c r="I340" s="192"/>
      <c r="J340" s="39"/>
      <c r="K340" s="39"/>
      <c r="L340" s="42"/>
      <c r="M340" s="193"/>
      <c r="N340" s="194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169</v>
      </c>
      <c r="AU340" s="20" t="s">
        <v>84</v>
      </c>
    </row>
    <row r="341" spans="1:65" s="2" customFormat="1" ht="11.25">
      <c r="A341" s="37"/>
      <c r="B341" s="38"/>
      <c r="C341" s="39"/>
      <c r="D341" s="195" t="s">
        <v>171</v>
      </c>
      <c r="E341" s="39"/>
      <c r="F341" s="196" t="s">
        <v>848</v>
      </c>
      <c r="G341" s="39"/>
      <c r="H341" s="39"/>
      <c r="I341" s="192"/>
      <c r="J341" s="39"/>
      <c r="K341" s="39"/>
      <c r="L341" s="42"/>
      <c r="M341" s="193"/>
      <c r="N341" s="194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171</v>
      </c>
      <c r="AU341" s="20" t="s">
        <v>84</v>
      </c>
    </row>
    <row r="342" spans="1:65" s="12" customFormat="1" ht="22.9" customHeight="1">
      <c r="B342" s="161"/>
      <c r="C342" s="162"/>
      <c r="D342" s="163" t="s">
        <v>74</v>
      </c>
      <c r="E342" s="175" t="s">
        <v>511</v>
      </c>
      <c r="F342" s="175" t="s">
        <v>512</v>
      </c>
      <c r="G342" s="162"/>
      <c r="H342" s="162"/>
      <c r="I342" s="165"/>
      <c r="J342" s="176">
        <f>BK342</f>
        <v>0</v>
      </c>
      <c r="K342" s="162"/>
      <c r="L342" s="167"/>
      <c r="M342" s="168"/>
      <c r="N342" s="169"/>
      <c r="O342" s="169"/>
      <c r="P342" s="170">
        <f>SUM(P343:P367)</f>
        <v>0</v>
      </c>
      <c r="Q342" s="169"/>
      <c r="R342" s="170">
        <f>SUM(R343:R367)</f>
        <v>8.6700000000000006E-3</v>
      </c>
      <c r="S342" s="169"/>
      <c r="T342" s="171">
        <f>SUM(T343:T367)</f>
        <v>5.2694999999999999E-2</v>
      </c>
      <c r="AR342" s="172" t="s">
        <v>84</v>
      </c>
      <c r="AT342" s="173" t="s">
        <v>74</v>
      </c>
      <c r="AU342" s="173" t="s">
        <v>80</v>
      </c>
      <c r="AY342" s="172" t="s">
        <v>159</v>
      </c>
      <c r="BK342" s="174">
        <f>SUM(BK343:BK367)</f>
        <v>0</v>
      </c>
    </row>
    <row r="343" spans="1:65" s="2" customFormat="1" ht="16.5" customHeight="1">
      <c r="A343" s="37"/>
      <c r="B343" s="38"/>
      <c r="C343" s="177" t="s">
        <v>597</v>
      </c>
      <c r="D343" s="177" t="s">
        <v>163</v>
      </c>
      <c r="E343" s="178" t="s">
        <v>514</v>
      </c>
      <c r="F343" s="179" t="s">
        <v>515</v>
      </c>
      <c r="G343" s="180" t="s">
        <v>166</v>
      </c>
      <c r="H343" s="181">
        <v>12.1</v>
      </c>
      <c r="I343" s="182"/>
      <c r="J343" s="183">
        <f>ROUND(I343*H343,2)</f>
        <v>0</v>
      </c>
      <c r="K343" s="179" t="s">
        <v>167</v>
      </c>
      <c r="L343" s="42"/>
      <c r="M343" s="184" t="s">
        <v>19</v>
      </c>
      <c r="N343" s="185" t="s">
        <v>46</v>
      </c>
      <c r="O343" s="67"/>
      <c r="P343" s="186">
        <f>O343*H343</f>
        <v>0</v>
      </c>
      <c r="Q343" s="186">
        <v>0</v>
      </c>
      <c r="R343" s="186">
        <f>Q343*H343</f>
        <v>0</v>
      </c>
      <c r="S343" s="186">
        <v>1.75E-3</v>
      </c>
      <c r="T343" s="187">
        <f>S343*H343</f>
        <v>2.1174999999999999E-2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8" t="s">
        <v>228</v>
      </c>
      <c r="AT343" s="188" t="s">
        <v>163</v>
      </c>
      <c r="AU343" s="188" t="s">
        <v>84</v>
      </c>
      <c r="AY343" s="20" t="s">
        <v>159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20" t="s">
        <v>80</v>
      </c>
      <c r="BK343" s="189">
        <f>ROUND(I343*H343,2)</f>
        <v>0</v>
      </c>
      <c r="BL343" s="20" t="s">
        <v>228</v>
      </c>
      <c r="BM343" s="188" t="s">
        <v>849</v>
      </c>
    </row>
    <row r="344" spans="1:65" s="2" customFormat="1" ht="11.25">
      <c r="A344" s="37"/>
      <c r="B344" s="38"/>
      <c r="C344" s="39"/>
      <c r="D344" s="190" t="s">
        <v>169</v>
      </c>
      <c r="E344" s="39"/>
      <c r="F344" s="191" t="s">
        <v>517</v>
      </c>
      <c r="G344" s="39"/>
      <c r="H344" s="39"/>
      <c r="I344" s="192"/>
      <c r="J344" s="39"/>
      <c r="K344" s="39"/>
      <c r="L344" s="42"/>
      <c r="M344" s="193"/>
      <c r="N344" s="194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169</v>
      </c>
      <c r="AU344" s="20" t="s">
        <v>84</v>
      </c>
    </row>
    <row r="345" spans="1:65" s="2" customFormat="1" ht="11.25">
      <c r="A345" s="37"/>
      <c r="B345" s="38"/>
      <c r="C345" s="39"/>
      <c r="D345" s="195" t="s">
        <v>171</v>
      </c>
      <c r="E345" s="39"/>
      <c r="F345" s="196" t="s">
        <v>518</v>
      </c>
      <c r="G345" s="39"/>
      <c r="H345" s="39"/>
      <c r="I345" s="192"/>
      <c r="J345" s="39"/>
      <c r="K345" s="39"/>
      <c r="L345" s="42"/>
      <c r="M345" s="193"/>
      <c r="N345" s="194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171</v>
      </c>
      <c r="AU345" s="20" t="s">
        <v>84</v>
      </c>
    </row>
    <row r="346" spans="1:65" s="13" customFormat="1" ht="11.25">
      <c r="B346" s="197"/>
      <c r="C346" s="198"/>
      <c r="D346" s="190" t="s">
        <v>173</v>
      </c>
      <c r="E346" s="199" t="s">
        <v>19</v>
      </c>
      <c r="F346" s="200" t="s">
        <v>850</v>
      </c>
      <c r="G346" s="198"/>
      <c r="H346" s="199" t="s">
        <v>19</v>
      </c>
      <c r="I346" s="201"/>
      <c r="J346" s="198"/>
      <c r="K346" s="198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173</v>
      </c>
      <c r="AU346" s="206" t="s">
        <v>84</v>
      </c>
      <c r="AV346" s="13" t="s">
        <v>80</v>
      </c>
      <c r="AW346" s="13" t="s">
        <v>35</v>
      </c>
      <c r="AX346" s="13" t="s">
        <v>75</v>
      </c>
      <c r="AY346" s="206" t="s">
        <v>159</v>
      </c>
    </row>
    <row r="347" spans="1:65" s="14" customFormat="1" ht="11.25">
      <c r="B347" s="207"/>
      <c r="C347" s="208"/>
      <c r="D347" s="190" t="s">
        <v>173</v>
      </c>
      <c r="E347" s="209" t="s">
        <v>19</v>
      </c>
      <c r="F347" s="210" t="s">
        <v>851</v>
      </c>
      <c r="G347" s="208"/>
      <c r="H347" s="211">
        <v>12.1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173</v>
      </c>
      <c r="AU347" s="217" t="s">
        <v>84</v>
      </c>
      <c r="AV347" s="14" t="s">
        <v>84</v>
      </c>
      <c r="AW347" s="14" t="s">
        <v>35</v>
      </c>
      <c r="AX347" s="14" t="s">
        <v>75</v>
      </c>
      <c r="AY347" s="217" t="s">
        <v>159</v>
      </c>
    </row>
    <row r="348" spans="1:65" s="2" customFormat="1" ht="16.5" customHeight="1">
      <c r="A348" s="37"/>
      <c r="B348" s="38"/>
      <c r="C348" s="177" t="s">
        <v>610</v>
      </c>
      <c r="D348" s="177" t="s">
        <v>163</v>
      </c>
      <c r="E348" s="178" t="s">
        <v>852</v>
      </c>
      <c r="F348" s="179" t="s">
        <v>853</v>
      </c>
      <c r="G348" s="180" t="s">
        <v>166</v>
      </c>
      <c r="H348" s="181">
        <v>8</v>
      </c>
      <c r="I348" s="182"/>
      <c r="J348" s="183">
        <f>ROUND(I348*H348,2)</f>
        <v>0</v>
      </c>
      <c r="K348" s="179" t="s">
        <v>167</v>
      </c>
      <c r="L348" s="42"/>
      <c r="M348" s="184" t="s">
        <v>19</v>
      </c>
      <c r="N348" s="185" t="s">
        <v>46</v>
      </c>
      <c r="O348" s="67"/>
      <c r="P348" s="186">
        <f>O348*H348</f>
        <v>0</v>
      </c>
      <c r="Q348" s="186">
        <v>0</v>
      </c>
      <c r="R348" s="186">
        <f>Q348*H348</f>
        <v>0</v>
      </c>
      <c r="S348" s="186">
        <v>3.9399999999999999E-3</v>
      </c>
      <c r="T348" s="187">
        <f>S348*H348</f>
        <v>3.1519999999999999E-2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8" t="s">
        <v>228</v>
      </c>
      <c r="AT348" s="188" t="s">
        <v>163</v>
      </c>
      <c r="AU348" s="188" t="s">
        <v>84</v>
      </c>
      <c r="AY348" s="20" t="s">
        <v>159</v>
      </c>
      <c r="BE348" s="189">
        <f>IF(N348="základní",J348,0)</f>
        <v>0</v>
      </c>
      <c r="BF348" s="189">
        <f>IF(N348="snížená",J348,0)</f>
        <v>0</v>
      </c>
      <c r="BG348" s="189">
        <f>IF(N348="zákl. přenesená",J348,0)</f>
        <v>0</v>
      </c>
      <c r="BH348" s="189">
        <f>IF(N348="sníž. přenesená",J348,0)</f>
        <v>0</v>
      </c>
      <c r="BI348" s="189">
        <f>IF(N348="nulová",J348,0)</f>
        <v>0</v>
      </c>
      <c r="BJ348" s="20" t="s">
        <v>80</v>
      </c>
      <c r="BK348" s="189">
        <f>ROUND(I348*H348,2)</f>
        <v>0</v>
      </c>
      <c r="BL348" s="20" t="s">
        <v>228</v>
      </c>
      <c r="BM348" s="188" t="s">
        <v>854</v>
      </c>
    </row>
    <row r="349" spans="1:65" s="2" customFormat="1" ht="11.25">
      <c r="A349" s="37"/>
      <c r="B349" s="38"/>
      <c r="C349" s="39"/>
      <c r="D349" s="190" t="s">
        <v>169</v>
      </c>
      <c r="E349" s="39"/>
      <c r="F349" s="191" t="s">
        <v>855</v>
      </c>
      <c r="G349" s="39"/>
      <c r="H349" s="39"/>
      <c r="I349" s="192"/>
      <c r="J349" s="39"/>
      <c r="K349" s="39"/>
      <c r="L349" s="42"/>
      <c r="M349" s="193"/>
      <c r="N349" s="194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169</v>
      </c>
      <c r="AU349" s="20" t="s">
        <v>84</v>
      </c>
    </row>
    <row r="350" spans="1:65" s="2" customFormat="1" ht="11.25">
      <c r="A350" s="37"/>
      <c r="B350" s="38"/>
      <c r="C350" s="39"/>
      <c r="D350" s="195" t="s">
        <v>171</v>
      </c>
      <c r="E350" s="39"/>
      <c r="F350" s="196" t="s">
        <v>856</v>
      </c>
      <c r="G350" s="39"/>
      <c r="H350" s="39"/>
      <c r="I350" s="192"/>
      <c r="J350" s="39"/>
      <c r="K350" s="39"/>
      <c r="L350" s="42"/>
      <c r="M350" s="193"/>
      <c r="N350" s="194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171</v>
      </c>
      <c r="AU350" s="20" t="s">
        <v>84</v>
      </c>
    </row>
    <row r="351" spans="1:65" s="14" customFormat="1" ht="11.25">
      <c r="B351" s="207"/>
      <c r="C351" s="208"/>
      <c r="D351" s="190" t="s">
        <v>173</v>
      </c>
      <c r="E351" s="209" t="s">
        <v>19</v>
      </c>
      <c r="F351" s="210" t="s">
        <v>857</v>
      </c>
      <c r="G351" s="208"/>
      <c r="H351" s="211">
        <v>8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173</v>
      </c>
      <c r="AU351" s="217" t="s">
        <v>84</v>
      </c>
      <c r="AV351" s="14" t="s">
        <v>84</v>
      </c>
      <c r="AW351" s="14" t="s">
        <v>35</v>
      </c>
      <c r="AX351" s="14" t="s">
        <v>80</v>
      </c>
      <c r="AY351" s="217" t="s">
        <v>159</v>
      </c>
    </row>
    <row r="352" spans="1:65" s="2" customFormat="1" ht="16.5" customHeight="1">
      <c r="A352" s="37"/>
      <c r="B352" s="38"/>
      <c r="C352" s="177" t="s">
        <v>616</v>
      </c>
      <c r="D352" s="177" t="s">
        <v>163</v>
      </c>
      <c r="E352" s="178" t="s">
        <v>858</v>
      </c>
      <c r="F352" s="179" t="s">
        <v>859</v>
      </c>
      <c r="G352" s="180" t="s">
        <v>166</v>
      </c>
      <c r="H352" s="181">
        <v>8</v>
      </c>
      <c r="I352" s="182"/>
      <c r="J352" s="183">
        <f>ROUND(I352*H352,2)</f>
        <v>0</v>
      </c>
      <c r="K352" s="179" t="s">
        <v>167</v>
      </c>
      <c r="L352" s="42"/>
      <c r="M352" s="184" t="s">
        <v>19</v>
      </c>
      <c r="N352" s="185" t="s">
        <v>46</v>
      </c>
      <c r="O352" s="67"/>
      <c r="P352" s="186">
        <f>O352*H352</f>
        <v>0</v>
      </c>
      <c r="Q352" s="186">
        <v>0</v>
      </c>
      <c r="R352" s="186">
        <f>Q352*H352</f>
        <v>0</v>
      </c>
      <c r="S352" s="186">
        <v>0</v>
      </c>
      <c r="T352" s="18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8" t="s">
        <v>228</v>
      </c>
      <c r="AT352" s="188" t="s">
        <v>163</v>
      </c>
      <c r="AU352" s="188" t="s">
        <v>84</v>
      </c>
      <c r="AY352" s="20" t="s">
        <v>159</v>
      </c>
      <c r="BE352" s="189">
        <f>IF(N352="základní",J352,0)</f>
        <v>0</v>
      </c>
      <c r="BF352" s="189">
        <f>IF(N352="snížená",J352,0)</f>
        <v>0</v>
      </c>
      <c r="BG352" s="189">
        <f>IF(N352="zákl. přenesená",J352,0)</f>
        <v>0</v>
      </c>
      <c r="BH352" s="189">
        <f>IF(N352="sníž. přenesená",J352,0)</f>
        <v>0</v>
      </c>
      <c r="BI352" s="189">
        <f>IF(N352="nulová",J352,0)</f>
        <v>0</v>
      </c>
      <c r="BJ352" s="20" t="s">
        <v>80</v>
      </c>
      <c r="BK352" s="189">
        <f>ROUND(I352*H352,2)</f>
        <v>0</v>
      </c>
      <c r="BL352" s="20" t="s">
        <v>228</v>
      </c>
      <c r="BM352" s="188" t="s">
        <v>860</v>
      </c>
    </row>
    <row r="353" spans="1:65" s="2" customFormat="1" ht="11.25">
      <c r="A353" s="37"/>
      <c r="B353" s="38"/>
      <c r="C353" s="39"/>
      <c r="D353" s="190" t="s">
        <v>169</v>
      </c>
      <c r="E353" s="39"/>
      <c r="F353" s="191" t="s">
        <v>861</v>
      </c>
      <c r="G353" s="39"/>
      <c r="H353" s="39"/>
      <c r="I353" s="192"/>
      <c r="J353" s="39"/>
      <c r="K353" s="39"/>
      <c r="L353" s="42"/>
      <c r="M353" s="193"/>
      <c r="N353" s="194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169</v>
      </c>
      <c r="AU353" s="20" t="s">
        <v>84</v>
      </c>
    </row>
    <row r="354" spans="1:65" s="2" customFormat="1" ht="11.25">
      <c r="A354" s="37"/>
      <c r="B354" s="38"/>
      <c r="C354" s="39"/>
      <c r="D354" s="195" t="s">
        <v>171</v>
      </c>
      <c r="E354" s="39"/>
      <c r="F354" s="196" t="s">
        <v>862</v>
      </c>
      <c r="G354" s="39"/>
      <c r="H354" s="39"/>
      <c r="I354" s="192"/>
      <c r="J354" s="39"/>
      <c r="K354" s="39"/>
      <c r="L354" s="42"/>
      <c r="M354" s="193"/>
      <c r="N354" s="194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171</v>
      </c>
      <c r="AU354" s="20" t="s">
        <v>84</v>
      </c>
    </row>
    <row r="355" spans="1:65" s="14" customFormat="1" ht="11.25">
      <c r="B355" s="207"/>
      <c r="C355" s="208"/>
      <c r="D355" s="190" t="s">
        <v>173</v>
      </c>
      <c r="E355" s="209" t="s">
        <v>19</v>
      </c>
      <c r="F355" s="210" t="s">
        <v>857</v>
      </c>
      <c r="G355" s="208"/>
      <c r="H355" s="211">
        <v>8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173</v>
      </c>
      <c r="AU355" s="217" t="s">
        <v>84</v>
      </c>
      <c r="AV355" s="14" t="s">
        <v>84</v>
      </c>
      <c r="AW355" s="14" t="s">
        <v>35</v>
      </c>
      <c r="AX355" s="14" t="s">
        <v>80</v>
      </c>
      <c r="AY355" s="217" t="s">
        <v>159</v>
      </c>
    </row>
    <row r="356" spans="1:65" s="2" customFormat="1" ht="16.5" customHeight="1">
      <c r="A356" s="37"/>
      <c r="B356" s="38"/>
      <c r="C356" s="177" t="s">
        <v>624</v>
      </c>
      <c r="D356" s="177" t="s">
        <v>163</v>
      </c>
      <c r="E356" s="178" t="s">
        <v>863</v>
      </c>
      <c r="F356" s="179" t="s">
        <v>864</v>
      </c>
      <c r="G356" s="180" t="s">
        <v>216</v>
      </c>
      <c r="H356" s="181">
        <v>4</v>
      </c>
      <c r="I356" s="182"/>
      <c r="J356" s="183">
        <f>ROUND(I356*H356,2)</f>
        <v>0</v>
      </c>
      <c r="K356" s="179" t="s">
        <v>167</v>
      </c>
      <c r="L356" s="42"/>
      <c r="M356" s="184" t="s">
        <v>19</v>
      </c>
      <c r="N356" s="185" t="s">
        <v>46</v>
      </c>
      <c r="O356" s="67"/>
      <c r="P356" s="186">
        <f>O356*H356</f>
        <v>0</v>
      </c>
      <c r="Q356" s="186">
        <v>0</v>
      </c>
      <c r="R356" s="186">
        <f>Q356*H356</f>
        <v>0</v>
      </c>
      <c r="S356" s="186">
        <v>0</v>
      </c>
      <c r="T356" s="18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8" t="s">
        <v>228</v>
      </c>
      <c r="AT356" s="188" t="s">
        <v>163</v>
      </c>
      <c r="AU356" s="188" t="s">
        <v>84</v>
      </c>
      <c r="AY356" s="20" t="s">
        <v>159</v>
      </c>
      <c r="BE356" s="189">
        <f>IF(N356="základní",J356,0)</f>
        <v>0</v>
      </c>
      <c r="BF356" s="189">
        <f>IF(N356="snížená",J356,0)</f>
        <v>0</v>
      </c>
      <c r="BG356" s="189">
        <f>IF(N356="zákl. přenesená",J356,0)</f>
        <v>0</v>
      </c>
      <c r="BH356" s="189">
        <f>IF(N356="sníž. přenesená",J356,0)</f>
        <v>0</v>
      </c>
      <c r="BI356" s="189">
        <f>IF(N356="nulová",J356,0)</f>
        <v>0</v>
      </c>
      <c r="BJ356" s="20" t="s">
        <v>80</v>
      </c>
      <c r="BK356" s="189">
        <f>ROUND(I356*H356,2)</f>
        <v>0</v>
      </c>
      <c r="BL356" s="20" t="s">
        <v>228</v>
      </c>
      <c r="BM356" s="188" t="s">
        <v>865</v>
      </c>
    </row>
    <row r="357" spans="1:65" s="2" customFormat="1" ht="11.25">
      <c r="A357" s="37"/>
      <c r="B357" s="38"/>
      <c r="C357" s="39"/>
      <c r="D357" s="190" t="s">
        <v>169</v>
      </c>
      <c r="E357" s="39"/>
      <c r="F357" s="191" t="s">
        <v>866</v>
      </c>
      <c r="G357" s="39"/>
      <c r="H357" s="39"/>
      <c r="I357" s="192"/>
      <c r="J357" s="39"/>
      <c r="K357" s="39"/>
      <c r="L357" s="42"/>
      <c r="M357" s="193"/>
      <c r="N357" s="194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169</v>
      </c>
      <c r="AU357" s="20" t="s">
        <v>84</v>
      </c>
    </row>
    <row r="358" spans="1:65" s="2" customFormat="1" ht="11.25">
      <c r="A358" s="37"/>
      <c r="B358" s="38"/>
      <c r="C358" s="39"/>
      <c r="D358" s="195" t="s">
        <v>171</v>
      </c>
      <c r="E358" s="39"/>
      <c r="F358" s="196" t="s">
        <v>867</v>
      </c>
      <c r="G358" s="39"/>
      <c r="H358" s="39"/>
      <c r="I358" s="192"/>
      <c r="J358" s="39"/>
      <c r="K358" s="39"/>
      <c r="L358" s="42"/>
      <c r="M358" s="193"/>
      <c r="N358" s="194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171</v>
      </c>
      <c r="AU358" s="20" t="s">
        <v>84</v>
      </c>
    </row>
    <row r="359" spans="1:65" s="14" customFormat="1" ht="11.25">
      <c r="B359" s="207"/>
      <c r="C359" s="208"/>
      <c r="D359" s="190" t="s">
        <v>173</v>
      </c>
      <c r="E359" s="209" t="s">
        <v>19</v>
      </c>
      <c r="F359" s="210" t="s">
        <v>868</v>
      </c>
      <c r="G359" s="208"/>
      <c r="H359" s="211">
        <v>4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173</v>
      </c>
      <c r="AU359" s="217" t="s">
        <v>84</v>
      </c>
      <c r="AV359" s="14" t="s">
        <v>84</v>
      </c>
      <c r="AW359" s="14" t="s">
        <v>35</v>
      </c>
      <c r="AX359" s="14" t="s">
        <v>80</v>
      </c>
      <c r="AY359" s="217" t="s">
        <v>159</v>
      </c>
    </row>
    <row r="360" spans="1:65" s="2" customFormat="1" ht="16.5" customHeight="1">
      <c r="A360" s="37"/>
      <c r="B360" s="38"/>
      <c r="C360" s="177" t="s">
        <v>629</v>
      </c>
      <c r="D360" s="177" t="s">
        <v>163</v>
      </c>
      <c r="E360" s="178" t="s">
        <v>869</v>
      </c>
      <c r="F360" s="179" t="s">
        <v>870</v>
      </c>
      <c r="G360" s="180" t="s">
        <v>216</v>
      </c>
      <c r="H360" s="181">
        <v>2</v>
      </c>
      <c r="I360" s="182"/>
      <c r="J360" s="183">
        <f>ROUND(I360*H360,2)</f>
        <v>0</v>
      </c>
      <c r="K360" s="179" t="s">
        <v>167</v>
      </c>
      <c r="L360" s="42"/>
      <c r="M360" s="184" t="s">
        <v>19</v>
      </c>
      <c r="N360" s="185" t="s">
        <v>46</v>
      </c>
      <c r="O360" s="67"/>
      <c r="P360" s="186">
        <f>O360*H360</f>
        <v>0</v>
      </c>
      <c r="Q360" s="186">
        <v>0</v>
      </c>
      <c r="R360" s="186">
        <f>Q360*H360</f>
        <v>0</v>
      </c>
      <c r="S360" s="186">
        <v>0</v>
      </c>
      <c r="T360" s="18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8" t="s">
        <v>228</v>
      </c>
      <c r="AT360" s="188" t="s">
        <v>163</v>
      </c>
      <c r="AU360" s="188" t="s">
        <v>84</v>
      </c>
      <c r="AY360" s="20" t="s">
        <v>159</v>
      </c>
      <c r="BE360" s="189">
        <f>IF(N360="základní",J360,0)</f>
        <v>0</v>
      </c>
      <c r="BF360" s="189">
        <f>IF(N360="snížená",J360,0)</f>
        <v>0</v>
      </c>
      <c r="BG360" s="189">
        <f>IF(N360="zákl. přenesená",J360,0)</f>
        <v>0</v>
      </c>
      <c r="BH360" s="189">
        <f>IF(N360="sníž. přenesená",J360,0)</f>
        <v>0</v>
      </c>
      <c r="BI360" s="189">
        <f>IF(N360="nulová",J360,0)</f>
        <v>0</v>
      </c>
      <c r="BJ360" s="20" t="s">
        <v>80</v>
      </c>
      <c r="BK360" s="189">
        <f>ROUND(I360*H360,2)</f>
        <v>0</v>
      </c>
      <c r="BL360" s="20" t="s">
        <v>228</v>
      </c>
      <c r="BM360" s="188" t="s">
        <v>871</v>
      </c>
    </row>
    <row r="361" spans="1:65" s="2" customFormat="1" ht="11.25">
      <c r="A361" s="37"/>
      <c r="B361" s="38"/>
      <c r="C361" s="39"/>
      <c r="D361" s="190" t="s">
        <v>169</v>
      </c>
      <c r="E361" s="39"/>
      <c r="F361" s="191" t="s">
        <v>872</v>
      </c>
      <c r="G361" s="39"/>
      <c r="H361" s="39"/>
      <c r="I361" s="192"/>
      <c r="J361" s="39"/>
      <c r="K361" s="39"/>
      <c r="L361" s="42"/>
      <c r="M361" s="193"/>
      <c r="N361" s="194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169</v>
      </c>
      <c r="AU361" s="20" t="s">
        <v>84</v>
      </c>
    </row>
    <row r="362" spans="1:65" s="2" customFormat="1" ht="11.25">
      <c r="A362" s="37"/>
      <c r="B362" s="38"/>
      <c r="C362" s="39"/>
      <c r="D362" s="195" t="s">
        <v>171</v>
      </c>
      <c r="E362" s="39"/>
      <c r="F362" s="196" t="s">
        <v>873</v>
      </c>
      <c r="G362" s="39"/>
      <c r="H362" s="39"/>
      <c r="I362" s="192"/>
      <c r="J362" s="39"/>
      <c r="K362" s="39"/>
      <c r="L362" s="42"/>
      <c r="M362" s="193"/>
      <c r="N362" s="194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171</v>
      </c>
      <c r="AU362" s="20" t="s">
        <v>84</v>
      </c>
    </row>
    <row r="363" spans="1:65" s="2" customFormat="1" ht="24.2" customHeight="1">
      <c r="A363" s="37"/>
      <c r="B363" s="38"/>
      <c r="C363" s="177" t="s">
        <v>635</v>
      </c>
      <c r="D363" s="177" t="s">
        <v>163</v>
      </c>
      <c r="E363" s="178" t="s">
        <v>874</v>
      </c>
      <c r="F363" s="179" t="s">
        <v>875</v>
      </c>
      <c r="G363" s="180" t="s">
        <v>166</v>
      </c>
      <c r="H363" s="181">
        <v>3</v>
      </c>
      <c r="I363" s="182"/>
      <c r="J363" s="183">
        <f>ROUND(I363*H363,2)</f>
        <v>0</v>
      </c>
      <c r="K363" s="179" t="s">
        <v>167</v>
      </c>
      <c r="L363" s="42"/>
      <c r="M363" s="184" t="s">
        <v>19</v>
      </c>
      <c r="N363" s="185" t="s">
        <v>46</v>
      </c>
      <c r="O363" s="67"/>
      <c r="P363" s="186">
        <f>O363*H363</f>
        <v>0</v>
      </c>
      <c r="Q363" s="186">
        <v>2.8900000000000002E-3</v>
      </c>
      <c r="R363" s="186">
        <f>Q363*H363</f>
        <v>8.6700000000000006E-3</v>
      </c>
      <c r="S363" s="186">
        <v>0</v>
      </c>
      <c r="T363" s="18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8" t="s">
        <v>228</v>
      </c>
      <c r="AT363" s="188" t="s">
        <v>163</v>
      </c>
      <c r="AU363" s="188" t="s">
        <v>84</v>
      </c>
      <c r="AY363" s="20" t="s">
        <v>159</v>
      </c>
      <c r="BE363" s="189">
        <f>IF(N363="základní",J363,0)</f>
        <v>0</v>
      </c>
      <c r="BF363" s="189">
        <f>IF(N363="snížená",J363,0)</f>
        <v>0</v>
      </c>
      <c r="BG363" s="189">
        <f>IF(N363="zákl. přenesená",J363,0)</f>
        <v>0</v>
      </c>
      <c r="BH363" s="189">
        <f>IF(N363="sníž. přenesená",J363,0)</f>
        <v>0</v>
      </c>
      <c r="BI363" s="189">
        <f>IF(N363="nulová",J363,0)</f>
        <v>0</v>
      </c>
      <c r="BJ363" s="20" t="s">
        <v>80</v>
      </c>
      <c r="BK363" s="189">
        <f>ROUND(I363*H363,2)</f>
        <v>0</v>
      </c>
      <c r="BL363" s="20" t="s">
        <v>228</v>
      </c>
      <c r="BM363" s="188" t="s">
        <v>876</v>
      </c>
    </row>
    <row r="364" spans="1:65" s="2" customFormat="1" ht="19.5">
      <c r="A364" s="37"/>
      <c r="B364" s="38"/>
      <c r="C364" s="39"/>
      <c r="D364" s="190" t="s">
        <v>169</v>
      </c>
      <c r="E364" s="39"/>
      <c r="F364" s="191" t="s">
        <v>877</v>
      </c>
      <c r="G364" s="39"/>
      <c r="H364" s="39"/>
      <c r="I364" s="192"/>
      <c r="J364" s="39"/>
      <c r="K364" s="39"/>
      <c r="L364" s="42"/>
      <c r="M364" s="193"/>
      <c r="N364" s="194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169</v>
      </c>
      <c r="AU364" s="20" t="s">
        <v>84</v>
      </c>
    </row>
    <row r="365" spans="1:65" s="2" customFormat="1" ht="11.25">
      <c r="A365" s="37"/>
      <c r="B365" s="38"/>
      <c r="C365" s="39"/>
      <c r="D365" s="195" t="s">
        <v>171</v>
      </c>
      <c r="E365" s="39"/>
      <c r="F365" s="196" t="s">
        <v>878</v>
      </c>
      <c r="G365" s="39"/>
      <c r="H365" s="39"/>
      <c r="I365" s="192"/>
      <c r="J365" s="39"/>
      <c r="K365" s="39"/>
      <c r="L365" s="42"/>
      <c r="M365" s="193"/>
      <c r="N365" s="194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171</v>
      </c>
      <c r="AU365" s="20" t="s">
        <v>84</v>
      </c>
    </row>
    <row r="366" spans="1:65" s="13" customFormat="1" ht="11.25">
      <c r="B366" s="197"/>
      <c r="C366" s="198"/>
      <c r="D366" s="190" t="s">
        <v>173</v>
      </c>
      <c r="E366" s="199" t="s">
        <v>19</v>
      </c>
      <c r="F366" s="200" t="s">
        <v>879</v>
      </c>
      <c r="G366" s="198"/>
      <c r="H366" s="199" t="s">
        <v>19</v>
      </c>
      <c r="I366" s="201"/>
      <c r="J366" s="198"/>
      <c r="K366" s="198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173</v>
      </c>
      <c r="AU366" s="206" t="s">
        <v>84</v>
      </c>
      <c r="AV366" s="13" t="s">
        <v>80</v>
      </c>
      <c r="AW366" s="13" t="s">
        <v>35</v>
      </c>
      <c r="AX366" s="13" t="s">
        <v>75</v>
      </c>
      <c r="AY366" s="206" t="s">
        <v>159</v>
      </c>
    </row>
    <row r="367" spans="1:65" s="14" customFormat="1" ht="11.25">
      <c r="B367" s="207"/>
      <c r="C367" s="208"/>
      <c r="D367" s="190" t="s">
        <v>173</v>
      </c>
      <c r="E367" s="209" t="s">
        <v>19</v>
      </c>
      <c r="F367" s="210" t="s">
        <v>880</v>
      </c>
      <c r="G367" s="208"/>
      <c r="H367" s="211">
        <v>3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173</v>
      </c>
      <c r="AU367" s="217" t="s">
        <v>84</v>
      </c>
      <c r="AV367" s="14" t="s">
        <v>84</v>
      </c>
      <c r="AW367" s="14" t="s">
        <v>35</v>
      </c>
      <c r="AX367" s="14" t="s">
        <v>80</v>
      </c>
      <c r="AY367" s="217" t="s">
        <v>159</v>
      </c>
    </row>
    <row r="368" spans="1:65" s="12" customFormat="1" ht="22.9" customHeight="1">
      <c r="B368" s="161"/>
      <c r="C368" s="162"/>
      <c r="D368" s="163" t="s">
        <v>74</v>
      </c>
      <c r="E368" s="175" t="s">
        <v>563</v>
      </c>
      <c r="F368" s="175" t="s">
        <v>564</v>
      </c>
      <c r="G368" s="162"/>
      <c r="H368" s="162"/>
      <c r="I368" s="165"/>
      <c r="J368" s="176">
        <f>BK368</f>
        <v>0</v>
      </c>
      <c r="K368" s="162"/>
      <c r="L368" s="167"/>
      <c r="M368" s="168"/>
      <c r="N368" s="169"/>
      <c r="O368" s="169"/>
      <c r="P368" s="170">
        <f>SUM(P369:P486)</f>
        <v>0</v>
      </c>
      <c r="Q368" s="169"/>
      <c r="R368" s="170">
        <f>SUM(R369:R486)</f>
        <v>0.1814318</v>
      </c>
      <c r="S368" s="169"/>
      <c r="T368" s="171">
        <f>SUM(T369:T486)</f>
        <v>8.7780000000000009E-4</v>
      </c>
      <c r="AR368" s="172" t="s">
        <v>84</v>
      </c>
      <c r="AT368" s="173" t="s">
        <v>74</v>
      </c>
      <c r="AU368" s="173" t="s">
        <v>80</v>
      </c>
      <c r="AY368" s="172" t="s">
        <v>159</v>
      </c>
      <c r="BK368" s="174">
        <f>SUM(BK369:BK486)</f>
        <v>0</v>
      </c>
    </row>
    <row r="369" spans="1:65" s="2" customFormat="1" ht="24.2" customHeight="1">
      <c r="A369" s="37"/>
      <c r="B369" s="38"/>
      <c r="C369" s="177" t="s">
        <v>641</v>
      </c>
      <c r="D369" s="177" t="s">
        <v>163</v>
      </c>
      <c r="E369" s="178" t="s">
        <v>881</v>
      </c>
      <c r="F369" s="179" t="s">
        <v>882</v>
      </c>
      <c r="G369" s="180" t="s">
        <v>233</v>
      </c>
      <c r="H369" s="181">
        <v>29.26</v>
      </c>
      <c r="I369" s="182"/>
      <c r="J369" s="183">
        <f>ROUND(I369*H369,2)</f>
        <v>0</v>
      </c>
      <c r="K369" s="179" t="s">
        <v>167</v>
      </c>
      <c r="L369" s="42"/>
      <c r="M369" s="184" t="s">
        <v>19</v>
      </c>
      <c r="N369" s="185" t="s">
        <v>46</v>
      </c>
      <c r="O369" s="67"/>
      <c r="P369" s="186">
        <f>O369*H369</f>
        <v>0</v>
      </c>
      <c r="Q369" s="186">
        <v>0</v>
      </c>
      <c r="R369" s="186">
        <f>Q369*H369</f>
        <v>0</v>
      </c>
      <c r="S369" s="186">
        <v>3.0000000000000001E-5</v>
      </c>
      <c r="T369" s="187">
        <f>S369*H369</f>
        <v>8.7780000000000009E-4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8" t="s">
        <v>228</v>
      </c>
      <c r="AT369" s="188" t="s">
        <v>163</v>
      </c>
      <c r="AU369" s="188" t="s">
        <v>84</v>
      </c>
      <c r="AY369" s="20" t="s">
        <v>159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20" t="s">
        <v>80</v>
      </c>
      <c r="BK369" s="189">
        <f>ROUND(I369*H369,2)</f>
        <v>0</v>
      </c>
      <c r="BL369" s="20" t="s">
        <v>228</v>
      </c>
      <c r="BM369" s="188" t="s">
        <v>883</v>
      </c>
    </row>
    <row r="370" spans="1:65" s="2" customFormat="1" ht="19.5">
      <c r="A370" s="37"/>
      <c r="B370" s="38"/>
      <c r="C370" s="39"/>
      <c r="D370" s="190" t="s">
        <v>169</v>
      </c>
      <c r="E370" s="39"/>
      <c r="F370" s="191" t="s">
        <v>884</v>
      </c>
      <c r="G370" s="39"/>
      <c r="H370" s="39"/>
      <c r="I370" s="192"/>
      <c r="J370" s="39"/>
      <c r="K370" s="39"/>
      <c r="L370" s="42"/>
      <c r="M370" s="193"/>
      <c r="N370" s="194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169</v>
      </c>
      <c r="AU370" s="20" t="s">
        <v>84</v>
      </c>
    </row>
    <row r="371" spans="1:65" s="2" customFormat="1" ht="11.25">
      <c r="A371" s="37"/>
      <c r="B371" s="38"/>
      <c r="C371" s="39"/>
      <c r="D371" s="195" t="s">
        <v>171</v>
      </c>
      <c r="E371" s="39"/>
      <c r="F371" s="196" t="s">
        <v>885</v>
      </c>
      <c r="G371" s="39"/>
      <c r="H371" s="39"/>
      <c r="I371" s="192"/>
      <c r="J371" s="39"/>
      <c r="K371" s="39"/>
      <c r="L371" s="42"/>
      <c r="M371" s="193"/>
      <c r="N371" s="194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171</v>
      </c>
      <c r="AU371" s="20" t="s">
        <v>84</v>
      </c>
    </row>
    <row r="372" spans="1:65" s="13" customFormat="1" ht="11.25">
      <c r="B372" s="197"/>
      <c r="C372" s="198"/>
      <c r="D372" s="190" t="s">
        <v>173</v>
      </c>
      <c r="E372" s="199" t="s">
        <v>19</v>
      </c>
      <c r="F372" s="200" t="s">
        <v>700</v>
      </c>
      <c r="G372" s="198"/>
      <c r="H372" s="199" t="s">
        <v>19</v>
      </c>
      <c r="I372" s="201"/>
      <c r="J372" s="198"/>
      <c r="K372" s="198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173</v>
      </c>
      <c r="AU372" s="206" t="s">
        <v>84</v>
      </c>
      <c r="AV372" s="13" t="s">
        <v>80</v>
      </c>
      <c r="AW372" s="13" t="s">
        <v>35</v>
      </c>
      <c r="AX372" s="13" t="s">
        <v>75</v>
      </c>
      <c r="AY372" s="206" t="s">
        <v>159</v>
      </c>
    </row>
    <row r="373" spans="1:65" s="14" customFormat="1" ht="11.25">
      <c r="B373" s="207"/>
      <c r="C373" s="208"/>
      <c r="D373" s="190" t="s">
        <v>173</v>
      </c>
      <c r="E373" s="209" t="s">
        <v>19</v>
      </c>
      <c r="F373" s="210" t="s">
        <v>671</v>
      </c>
      <c r="G373" s="208"/>
      <c r="H373" s="211">
        <v>5.7</v>
      </c>
      <c r="I373" s="212"/>
      <c r="J373" s="208"/>
      <c r="K373" s="208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173</v>
      </c>
      <c r="AU373" s="217" t="s">
        <v>84</v>
      </c>
      <c r="AV373" s="14" t="s">
        <v>84</v>
      </c>
      <c r="AW373" s="14" t="s">
        <v>35</v>
      </c>
      <c r="AX373" s="14" t="s">
        <v>75</v>
      </c>
      <c r="AY373" s="217" t="s">
        <v>159</v>
      </c>
    </row>
    <row r="374" spans="1:65" s="14" customFormat="1" ht="11.25">
      <c r="B374" s="207"/>
      <c r="C374" s="208"/>
      <c r="D374" s="190" t="s">
        <v>173</v>
      </c>
      <c r="E374" s="209" t="s">
        <v>19</v>
      </c>
      <c r="F374" s="210" t="s">
        <v>701</v>
      </c>
      <c r="G374" s="208"/>
      <c r="H374" s="211">
        <v>4.55</v>
      </c>
      <c r="I374" s="212"/>
      <c r="J374" s="208"/>
      <c r="K374" s="208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173</v>
      </c>
      <c r="AU374" s="217" t="s">
        <v>84</v>
      </c>
      <c r="AV374" s="14" t="s">
        <v>84</v>
      </c>
      <c r="AW374" s="14" t="s">
        <v>35</v>
      </c>
      <c r="AX374" s="14" t="s">
        <v>75</v>
      </c>
      <c r="AY374" s="217" t="s">
        <v>159</v>
      </c>
    </row>
    <row r="375" spans="1:65" s="14" customFormat="1" ht="11.25">
      <c r="B375" s="207"/>
      <c r="C375" s="208"/>
      <c r="D375" s="190" t="s">
        <v>173</v>
      </c>
      <c r="E375" s="209" t="s">
        <v>19</v>
      </c>
      <c r="F375" s="210" t="s">
        <v>702</v>
      </c>
      <c r="G375" s="208"/>
      <c r="H375" s="211">
        <v>10.43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173</v>
      </c>
      <c r="AU375" s="217" t="s">
        <v>84</v>
      </c>
      <c r="AV375" s="14" t="s">
        <v>84</v>
      </c>
      <c r="AW375" s="14" t="s">
        <v>35</v>
      </c>
      <c r="AX375" s="14" t="s">
        <v>75</v>
      </c>
      <c r="AY375" s="217" t="s">
        <v>159</v>
      </c>
    </row>
    <row r="376" spans="1:65" s="13" customFormat="1" ht="11.25">
      <c r="B376" s="197"/>
      <c r="C376" s="198"/>
      <c r="D376" s="190" t="s">
        <v>173</v>
      </c>
      <c r="E376" s="199" t="s">
        <v>19</v>
      </c>
      <c r="F376" s="200" t="s">
        <v>703</v>
      </c>
      <c r="G376" s="198"/>
      <c r="H376" s="199" t="s">
        <v>19</v>
      </c>
      <c r="I376" s="201"/>
      <c r="J376" s="198"/>
      <c r="K376" s="198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173</v>
      </c>
      <c r="AU376" s="206" t="s">
        <v>84</v>
      </c>
      <c r="AV376" s="13" t="s">
        <v>80</v>
      </c>
      <c r="AW376" s="13" t="s">
        <v>35</v>
      </c>
      <c r="AX376" s="13" t="s">
        <v>75</v>
      </c>
      <c r="AY376" s="206" t="s">
        <v>159</v>
      </c>
    </row>
    <row r="377" spans="1:65" s="14" customFormat="1" ht="11.25">
      <c r="B377" s="207"/>
      <c r="C377" s="208"/>
      <c r="D377" s="190" t="s">
        <v>173</v>
      </c>
      <c r="E377" s="209" t="s">
        <v>19</v>
      </c>
      <c r="F377" s="210" t="s">
        <v>704</v>
      </c>
      <c r="G377" s="208"/>
      <c r="H377" s="211">
        <v>8.58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173</v>
      </c>
      <c r="AU377" s="217" t="s">
        <v>84</v>
      </c>
      <c r="AV377" s="14" t="s">
        <v>84</v>
      </c>
      <c r="AW377" s="14" t="s">
        <v>35</v>
      </c>
      <c r="AX377" s="14" t="s">
        <v>75</v>
      </c>
      <c r="AY377" s="217" t="s">
        <v>159</v>
      </c>
    </row>
    <row r="378" spans="1:65" s="15" customFormat="1" ht="11.25">
      <c r="B378" s="218"/>
      <c r="C378" s="219"/>
      <c r="D378" s="190" t="s">
        <v>173</v>
      </c>
      <c r="E378" s="220" t="s">
        <v>19</v>
      </c>
      <c r="F378" s="221" t="s">
        <v>272</v>
      </c>
      <c r="G378" s="219"/>
      <c r="H378" s="222">
        <v>29.26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173</v>
      </c>
      <c r="AU378" s="228" t="s">
        <v>84</v>
      </c>
      <c r="AV378" s="15" t="s">
        <v>90</v>
      </c>
      <c r="AW378" s="15" t="s">
        <v>35</v>
      </c>
      <c r="AX378" s="15" t="s">
        <v>80</v>
      </c>
      <c r="AY378" s="228" t="s">
        <v>159</v>
      </c>
    </row>
    <row r="379" spans="1:65" s="2" customFormat="1" ht="16.5" customHeight="1">
      <c r="A379" s="37"/>
      <c r="B379" s="38"/>
      <c r="C379" s="230" t="s">
        <v>886</v>
      </c>
      <c r="D379" s="230" t="s">
        <v>530</v>
      </c>
      <c r="E379" s="231" t="s">
        <v>887</v>
      </c>
      <c r="F379" s="232" t="s">
        <v>888</v>
      </c>
      <c r="G379" s="233" t="s">
        <v>233</v>
      </c>
      <c r="H379" s="234">
        <v>32.186</v>
      </c>
      <c r="I379" s="235"/>
      <c r="J379" s="236">
        <f>ROUND(I379*H379,2)</f>
        <v>0</v>
      </c>
      <c r="K379" s="232" t="s">
        <v>167</v>
      </c>
      <c r="L379" s="237"/>
      <c r="M379" s="238" t="s">
        <v>19</v>
      </c>
      <c r="N379" s="239" t="s">
        <v>46</v>
      </c>
      <c r="O379" s="67"/>
      <c r="P379" s="186">
        <f>O379*H379</f>
        <v>0</v>
      </c>
      <c r="Q379" s="186">
        <v>8.9999999999999998E-4</v>
      </c>
      <c r="R379" s="186">
        <f>Q379*H379</f>
        <v>2.8967400000000001E-2</v>
      </c>
      <c r="S379" s="186">
        <v>0</v>
      </c>
      <c r="T379" s="187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8" t="s">
        <v>513</v>
      </c>
      <c r="AT379" s="188" t="s">
        <v>530</v>
      </c>
      <c r="AU379" s="188" t="s">
        <v>84</v>
      </c>
      <c r="AY379" s="20" t="s">
        <v>159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20" t="s">
        <v>80</v>
      </c>
      <c r="BK379" s="189">
        <f>ROUND(I379*H379,2)</f>
        <v>0</v>
      </c>
      <c r="BL379" s="20" t="s">
        <v>228</v>
      </c>
      <c r="BM379" s="188" t="s">
        <v>889</v>
      </c>
    </row>
    <row r="380" spans="1:65" s="2" customFormat="1" ht="11.25">
      <c r="A380" s="37"/>
      <c r="B380" s="38"/>
      <c r="C380" s="39"/>
      <c r="D380" s="190" t="s">
        <v>169</v>
      </c>
      <c r="E380" s="39"/>
      <c r="F380" s="191" t="s">
        <v>888</v>
      </c>
      <c r="G380" s="39"/>
      <c r="H380" s="39"/>
      <c r="I380" s="192"/>
      <c r="J380" s="39"/>
      <c r="K380" s="39"/>
      <c r="L380" s="42"/>
      <c r="M380" s="193"/>
      <c r="N380" s="194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169</v>
      </c>
      <c r="AU380" s="20" t="s">
        <v>84</v>
      </c>
    </row>
    <row r="381" spans="1:65" s="14" customFormat="1" ht="11.25">
      <c r="B381" s="207"/>
      <c r="C381" s="208"/>
      <c r="D381" s="190" t="s">
        <v>173</v>
      </c>
      <c r="E381" s="209" t="s">
        <v>19</v>
      </c>
      <c r="F381" s="210" t="s">
        <v>890</v>
      </c>
      <c r="G381" s="208"/>
      <c r="H381" s="211">
        <v>29.26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173</v>
      </c>
      <c r="AU381" s="217" t="s">
        <v>84</v>
      </c>
      <c r="AV381" s="14" t="s">
        <v>84</v>
      </c>
      <c r="AW381" s="14" t="s">
        <v>35</v>
      </c>
      <c r="AX381" s="14" t="s">
        <v>80</v>
      </c>
      <c r="AY381" s="217" t="s">
        <v>159</v>
      </c>
    </row>
    <row r="382" spans="1:65" s="14" customFormat="1" ht="11.25">
      <c r="B382" s="207"/>
      <c r="C382" s="208"/>
      <c r="D382" s="190" t="s">
        <v>173</v>
      </c>
      <c r="E382" s="208"/>
      <c r="F382" s="210" t="s">
        <v>891</v>
      </c>
      <c r="G382" s="208"/>
      <c r="H382" s="211">
        <v>32.186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173</v>
      </c>
      <c r="AU382" s="217" t="s">
        <v>84</v>
      </c>
      <c r="AV382" s="14" t="s">
        <v>84</v>
      </c>
      <c r="AW382" s="14" t="s">
        <v>4</v>
      </c>
      <c r="AX382" s="14" t="s">
        <v>80</v>
      </c>
      <c r="AY382" s="217" t="s">
        <v>159</v>
      </c>
    </row>
    <row r="383" spans="1:65" s="2" customFormat="1" ht="21.75" customHeight="1">
      <c r="A383" s="37"/>
      <c r="B383" s="38"/>
      <c r="C383" s="177" t="s">
        <v>892</v>
      </c>
      <c r="D383" s="177" t="s">
        <v>163</v>
      </c>
      <c r="E383" s="178" t="s">
        <v>893</v>
      </c>
      <c r="F383" s="179" t="s">
        <v>894</v>
      </c>
      <c r="G383" s="180" t="s">
        <v>216</v>
      </c>
      <c r="H383" s="181">
        <v>5</v>
      </c>
      <c r="I383" s="182"/>
      <c r="J383" s="183">
        <f>ROUND(I383*H383,2)</f>
        <v>0</v>
      </c>
      <c r="K383" s="179" t="s">
        <v>19</v>
      </c>
      <c r="L383" s="42"/>
      <c r="M383" s="184" t="s">
        <v>19</v>
      </c>
      <c r="N383" s="185" t="s">
        <v>46</v>
      </c>
      <c r="O383" s="67"/>
      <c r="P383" s="186">
        <f>O383*H383</f>
        <v>0</v>
      </c>
      <c r="Q383" s="186">
        <v>6.0000000000000002E-5</v>
      </c>
      <c r="R383" s="186">
        <f>Q383*H383</f>
        <v>3.0000000000000003E-4</v>
      </c>
      <c r="S383" s="186">
        <v>0</v>
      </c>
      <c r="T383" s="18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8" t="s">
        <v>228</v>
      </c>
      <c r="AT383" s="188" t="s">
        <v>163</v>
      </c>
      <c r="AU383" s="188" t="s">
        <v>84</v>
      </c>
      <c r="AY383" s="20" t="s">
        <v>159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20" t="s">
        <v>80</v>
      </c>
      <c r="BK383" s="189">
        <f>ROUND(I383*H383,2)</f>
        <v>0</v>
      </c>
      <c r="BL383" s="20" t="s">
        <v>228</v>
      </c>
      <c r="BM383" s="188" t="s">
        <v>895</v>
      </c>
    </row>
    <row r="384" spans="1:65" s="2" customFormat="1" ht="11.25">
      <c r="A384" s="37"/>
      <c r="B384" s="38"/>
      <c r="C384" s="39"/>
      <c r="D384" s="190" t="s">
        <v>169</v>
      </c>
      <c r="E384" s="39"/>
      <c r="F384" s="191" t="s">
        <v>894</v>
      </c>
      <c r="G384" s="39"/>
      <c r="H384" s="39"/>
      <c r="I384" s="192"/>
      <c r="J384" s="39"/>
      <c r="K384" s="39"/>
      <c r="L384" s="42"/>
      <c r="M384" s="193"/>
      <c r="N384" s="194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169</v>
      </c>
      <c r="AU384" s="20" t="s">
        <v>84</v>
      </c>
    </row>
    <row r="385" spans="1:65" s="2" customFormat="1" ht="19.5">
      <c r="A385" s="37"/>
      <c r="B385" s="38"/>
      <c r="C385" s="39"/>
      <c r="D385" s="190" t="s">
        <v>509</v>
      </c>
      <c r="E385" s="39"/>
      <c r="F385" s="229" t="s">
        <v>896</v>
      </c>
      <c r="G385" s="39"/>
      <c r="H385" s="39"/>
      <c r="I385" s="192"/>
      <c r="J385" s="39"/>
      <c r="K385" s="39"/>
      <c r="L385" s="42"/>
      <c r="M385" s="193"/>
      <c r="N385" s="194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509</v>
      </c>
      <c r="AU385" s="20" t="s">
        <v>84</v>
      </c>
    </row>
    <row r="386" spans="1:65" s="13" customFormat="1" ht="11.25">
      <c r="B386" s="197"/>
      <c r="C386" s="198"/>
      <c r="D386" s="190" t="s">
        <v>173</v>
      </c>
      <c r="E386" s="199" t="s">
        <v>19</v>
      </c>
      <c r="F386" s="200" t="s">
        <v>897</v>
      </c>
      <c r="G386" s="198"/>
      <c r="H386" s="199" t="s">
        <v>19</v>
      </c>
      <c r="I386" s="201"/>
      <c r="J386" s="198"/>
      <c r="K386" s="198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173</v>
      </c>
      <c r="AU386" s="206" t="s">
        <v>84</v>
      </c>
      <c r="AV386" s="13" t="s">
        <v>80</v>
      </c>
      <c r="AW386" s="13" t="s">
        <v>35</v>
      </c>
      <c r="AX386" s="13" t="s">
        <v>75</v>
      </c>
      <c r="AY386" s="206" t="s">
        <v>159</v>
      </c>
    </row>
    <row r="387" spans="1:65" s="14" customFormat="1" ht="11.25">
      <c r="B387" s="207"/>
      <c r="C387" s="208"/>
      <c r="D387" s="190" t="s">
        <v>173</v>
      </c>
      <c r="E387" s="209" t="s">
        <v>19</v>
      </c>
      <c r="F387" s="210" t="s">
        <v>93</v>
      </c>
      <c r="G387" s="208"/>
      <c r="H387" s="211">
        <v>5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173</v>
      </c>
      <c r="AU387" s="217" t="s">
        <v>84</v>
      </c>
      <c r="AV387" s="14" t="s">
        <v>84</v>
      </c>
      <c r="AW387" s="14" t="s">
        <v>35</v>
      </c>
      <c r="AX387" s="14" t="s">
        <v>80</v>
      </c>
      <c r="AY387" s="217" t="s">
        <v>159</v>
      </c>
    </row>
    <row r="388" spans="1:65" s="2" customFormat="1" ht="16.5" customHeight="1">
      <c r="A388" s="37"/>
      <c r="B388" s="38"/>
      <c r="C388" s="177" t="s">
        <v>898</v>
      </c>
      <c r="D388" s="177" t="s">
        <v>163</v>
      </c>
      <c r="E388" s="178" t="s">
        <v>591</v>
      </c>
      <c r="F388" s="179" t="s">
        <v>592</v>
      </c>
      <c r="G388" s="180" t="s">
        <v>233</v>
      </c>
      <c r="H388" s="181">
        <v>2</v>
      </c>
      <c r="I388" s="182"/>
      <c r="J388" s="183">
        <f>ROUND(I388*H388,2)</f>
        <v>0</v>
      </c>
      <c r="K388" s="179" t="s">
        <v>167</v>
      </c>
      <c r="L388" s="42"/>
      <c r="M388" s="184" t="s">
        <v>19</v>
      </c>
      <c r="N388" s="185" t="s">
        <v>46</v>
      </c>
      <c r="O388" s="67"/>
      <c r="P388" s="186">
        <f>O388*H388</f>
        <v>0</v>
      </c>
      <c r="Q388" s="186">
        <v>6.9999999999999994E-5</v>
      </c>
      <c r="R388" s="186">
        <f>Q388*H388</f>
        <v>1.3999999999999999E-4</v>
      </c>
      <c r="S388" s="186">
        <v>0</v>
      </c>
      <c r="T388" s="187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8" t="s">
        <v>228</v>
      </c>
      <c r="AT388" s="188" t="s">
        <v>163</v>
      </c>
      <c r="AU388" s="188" t="s">
        <v>84</v>
      </c>
      <c r="AY388" s="20" t="s">
        <v>159</v>
      </c>
      <c r="BE388" s="189">
        <f>IF(N388="základní",J388,0)</f>
        <v>0</v>
      </c>
      <c r="BF388" s="189">
        <f>IF(N388="snížená",J388,0)</f>
        <v>0</v>
      </c>
      <c r="BG388" s="189">
        <f>IF(N388="zákl. přenesená",J388,0)</f>
        <v>0</v>
      </c>
      <c r="BH388" s="189">
        <f>IF(N388="sníž. přenesená",J388,0)</f>
        <v>0</v>
      </c>
      <c r="BI388" s="189">
        <f>IF(N388="nulová",J388,0)</f>
        <v>0</v>
      </c>
      <c r="BJ388" s="20" t="s">
        <v>80</v>
      </c>
      <c r="BK388" s="189">
        <f>ROUND(I388*H388,2)</f>
        <v>0</v>
      </c>
      <c r="BL388" s="20" t="s">
        <v>228</v>
      </c>
      <c r="BM388" s="188" t="s">
        <v>899</v>
      </c>
    </row>
    <row r="389" spans="1:65" s="2" customFormat="1" ht="19.5">
      <c r="A389" s="37"/>
      <c r="B389" s="38"/>
      <c r="C389" s="39"/>
      <c r="D389" s="190" t="s">
        <v>169</v>
      </c>
      <c r="E389" s="39"/>
      <c r="F389" s="191" t="s">
        <v>594</v>
      </c>
      <c r="G389" s="39"/>
      <c r="H389" s="39"/>
      <c r="I389" s="192"/>
      <c r="J389" s="39"/>
      <c r="K389" s="39"/>
      <c r="L389" s="42"/>
      <c r="M389" s="193"/>
      <c r="N389" s="194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169</v>
      </c>
      <c r="AU389" s="20" t="s">
        <v>84</v>
      </c>
    </row>
    <row r="390" spans="1:65" s="2" customFormat="1" ht="11.25">
      <c r="A390" s="37"/>
      <c r="B390" s="38"/>
      <c r="C390" s="39"/>
      <c r="D390" s="195" t="s">
        <v>171</v>
      </c>
      <c r="E390" s="39"/>
      <c r="F390" s="196" t="s">
        <v>595</v>
      </c>
      <c r="G390" s="39"/>
      <c r="H390" s="39"/>
      <c r="I390" s="192"/>
      <c r="J390" s="39"/>
      <c r="K390" s="39"/>
      <c r="L390" s="42"/>
      <c r="M390" s="193"/>
      <c r="N390" s="194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171</v>
      </c>
      <c r="AU390" s="20" t="s">
        <v>84</v>
      </c>
    </row>
    <row r="391" spans="1:65" s="13" customFormat="1" ht="11.25">
      <c r="B391" s="197"/>
      <c r="C391" s="198"/>
      <c r="D391" s="190" t="s">
        <v>173</v>
      </c>
      <c r="E391" s="199" t="s">
        <v>19</v>
      </c>
      <c r="F391" s="200" t="s">
        <v>900</v>
      </c>
      <c r="G391" s="198"/>
      <c r="H391" s="199" t="s">
        <v>19</v>
      </c>
      <c r="I391" s="201"/>
      <c r="J391" s="198"/>
      <c r="K391" s="198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173</v>
      </c>
      <c r="AU391" s="206" t="s">
        <v>84</v>
      </c>
      <c r="AV391" s="13" t="s">
        <v>80</v>
      </c>
      <c r="AW391" s="13" t="s">
        <v>35</v>
      </c>
      <c r="AX391" s="13" t="s">
        <v>75</v>
      </c>
      <c r="AY391" s="206" t="s">
        <v>159</v>
      </c>
    </row>
    <row r="392" spans="1:65" s="14" customFormat="1" ht="11.25">
      <c r="B392" s="207"/>
      <c r="C392" s="208"/>
      <c r="D392" s="190" t="s">
        <v>173</v>
      </c>
      <c r="E392" s="209" t="s">
        <v>19</v>
      </c>
      <c r="F392" s="210" t="s">
        <v>84</v>
      </c>
      <c r="G392" s="208"/>
      <c r="H392" s="211">
        <v>2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173</v>
      </c>
      <c r="AU392" s="217" t="s">
        <v>84</v>
      </c>
      <c r="AV392" s="14" t="s">
        <v>84</v>
      </c>
      <c r="AW392" s="14" t="s">
        <v>35</v>
      </c>
      <c r="AX392" s="14" t="s">
        <v>80</v>
      </c>
      <c r="AY392" s="217" t="s">
        <v>159</v>
      </c>
    </row>
    <row r="393" spans="1:65" s="2" customFormat="1" ht="37.9" customHeight="1">
      <c r="A393" s="37"/>
      <c r="B393" s="38"/>
      <c r="C393" s="177" t="s">
        <v>901</v>
      </c>
      <c r="D393" s="177" t="s">
        <v>163</v>
      </c>
      <c r="E393" s="178" t="s">
        <v>598</v>
      </c>
      <c r="F393" s="179" t="s">
        <v>599</v>
      </c>
      <c r="G393" s="180" t="s">
        <v>233</v>
      </c>
      <c r="H393" s="181">
        <v>2</v>
      </c>
      <c r="I393" s="182"/>
      <c r="J393" s="183">
        <f>ROUND(I393*H393,2)</f>
        <v>0</v>
      </c>
      <c r="K393" s="179" t="s">
        <v>167</v>
      </c>
      <c r="L393" s="42"/>
      <c r="M393" s="184" t="s">
        <v>19</v>
      </c>
      <c r="N393" s="185" t="s">
        <v>46</v>
      </c>
      <c r="O393" s="67"/>
      <c r="P393" s="186">
        <f>O393*H393</f>
        <v>0</v>
      </c>
      <c r="Q393" s="186">
        <v>2.2000000000000001E-4</v>
      </c>
      <c r="R393" s="186">
        <f>Q393*H393</f>
        <v>4.4000000000000002E-4</v>
      </c>
      <c r="S393" s="186">
        <v>0</v>
      </c>
      <c r="T393" s="187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8" t="s">
        <v>228</v>
      </c>
      <c r="AT393" s="188" t="s">
        <v>163</v>
      </c>
      <c r="AU393" s="188" t="s">
        <v>84</v>
      </c>
      <c r="AY393" s="20" t="s">
        <v>159</v>
      </c>
      <c r="BE393" s="189">
        <f>IF(N393="základní",J393,0)</f>
        <v>0</v>
      </c>
      <c r="BF393" s="189">
        <f>IF(N393="snížená",J393,0)</f>
        <v>0</v>
      </c>
      <c r="BG393" s="189">
        <f>IF(N393="zákl. přenesená",J393,0)</f>
        <v>0</v>
      </c>
      <c r="BH393" s="189">
        <f>IF(N393="sníž. přenesená",J393,0)</f>
        <v>0</v>
      </c>
      <c r="BI393" s="189">
        <f>IF(N393="nulová",J393,0)</f>
        <v>0</v>
      </c>
      <c r="BJ393" s="20" t="s">
        <v>80</v>
      </c>
      <c r="BK393" s="189">
        <f>ROUND(I393*H393,2)</f>
        <v>0</v>
      </c>
      <c r="BL393" s="20" t="s">
        <v>228</v>
      </c>
      <c r="BM393" s="188" t="s">
        <v>902</v>
      </c>
    </row>
    <row r="394" spans="1:65" s="2" customFormat="1" ht="19.5">
      <c r="A394" s="37"/>
      <c r="B394" s="38"/>
      <c r="C394" s="39"/>
      <c r="D394" s="190" t="s">
        <v>169</v>
      </c>
      <c r="E394" s="39"/>
      <c r="F394" s="191" t="s">
        <v>601</v>
      </c>
      <c r="G394" s="39"/>
      <c r="H394" s="39"/>
      <c r="I394" s="192"/>
      <c r="J394" s="39"/>
      <c r="K394" s="39"/>
      <c r="L394" s="42"/>
      <c r="M394" s="193"/>
      <c r="N394" s="194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169</v>
      </c>
      <c r="AU394" s="20" t="s">
        <v>84</v>
      </c>
    </row>
    <row r="395" spans="1:65" s="2" customFormat="1" ht="11.25">
      <c r="A395" s="37"/>
      <c r="B395" s="38"/>
      <c r="C395" s="39"/>
      <c r="D395" s="195" t="s">
        <v>171</v>
      </c>
      <c r="E395" s="39"/>
      <c r="F395" s="196" t="s">
        <v>602</v>
      </c>
      <c r="G395" s="39"/>
      <c r="H395" s="39"/>
      <c r="I395" s="192"/>
      <c r="J395" s="39"/>
      <c r="K395" s="39"/>
      <c r="L395" s="42"/>
      <c r="M395" s="193"/>
      <c r="N395" s="194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171</v>
      </c>
      <c r="AU395" s="20" t="s">
        <v>84</v>
      </c>
    </row>
    <row r="396" spans="1:65" s="2" customFormat="1" ht="24.2" customHeight="1">
      <c r="A396" s="37"/>
      <c r="B396" s="38"/>
      <c r="C396" s="177" t="s">
        <v>903</v>
      </c>
      <c r="D396" s="177" t="s">
        <v>163</v>
      </c>
      <c r="E396" s="178" t="s">
        <v>904</v>
      </c>
      <c r="F396" s="179" t="s">
        <v>905</v>
      </c>
      <c r="G396" s="180" t="s">
        <v>233</v>
      </c>
      <c r="H396" s="181">
        <v>2</v>
      </c>
      <c r="I396" s="182"/>
      <c r="J396" s="183">
        <f>ROUND(I396*H396,2)</f>
        <v>0</v>
      </c>
      <c r="K396" s="179" t="s">
        <v>167</v>
      </c>
      <c r="L396" s="42"/>
      <c r="M396" s="184" t="s">
        <v>19</v>
      </c>
      <c r="N396" s="185" t="s">
        <v>46</v>
      </c>
      <c r="O396" s="67"/>
      <c r="P396" s="186">
        <f>O396*H396</f>
        <v>0</v>
      </c>
      <c r="Q396" s="186">
        <v>1.3999999999999999E-4</v>
      </c>
      <c r="R396" s="186">
        <f>Q396*H396</f>
        <v>2.7999999999999998E-4</v>
      </c>
      <c r="S396" s="186">
        <v>0</v>
      </c>
      <c r="T396" s="187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8" t="s">
        <v>228</v>
      </c>
      <c r="AT396" s="188" t="s">
        <v>163</v>
      </c>
      <c r="AU396" s="188" t="s">
        <v>84</v>
      </c>
      <c r="AY396" s="20" t="s">
        <v>159</v>
      </c>
      <c r="BE396" s="189">
        <f>IF(N396="základní",J396,0)</f>
        <v>0</v>
      </c>
      <c r="BF396" s="189">
        <f>IF(N396="snížená",J396,0)</f>
        <v>0</v>
      </c>
      <c r="BG396" s="189">
        <f>IF(N396="zákl. přenesená",J396,0)</f>
        <v>0</v>
      </c>
      <c r="BH396" s="189">
        <f>IF(N396="sníž. přenesená",J396,0)</f>
        <v>0</v>
      </c>
      <c r="BI396" s="189">
        <f>IF(N396="nulová",J396,0)</f>
        <v>0</v>
      </c>
      <c r="BJ396" s="20" t="s">
        <v>80</v>
      </c>
      <c r="BK396" s="189">
        <f>ROUND(I396*H396,2)</f>
        <v>0</v>
      </c>
      <c r="BL396" s="20" t="s">
        <v>228</v>
      </c>
      <c r="BM396" s="188" t="s">
        <v>906</v>
      </c>
    </row>
    <row r="397" spans="1:65" s="2" customFormat="1" ht="19.5">
      <c r="A397" s="37"/>
      <c r="B397" s="38"/>
      <c r="C397" s="39"/>
      <c r="D397" s="190" t="s">
        <v>169</v>
      </c>
      <c r="E397" s="39"/>
      <c r="F397" s="191" t="s">
        <v>907</v>
      </c>
      <c r="G397" s="39"/>
      <c r="H397" s="39"/>
      <c r="I397" s="192"/>
      <c r="J397" s="39"/>
      <c r="K397" s="39"/>
      <c r="L397" s="42"/>
      <c r="M397" s="193"/>
      <c r="N397" s="194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169</v>
      </c>
      <c r="AU397" s="20" t="s">
        <v>84</v>
      </c>
    </row>
    <row r="398" spans="1:65" s="2" customFormat="1" ht="11.25">
      <c r="A398" s="37"/>
      <c r="B398" s="38"/>
      <c r="C398" s="39"/>
      <c r="D398" s="195" t="s">
        <v>171</v>
      </c>
      <c r="E398" s="39"/>
      <c r="F398" s="196" t="s">
        <v>908</v>
      </c>
      <c r="G398" s="39"/>
      <c r="H398" s="39"/>
      <c r="I398" s="192"/>
      <c r="J398" s="39"/>
      <c r="K398" s="39"/>
      <c r="L398" s="42"/>
      <c r="M398" s="193"/>
      <c r="N398" s="194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171</v>
      </c>
      <c r="AU398" s="20" t="s">
        <v>84</v>
      </c>
    </row>
    <row r="399" spans="1:65" s="2" customFormat="1" ht="16.5" customHeight="1">
      <c r="A399" s="37"/>
      <c r="B399" s="38"/>
      <c r="C399" s="177" t="s">
        <v>909</v>
      </c>
      <c r="D399" s="177" t="s">
        <v>163</v>
      </c>
      <c r="E399" s="178" t="s">
        <v>617</v>
      </c>
      <c r="F399" s="179" t="s">
        <v>618</v>
      </c>
      <c r="G399" s="180" t="s">
        <v>233</v>
      </c>
      <c r="H399" s="181">
        <v>127.88500000000001</v>
      </c>
      <c r="I399" s="182"/>
      <c r="J399" s="183">
        <f>ROUND(I399*H399,2)</f>
        <v>0</v>
      </c>
      <c r="K399" s="179" t="s">
        <v>167</v>
      </c>
      <c r="L399" s="42"/>
      <c r="M399" s="184" t="s">
        <v>19</v>
      </c>
      <c r="N399" s="185" t="s">
        <v>46</v>
      </c>
      <c r="O399" s="67"/>
      <c r="P399" s="186">
        <f>O399*H399</f>
        <v>0</v>
      </c>
      <c r="Q399" s="186">
        <v>0</v>
      </c>
      <c r="R399" s="186">
        <f>Q399*H399</f>
        <v>0</v>
      </c>
      <c r="S399" s="186">
        <v>0</v>
      </c>
      <c r="T399" s="18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8" t="s">
        <v>228</v>
      </c>
      <c r="AT399" s="188" t="s">
        <v>163</v>
      </c>
      <c r="AU399" s="188" t="s">
        <v>84</v>
      </c>
      <c r="AY399" s="20" t="s">
        <v>159</v>
      </c>
      <c r="BE399" s="189">
        <f>IF(N399="základní",J399,0)</f>
        <v>0</v>
      </c>
      <c r="BF399" s="189">
        <f>IF(N399="snížená",J399,0)</f>
        <v>0</v>
      </c>
      <c r="BG399" s="189">
        <f>IF(N399="zákl. přenesená",J399,0)</f>
        <v>0</v>
      </c>
      <c r="BH399" s="189">
        <f>IF(N399="sníž. přenesená",J399,0)</f>
        <v>0</v>
      </c>
      <c r="BI399" s="189">
        <f>IF(N399="nulová",J399,0)</f>
        <v>0</v>
      </c>
      <c r="BJ399" s="20" t="s">
        <v>80</v>
      </c>
      <c r="BK399" s="189">
        <f>ROUND(I399*H399,2)</f>
        <v>0</v>
      </c>
      <c r="BL399" s="20" t="s">
        <v>228</v>
      </c>
      <c r="BM399" s="188" t="s">
        <v>910</v>
      </c>
    </row>
    <row r="400" spans="1:65" s="2" customFormat="1" ht="11.25">
      <c r="A400" s="37"/>
      <c r="B400" s="38"/>
      <c r="C400" s="39"/>
      <c r="D400" s="190" t="s">
        <v>169</v>
      </c>
      <c r="E400" s="39"/>
      <c r="F400" s="191" t="s">
        <v>620</v>
      </c>
      <c r="G400" s="39"/>
      <c r="H400" s="39"/>
      <c r="I400" s="192"/>
      <c r="J400" s="39"/>
      <c r="K400" s="39"/>
      <c r="L400" s="42"/>
      <c r="M400" s="193"/>
      <c r="N400" s="194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169</v>
      </c>
      <c r="AU400" s="20" t="s">
        <v>84</v>
      </c>
    </row>
    <row r="401" spans="1:51" s="2" customFormat="1" ht="11.25">
      <c r="A401" s="37"/>
      <c r="B401" s="38"/>
      <c r="C401" s="39"/>
      <c r="D401" s="195" t="s">
        <v>171</v>
      </c>
      <c r="E401" s="39"/>
      <c r="F401" s="196" t="s">
        <v>621</v>
      </c>
      <c r="G401" s="39"/>
      <c r="H401" s="39"/>
      <c r="I401" s="192"/>
      <c r="J401" s="39"/>
      <c r="K401" s="39"/>
      <c r="L401" s="42"/>
      <c r="M401" s="193"/>
      <c r="N401" s="194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171</v>
      </c>
      <c r="AU401" s="20" t="s">
        <v>84</v>
      </c>
    </row>
    <row r="402" spans="1:51" s="13" customFormat="1" ht="11.25">
      <c r="B402" s="197"/>
      <c r="C402" s="198"/>
      <c r="D402" s="190" t="s">
        <v>173</v>
      </c>
      <c r="E402" s="199" t="s">
        <v>19</v>
      </c>
      <c r="F402" s="200" t="s">
        <v>911</v>
      </c>
      <c r="G402" s="198"/>
      <c r="H402" s="199" t="s">
        <v>19</v>
      </c>
      <c r="I402" s="201"/>
      <c r="J402" s="198"/>
      <c r="K402" s="198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173</v>
      </c>
      <c r="AU402" s="206" t="s">
        <v>84</v>
      </c>
      <c r="AV402" s="13" t="s">
        <v>80</v>
      </c>
      <c r="AW402" s="13" t="s">
        <v>35</v>
      </c>
      <c r="AX402" s="13" t="s">
        <v>75</v>
      </c>
      <c r="AY402" s="206" t="s">
        <v>159</v>
      </c>
    </row>
    <row r="403" spans="1:51" s="14" customFormat="1" ht="11.25">
      <c r="B403" s="207"/>
      <c r="C403" s="208"/>
      <c r="D403" s="190" t="s">
        <v>173</v>
      </c>
      <c r="E403" s="209" t="s">
        <v>19</v>
      </c>
      <c r="F403" s="210" t="s">
        <v>912</v>
      </c>
      <c r="G403" s="208"/>
      <c r="H403" s="211">
        <v>20.625</v>
      </c>
      <c r="I403" s="212"/>
      <c r="J403" s="208"/>
      <c r="K403" s="208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173</v>
      </c>
      <c r="AU403" s="217" t="s">
        <v>84</v>
      </c>
      <c r="AV403" s="14" t="s">
        <v>84</v>
      </c>
      <c r="AW403" s="14" t="s">
        <v>35</v>
      </c>
      <c r="AX403" s="14" t="s">
        <v>75</v>
      </c>
      <c r="AY403" s="217" t="s">
        <v>159</v>
      </c>
    </row>
    <row r="404" spans="1:51" s="13" customFormat="1" ht="11.25">
      <c r="B404" s="197"/>
      <c r="C404" s="198"/>
      <c r="D404" s="190" t="s">
        <v>173</v>
      </c>
      <c r="E404" s="199" t="s">
        <v>19</v>
      </c>
      <c r="F404" s="200" t="s">
        <v>913</v>
      </c>
      <c r="G404" s="198"/>
      <c r="H404" s="199" t="s">
        <v>19</v>
      </c>
      <c r="I404" s="201"/>
      <c r="J404" s="198"/>
      <c r="K404" s="198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173</v>
      </c>
      <c r="AU404" s="206" t="s">
        <v>84</v>
      </c>
      <c r="AV404" s="13" t="s">
        <v>80</v>
      </c>
      <c r="AW404" s="13" t="s">
        <v>35</v>
      </c>
      <c r="AX404" s="13" t="s">
        <v>75</v>
      </c>
      <c r="AY404" s="206" t="s">
        <v>159</v>
      </c>
    </row>
    <row r="405" spans="1:51" s="14" customFormat="1" ht="11.25">
      <c r="B405" s="207"/>
      <c r="C405" s="208"/>
      <c r="D405" s="190" t="s">
        <v>173</v>
      </c>
      <c r="E405" s="209" t="s">
        <v>19</v>
      </c>
      <c r="F405" s="210" t="s">
        <v>724</v>
      </c>
      <c r="G405" s="208"/>
      <c r="H405" s="211">
        <v>1.82</v>
      </c>
      <c r="I405" s="212"/>
      <c r="J405" s="208"/>
      <c r="K405" s="208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173</v>
      </c>
      <c r="AU405" s="217" t="s">
        <v>84</v>
      </c>
      <c r="AV405" s="14" t="s">
        <v>84</v>
      </c>
      <c r="AW405" s="14" t="s">
        <v>35</v>
      </c>
      <c r="AX405" s="14" t="s">
        <v>75</v>
      </c>
      <c r="AY405" s="217" t="s">
        <v>159</v>
      </c>
    </row>
    <row r="406" spans="1:51" s="13" customFormat="1" ht="11.25">
      <c r="B406" s="197"/>
      <c r="C406" s="198"/>
      <c r="D406" s="190" t="s">
        <v>173</v>
      </c>
      <c r="E406" s="199" t="s">
        <v>19</v>
      </c>
      <c r="F406" s="200" t="s">
        <v>914</v>
      </c>
      <c r="G406" s="198"/>
      <c r="H406" s="199" t="s">
        <v>19</v>
      </c>
      <c r="I406" s="201"/>
      <c r="J406" s="198"/>
      <c r="K406" s="198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173</v>
      </c>
      <c r="AU406" s="206" t="s">
        <v>84</v>
      </c>
      <c r="AV406" s="13" t="s">
        <v>80</v>
      </c>
      <c r="AW406" s="13" t="s">
        <v>35</v>
      </c>
      <c r="AX406" s="13" t="s">
        <v>75</v>
      </c>
      <c r="AY406" s="206" t="s">
        <v>159</v>
      </c>
    </row>
    <row r="407" spans="1:51" s="14" customFormat="1" ht="11.25">
      <c r="B407" s="207"/>
      <c r="C407" s="208"/>
      <c r="D407" s="190" t="s">
        <v>173</v>
      </c>
      <c r="E407" s="209" t="s">
        <v>19</v>
      </c>
      <c r="F407" s="210" t="s">
        <v>915</v>
      </c>
      <c r="G407" s="208"/>
      <c r="H407" s="211">
        <v>17.062999999999999</v>
      </c>
      <c r="I407" s="212"/>
      <c r="J407" s="208"/>
      <c r="K407" s="208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173</v>
      </c>
      <c r="AU407" s="217" t="s">
        <v>84</v>
      </c>
      <c r="AV407" s="14" t="s">
        <v>84</v>
      </c>
      <c r="AW407" s="14" t="s">
        <v>35</v>
      </c>
      <c r="AX407" s="14" t="s">
        <v>75</v>
      </c>
      <c r="AY407" s="217" t="s">
        <v>159</v>
      </c>
    </row>
    <row r="408" spans="1:51" s="14" customFormat="1" ht="11.25">
      <c r="B408" s="207"/>
      <c r="C408" s="208"/>
      <c r="D408" s="190" t="s">
        <v>173</v>
      </c>
      <c r="E408" s="209" t="s">
        <v>19</v>
      </c>
      <c r="F408" s="210" t="s">
        <v>916</v>
      </c>
      <c r="G408" s="208"/>
      <c r="H408" s="211">
        <v>-7.2450000000000001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173</v>
      </c>
      <c r="AU408" s="217" t="s">
        <v>84</v>
      </c>
      <c r="AV408" s="14" t="s">
        <v>84</v>
      </c>
      <c r="AW408" s="14" t="s">
        <v>35</v>
      </c>
      <c r="AX408" s="14" t="s">
        <v>75</v>
      </c>
      <c r="AY408" s="217" t="s">
        <v>159</v>
      </c>
    </row>
    <row r="409" spans="1:51" s="14" customFormat="1" ht="11.25">
      <c r="B409" s="207"/>
      <c r="C409" s="208"/>
      <c r="D409" s="190" t="s">
        <v>173</v>
      </c>
      <c r="E409" s="209" t="s">
        <v>19</v>
      </c>
      <c r="F409" s="210" t="s">
        <v>917</v>
      </c>
      <c r="G409" s="208"/>
      <c r="H409" s="211">
        <v>-4.2389999999999999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173</v>
      </c>
      <c r="AU409" s="217" t="s">
        <v>84</v>
      </c>
      <c r="AV409" s="14" t="s">
        <v>84</v>
      </c>
      <c r="AW409" s="14" t="s">
        <v>35</v>
      </c>
      <c r="AX409" s="14" t="s">
        <v>75</v>
      </c>
      <c r="AY409" s="217" t="s">
        <v>159</v>
      </c>
    </row>
    <row r="410" spans="1:51" s="13" customFormat="1" ht="11.25">
      <c r="B410" s="197"/>
      <c r="C410" s="198"/>
      <c r="D410" s="190" t="s">
        <v>173</v>
      </c>
      <c r="E410" s="199" t="s">
        <v>19</v>
      </c>
      <c r="F410" s="200" t="s">
        <v>918</v>
      </c>
      <c r="G410" s="198"/>
      <c r="H410" s="199" t="s">
        <v>19</v>
      </c>
      <c r="I410" s="201"/>
      <c r="J410" s="198"/>
      <c r="K410" s="198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173</v>
      </c>
      <c r="AU410" s="206" t="s">
        <v>84</v>
      </c>
      <c r="AV410" s="13" t="s">
        <v>80</v>
      </c>
      <c r="AW410" s="13" t="s">
        <v>35</v>
      </c>
      <c r="AX410" s="13" t="s">
        <v>75</v>
      </c>
      <c r="AY410" s="206" t="s">
        <v>159</v>
      </c>
    </row>
    <row r="411" spans="1:51" s="14" customFormat="1" ht="11.25">
      <c r="B411" s="207"/>
      <c r="C411" s="208"/>
      <c r="D411" s="190" t="s">
        <v>173</v>
      </c>
      <c r="E411" s="209" t="s">
        <v>19</v>
      </c>
      <c r="F411" s="210" t="s">
        <v>726</v>
      </c>
      <c r="G411" s="208"/>
      <c r="H411" s="211">
        <v>38.591000000000001</v>
      </c>
      <c r="I411" s="212"/>
      <c r="J411" s="208"/>
      <c r="K411" s="208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173</v>
      </c>
      <c r="AU411" s="217" t="s">
        <v>84</v>
      </c>
      <c r="AV411" s="14" t="s">
        <v>84</v>
      </c>
      <c r="AW411" s="14" t="s">
        <v>35</v>
      </c>
      <c r="AX411" s="14" t="s">
        <v>75</v>
      </c>
      <c r="AY411" s="217" t="s">
        <v>159</v>
      </c>
    </row>
    <row r="412" spans="1:51" s="13" customFormat="1" ht="11.25">
      <c r="B412" s="197"/>
      <c r="C412" s="198"/>
      <c r="D412" s="190" t="s">
        <v>173</v>
      </c>
      <c r="E412" s="199" t="s">
        <v>19</v>
      </c>
      <c r="F412" s="200" t="s">
        <v>919</v>
      </c>
      <c r="G412" s="198"/>
      <c r="H412" s="199" t="s">
        <v>19</v>
      </c>
      <c r="I412" s="201"/>
      <c r="J412" s="198"/>
      <c r="K412" s="198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173</v>
      </c>
      <c r="AU412" s="206" t="s">
        <v>84</v>
      </c>
      <c r="AV412" s="13" t="s">
        <v>80</v>
      </c>
      <c r="AW412" s="13" t="s">
        <v>35</v>
      </c>
      <c r="AX412" s="13" t="s">
        <v>75</v>
      </c>
      <c r="AY412" s="206" t="s">
        <v>159</v>
      </c>
    </row>
    <row r="413" spans="1:51" s="14" customFormat="1" ht="11.25">
      <c r="B413" s="207"/>
      <c r="C413" s="208"/>
      <c r="D413" s="190" t="s">
        <v>173</v>
      </c>
      <c r="E413" s="209" t="s">
        <v>19</v>
      </c>
      <c r="F413" s="210" t="s">
        <v>727</v>
      </c>
      <c r="G413" s="208"/>
      <c r="H413" s="211">
        <v>4.1719999999999997</v>
      </c>
      <c r="I413" s="212"/>
      <c r="J413" s="208"/>
      <c r="K413" s="208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173</v>
      </c>
      <c r="AU413" s="217" t="s">
        <v>84</v>
      </c>
      <c r="AV413" s="14" t="s">
        <v>84</v>
      </c>
      <c r="AW413" s="14" t="s">
        <v>35</v>
      </c>
      <c r="AX413" s="14" t="s">
        <v>75</v>
      </c>
      <c r="AY413" s="217" t="s">
        <v>159</v>
      </c>
    </row>
    <row r="414" spans="1:51" s="13" customFormat="1" ht="11.25">
      <c r="B414" s="197"/>
      <c r="C414" s="198"/>
      <c r="D414" s="190" t="s">
        <v>173</v>
      </c>
      <c r="E414" s="199" t="s">
        <v>19</v>
      </c>
      <c r="F414" s="200" t="s">
        <v>920</v>
      </c>
      <c r="G414" s="198"/>
      <c r="H414" s="199" t="s">
        <v>19</v>
      </c>
      <c r="I414" s="201"/>
      <c r="J414" s="198"/>
      <c r="K414" s="198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173</v>
      </c>
      <c r="AU414" s="206" t="s">
        <v>84</v>
      </c>
      <c r="AV414" s="13" t="s">
        <v>80</v>
      </c>
      <c r="AW414" s="13" t="s">
        <v>35</v>
      </c>
      <c r="AX414" s="13" t="s">
        <v>75</v>
      </c>
      <c r="AY414" s="206" t="s">
        <v>159</v>
      </c>
    </row>
    <row r="415" spans="1:51" s="14" customFormat="1" ht="11.25">
      <c r="B415" s="207"/>
      <c r="C415" s="208"/>
      <c r="D415" s="190" t="s">
        <v>173</v>
      </c>
      <c r="E415" s="209" t="s">
        <v>19</v>
      </c>
      <c r="F415" s="210" t="s">
        <v>921</v>
      </c>
      <c r="G415" s="208"/>
      <c r="H415" s="211">
        <v>-14.108000000000001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173</v>
      </c>
      <c r="AU415" s="217" t="s">
        <v>84</v>
      </c>
      <c r="AV415" s="14" t="s">
        <v>84</v>
      </c>
      <c r="AW415" s="14" t="s">
        <v>35</v>
      </c>
      <c r="AX415" s="14" t="s">
        <v>75</v>
      </c>
      <c r="AY415" s="217" t="s">
        <v>159</v>
      </c>
    </row>
    <row r="416" spans="1:51" s="14" customFormat="1" ht="11.25">
      <c r="B416" s="207"/>
      <c r="C416" s="208"/>
      <c r="D416" s="190" t="s">
        <v>173</v>
      </c>
      <c r="E416" s="209" t="s">
        <v>19</v>
      </c>
      <c r="F416" s="210" t="s">
        <v>922</v>
      </c>
      <c r="G416" s="208"/>
      <c r="H416" s="211">
        <v>-0.33600000000000002</v>
      </c>
      <c r="I416" s="212"/>
      <c r="J416" s="208"/>
      <c r="K416" s="208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173</v>
      </c>
      <c r="AU416" s="217" t="s">
        <v>84</v>
      </c>
      <c r="AV416" s="14" t="s">
        <v>84</v>
      </c>
      <c r="AW416" s="14" t="s">
        <v>35</v>
      </c>
      <c r="AX416" s="14" t="s">
        <v>75</v>
      </c>
      <c r="AY416" s="217" t="s">
        <v>159</v>
      </c>
    </row>
    <row r="417" spans="1:65" s="14" customFormat="1" ht="22.5">
      <c r="B417" s="207"/>
      <c r="C417" s="208"/>
      <c r="D417" s="190" t="s">
        <v>173</v>
      </c>
      <c r="E417" s="209" t="s">
        <v>19</v>
      </c>
      <c r="F417" s="210" t="s">
        <v>923</v>
      </c>
      <c r="G417" s="208"/>
      <c r="H417" s="211">
        <v>-0.45100000000000001</v>
      </c>
      <c r="I417" s="212"/>
      <c r="J417" s="208"/>
      <c r="K417" s="208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173</v>
      </c>
      <c r="AU417" s="217" t="s">
        <v>84</v>
      </c>
      <c r="AV417" s="14" t="s">
        <v>84</v>
      </c>
      <c r="AW417" s="14" t="s">
        <v>35</v>
      </c>
      <c r="AX417" s="14" t="s">
        <v>75</v>
      </c>
      <c r="AY417" s="217" t="s">
        <v>159</v>
      </c>
    </row>
    <row r="418" spans="1:65" s="13" customFormat="1" ht="11.25">
      <c r="B418" s="197"/>
      <c r="C418" s="198"/>
      <c r="D418" s="190" t="s">
        <v>173</v>
      </c>
      <c r="E418" s="199" t="s">
        <v>19</v>
      </c>
      <c r="F418" s="200" t="s">
        <v>730</v>
      </c>
      <c r="G418" s="198"/>
      <c r="H418" s="199" t="s">
        <v>19</v>
      </c>
      <c r="I418" s="201"/>
      <c r="J418" s="198"/>
      <c r="K418" s="198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173</v>
      </c>
      <c r="AU418" s="206" t="s">
        <v>84</v>
      </c>
      <c r="AV418" s="13" t="s">
        <v>80</v>
      </c>
      <c r="AW418" s="13" t="s">
        <v>35</v>
      </c>
      <c r="AX418" s="13" t="s">
        <v>75</v>
      </c>
      <c r="AY418" s="206" t="s">
        <v>159</v>
      </c>
    </row>
    <row r="419" spans="1:65" s="14" customFormat="1" ht="11.25">
      <c r="B419" s="207"/>
      <c r="C419" s="208"/>
      <c r="D419" s="190" t="s">
        <v>173</v>
      </c>
      <c r="E419" s="209" t="s">
        <v>19</v>
      </c>
      <c r="F419" s="210" t="s">
        <v>924</v>
      </c>
      <c r="G419" s="208"/>
      <c r="H419" s="211">
        <v>14.355</v>
      </c>
      <c r="I419" s="212"/>
      <c r="J419" s="208"/>
      <c r="K419" s="208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173</v>
      </c>
      <c r="AU419" s="217" t="s">
        <v>84</v>
      </c>
      <c r="AV419" s="14" t="s">
        <v>84</v>
      </c>
      <c r="AW419" s="14" t="s">
        <v>35</v>
      </c>
      <c r="AX419" s="14" t="s">
        <v>75</v>
      </c>
      <c r="AY419" s="217" t="s">
        <v>159</v>
      </c>
    </row>
    <row r="420" spans="1:65" s="13" customFormat="1" ht="11.25">
      <c r="B420" s="197"/>
      <c r="C420" s="198"/>
      <c r="D420" s="190" t="s">
        <v>173</v>
      </c>
      <c r="E420" s="199" t="s">
        <v>19</v>
      </c>
      <c r="F420" s="200" t="s">
        <v>732</v>
      </c>
      <c r="G420" s="198"/>
      <c r="H420" s="199" t="s">
        <v>19</v>
      </c>
      <c r="I420" s="201"/>
      <c r="J420" s="198"/>
      <c r="K420" s="198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173</v>
      </c>
      <c r="AU420" s="206" t="s">
        <v>84</v>
      </c>
      <c r="AV420" s="13" t="s">
        <v>80</v>
      </c>
      <c r="AW420" s="13" t="s">
        <v>35</v>
      </c>
      <c r="AX420" s="13" t="s">
        <v>75</v>
      </c>
      <c r="AY420" s="206" t="s">
        <v>159</v>
      </c>
    </row>
    <row r="421" spans="1:65" s="14" customFormat="1" ht="11.25">
      <c r="B421" s="207"/>
      <c r="C421" s="208"/>
      <c r="D421" s="190" t="s">
        <v>173</v>
      </c>
      <c r="E421" s="209" t="s">
        <v>19</v>
      </c>
      <c r="F421" s="210" t="s">
        <v>925</v>
      </c>
      <c r="G421" s="208"/>
      <c r="H421" s="211">
        <v>14.125</v>
      </c>
      <c r="I421" s="212"/>
      <c r="J421" s="208"/>
      <c r="K421" s="208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173</v>
      </c>
      <c r="AU421" s="217" t="s">
        <v>84</v>
      </c>
      <c r="AV421" s="14" t="s">
        <v>84</v>
      </c>
      <c r="AW421" s="14" t="s">
        <v>35</v>
      </c>
      <c r="AX421" s="14" t="s">
        <v>75</v>
      </c>
      <c r="AY421" s="217" t="s">
        <v>159</v>
      </c>
    </row>
    <row r="422" spans="1:65" s="13" customFormat="1" ht="11.25">
      <c r="B422" s="197"/>
      <c r="C422" s="198"/>
      <c r="D422" s="190" t="s">
        <v>173</v>
      </c>
      <c r="E422" s="199" t="s">
        <v>19</v>
      </c>
      <c r="F422" s="200" t="s">
        <v>734</v>
      </c>
      <c r="G422" s="198"/>
      <c r="H422" s="199" t="s">
        <v>19</v>
      </c>
      <c r="I422" s="201"/>
      <c r="J422" s="198"/>
      <c r="K422" s="198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173</v>
      </c>
      <c r="AU422" s="206" t="s">
        <v>84</v>
      </c>
      <c r="AV422" s="13" t="s">
        <v>80</v>
      </c>
      <c r="AW422" s="13" t="s">
        <v>35</v>
      </c>
      <c r="AX422" s="13" t="s">
        <v>75</v>
      </c>
      <c r="AY422" s="206" t="s">
        <v>159</v>
      </c>
    </row>
    <row r="423" spans="1:65" s="14" customFormat="1" ht="11.25">
      <c r="B423" s="207"/>
      <c r="C423" s="208"/>
      <c r="D423" s="190" t="s">
        <v>173</v>
      </c>
      <c r="E423" s="209" t="s">
        <v>19</v>
      </c>
      <c r="F423" s="210" t="s">
        <v>926</v>
      </c>
      <c r="G423" s="208"/>
      <c r="H423" s="211">
        <v>31.105</v>
      </c>
      <c r="I423" s="212"/>
      <c r="J423" s="208"/>
      <c r="K423" s="208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173</v>
      </c>
      <c r="AU423" s="217" t="s">
        <v>84</v>
      </c>
      <c r="AV423" s="14" t="s">
        <v>84</v>
      </c>
      <c r="AW423" s="14" t="s">
        <v>35</v>
      </c>
      <c r="AX423" s="14" t="s">
        <v>75</v>
      </c>
      <c r="AY423" s="217" t="s">
        <v>159</v>
      </c>
    </row>
    <row r="424" spans="1:65" s="13" customFormat="1" ht="11.25">
      <c r="B424" s="197"/>
      <c r="C424" s="198"/>
      <c r="D424" s="190" t="s">
        <v>173</v>
      </c>
      <c r="E424" s="199" t="s">
        <v>19</v>
      </c>
      <c r="F424" s="200" t="s">
        <v>927</v>
      </c>
      <c r="G424" s="198"/>
      <c r="H424" s="199" t="s">
        <v>19</v>
      </c>
      <c r="I424" s="201"/>
      <c r="J424" s="198"/>
      <c r="K424" s="198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173</v>
      </c>
      <c r="AU424" s="206" t="s">
        <v>84</v>
      </c>
      <c r="AV424" s="13" t="s">
        <v>80</v>
      </c>
      <c r="AW424" s="13" t="s">
        <v>35</v>
      </c>
      <c r="AX424" s="13" t="s">
        <v>75</v>
      </c>
      <c r="AY424" s="206" t="s">
        <v>159</v>
      </c>
    </row>
    <row r="425" spans="1:65" s="14" customFormat="1" ht="11.25">
      <c r="B425" s="207"/>
      <c r="C425" s="208"/>
      <c r="D425" s="190" t="s">
        <v>173</v>
      </c>
      <c r="E425" s="209" t="s">
        <v>19</v>
      </c>
      <c r="F425" s="210" t="s">
        <v>928</v>
      </c>
      <c r="G425" s="208"/>
      <c r="H425" s="211">
        <v>12.407999999999999</v>
      </c>
      <c r="I425" s="212"/>
      <c r="J425" s="208"/>
      <c r="K425" s="208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173</v>
      </c>
      <c r="AU425" s="217" t="s">
        <v>84</v>
      </c>
      <c r="AV425" s="14" t="s">
        <v>84</v>
      </c>
      <c r="AW425" s="14" t="s">
        <v>35</v>
      </c>
      <c r="AX425" s="14" t="s">
        <v>75</v>
      </c>
      <c r="AY425" s="217" t="s">
        <v>159</v>
      </c>
    </row>
    <row r="426" spans="1:65" s="2" customFormat="1" ht="16.5" customHeight="1">
      <c r="A426" s="37"/>
      <c r="B426" s="38"/>
      <c r="C426" s="177" t="s">
        <v>929</v>
      </c>
      <c r="D426" s="177" t="s">
        <v>163</v>
      </c>
      <c r="E426" s="178" t="s">
        <v>625</v>
      </c>
      <c r="F426" s="179" t="s">
        <v>626</v>
      </c>
      <c r="G426" s="180" t="s">
        <v>233</v>
      </c>
      <c r="H426" s="181">
        <v>127.88500000000001</v>
      </c>
      <c r="I426" s="182"/>
      <c r="J426" s="183">
        <f>ROUND(I426*H426,2)</f>
        <v>0</v>
      </c>
      <c r="K426" s="179" t="s">
        <v>167</v>
      </c>
      <c r="L426" s="42"/>
      <c r="M426" s="184" t="s">
        <v>19</v>
      </c>
      <c r="N426" s="185" t="s">
        <v>46</v>
      </c>
      <c r="O426" s="67"/>
      <c r="P426" s="186">
        <f>O426*H426</f>
        <v>0</v>
      </c>
      <c r="Q426" s="186">
        <v>0</v>
      </c>
      <c r="R426" s="186">
        <f>Q426*H426</f>
        <v>0</v>
      </c>
      <c r="S426" s="186">
        <v>0</v>
      </c>
      <c r="T426" s="187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8" t="s">
        <v>228</v>
      </c>
      <c r="AT426" s="188" t="s">
        <v>163</v>
      </c>
      <c r="AU426" s="188" t="s">
        <v>84</v>
      </c>
      <c r="AY426" s="20" t="s">
        <v>159</v>
      </c>
      <c r="BE426" s="189">
        <f>IF(N426="základní",J426,0)</f>
        <v>0</v>
      </c>
      <c r="BF426" s="189">
        <f>IF(N426="snížená",J426,0)</f>
        <v>0</v>
      </c>
      <c r="BG426" s="189">
        <f>IF(N426="zákl. přenesená",J426,0)</f>
        <v>0</v>
      </c>
      <c r="BH426" s="189">
        <f>IF(N426="sníž. přenesená",J426,0)</f>
        <v>0</v>
      </c>
      <c r="BI426" s="189">
        <f>IF(N426="nulová",J426,0)</f>
        <v>0</v>
      </c>
      <c r="BJ426" s="20" t="s">
        <v>80</v>
      </c>
      <c r="BK426" s="189">
        <f>ROUND(I426*H426,2)</f>
        <v>0</v>
      </c>
      <c r="BL426" s="20" t="s">
        <v>228</v>
      </c>
      <c r="BM426" s="188" t="s">
        <v>930</v>
      </c>
    </row>
    <row r="427" spans="1:65" s="2" customFormat="1" ht="11.25">
      <c r="A427" s="37"/>
      <c r="B427" s="38"/>
      <c r="C427" s="39"/>
      <c r="D427" s="190" t="s">
        <v>169</v>
      </c>
      <c r="E427" s="39"/>
      <c r="F427" s="191" t="s">
        <v>628</v>
      </c>
      <c r="G427" s="39"/>
      <c r="H427" s="39"/>
      <c r="I427" s="192"/>
      <c r="J427" s="39"/>
      <c r="K427" s="39"/>
      <c r="L427" s="42"/>
      <c r="M427" s="193"/>
      <c r="N427" s="194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169</v>
      </c>
      <c r="AU427" s="20" t="s">
        <v>84</v>
      </c>
    </row>
    <row r="428" spans="1:65" s="2" customFormat="1" ht="11.25">
      <c r="A428" s="37"/>
      <c r="B428" s="38"/>
      <c r="C428" s="39"/>
      <c r="D428" s="195" t="s">
        <v>171</v>
      </c>
      <c r="E428" s="39"/>
      <c r="F428" s="196" t="s">
        <v>931</v>
      </c>
      <c r="G428" s="39"/>
      <c r="H428" s="39"/>
      <c r="I428" s="192"/>
      <c r="J428" s="39"/>
      <c r="K428" s="39"/>
      <c r="L428" s="42"/>
      <c r="M428" s="193"/>
      <c r="N428" s="194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171</v>
      </c>
      <c r="AU428" s="20" t="s">
        <v>84</v>
      </c>
    </row>
    <row r="429" spans="1:65" s="14" customFormat="1" ht="11.25">
      <c r="B429" s="207"/>
      <c r="C429" s="208"/>
      <c r="D429" s="190" t="s">
        <v>173</v>
      </c>
      <c r="E429" s="209" t="s">
        <v>19</v>
      </c>
      <c r="F429" s="210" t="s">
        <v>685</v>
      </c>
      <c r="G429" s="208"/>
      <c r="H429" s="211">
        <v>127.88500000000001</v>
      </c>
      <c r="I429" s="212"/>
      <c r="J429" s="208"/>
      <c r="K429" s="208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173</v>
      </c>
      <c r="AU429" s="217" t="s">
        <v>84</v>
      </c>
      <c r="AV429" s="14" t="s">
        <v>84</v>
      </c>
      <c r="AW429" s="14" t="s">
        <v>35</v>
      </c>
      <c r="AX429" s="14" t="s">
        <v>80</v>
      </c>
      <c r="AY429" s="217" t="s">
        <v>159</v>
      </c>
    </row>
    <row r="430" spans="1:65" s="2" customFormat="1" ht="24.2" customHeight="1">
      <c r="A430" s="37"/>
      <c r="B430" s="38"/>
      <c r="C430" s="177" t="s">
        <v>932</v>
      </c>
      <c r="D430" s="177" t="s">
        <v>163</v>
      </c>
      <c r="E430" s="178" t="s">
        <v>933</v>
      </c>
      <c r="F430" s="179" t="s">
        <v>934</v>
      </c>
      <c r="G430" s="180" t="s">
        <v>233</v>
      </c>
      <c r="H430" s="181">
        <v>55.892000000000003</v>
      </c>
      <c r="I430" s="182"/>
      <c r="J430" s="183">
        <f>ROUND(I430*H430,2)</f>
        <v>0</v>
      </c>
      <c r="K430" s="179" t="s">
        <v>167</v>
      </c>
      <c r="L430" s="42"/>
      <c r="M430" s="184" t="s">
        <v>19</v>
      </c>
      <c r="N430" s="185" t="s">
        <v>46</v>
      </c>
      <c r="O430" s="67"/>
      <c r="P430" s="186">
        <f>O430*H430</f>
        <v>0</v>
      </c>
      <c r="Q430" s="186">
        <v>5.0000000000000001E-4</v>
      </c>
      <c r="R430" s="186">
        <f>Q430*H430</f>
        <v>2.7946000000000002E-2</v>
      </c>
      <c r="S430" s="186">
        <v>0</v>
      </c>
      <c r="T430" s="187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8" t="s">
        <v>228</v>
      </c>
      <c r="AT430" s="188" t="s">
        <v>163</v>
      </c>
      <c r="AU430" s="188" t="s">
        <v>84</v>
      </c>
      <c r="AY430" s="20" t="s">
        <v>159</v>
      </c>
      <c r="BE430" s="189">
        <f>IF(N430="základní",J430,0)</f>
        <v>0</v>
      </c>
      <c r="BF430" s="189">
        <f>IF(N430="snížená",J430,0)</f>
        <v>0</v>
      </c>
      <c r="BG430" s="189">
        <f>IF(N430="zákl. přenesená",J430,0)</f>
        <v>0</v>
      </c>
      <c r="BH430" s="189">
        <f>IF(N430="sníž. přenesená",J430,0)</f>
        <v>0</v>
      </c>
      <c r="BI430" s="189">
        <f>IF(N430="nulová",J430,0)</f>
        <v>0</v>
      </c>
      <c r="BJ430" s="20" t="s">
        <v>80</v>
      </c>
      <c r="BK430" s="189">
        <f>ROUND(I430*H430,2)</f>
        <v>0</v>
      </c>
      <c r="BL430" s="20" t="s">
        <v>228</v>
      </c>
      <c r="BM430" s="188" t="s">
        <v>935</v>
      </c>
    </row>
    <row r="431" spans="1:65" s="2" customFormat="1" ht="19.5">
      <c r="A431" s="37"/>
      <c r="B431" s="38"/>
      <c r="C431" s="39"/>
      <c r="D431" s="190" t="s">
        <v>169</v>
      </c>
      <c r="E431" s="39"/>
      <c r="F431" s="191" t="s">
        <v>936</v>
      </c>
      <c r="G431" s="39"/>
      <c r="H431" s="39"/>
      <c r="I431" s="192"/>
      <c r="J431" s="39"/>
      <c r="K431" s="39"/>
      <c r="L431" s="42"/>
      <c r="M431" s="193"/>
      <c r="N431" s="194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169</v>
      </c>
      <c r="AU431" s="20" t="s">
        <v>84</v>
      </c>
    </row>
    <row r="432" spans="1:65" s="2" customFormat="1" ht="11.25">
      <c r="A432" s="37"/>
      <c r="B432" s="38"/>
      <c r="C432" s="39"/>
      <c r="D432" s="195" t="s">
        <v>171</v>
      </c>
      <c r="E432" s="39"/>
      <c r="F432" s="196" t="s">
        <v>937</v>
      </c>
      <c r="G432" s="39"/>
      <c r="H432" s="39"/>
      <c r="I432" s="192"/>
      <c r="J432" s="39"/>
      <c r="K432" s="39"/>
      <c r="L432" s="42"/>
      <c r="M432" s="193"/>
      <c r="N432" s="194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171</v>
      </c>
      <c r="AU432" s="20" t="s">
        <v>84</v>
      </c>
    </row>
    <row r="433" spans="1:65" s="14" customFormat="1" ht="11.25">
      <c r="B433" s="207"/>
      <c r="C433" s="208"/>
      <c r="D433" s="190" t="s">
        <v>173</v>
      </c>
      <c r="E433" s="209" t="s">
        <v>19</v>
      </c>
      <c r="F433" s="210" t="s">
        <v>938</v>
      </c>
      <c r="G433" s="208"/>
      <c r="H433" s="211">
        <v>55.892000000000003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173</v>
      </c>
      <c r="AU433" s="217" t="s">
        <v>84</v>
      </c>
      <c r="AV433" s="14" t="s">
        <v>84</v>
      </c>
      <c r="AW433" s="14" t="s">
        <v>35</v>
      </c>
      <c r="AX433" s="14" t="s">
        <v>80</v>
      </c>
      <c r="AY433" s="217" t="s">
        <v>159</v>
      </c>
    </row>
    <row r="434" spans="1:65" s="2" customFormat="1" ht="24.2" customHeight="1">
      <c r="A434" s="37"/>
      <c r="B434" s="38"/>
      <c r="C434" s="177" t="s">
        <v>939</v>
      </c>
      <c r="D434" s="177" t="s">
        <v>163</v>
      </c>
      <c r="E434" s="178" t="s">
        <v>940</v>
      </c>
      <c r="F434" s="179" t="s">
        <v>941</v>
      </c>
      <c r="G434" s="180" t="s">
        <v>233</v>
      </c>
      <c r="H434" s="181">
        <v>96.42</v>
      </c>
      <c r="I434" s="182"/>
      <c r="J434" s="183">
        <f>ROUND(I434*H434,2)</f>
        <v>0</v>
      </c>
      <c r="K434" s="179" t="s">
        <v>167</v>
      </c>
      <c r="L434" s="42"/>
      <c r="M434" s="184" t="s">
        <v>19</v>
      </c>
      <c r="N434" s="185" t="s">
        <v>46</v>
      </c>
      <c r="O434" s="67"/>
      <c r="P434" s="186">
        <f>O434*H434</f>
        <v>0</v>
      </c>
      <c r="Q434" s="186">
        <v>2.7E-4</v>
      </c>
      <c r="R434" s="186">
        <f>Q434*H434</f>
        <v>2.6033400000000002E-2</v>
      </c>
      <c r="S434" s="186">
        <v>0</v>
      </c>
      <c r="T434" s="18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8" t="s">
        <v>228</v>
      </c>
      <c r="AT434" s="188" t="s">
        <v>163</v>
      </c>
      <c r="AU434" s="188" t="s">
        <v>84</v>
      </c>
      <c r="AY434" s="20" t="s">
        <v>159</v>
      </c>
      <c r="BE434" s="189">
        <f>IF(N434="základní",J434,0)</f>
        <v>0</v>
      </c>
      <c r="BF434" s="189">
        <f>IF(N434="snížená",J434,0)</f>
        <v>0</v>
      </c>
      <c r="BG434" s="189">
        <f>IF(N434="zákl. přenesená",J434,0)</f>
        <v>0</v>
      </c>
      <c r="BH434" s="189">
        <f>IF(N434="sníž. přenesená",J434,0)</f>
        <v>0</v>
      </c>
      <c r="BI434" s="189">
        <f>IF(N434="nulová",J434,0)</f>
        <v>0</v>
      </c>
      <c r="BJ434" s="20" t="s">
        <v>80</v>
      </c>
      <c r="BK434" s="189">
        <f>ROUND(I434*H434,2)</f>
        <v>0</v>
      </c>
      <c r="BL434" s="20" t="s">
        <v>228</v>
      </c>
      <c r="BM434" s="188" t="s">
        <v>942</v>
      </c>
    </row>
    <row r="435" spans="1:65" s="2" customFormat="1" ht="19.5">
      <c r="A435" s="37"/>
      <c r="B435" s="38"/>
      <c r="C435" s="39"/>
      <c r="D435" s="190" t="s">
        <v>169</v>
      </c>
      <c r="E435" s="39"/>
      <c r="F435" s="191" t="s">
        <v>943</v>
      </c>
      <c r="G435" s="39"/>
      <c r="H435" s="39"/>
      <c r="I435" s="192"/>
      <c r="J435" s="39"/>
      <c r="K435" s="39"/>
      <c r="L435" s="42"/>
      <c r="M435" s="193"/>
      <c r="N435" s="194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169</v>
      </c>
      <c r="AU435" s="20" t="s">
        <v>84</v>
      </c>
    </row>
    <row r="436" spans="1:65" s="2" customFormat="1" ht="11.25">
      <c r="A436" s="37"/>
      <c r="B436" s="38"/>
      <c r="C436" s="39"/>
      <c r="D436" s="195" t="s">
        <v>171</v>
      </c>
      <c r="E436" s="39"/>
      <c r="F436" s="196" t="s">
        <v>944</v>
      </c>
      <c r="G436" s="39"/>
      <c r="H436" s="39"/>
      <c r="I436" s="192"/>
      <c r="J436" s="39"/>
      <c r="K436" s="39"/>
      <c r="L436" s="42"/>
      <c r="M436" s="193"/>
      <c r="N436" s="194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171</v>
      </c>
      <c r="AU436" s="20" t="s">
        <v>84</v>
      </c>
    </row>
    <row r="437" spans="1:65" s="14" customFormat="1" ht="11.25">
      <c r="B437" s="207"/>
      <c r="C437" s="208"/>
      <c r="D437" s="190" t="s">
        <v>173</v>
      </c>
      <c r="E437" s="209" t="s">
        <v>19</v>
      </c>
      <c r="F437" s="210" t="s">
        <v>685</v>
      </c>
      <c r="G437" s="208"/>
      <c r="H437" s="211">
        <v>127.88500000000001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173</v>
      </c>
      <c r="AU437" s="217" t="s">
        <v>84</v>
      </c>
      <c r="AV437" s="14" t="s">
        <v>84</v>
      </c>
      <c r="AW437" s="14" t="s">
        <v>35</v>
      </c>
      <c r="AX437" s="14" t="s">
        <v>75</v>
      </c>
      <c r="AY437" s="217" t="s">
        <v>159</v>
      </c>
    </row>
    <row r="438" spans="1:65" s="13" customFormat="1" ht="11.25">
      <c r="B438" s="197"/>
      <c r="C438" s="198"/>
      <c r="D438" s="190" t="s">
        <v>173</v>
      </c>
      <c r="E438" s="199" t="s">
        <v>19</v>
      </c>
      <c r="F438" s="200" t="s">
        <v>945</v>
      </c>
      <c r="G438" s="198"/>
      <c r="H438" s="199" t="s">
        <v>19</v>
      </c>
      <c r="I438" s="201"/>
      <c r="J438" s="198"/>
      <c r="K438" s="198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173</v>
      </c>
      <c r="AU438" s="206" t="s">
        <v>84</v>
      </c>
      <c r="AV438" s="13" t="s">
        <v>80</v>
      </c>
      <c r="AW438" s="13" t="s">
        <v>35</v>
      </c>
      <c r="AX438" s="13" t="s">
        <v>75</v>
      </c>
      <c r="AY438" s="206" t="s">
        <v>159</v>
      </c>
    </row>
    <row r="439" spans="1:65" s="14" customFormat="1" ht="11.25">
      <c r="B439" s="207"/>
      <c r="C439" s="208"/>
      <c r="D439" s="190" t="s">
        <v>173</v>
      </c>
      <c r="E439" s="209" t="s">
        <v>19</v>
      </c>
      <c r="F439" s="210" t="s">
        <v>946</v>
      </c>
      <c r="G439" s="208"/>
      <c r="H439" s="211">
        <v>-31.465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173</v>
      </c>
      <c r="AU439" s="217" t="s">
        <v>84</v>
      </c>
      <c r="AV439" s="14" t="s">
        <v>84</v>
      </c>
      <c r="AW439" s="14" t="s">
        <v>35</v>
      </c>
      <c r="AX439" s="14" t="s">
        <v>75</v>
      </c>
      <c r="AY439" s="217" t="s">
        <v>159</v>
      </c>
    </row>
    <row r="440" spans="1:65" s="2" customFormat="1" ht="21.75" customHeight="1">
      <c r="A440" s="37"/>
      <c r="B440" s="38"/>
      <c r="C440" s="177" t="s">
        <v>212</v>
      </c>
      <c r="D440" s="177" t="s">
        <v>163</v>
      </c>
      <c r="E440" s="178" t="s">
        <v>947</v>
      </c>
      <c r="F440" s="179" t="s">
        <v>948</v>
      </c>
      <c r="G440" s="180" t="s">
        <v>233</v>
      </c>
      <c r="H440" s="181">
        <v>31.465</v>
      </c>
      <c r="I440" s="182"/>
      <c r="J440" s="183">
        <f>ROUND(I440*H440,2)</f>
        <v>0</v>
      </c>
      <c r="K440" s="179" t="s">
        <v>167</v>
      </c>
      <c r="L440" s="42"/>
      <c r="M440" s="184" t="s">
        <v>19</v>
      </c>
      <c r="N440" s="185" t="s">
        <v>46</v>
      </c>
      <c r="O440" s="67"/>
      <c r="P440" s="186">
        <f>O440*H440</f>
        <v>0</v>
      </c>
      <c r="Q440" s="186">
        <v>2.9999999999999997E-4</v>
      </c>
      <c r="R440" s="186">
        <f>Q440*H440</f>
        <v>9.4395E-3</v>
      </c>
      <c r="S440" s="186">
        <v>0</v>
      </c>
      <c r="T440" s="18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8" t="s">
        <v>228</v>
      </c>
      <c r="AT440" s="188" t="s">
        <v>163</v>
      </c>
      <c r="AU440" s="188" t="s">
        <v>84</v>
      </c>
      <c r="AY440" s="20" t="s">
        <v>159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20" t="s">
        <v>80</v>
      </c>
      <c r="BK440" s="189">
        <f>ROUND(I440*H440,2)</f>
        <v>0</v>
      </c>
      <c r="BL440" s="20" t="s">
        <v>228</v>
      </c>
      <c r="BM440" s="188" t="s">
        <v>949</v>
      </c>
    </row>
    <row r="441" spans="1:65" s="2" customFormat="1" ht="19.5">
      <c r="A441" s="37"/>
      <c r="B441" s="38"/>
      <c r="C441" s="39"/>
      <c r="D441" s="190" t="s">
        <v>169</v>
      </c>
      <c r="E441" s="39"/>
      <c r="F441" s="191" t="s">
        <v>950</v>
      </c>
      <c r="G441" s="39"/>
      <c r="H441" s="39"/>
      <c r="I441" s="192"/>
      <c r="J441" s="39"/>
      <c r="K441" s="39"/>
      <c r="L441" s="42"/>
      <c r="M441" s="193"/>
      <c r="N441" s="194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169</v>
      </c>
      <c r="AU441" s="20" t="s">
        <v>84</v>
      </c>
    </row>
    <row r="442" spans="1:65" s="2" customFormat="1" ht="11.25">
      <c r="A442" s="37"/>
      <c r="B442" s="38"/>
      <c r="C442" s="39"/>
      <c r="D442" s="195" t="s">
        <v>171</v>
      </c>
      <c r="E442" s="39"/>
      <c r="F442" s="196" t="s">
        <v>951</v>
      </c>
      <c r="G442" s="39"/>
      <c r="H442" s="39"/>
      <c r="I442" s="192"/>
      <c r="J442" s="39"/>
      <c r="K442" s="39"/>
      <c r="L442" s="42"/>
      <c r="M442" s="193"/>
      <c r="N442" s="194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20" t="s">
        <v>171</v>
      </c>
      <c r="AU442" s="20" t="s">
        <v>84</v>
      </c>
    </row>
    <row r="443" spans="1:65" s="13" customFormat="1" ht="11.25">
      <c r="B443" s="197"/>
      <c r="C443" s="198"/>
      <c r="D443" s="190" t="s">
        <v>173</v>
      </c>
      <c r="E443" s="199" t="s">
        <v>19</v>
      </c>
      <c r="F443" s="200" t="s">
        <v>952</v>
      </c>
      <c r="G443" s="198"/>
      <c r="H443" s="199" t="s">
        <v>19</v>
      </c>
      <c r="I443" s="201"/>
      <c r="J443" s="198"/>
      <c r="K443" s="198"/>
      <c r="L443" s="202"/>
      <c r="M443" s="203"/>
      <c r="N443" s="204"/>
      <c r="O443" s="204"/>
      <c r="P443" s="204"/>
      <c r="Q443" s="204"/>
      <c r="R443" s="204"/>
      <c r="S443" s="204"/>
      <c r="T443" s="205"/>
      <c r="AT443" s="206" t="s">
        <v>173</v>
      </c>
      <c r="AU443" s="206" t="s">
        <v>84</v>
      </c>
      <c r="AV443" s="13" t="s">
        <v>80</v>
      </c>
      <c r="AW443" s="13" t="s">
        <v>35</v>
      </c>
      <c r="AX443" s="13" t="s">
        <v>75</v>
      </c>
      <c r="AY443" s="206" t="s">
        <v>159</v>
      </c>
    </row>
    <row r="444" spans="1:65" s="14" customFormat="1" ht="11.25">
      <c r="B444" s="207"/>
      <c r="C444" s="208"/>
      <c r="D444" s="190" t="s">
        <v>173</v>
      </c>
      <c r="E444" s="209" t="s">
        <v>19</v>
      </c>
      <c r="F444" s="210" t="s">
        <v>953</v>
      </c>
      <c r="G444" s="208"/>
      <c r="H444" s="211">
        <v>3.96</v>
      </c>
      <c r="I444" s="212"/>
      <c r="J444" s="208"/>
      <c r="K444" s="208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173</v>
      </c>
      <c r="AU444" s="217" t="s">
        <v>84</v>
      </c>
      <c r="AV444" s="14" t="s">
        <v>84</v>
      </c>
      <c r="AW444" s="14" t="s">
        <v>35</v>
      </c>
      <c r="AX444" s="14" t="s">
        <v>75</v>
      </c>
      <c r="AY444" s="217" t="s">
        <v>159</v>
      </c>
    </row>
    <row r="445" spans="1:65" s="14" customFormat="1" ht="11.25">
      <c r="B445" s="207"/>
      <c r="C445" s="208"/>
      <c r="D445" s="190" t="s">
        <v>173</v>
      </c>
      <c r="E445" s="209" t="s">
        <v>19</v>
      </c>
      <c r="F445" s="210" t="s">
        <v>954</v>
      </c>
      <c r="G445" s="208"/>
      <c r="H445" s="211">
        <v>0.82499999999999996</v>
      </c>
      <c r="I445" s="212"/>
      <c r="J445" s="208"/>
      <c r="K445" s="208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173</v>
      </c>
      <c r="AU445" s="217" t="s">
        <v>84</v>
      </c>
      <c r="AV445" s="14" t="s">
        <v>84</v>
      </c>
      <c r="AW445" s="14" t="s">
        <v>35</v>
      </c>
      <c r="AX445" s="14" t="s">
        <v>75</v>
      </c>
      <c r="AY445" s="217" t="s">
        <v>159</v>
      </c>
    </row>
    <row r="446" spans="1:65" s="14" customFormat="1" ht="11.25">
      <c r="B446" s="207"/>
      <c r="C446" s="208"/>
      <c r="D446" s="190" t="s">
        <v>173</v>
      </c>
      <c r="E446" s="209" t="s">
        <v>19</v>
      </c>
      <c r="F446" s="210" t="s">
        <v>955</v>
      </c>
      <c r="G446" s="208"/>
      <c r="H446" s="211">
        <v>8.2799999999999994</v>
      </c>
      <c r="I446" s="212"/>
      <c r="J446" s="208"/>
      <c r="K446" s="208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173</v>
      </c>
      <c r="AU446" s="217" t="s">
        <v>84</v>
      </c>
      <c r="AV446" s="14" t="s">
        <v>84</v>
      </c>
      <c r="AW446" s="14" t="s">
        <v>35</v>
      </c>
      <c r="AX446" s="14" t="s">
        <v>75</v>
      </c>
      <c r="AY446" s="217" t="s">
        <v>159</v>
      </c>
    </row>
    <row r="447" spans="1:65" s="13" customFormat="1" ht="11.25">
      <c r="B447" s="197"/>
      <c r="C447" s="198"/>
      <c r="D447" s="190" t="s">
        <v>173</v>
      </c>
      <c r="E447" s="199" t="s">
        <v>19</v>
      </c>
      <c r="F447" s="200" t="s">
        <v>956</v>
      </c>
      <c r="G447" s="198"/>
      <c r="H447" s="199" t="s">
        <v>19</v>
      </c>
      <c r="I447" s="201"/>
      <c r="J447" s="198"/>
      <c r="K447" s="198"/>
      <c r="L447" s="202"/>
      <c r="M447" s="203"/>
      <c r="N447" s="204"/>
      <c r="O447" s="204"/>
      <c r="P447" s="204"/>
      <c r="Q447" s="204"/>
      <c r="R447" s="204"/>
      <c r="S447" s="204"/>
      <c r="T447" s="205"/>
      <c r="AT447" s="206" t="s">
        <v>173</v>
      </c>
      <c r="AU447" s="206" t="s">
        <v>84</v>
      </c>
      <c r="AV447" s="13" t="s">
        <v>80</v>
      </c>
      <c r="AW447" s="13" t="s">
        <v>35</v>
      </c>
      <c r="AX447" s="13" t="s">
        <v>75</v>
      </c>
      <c r="AY447" s="206" t="s">
        <v>159</v>
      </c>
    </row>
    <row r="448" spans="1:65" s="14" customFormat="1" ht="11.25">
      <c r="B448" s="207"/>
      <c r="C448" s="208"/>
      <c r="D448" s="190" t="s">
        <v>173</v>
      </c>
      <c r="E448" s="209" t="s">
        <v>19</v>
      </c>
      <c r="F448" s="210" t="s">
        <v>724</v>
      </c>
      <c r="G448" s="208"/>
      <c r="H448" s="211">
        <v>1.82</v>
      </c>
      <c r="I448" s="212"/>
      <c r="J448" s="208"/>
      <c r="K448" s="208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173</v>
      </c>
      <c r="AU448" s="217" t="s">
        <v>84</v>
      </c>
      <c r="AV448" s="14" t="s">
        <v>84</v>
      </c>
      <c r="AW448" s="14" t="s">
        <v>35</v>
      </c>
      <c r="AX448" s="14" t="s">
        <v>75</v>
      </c>
      <c r="AY448" s="217" t="s">
        <v>159</v>
      </c>
    </row>
    <row r="449" spans="1:65" s="14" customFormat="1" ht="11.25">
      <c r="B449" s="207"/>
      <c r="C449" s="208"/>
      <c r="D449" s="190" t="s">
        <v>173</v>
      </c>
      <c r="E449" s="209" t="s">
        <v>19</v>
      </c>
      <c r="F449" s="210" t="s">
        <v>727</v>
      </c>
      <c r="G449" s="208"/>
      <c r="H449" s="211">
        <v>4.1719999999999997</v>
      </c>
      <c r="I449" s="212"/>
      <c r="J449" s="208"/>
      <c r="K449" s="208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173</v>
      </c>
      <c r="AU449" s="217" t="s">
        <v>84</v>
      </c>
      <c r="AV449" s="14" t="s">
        <v>84</v>
      </c>
      <c r="AW449" s="14" t="s">
        <v>35</v>
      </c>
      <c r="AX449" s="14" t="s">
        <v>75</v>
      </c>
      <c r="AY449" s="217" t="s">
        <v>159</v>
      </c>
    </row>
    <row r="450" spans="1:65" s="13" customFormat="1" ht="11.25">
      <c r="B450" s="197"/>
      <c r="C450" s="198"/>
      <c r="D450" s="190" t="s">
        <v>173</v>
      </c>
      <c r="E450" s="199" t="s">
        <v>19</v>
      </c>
      <c r="F450" s="200" t="s">
        <v>927</v>
      </c>
      <c r="G450" s="198"/>
      <c r="H450" s="199" t="s">
        <v>19</v>
      </c>
      <c r="I450" s="201"/>
      <c r="J450" s="198"/>
      <c r="K450" s="198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173</v>
      </c>
      <c r="AU450" s="206" t="s">
        <v>84</v>
      </c>
      <c r="AV450" s="13" t="s">
        <v>80</v>
      </c>
      <c r="AW450" s="13" t="s">
        <v>35</v>
      </c>
      <c r="AX450" s="13" t="s">
        <v>75</v>
      </c>
      <c r="AY450" s="206" t="s">
        <v>159</v>
      </c>
    </row>
    <row r="451" spans="1:65" s="14" customFormat="1" ht="11.25">
      <c r="B451" s="207"/>
      <c r="C451" s="208"/>
      <c r="D451" s="190" t="s">
        <v>173</v>
      </c>
      <c r="E451" s="209" t="s">
        <v>19</v>
      </c>
      <c r="F451" s="210" t="s">
        <v>928</v>
      </c>
      <c r="G451" s="208"/>
      <c r="H451" s="211">
        <v>12.407999999999999</v>
      </c>
      <c r="I451" s="212"/>
      <c r="J451" s="208"/>
      <c r="K451" s="208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173</v>
      </c>
      <c r="AU451" s="217" t="s">
        <v>84</v>
      </c>
      <c r="AV451" s="14" t="s">
        <v>84</v>
      </c>
      <c r="AW451" s="14" t="s">
        <v>35</v>
      </c>
      <c r="AX451" s="14" t="s">
        <v>75</v>
      </c>
      <c r="AY451" s="217" t="s">
        <v>159</v>
      </c>
    </row>
    <row r="452" spans="1:65" s="15" customFormat="1" ht="11.25">
      <c r="B452" s="218"/>
      <c r="C452" s="219"/>
      <c r="D452" s="190" t="s">
        <v>173</v>
      </c>
      <c r="E452" s="220" t="s">
        <v>19</v>
      </c>
      <c r="F452" s="221" t="s">
        <v>272</v>
      </c>
      <c r="G452" s="219"/>
      <c r="H452" s="222">
        <v>31.465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173</v>
      </c>
      <c r="AU452" s="228" t="s">
        <v>84</v>
      </c>
      <c r="AV452" s="15" t="s">
        <v>90</v>
      </c>
      <c r="AW452" s="15" t="s">
        <v>35</v>
      </c>
      <c r="AX452" s="15" t="s">
        <v>80</v>
      </c>
      <c r="AY452" s="228" t="s">
        <v>159</v>
      </c>
    </row>
    <row r="453" spans="1:65" s="2" customFormat="1" ht="24.2" customHeight="1">
      <c r="A453" s="37"/>
      <c r="B453" s="38"/>
      <c r="C453" s="177" t="s">
        <v>229</v>
      </c>
      <c r="D453" s="177" t="s">
        <v>163</v>
      </c>
      <c r="E453" s="178" t="s">
        <v>957</v>
      </c>
      <c r="F453" s="179" t="s">
        <v>958</v>
      </c>
      <c r="G453" s="180" t="s">
        <v>233</v>
      </c>
      <c r="H453" s="181">
        <v>96.42</v>
      </c>
      <c r="I453" s="182"/>
      <c r="J453" s="183">
        <f>ROUND(I453*H453,2)</f>
        <v>0</v>
      </c>
      <c r="K453" s="179" t="s">
        <v>167</v>
      </c>
      <c r="L453" s="42"/>
      <c r="M453" s="184" t="s">
        <v>19</v>
      </c>
      <c r="N453" s="185" t="s">
        <v>46</v>
      </c>
      <c r="O453" s="67"/>
      <c r="P453" s="186">
        <f>O453*H453</f>
        <v>0</v>
      </c>
      <c r="Q453" s="186">
        <v>6.4999999999999997E-4</v>
      </c>
      <c r="R453" s="186">
        <f>Q453*H453</f>
        <v>6.2672999999999993E-2</v>
      </c>
      <c r="S453" s="186">
        <v>0</v>
      </c>
      <c r="T453" s="187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8" t="s">
        <v>228</v>
      </c>
      <c r="AT453" s="188" t="s">
        <v>163</v>
      </c>
      <c r="AU453" s="188" t="s">
        <v>84</v>
      </c>
      <c r="AY453" s="20" t="s">
        <v>159</v>
      </c>
      <c r="BE453" s="189">
        <f>IF(N453="základní",J453,0)</f>
        <v>0</v>
      </c>
      <c r="BF453" s="189">
        <f>IF(N453="snížená",J453,0)</f>
        <v>0</v>
      </c>
      <c r="BG453" s="189">
        <f>IF(N453="zákl. přenesená",J453,0)</f>
        <v>0</v>
      </c>
      <c r="BH453" s="189">
        <f>IF(N453="sníž. přenesená",J453,0)</f>
        <v>0</v>
      </c>
      <c r="BI453" s="189">
        <f>IF(N453="nulová",J453,0)</f>
        <v>0</v>
      </c>
      <c r="BJ453" s="20" t="s">
        <v>80</v>
      </c>
      <c r="BK453" s="189">
        <f>ROUND(I453*H453,2)</f>
        <v>0</v>
      </c>
      <c r="BL453" s="20" t="s">
        <v>228</v>
      </c>
      <c r="BM453" s="188" t="s">
        <v>959</v>
      </c>
    </row>
    <row r="454" spans="1:65" s="2" customFormat="1" ht="29.25">
      <c r="A454" s="37"/>
      <c r="B454" s="38"/>
      <c r="C454" s="39"/>
      <c r="D454" s="190" t="s">
        <v>169</v>
      </c>
      <c r="E454" s="39"/>
      <c r="F454" s="191" t="s">
        <v>960</v>
      </c>
      <c r="G454" s="39"/>
      <c r="H454" s="39"/>
      <c r="I454" s="192"/>
      <c r="J454" s="39"/>
      <c r="K454" s="39"/>
      <c r="L454" s="42"/>
      <c r="M454" s="193"/>
      <c r="N454" s="194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169</v>
      </c>
      <c r="AU454" s="20" t="s">
        <v>84</v>
      </c>
    </row>
    <row r="455" spans="1:65" s="2" customFormat="1" ht="11.25">
      <c r="A455" s="37"/>
      <c r="B455" s="38"/>
      <c r="C455" s="39"/>
      <c r="D455" s="195" t="s">
        <v>171</v>
      </c>
      <c r="E455" s="39"/>
      <c r="F455" s="196" t="s">
        <v>961</v>
      </c>
      <c r="G455" s="39"/>
      <c r="H455" s="39"/>
      <c r="I455" s="192"/>
      <c r="J455" s="39"/>
      <c r="K455" s="39"/>
      <c r="L455" s="42"/>
      <c r="M455" s="193"/>
      <c r="N455" s="194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171</v>
      </c>
      <c r="AU455" s="20" t="s">
        <v>84</v>
      </c>
    </row>
    <row r="456" spans="1:65" s="14" customFormat="1" ht="11.25">
      <c r="B456" s="207"/>
      <c r="C456" s="208"/>
      <c r="D456" s="190" t="s">
        <v>173</v>
      </c>
      <c r="E456" s="209" t="s">
        <v>19</v>
      </c>
      <c r="F456" s="210" t="s">
        <v>962</v>
      </c>
      <c r="G456" s="208"/>
      <c r="H456" s="211">
        <v>96.42</v>
      </c>
      <c r="I456" s="212"/>
      <c r="J456" s="208"/>
      <c r="K456" s="208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173</v>
      </c>
      <c r="AU456" s="217" t="s">
        <v>84</v>
      </c>
      <c r="AV456" s="14" t="s">
        <v>84</v>
      </c>
      <c r="AW456" s="14" t="s">
        <v>35</v>
      </c>
      <c r="AX456" s="14" t="s">
        <v>75</v>
      </c>
      <c r="AY456" s="217" t="s">
        <v>159</v>
      </c>
    </row>
    <row r="457" spans="1:65" s="2" customFormat="1" ht="24.2" customHeight="1">
      <c r="A457" s="37"/>
      <c r="B457" s="38"/>
      <c r="C457" s="177" t="s">
        <v>963</v>
      </c>
      <c r="D457" s="177" t="s">
        <v>163</v>
      </c>
      <c r="E457" s="178" t="s">
        <v>964</v>
      </c>
      <c r="F457" s="179" t="s">
        <v>965</v>
      </c>
      <c r="G457" s="180" t="s">
        <v>233</v>
      </c>
      <c r="H457" s="181">
        <v>31.465</v>
      </c>
      <c r="I457" s="182"/>
      <c r="J457" s="183">
        <f>ROUND(I457*H457,2)</f>
        <v>0</v>
      </c>
      <c r="K457" s="179" t="s">
        <v>167</v>
      </c>
      <c r="L457" s="42"/>
      <c r="M457" s="184" t="s">
        <v>19</v>
      </c>
      <c r="N457" s="185" t="s">
        <v>46</v>
      </c>
      <c r="O457" s="67"/>
      <c r="P457" s="186">
        <f>O457*H457</f>
        <v>0</v>
      </c>
      <c r="Q457" s="186">
        <v>7.3999999999999999E-4</v>
      </c>
      <c r="R457" s="186">
        <f>Q457*H457</f>
        <v>2.3284099999999999E-2</v>
      </c>
      <c r="S457" s="186">
        <v>0</v>
      </c>
      <c r="T457" s="187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8" t="s">
        <v>228</v>
      </c>
      <c r="AT457" s="188" t="s">
        <v>163</v>
      </c>
      <c r="AU457" s="188" t="s">
        <v>84</v>
      </c>
      <c r="AY457" s="20" t="s">
        <v>159</v>
      </c>
      <c r="BE457" s="189">
        <f>IF(N457="základní",J457,0)</f>
        <v>0</v>
      </c>
      <c r="BF457" s="189">
        <f>IF(N457="snížená",J457,0)</f>
        <v>0</v>
      </c>
      <c r="BG457" s="189">
        <f>IF(N457="zákl. přenesená",J457,0)</f>
        <v>0</v>
      </c>
      <c r="BH457" s="189">
        <f>IF(N457="sníž. přenesená",J457,0)</f>
        <v>0</v>
      </c>
      <c r="BI457" s="189">
        <f>IF(N457="nulová",J457,0)</f>
        <v>0</v>
      </c>
      <c r="BJ457" s="20" t="s">
        <v>80</v>
      </c>
      <c r="BK457" s="189">
        <f>ROUND(I457*H457,2)</f>
        <v>0</v>
      </c>
      <c r="BL457" s="20" t="s">
        <v>228</v>
      </c>
      <c r="BM457" s="188" t="s">
        <v>966</v>
      </c>
    </row>
    <row r="458" spans="1:65" s="2" customFormat="1" ht="29.25">
      <c r="A458" s="37"/>
      <c r="B458" s="38"/>
      <c r="C458" s="39"/>
      <c r="D458" s="190" t="s">
        <v>169</v>
      </c>
      <c r="E458" s="39"/>
      <c r="F458" s="191" t="s">
        <v>967</v>
      </c>
      <c r="G458" s="39"/>
      <c r="H458" s="39"/>
      <c r="I458" s="192"/>
      <c r="J458" s="39"/>
      <c r="K458" s="39"/>
      <c r="L458" s="42"/>
      <c r="M458" s="193"/>
      <c r="N458" s="194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169</v>
      </c>
      <c r="AU458" s="20" t="s">
        <v>84</v>
      </c>
    </row>
    <row r="459" spans="1:65" s="2" customFormat="1" ht="11.25">
      <c r="A459" s="37"/>
      <c r="B459" s="38"/>
      <c r="C459" s="39"/>
      <c r="D459" s="195" t="s">
        <v>171</v>
      </c>
      <c r="E459" s="39"/>
      <c r="F459" s="196" t="s">
        <v>968</v>
      </c>
      <c r="G459" s="39"/>
      <c r="H459" s="39"/>
      <c r="I459" s="192"/>
      <c r="J459" s="39"/>
      <c r="K459" s="39"/>
      <c r="L459" s="42"/>
      <c r="M459" s="193"/>
      <c r="N459" s="194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171</v>
      </c>
      <c r="AU459" s="20" t="s">
        <v>84</v>
      </c>
    </row>
    <row r="460" spans="1:65" s="14" customFormat="1" ht="11.25">
      <c r="B460" s="207"/>
      <c r="C460" s="208"/>
      <c r="D460" s="190" t="s">
        <v>173</v>
      </c>
      <c r="E460" s="209" t="s">
        <v>19</v>
      </c>
      <c r="F460" s="210" t="s">
        <v>969</v>
      </c>
      <c r="G460" s="208"/>
      <c r="H460" s="211">
        <v>31.465</v>
      </c>
      <c r="I460" s="212"/>
      <c r="J460" s="208"/>
      <c r="K460" s="208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173</v>
      </c>
      <c r="AU460" s="217" t="s">
        <v>84</v>
      </c>
      <c r="AV460" s="14" t="s">
        <v>84</v>
      </c>
      <c r="AW460" s="14" t="s">
        <v>35</v>
      </c>
      <c r="AX460" s="14" t="s">
        <v>80</v>
      </c>
      <c r="AY460" s="217" t="s">
        <v>159</v>
      </c>
    </row>
    <row r="461" spans="1:65" s="2" customFormat="1" ht="24.2" customHeight="1">
      <c r="A461" s="37"/>
      <c r="B461" s="38"/>
      <c r="C461" s="177" t="s">
        <v>970</v>
      </c>
      <c r="D461" s="177" t="s">
        <v>163</v>
      </c>
      <c r="E461" s="178" t="s">
        <v>971</v>
      </c>
      <c r="F461" s="179" t="s">
        <v>972</v>
      </c>
      <c r="G461" s="180" t="s">
        <v>166</v>
      </c>
      <c r="H461" s="181">
        <v>65.606999999999999</v>
      </c>
      <c r="I461" s="182"/>
      <c r="J461" s="183">
        <f>ROUND(I461*H461,2)</f>
        <v>0</v>
      </c>
      <c r="K461" s="179" t="s">
        <v>167</v>
      </c>
      <c r="L461" s="42"/>
      <c r="M461" s="184" t="s">
        <v>19</v>
      </c>
      <c r="N461" s="185" t="s">
        <v>46</v>
      </c>
      <c r="O461" s="67"/>
      <c r="P461" s="186">
        <f>O461*H461</f>
        <v>0</v>
      </c>
      <c r="Q461" s="186">
        <v>0</v>
      </c>
      <c r="R461" s="186">
        <f>Q461*H461</f>
        <v>0</v>
      </c>
      <c r="S461" s="186">
        <v>0</v>
      </c>
      <c r="T461" s="18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8" t="s">
        <v>228</v>
      </c>
      <c r="AT461" s="188" t="s">
        <v>163</v>
      </c>
      <c r="AU461" s="188" t="s">
        <v>84</v>
      </c>
      <c r="AY461" s="20" t="s">
        <v>159</v>
      </c>
      <c r="BE461" s="189">
        <f>IF(N461="základní",J461,0)</f>
        <v>0</v>
      </c>
      <c r="BF461" s="189">
        <f>IF(N461="snížená",J461,0)</f>
        <v>0</v>
      </c>
      <c r="BG461" s="189">
        <f>IF(N461="zákl. přenesená",J461,0)</f>
        <v>0</v>
      </c>
      <c r="BH461" s="189">
        <f>IF(N461="sníž. přenesená",J461,0)</f>
        <v>0</v>
      </c>
      <c r="BI461" s="189">
        <f>IF(N461="nulová",J461,0)</f>
        <v>0</v>
      </c>
      <c r="BJ461" s="20" t="s">
        <v>80</v>
      </c>
      <c r="BK461" s="189">
        <f>ROUND(I461*H461,2)</f>
        <v>0</v>
      </c>
      <c r="BL461" s="20" t="s">
        <v>228</v>
      </c>
      <c r="BM461" s="188" t="s">
        <v>973</v>
      </c>
    </row>
    <row r="462" spans="1:65" s="2" customFormat="1" ht="19.5">
      <c r="A462" s="37"/>
      <c r="B462" s="38"/>
      <c r="C462" s="39"/>
      <c r="D462" s="190" t="s">
        <v>169</v>
      </c>
      <c r="E462" s="39"/>
      <c r="F462" s="191" t="s">
        <v>974</v>
      </c>
      <c r="G462" s="39"/>
      <c r="H462" s="39"/>
      <c r="I462" s="192"/>
      <c r="J462" s="39"/>
      <c r="K462" s="39"/>
      <c r="L462" s="42"/>
      <c r="M462" s="193"/>
      <c r="N462" s="194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169</v>
      </c>
      <c r="AU462" s="20" t="s">
        <v>84</v>
      </c>
    </row>
    <row r="463" spans="1:65" s="2" customFormat="1" ht="11.25">
      <c r="A463" s="37"/>
      <c r="B463" s="38"/>
      <c r="C463" s="39"/>
      <c r="D463" s="195" t="s">
        <v>171</v>
      </c>
      <c r="E463" s="39"/>
      <c r="F463" s="196" t="s">
        <v>975</v>
      </c>
      <c r="G463" s="39"/>
      <c r="H463" s="39"/>
      <c r="I463" s="192"/>
      <c r="J463" s="39"/>
      <c r="K463" s="39"/>
      <c r="L463" s="42"/>
      <c r="M463" s="193"/>
      <c r="N463" s="194"/>
      <c r="O463" s="67"/>
      <c r="P463" s="67"/>
      <c r="Q463" s="67"/>
      <c r="R463" s="67"/>
      <c r="S463" s="67"/>
      <c r="T463" s="68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171</v>
      </c>
      <c r="AU463" s="20" t="s">
        <v>84</v>
      </c>
    </row>
    <row r="464" spans="1:65" s="13" customFormat="1" ht="11.25">
      <c r="B464" s="197"/>
      <c r="C464" s="198"/>
      <c r="D464" s="190" t="s">
        <v>173</v>
      </c>
      <c r="E464" s="199" t="s">
        <v>19</v>
      </c>
      <c r="F464" s="200" t="s">
        <v>952</v>
      </c>
      <c r="G464" s="198"/>
      <c r="H464" s="199" t="s">
        <v>19</v>
      </c>
      <c r="I464" s="201"/>
      <c r="J464" s="198"/>
      <c r="K464" s="198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173</v>
      </c>
      <c r="AU464" s="206" t="s">
        <v>84</v>
      </c>
      <c r="AV464" s="13" t="s">
        <v>80</v>
      </c>
      <c r="AW464" s="13" t="s">
        <v>35</v>
      </c>
      <c r="AX464" s="13" t="s">
        <v>75</v>
      </c>
      <c r="AY464" s="206" t="s">
        <v>159</v>
      </c>
    </row>
    <row r="465" spans="2:51" s="14" customFormat="1" ht="11.25">
      <c r="B465" s="207"/>
      <c r="C465" s="208"/>
      <c r="D465" s="190" t="s">
        <v>173</v>
      </c>
      <c r="E465" s="209" t="s">
        <v>19</v>
      </c>
      <c r="F465" s="210" t="s">
        <v>976</v>
      </c>
      <c r="G465" s="208"/>
      <c r="H465" s="211">
        <v>3.6</v>
      </c>
      <c r="I465" s="212"/>
      <c r="J465" s="208"/>
      <c r="K465" s="208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173</v>
      </c>
      <c r="AU465" s="217" t="s">
        <v>84</v>
      </c>
      <c r="AV465" s="14" t="s">
        <v>84</v>
      </c>
      <c r="AW465" s="14" t="s">
        <v>35</v>
      </c>
      <c r="AX465" s="14" t="s">
        <v>75</v>
      </c>
      <c r="AY465" s="217" t="s">
        <v>159</v>
      </c>
    </row>
    <row r="466" spans="2:51" s="14" customFormat="1" ht="11.25">
      <c r="B466" s="207"/>
      <c r="C466" s="208"/>
      <c r="D466" s="190" t="s">
        <v>173</v>
      </c>
      <c r="E466" s="209" t="s">
        <v>19</v>
      </c>
      <c r="F466" s="210" t="s">
        <v>977</v>
      </c>
      <c r="G466" s="208"/>
      <c r="H466" s="211">
        <v>5.5</v>
      </c>
      <c r="I466" s="212"/>
      <c r="J466" s="208"/>
      <c r="K466" s="208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173</v>
      </c>
      <c r="AU466" s="217" t="s">
        <v>84</v>
      </c>
      <c r="AV466" s="14" t="s">
        <v>84</v>
      </c>
      <c r="AW466" s="14" t="s">
        <v>35</v>
      </c>
      <c r="AX466" s="14" t="s">
        <v>75</v>
      </c>
      <c r="AY466" s="217" t="s">
        <v>159</v>
      </c>
    </row>
    <row r="467" spans="2:51" s="13" customFormat="1" ht="11.25">
      <c r="B467" s="197"/>
      <c r="C467" s="198"/>
      <c r="D467" s="190" t="s">
        <v>173</v>
      </c>
      <c r="E467" s="199" t="s">
        <v>19</v>
      </c>
      <c r="F467" s="200" t="s">
        <v>956</v>
      </c>
      <c r="G467" s="198"/>
      <c r="H467" s="199" t="s">
        <v>19</v>
      </c>
      <c r="I467" s="201"/>
      <c r="J467" s="198"/>
      <c r="K467" s="198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173</v>
      </c>
      <c r="AU467" s="206" t="s">
        <v>84</v>
      </c>
      <c r="AV467" s="13" t="s">
        <v>80</v>
      </c>
      <c r="AW467" s="13" t="s">
        <v>35</v>
      </c>
      <c r="AX467" s="13" t="s">
        <v>75</v>
      </c>
      <c r="AY467" s="206" t="s">
        <v>159</v>
      </c>
    </row>
    <row r="468" spans="2:51" s="14" customFormat="1" ht="11.25">
      <c r="B468" s="207"/>
      <c r="C468" s="208"/>
      <c r="D468" s="190" t="s">
        <v>173</v>
      </c>
      <c r="E468" s="209" t="s">
        <v>19</v>
      </c>
      <c r="F468" s="210" t="s">
        <v>978</v>
      </c>
      <c r="G468" s="208"/>
      <c r="H468" s="211">
        <v>4.55</v>
      </c>
      <c r="I468" s="212"/>
      <c r="J468" s="208"/>
      <c r="K468" s="208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173</v>
      </c>
      <c r="AU468" s="217" t="s">
        <v>84</v>
      </c>
      <c r="AV468" s="14" t="s">
        <v>84</v>
      </c>
      <c r="AW468" s="14" t="s">
        <v>35</v>
      </c>
      <c r="AX468" s="14" t="s">
        <v>75</v>
      </c>
      <c r="AY468" s="217" t="s">
        <v>159</v>
      </c>
    </row>
    <row r="469" spans="2:51" s="14" customFormat="1" ht="11.25">
      <c r="B469" s="207"/>
      <c r="C469" s="208"/>
      <c r="D469" s="190" t="s">
        <v>173</v>
      </c>
      <c r="E469" s="209" t="s">
        <v>19</v>
      </c>
      <c r="F469" s="210" t="s">
        <v>979</v>
      </c>
      <c r="G469" s="208"/>
      <c r="H469" s="211">
        <v>10.43</v>
      </c>
      <c r="I469" s="212"/>
      <c r="J469" s="208"/>
      <c r="K469" s="208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173</v>
      </c>
      <c r="AU469" s="217" t="s">
        <v>84</v>
      </c>
      <c r="AV469" s="14" t="s">
        <v>84</v>
      </c>
      <c r="AW469" s="14" t="s">
        <v>35</v>
      </c>
      <c r="AX469" s="14" t="s">
        <v>75</v>
      </c>
      <c r="AY469" s="217" t="s">
        <v>159</v>
      </c>
    </row>
    <row r="470" spans="2:51" s="13" customFormat="1" ht="11.25">
      <c r="B470" s="197"/>
      <c r="C470" s="198"/>
      <c r="D470" s="190" t="s">
        <v>173</v>
      </c>
      <c r="E470" s="199" t="s">
        <v>19</v>
      </c>
      <c r="F470" s="200" t="s">
        <v>980</v>
      </c>
      <c r="G470" s="198"/>
      <c r="H470" s="199" t="s">
        <v>19</v>
      </c>
      <c r="I470" s="201"/>
      <c r="J470" s="198"/>
      <c r="K470" s="198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173</v>
      </c>
      <c r="AU470" s="206" t="s">
        <v>84</v>
      </c>
      <c r="AV470" s="13" t="s">
        <v>80</v>
      </c>
      <c r="AW470" s="13" t="s">
        <v>35</v>
      </c>
      <c r="AX470" s="13" t="s">
        <v>75</v>
      </c>
      <c r="AY470" s="206" t="s">
        <v>159</v>
      </c>
    </row>
    <row r="471" spans="2:51" s="14" customFormat="1" ht="11.25">
      <c r="B471" s="207"/>
      <c r="C471" s="208"/>
      <c r="D471" s="190" t="s">
        <v>173</v>
      </c>
      <c r="E471" s="209" t="s">
        <v>19</v>
      </c>
      <c r="F471" s="210" t="s">
        <v>981</v>
      </c>
      <c r="G471" s="208"/>
      <c r="H471" s="211">
        <v>15.8</v>
      </c>
      <c r="I471" s="212"/>
      <c r="J471" s="208"/>
      <c r="K471" s="208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173</v>
      </c>
      <c r="AU471" s="217" t="s">
        <v>84</v>
      </c>
      <c r="AV471" s="14" t="s">
        <v>84</v>
      </c>
      <c r="AW471" s="14" t="s">
        <v>35</v>
      </c>
      <c r="AX471" s="14" t="s">
        <v>75</v>
      </c>
      <c r="AY471" s="217" t="s">
        <v>159</v>
      </c>
    </row>
    <row r="472" spans="2:51" s="13" customFormat="1" ht="11.25">
      <c r="B472" s="197"/>
      <c r="C472" s="198"/>
      <c r="D472" s="190" t="s">
        <v>173</v>
      </c>
      <c r="E472" s="199" t="s">
        <v>19</v>
      </c>
      <c r="F472" s="200" t="s">
        <v>982</v>
      </c>
      <c r="G472" s="198"/>
      <c r="H472" s="199" t="s">
        <v>19</v>
      </c>
      <c r="I472" s="201"/>
      <c r="J472" s="198"/>
      <c r="K472" s="198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173</v>
      </c>
      <c r="AU472" s="206" t="s">
        <v>84</v>
      </c>
      <c r="AV472" s="13" t="s">
        <v>80</v>
      </c>
      <c r="AW472" s="13" t="s">
        <v>35</v>
      </c>
      <c r="AX472" s="13" t="s">
        <v>75</v>
      </c>
      <c r="AY472" s="206" t="s">
        <v>159</v>
      </c>
    </row>
    <row r="473" spans="2:51" s="14" customFormat="1" ht="11.25">
      <c r="B473" s="207"/>
      <c r="C473" s="208"/>
      <c r="D473" s="190" t="s">
        <v>173</v>
      </c>
      <c r="E473" s="209" t="s">
        <v>19</v>
      </c>
      <c r="F473" s="210" t="s">
        <v>983</v>
      </c>
      <c r="G473" s="208"/>
      <c r="H473" s="211">
        <v>4.2</v>
      </c>
      <c r="I473" s="212"/>
      <c r="J473" s="208"/>
      <c r="K473" s="208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173</v>
      </c>
      <c r="AU473" s="217" t="s">
        <v>84</v>
      </c>
      <c r="AV473" s="14" t="s">
        <v>84</v>
      </c>
      <c r="AW473" s="14" t="s">
        <v>35</v>
      </c>
      <c r="AX473" s="14" t="s">
        <v>75</v>
      </c>
      <c r="AY473" s="217" t="s">
        <v>159</v>
      </c>
    </row>
    <row r="474" spans="2:51" s="14" customFormat="1" ht="11.25">
      <c r="B474" s="207"/>
      <c r="C474" s="208"/>
      <c r="D474" s="190" t="s">
        <v>173</v>
      </c>
      <c r="E474" s="209" t="s">
        <v>19</v>
      </c>
      <c r="F474" s="210" t="s">
        <v>984</v>
      </c>
      <c r="G474" s="208"/>
      <c r="H474" s="211">
        <v>4.71</v>
      </c>
      <c r="I474" s="212"/>
      <c r="J474" s="208"/>
      <c r="K474" s="208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173</v>
      </c>
      <c r="AU474" s="217" t="s">
        <v>84</v>
      </c>
      <c r="AV474" s="14" t="s">
        <v>84</v>
      </c>
      <c r="AW474" s="14" t="s">
        <v>35</v>
      </c>
      <c r="AX474" s="14" t="s">
        <v>75</v>
      </c>
      <c r="AY474" s="217" t="s">
        <v>159</v>
      </c>
    </row>
    <row r="475" spans="2:51" s="13" customFormat="1" ht="11.25">
      <c r="B475" s="197"/>
      <c r="C475" s="198"/>
      <c r="D475" s="190" t="s">
        <v>173</v>
      </c>
      <c r="E475" s="199" t="s">
        <v>19</v>
      </c>
      <c r="F475" s="200" t="s">
        <v>985</v>
      </c>
      <c r="G475" s="198"/>
      <c r="H475" s="199" t="s">
        <v>19</v>
      </c>
      <c r="I475" s="201"/>
      <c r="J475" s="198"/>
      <c r="K475" s="198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173</v>
      </c>
      <c r="AU475" s="206" t="s">
        <v>84</v>
      </c>
      <c r="AV475" s="13" t="s">
        <v>80</v>
      </c>
      <c r="AW475" s="13" t="s">
        <v>35</v>
      </c>
      <c r="AX475" s="13" t="s">
        <v>75</v>
      </c>
      <c r="AY475" s="206" t="s">
        <v>159</v>
      </c>
    </row>
    <row r="476" spans="2:51" s="14" customFormat="1" ht="11.25">
      <c r="B476" s="207"/>
      <c r="C476" s="208"/>
      <c r="D476" s="190" t="s">
        <v>173</v>
      </c>
      <c r="E476" s="209" t="s">
        <v>19</v>
      </c>
      <c r="F476" s="210" t="s">
        <v>986</v>
      </c>
      <c r="G476" s="208"/>
      <c r="H476" s="211">
        <v>5.5</v>
      </c>
      <c r="I476" s="212"/>
      <c r="J476" s="208"/>
      <c r="K476" s="208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173</v>
      </c>
      <c r="AU476" s="217" t="s">
        <v>84</v>
      </c>
      <c r="AV476" s="14" t="s">
        <v>84</v>
      </c>
      <c r="AW476" s="14" t="s">
        <v>35</v>
      </c>
      <c r="AX476" s="14" t="s">
        <v>75</v>
      </c>
      <c r="AY476" s="217" t="s">
        <v>159</v>
      </c>
    </row>
    <row r="477" spans="2:51" s="14" customFormat="1" ht="11.25">
      <c r="B477" s="207"/>
      <c r="C477" s="208"/>
      <c r="D477" s="190" t="s">
        <v>173</v>
      </c>
      <c r="E477" s="209" t="s">
        <v>19</v>
      </c>
      <c r="F477" s="210" t="s">
        <v>987</v>
      </c>
      <c r="G477" s="208"/>
      <c r="H477" s="211">
        <v>2.948</v>
      </c>
      <c r="I477" s="212"/>
      <c r="J477" s="208"/>
      <c r="K477" s="208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173</v>
      </c>
      <c r="AU477" s="217" t="s">
        <v>84</v>
      </c>
      <c r="AV477" s="14" t="s">
        <v>84</v>
      </c>
      <c r="AW477" s="14" t="s">
        <v>35</v>
      </c>
      <c r="AX477" s="14" t="s">
        <v>75</v>
      </c>
      <c r="AY477" s="217" t="s">
        <v>159</v>
      </c>
    </row>
    <row r="478" spans="2:51" s="13" customFormat="1" ht="11.25">
      <c r="B478" s="197"/>
      <c r="C478" s="198"/>
      <c r="D478" s="190" t="s">
        <v>173</v>
      </c>
      <c r="E478" s="199" t="s">
        <v>19</v>
      </c>
      <c r="F478" s="200" t="s">
        <v>988</v>
      </c>
      <c r="G478" s="198"/>
      <c r="H478" s="199" t="s">
        <v>19</v>
      </c>
      <c r="I478" s="201"/>
      <c r="J478" s="198"/>
      <c r="K478" s="198"/>
      <c r="L478" s="202"/>
      <c r="M478" s="203"/>
      <c r="N478" s="204"/>
      <c r="O478" s="204"/>
      <c r="P478" s="204"/>
      <c r="Q478" s="204"/>
      <c r="R478" s="204"/>
      <c r="S478" s="204"/>
      <c r="T478" s="205"/>
      <c r="AT478" s="206" t="s">
        <v>173</v>
      </c>
      <c r="AU478" s="206" t="s">
        <v>84</v>
      </c>
      <c r="AV478" s="13" t="s">
        <v>80</v>
      </c>
      <c r="AW478" s="13" t="s">
        <v>35</v>
      </c>
      <c r="AX478" s="13" t="s">
        <v>75</v>
      </c>
      <c r="AY478" s="206" t="s">
        <v>159</v>
      </c>
    </row>
    <row r="479" spans="2:51" s="14" customFormat="1" ht="11.25">
      <c r="B479" s="207"/>
      <c r="C479" s="208"/>
      <c r="D479" s="190" t="s">
        <v>173</v>
      </c>
      <c r="E479" s="209" t="s">
        <v>19</v>
      </c>
      <c r="F479" s="210" t="s">
        <v>986</v>
      </c>
      <c r="G479" s="208"/>
      <c r="H479" s="211">
        <v>5.5</v>
      </c>
      <c r="I479" s="212"/>
      <c r="J479" s="208"/>
      <c r="K479" s="208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173</v>
      </c>
      <c r="AU479" s="217" t="s">
        <v>84</v>
      </c>
      <c r="AV479" s="14" t="s">
        <v>84</v>
      </c>
      <c r="AW479" s="14" t="s">
        <v>35</v>
      </c>
      <c r="AX479" s="14" t="s">
        <v>75</v>
      </c>
      <c r="AY479" s="217" t="s">
        <v>159</v>
      </c>
    </row>
    <row r="480" spans="2:51" s="14" customFormat="1" ht="11.25">
      <c r="B480" s="207"/>
      <c r="C480" s="208"/>
      <c r="D480" s="190" t="s">
        <v>173</v>
      </c>
      <c r="E480" s="209" t="s">
        <v>19</v>
      </c>
      <c r="F480" s="210" t="s">
        <v>989</v>
      </c>
      <c r="G480" s="208"/>
      <c r="H480" s="211">
        <v>2.8690000000000002</v>
      </c>
      <c r="I480" s="212"/>
      <c r="J480" s="208"/>
      <c r="K480" s="208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173</v>
      </c>
      <c r="AU480" s="217" t="s">
        <v>84</v>
      </c>
      <c r="AV480" s="14" t="s">
        <v>84</v>
      </c>
      <c r="AW480" s="14" t="s">
        <v>35</v>
      </c>
      <c r="AX480" s="14" t="s">
        <v>75</v>
      </c>
      <c r="AY480" s="217" t="s">
        <v>159</v>
      </c>
    </row>
    <row r="481" spans="1:65" s="15" customFormat="1" ht="11.25">
      <c r="B481" s="218"/>
      <c r="C481" s="219"/>
      <c r="D481" s="190" t="s">
        <v>173</v>
      </c>
      <c r="E481" s="220" t="s">
        <v>19</v>
      </c>
      <c r="F481" s="221" t="s">
        <v>272</v>
      </c>
      <c r="G481" s="219"/>
      <c r="H481" s="222">
        <v>65.606999999999999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173</v>
      </c>
      <c r="AU481" s="228" t="s">
        <v>84</v>
      </c>
      <c r="AV481" s="15" t="s">
        <v>90</v>
      </c>
      <c r="AW481" s="15" t="s">
        <v>35</v>
      </c>
      <c r="AX481" s="15" t="s">
        <v>80</v>
      </c>
      <c r="AY481" s="228" t="s">
        <v>159</v>
      </c>
    </row>
    <row r="482" spans="1:65" s="2" customFormat="1" ht="33" customHeight="1">
      <c r="A482" s="37"/>
      <c r="B482" s="38"/>
      <c r="C482" s="177" t="s">
        <v>990</v>
      </c>
      <c r="D482" s="177" t="s">
        <v>163</v>
      </c>
      <c r="E482" s="178" t="s">
        <v>991</v>
      </c>
      <c r="F482" s="179" t="s">
        <v>992</v>
      </c>
      <c r="G482" s="180" t="s">
        <v>233</v>
      </c>
      <c r="H482" s="181">
        <v>96.42</v>
      </c>
      <c r="I482" s="182"/>
      <c r="J482" s="183">
        <f>ROUND(I482*H482,2)</f>
        <v>0</v>
      </c>
      <c r="K482" s="179" t="s">
        <v>167</v>
      </c>
      <c r="L482" s="42"/>
      <c r="M482" s="184" t="s">
        <v>19</v>
      </c>
      <c r="N482" s="185" t="s">
        <v>46</v>
      </c>
      <c r="O482" s="67"/>
      <c r="P482" s="186">
        <f>O482*H482</f>
        <v>0</v>
      </c>
      <c r="Q482" s="186">
        <v>2.0000000000000002E-5</v>
      </c>
      <c r="R482" s="186">
        <f>Q482*H482</f>
        <v>1.9284000000000003E-3</v>
      </c>
      <c r="S482" s="186">
        <v>0</v>
      </c>
      <c r="T482" s="187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8" t="s">
        <v>228</v>
      </c>
      <c r="AT482" s="188" t="s">
        <v>163</v>
      </c>
      <c r="AU482" s="188" t="s">
        <v>84</v>
      </c>
      <c r="AY482" s="20" t="s">
        <v>159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20" t="s">
        <v>80</v>
      </c>
      <c r="BK482" s="189">
        <f>ROUND(I482*H482,2)</f>
        <v>0</v>
      </c>
      <c r="BL482" s="20" t="s">
        <v>228</v>
      </c>
      <c r="BM482" s="188" t="s">
        <v>993</v>
      </c>
    </row>
    <row r="483" spans="1:65" s="2" customFormat="1" ht="19.5">
      <c r="A483" s="37"/>
      <c r="B483" s="38"/>
      <c r="C483" s="39"/>
      <c r="D483" s="190" t="s">
        <v>169</v>
      </c>
      <c r="E483" s="39"/>
      <c r="F483" s="191" t="s">
        <v>994</v>
      </c>
      <c r="G483" s="39"/>
      <c r="H483" s="39"/>
      <c r="I483" s="192"/>
      <c r="J483" s="39"/>
      <c r="K483" s="39"/>
      <c r="L483" s="42"/>
      <c r="M483" s="193"/>
      <c r="N483" s="194"/>
      <c r="O483" s="67"/>
      <c r="P483" s="67"/>
      <c r="Q483" s="67"/>
      <c r="R483" s="67"/>
      <c r="S483" s="67"/>
      <c r="T483" s="68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20" t="s">
        <v>169</v>
      </c>
      <c r="AU483" s="20" t="s">
        <v>84</v>
      </c>
    </row>
    <row r="484" spans="1:65" s="2" customFormat="1" ht="11.25">
      <c r="A484" s="37"/>
      <c r="B484" s="38"/>
      <c r="C484" s="39"/>
      <c r="D484" s="195" t="s">
        <v>171</v>
      </c>
      <c r="E484" s="39"/>
      <c r="F484" s="196" t="s">
        <v>995</v>
      </c>
      <c r="G484" s="39"/>
      <c r="H484" s="39"/>
      <c r="I484" s="192"/>
      <c r="J484" s="39"/>
      <c r="K484" s="39"/>
      <c r="L484" s="42"/>
      <c r="M484" s="193"/>
      <c r="N484" s="194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171</v>
      </c>
      <c r="AU484" s="20" t="s">
        <v>84</v>
      </c>
    </row>
    <row r="485" spans="1:65" s="13" customFormat="1" ht="11.25">
      <c r="B485" s="197"/>
      <c r="C485" s="198"/>
      <c r="D485" s="190" t="s">
        <v>173</v>
      </c>
      <c r="E485" s="199" t="s">
        <v>19</v>
      </c>
      <c r="F485" s="200" t="s">
        <v>996</v>
      </c>
      <c r="G485" s="198"/>
      <c r="H485" s="199" t="s">
        <v>19</v>
      </c>
      <c r="I485" s="201"/>
      <c r="J485" s="198"/>
      <c r="K485" s="198"/>
      <c r="L485" s="202"/>
      <c r="M485" s="203"/>
      <c r="N485" s="204"/>
      <c r="O485" s="204"/>
      <c r="P485" s="204"/>
      <c r="Q485" s="204"/>
      <c r="R485" s="204"/>
      <c r="S485" s="204"/>
      <c r="T485" s="205"/>
      <c r="AT485" s="206" t="s">
        <v>173</v>
      </c>
      <c r="AU485" s="206" t="s">
        <v>84</v>
      </c>
      <c r="AV485" s="13" t="s">
        <v>80</v>
      </c>
      <c r="AW485" s="13" t="s">
        <v>35</v>
      </c>
      <c r="AX485" s="13" t="s">
        <v>75</v>
      </c>
      <c r="AY485" s="206" t="s">
        <v>159</v>
      </c>
    </row>
    <row r="486" spans="1:65" s="14" customFormat="1" ht="11.25">
      <c r="B486" s="207"/>
      <c r="C486" s="208"/>
      <c r="D486" s="190" t="s">
        <v>173</v>
      </c>
      <c r="E486" s="209" t="s">
        <v>19</v>
      </c>
      <c r="F486" s="210" t="s">
        <v>962</v>
      </c>
      <c r="G486" s="208"/>
      <c r="H486" s="211">
        <v>96.42</v>
      </c>
      <c r="I486" s="212"/>
      <c r="J486" s="208"/>
      <c r="K486" s="208"/>
      <c r="L486" s="213"/>
      <c r="M486" s="240"/>
      <c r="N486" s="241"/>
      <c r="O486" s="241"/>
      <c r="P486" s="241"/>
      <c r="Q486" s="241"/>
      <c r="R486" s="241"/>
      <c r="S486" s="241"/>
      <c r="T486" s="242"/>
      <c r="AT486" s="217" t="s">
        <v>173</v>
      </c>
      <c r="AU486" s="217" t="s">
        <v>84</v>
      </c>
      <c r="AV486" s="14" t="s">
        <v>84</v>
      </c>
      <c r="AW486" s="14" t="s">
        <v>35</v>
      </c>
      <c r="AX486" s="14" t="s">
        <v>80</v>
      </c>
      <c r="AY486" s="217" t="s">
        <v>159</v>
      </c>
    </row>
    <row r="487" spans="1:65" s="2" customFormat="1" ht="6.95" customHeight="1">
      <c r="A487" s="37"/>
      <c r="B487" s="50"/>
      <c r="C487" s="51"/>
      <c r="D487" s="51"/>
      <c r="E487" s="51"/>
      <c r="F487" s="51"/>
      <c r="G487" s="51"/>
      <c r="H487" s="51"/>
      <c r="I487" s="51"/>
      <c r="J487" s="51"/>
      <c r="K487" s="51"/>
      <c r="L487" s="42"/>
      <c r="M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</sheetData>
  <sheetProtection algorithmName="SHA-512" hashValue="nPL7JWKiCRDocXbPHBOrCTvHTbcs3YpEaOq4zv4ZQcSbe3hh84EPasjlhnl+p976mzqgHEUabpVI33AhYEZMMw==" saltValue="BLqTgY8v/T+o3ss8uD1q783i4Q+tNyru5nMa++ZrulgUJNyNk4rMaT/KKKtffXZ828Smqexj4zc9b+MIXBitKw==" spinCount="100000" sheet="1" objects="1" scenarios="1" formatColumns="0" formatRows="0" autoFilter="0"/>
  <autoFilter ref="C96:K486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3" r:id="rId1"/>
    <hyperlink ref="F117" r:id="rId2"/>
    <hyperlink ref="F122" r:id="rId3"/>
    <hyperlink ref="F129" r:id="rId4"/>
    <hyperlink ref="F143" r:id="rId5"/>
    <hyperlink ref="F150" r:id="rId6"/>
    <hyperlink ref="F156" r:id="rId7"/>
    <hyperlink ref="F163" r:id="rId8"/>
    <hyperlink ref="F173" r:id="rId9"/>
    <hyperlink ref="F182" r:id="rId10"/>
    <hyperlink ref="F186" r:id="rId11"/>
    <hyperlink ref="F203" r:id="rId12"/>
    <hyperlink ref="F208" r:id="rId13"/>
    <hyperlink ref="F213" r:id="rId14"/>
    <hyperlink ref="F217" r:id="rId15"/>
    <hyperlink ref="F221" r:id="rId16"/>
    <hyperlink ref="F226" r:id="rId17"/>
    <hyperlink ref="F230" r:id="rId18"/>
    <hyperlink ref="F234" r:id="rId19"/>
    <hyperlink ref="F239" r:id="rId20"/>
    <hyperlink ref="F243" r:id="rId21"/>
    <hyperlink ref="F247" r:id="rId22"/>
    <hyperlink ref="F253" r:id="rId23"/>
    <hyperlink ref="F258" r:id="rId24"/>
    <hyperlink ref="F263" r:id="rId25"/>
    <hyperlink ref="F273" r:id="rId26"/>
    <hyperlink ref="F284" r:id="rId27"/>
    <hyperlink ref="F288" r:id="rId28"/>
    <hyperlink ref="F296" r:id="rId29"/>
    <hyperlink ref="F300" r:id="rId30"/>
    <hyperlink ref="F304" r:id="rId31"/>
    <hyperlink ref="F309" r:id="rId32"/>
    <hyperlink ref="F313" r:id="rId33"/>
    <hyperlink ref="F316" r:id="rId34"/>
    <hyperlink ref="F319" r:id="rId35"/>
    <hyperlink ref="F322" r:id="rId36"/>
    <hyperlink ref="F327" r:id="rId37"/>
    <hyperlink ref="F332" r:id="rId38"/>
    <hyperlink ref="F335" r:id="rId39"/>
    <hyperlink ref="F338" r:id="rId40"/>
    <hyperlink ref="F341" r:id="rId41"/>
    <hyperlink ref="F345" r:id="rId42"/>
    <hyperlink ref="F350" r:id="rId43"/>
    <hyperlink ref="F354" r:id="rId44"/>
    <hyperlink ref="F358" r:id="rId45"/>
    <hyperlink ref="F362" r:id="rId46"/>
    <hyperlink ref="F365" r:id="rId47"/>
    <hyperlink ref="F371" r:id="rId48"/>
    <hyperlink ref="F390" r:id="rId49"/>
    <hyperlink ref="F395" r:id="rId50"/>
    <hyperlink ref="F398" r:id="rId51"/>
    <hyperlink ref="F401" r:id="rId52"/>
    <hyperlink ref="F428" r:id="rId53"/>
    <hyperlink ref="F432" r:id="rId54"/>
    <hyperlink ref="F436" r:id="rId55"/>
    <hyperlink ref="F442" r:id="rId56"/>
    <hyperlink ref="F455" r:id="rId57"/>
    <hyperlink ref="F459" r:id="rId58"/>
    <hyperlink ref="F463" r:id="rId59"/>
    <hyperlink ref="F484" r:id="rId6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89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997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ROUND(J96,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ROUND((SUM(BE96:BE374)),  2)</f>
        <v>0</v>
      </c>
      <c r="G33" s="37"/>
      <c r="H33" s="37"/>
      <c r="I33" s="122">
        <v>0.21</v>
      </c>
      <c r="J33" s="121">
        <f>ROUND(((SUM(BE96:BE374))*I33),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ROUND((SUM(BF96:BF374)),  2)</f>
        <v>0</v>
      </c>
      <c r="G34" s="37"/>
      <c r="H34" s="37"/>
      <c r="I34" s="122">
        <v>0.12</v>
      </c>
      <c r="J34" s="121">
        <f>ROUND(((SUM(BF96:BF374))*I34),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ROUND((SUM(BG96:BG374)),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ROUND((SUM(BH96:BH374)),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ROUND((SUM(BI96:BI374)),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3 - Oprava fasády dům p.č. 52 - Klenotnictví , Cukrárna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J97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J98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J99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J105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J109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131</v>
      </c>
      <c r="E66" s="147"/>
      <c r="F66" s="147"/>
      <c r="G66" s="147"/>
      <c r="H66" s="147"/>
      <c r="I66" s="147"/>
      <c r="J66" s="148">
        <f>J138</f>
        <v>0</v>
      </c>
      <c r="K66" s="145"/>
      <c r="L66" s="149"/>
    </row>
    <row r="67" spans="1:31" s="10" customFormat="1" ht="14.85" customHeight="1">
      <c r="B67" s="144"/>
      <c r="C67" s="145"/>
      <c r="D67" s="146" t="s">
        <v>132</v>
      </c>
      <c r="E67" s="147"/>
      <c r="F67" s="147"/>
      <c r="G67" s="147"/>
      <c r="H67" s="147"/>
      <c r="I67" s="147"/>
      <c r="J67" s="148">
        <f>J139</f>
        <v>0</v>
      </c>
      <c r="K67" s="145"/>
      <c r="L67" s="149"/>
    </row>
    <row r="68" spans="1:31" s="10" customFormat="1" ht="14.85" customHeight="1">
      <c r="B68" s="144"/>
      <c r="C68" s="145"/>
      <c r="D68" s="146" t="s">
        <v>133</v>
      </c>
      <c r="E68" s="147"/>
      <c r="F68" s="147"/>
      <c r="G68" s="147"/>
      <c r="H68" s="147"/>
      <c r="I68" s="147"/>
      <c r="J68" s="148">
        <f>J193</f>
        <v>0</v>
      </c>
      <c r="K68" s="145"/>
      <c r="L68" s="149"/>
    </row>
    <row r="69" spans="1:31" s="10" customFormat="1" ht="14.85" customHeight="1">
      <c r="B69" s="144"/>
      <c r="C69" s="145"/>
      <c r="D69" s="146" t="s">
        <v>135</v>
      </c>
      <c r="E69" s="147"/>
      <c r="F69" s="147"/>
      <c r="G69" s="147"/>
      <c r="H69" s="147"/>
      <c r="I69" s="147"/>
      <c r="J69" s="148">
        <f>J210</f>
        <v>0</v>
      </c>
      <c r="K69" s="145"/>
      <c r="L69" s="149"/>
    </row>
    <row r="70" spans="1:31" s="10" customFormat="1" ht="14.85" customHeight="1">
      <c r="B70" s="144"/>
      <c r="C70" s="145"/>
      <c r="D70" s="146" t="s">
        <v>136</v>
      </c>
      <c r="E70" s="147"/>
      <c r="F70" s="147"/>
      <c r="G70" s="147"/>
      <c r="H70" s="147"/>
      <c r="I70" s="147"/>
      <c r="J70" s="148">
        <f>J221</f>
        <v>0</v>
      </c>
      <c r="K70" s="145"/>
      <c r="L70" s="149"/>
    </row>
    <row r="71" spans="1:31" s="10" customFormat="1" ht="14.85" customHeight="1">
      <c r="B71" s="144"/>
      <c r="C71" s="145"/>
      <c r="D71" s="146" t="s">
        <v>137</v>
      </c>
      <c r="E71" s="147"/>
      <c r="F71" s="147"/>
      <c r="G71" s="147"/>
      <c r="H71" s="147"/>
      <c r="I71" s="147"/>
      <c r="J71" s="148">
        <f>J234</f>
        <v>0</v>
      </c>
      <c r="K71" s="145"/>
      <c r="L71" s="149"/>
    </row>
    <row r="72" spans="1:31" s="10" customFormat="1" ht="14.85" customHeight="1">
      <c r="B72" s="144"/>
      <c r="C72" s="145"/>
      <c r="D72" s="146" t="s">
        <v>138</v>
      </c>
      <c r="E72" s="147"/>
      <c r="F72" s="147"/>
      <c r="G72" s="147"/>
      <c r="H72" s="147"/>
      <c r="I72" s="147"/>
      <c r="J72" s="148">
        <f>J238</f>
        <v>0</v>
      </c>
      <c r="K72" s="145"/>
      <c r="L72" s="149"/>
    </row>
    <row r="73" spans="1:31" s="9" customFormat="1" ht="24.95" customHeight="1">
      <c r="B73" s="138"/>
      <c r="C73" s="139"/>
      <c r="D73" s="140" t="s">
        <v>139</v>
      </c>
      <c r="E73" s="141"/>
      <c r="F73" s="141"/>
      <c r="G73" s="141"/>
      <c r="H73" s="141"/>
      <c r="I73" s="141"/>
      <c r="J73" s="142">
        <f>J252</f>
        <v>0</v>
      </c>
      <c r="K73" s="139"/>
      <c r="L73" s="143"/>
    </row>
    <row r="74" spans="1:31" s="10" customFormat="1" ht="19.899999999999999" customHeight="1">
      <c r="B74" s="144"/>
      <c r="C74" s="145"/>
      <c r="D74" s="146" t="s">
        <v>651</v>
      </c>
      <c r="E74" s="147"/>
      <c r="F74" s="147"/>
      <c r="G74" s="147"/>
      <c r="H74" s="147"/>
      <c r="I74" s="147"/>
      <c r="J74" s="148">
        <f>J253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141</v>
      </c>
      <c r="E75" s="147"/>
      <c r="F75" s="147"/>
      <c r="G75" s="147"/>
      <c r="H75" s="147"/>
      <c r="I75" s="147"/>
      <c r="J75" s="148">
        <f>J271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143</v>
      </c>
      <c r="E76" s="147"/>
      <c r="F76" s="147"/>
      <c r="G76" s="147"/>
      <c r="H76" s="147"/>
      <c r="I76" s="147"/>
      <c r="J76" s="148">
        <f>J285</f>
        <v>0</v>
      </c>
      <c r="K76" s="145"/>
      <c r="L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6" t="s">
        <v>144</v>
      </c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26.25" customHeight="1">
      <c r="A86" s="37"/>
      <c r="B86" s="38"/>
      <c r="C86" s="39"/>
      <c r="D86" s="39"/>
      <c r="E86" s="409" t="str">
        <f>E7</f>
        <v>Oprava a údržba podloubí a části vekovních fasád Mírové nám., Bílina</v>
      </c>
      <c r="F86" s="410"/>
      <c r="G86" s="410"/>
      <c r="H86" s="410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119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66" t="str">
        <f>E9</f>
        <v>3 - Oprava fasády dům p.č. 52 - Klenotnictví , Cukrárna</v>
      </c>
      <c r="F88" s="411"/>
      <c r="G88" s="411"/>
      <c r="H88" s="411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F12</f>
        <v>Bílina</v>
      </c>
      <c r="G90" s="39"/>
      <c r="H90" s="39"/>
      <c r="I90" s="32" t="s">
        <v>23</v>
      </c>
      <c r="J90" s="62" t="str">
        <f>IF(J12="","",J12)</f>
        <v>6. 12. 2024</v>
      </c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E15</f>
        <v>Město Bílina</v>
      </c>
      <c r="G92" s="39"/>
      <c r="H92" s="39"/>
      <c r="I92" s="32" t="s">
        <v>33</v>
      </c>
      <c r="J92" s="35" t="str">
        <f>E21</f>
        <v xml:space="preserve"> 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31</v>
      </c>
      <c r="D93" s="39"/>
      <c r="E93" s="39"/>
      <c r="F93" s="30" t="str">
        <f>IF(E18="","",E18)</f>
        <v>Vyplň údaj</v>
      </c>
      <c r="G93" s="39"/>
      <c r="H93" s="39"/>
      <c r="I93" s="32" t="s">
        <v>36</v>
      </c>
      <c r="J93" s="35" t="str">
        <f>E24</f>
        <v>Ing. Jaromír Pýcha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145</v>
      </c>
      <c r="D95" s="153" t="s">
        <v>60</v>
      </c>
      <c r="E95" s="153" t="s">
        <v>56</v>
      </c>
      <c r="F95" s="153" t="s">
        <v>57</v>
      </c>
      <c r="G95" s="153" t="s">
        <v>146</v>
      </c>
      <c r="H95" s="153" t="s">
        <v>147</v>
      </c>
      <c r="I95" s="153" t="s">
        <v>148</v>
      </c>
      <c r="J95" s="153" t="s">
        <v>123</v>
      </c>
      <c r="K95" s="154" t="s">
        <v>149</v>
      </c>
      <c r="L95" s="155"/>
      <c r="M95" s="71" t="s">
        <v>19</v>
      </c>
      <c r="N95" s="72" t="s">
        <v>45</v>
      </c>
      <c r="O95" s="72" t="s">
        <v>150</v>
      </c>
      <c r="P95" s="72" t="s">
        <v>151</v>
      </c>
      <c r="Q95" s="72" t="s">
        <v>152</v>
      </c>
      <c r="R95" s="72" t="s">
        <v>153</v>
      </c>
      <c r="S95" s="72" t="s">
        <v>154</v>
      </c>
      <c r="T95" s="73" t="s">
        <v>155</v>
      </c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</row>
    <row r="96" spans="1:63" s="2" customFormat="1" ht="22.9" customHeight="1">
      <c r="A96" s="37"/>
      <c r="B96" s="38"/>
      <c r="C96" s="78" t="s">
        <v>156</v>
      </c>
      <c r="D96" s="39"/>
      <c r="E96" s="39"/>
      <c r="F96" s="39"/>
      <c r="G96" s="39"/>
      <c r="H96" s="39"/>
      <c r="I96" s="39"/>
      <c r="J96" s="156">
        <f>BK96</f>
        <v>0</v>
      </c>
      <c r="K96" s="39"/>
      <c r="L96" s="42"/>
      <c r="M96" s="74"/>
      <c r="N96" s="157"/>
      <c r="O96" s="75"/>
      <c r="P96" s="158">
        <f>P97+P252</f>
        <v>0</v>
      </c>
      <c r="Q96" s="75"/>
      <c r="R96" s="158">
        <f>R97+R252</f>
        <v>0.9093654000000001</v>
      </c>
      <c r="S96" s="75"/>
      <c r="T96" s="159">
        <f>T97+T252</f>
        <v>0.70827399999999996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74</v>
      </c>
      <c r="AU96" s="20" t="s">
        <v>124</v>
      </c>
      <c r="BK96" s="160">
        <f>BK97+BK252</f>
        <v>0</v>
      </c>
    </row>
    <row r="97" spans="1:65" s="12" customFormat="1" ht="25.9" customHeight="1">
      <c r="B97" s="161"/>
      <c r="C97" s="162"/>
      <c r="D97" s="163" t="s">
        <v>74</v>
      </c>
      <c r="E97" s="164" t="s">
        <v>157</v>
      </c>
      <c r="F97" s="164" t="s">
        <v>158</v>
      </c>
      <c r="G97" s="162"/>
      <c r="H97" s="162"/>
      <c r="I97" s="165"/>
      <c r="J97" s="166">
        <f>BK97</f>
        <v>0</v>
      </c>
      <c r="K97" s="162"/>
      <c r="L97" s="167"/>
      <c r="M97" s="168"/>
      <c r="N97" s="169"/>
      <c r="O97" s="169"/>
      <c r="P97" s="170">
        <f>P98+P105+P108+P138</f>
        <v>0</v>
      </c>
      <c r="Q97" s="169"/>
      <c r="R97" s="170">
        <f>R98+R105+R108+R138</f>
        <v>0.79500730000000008</v>
      </c>
      <c r="S97" s="169"/>
      <c r="T97" s="171">
        <f>T98+T105+T108+T138</f>
        <v>0.62828099999999998</v>
      </c>
      <c r="AR97" s="172" t="s">
        <v>80</v>
      </c>
      <c r="AT97" s="173" t="s">
        <v>74</v>
      </c>
      <c r="AU97" s="173" t="s">
        <v>75</v>
      </c>
      <c r="AY97" s="172" t="s">
        <v>159</v>
      </c>
      <c r="BK97" s="174">
        <f>BK98+BK105+BK108+BK138</f>
        <v>0</v>
      </c>
    </row>
    <row r="98" spans="1:65" s="12" customFormat="1" ht="22.9" customHeight="1">
      <c r="B98" s="161"/>
      <c r="C98" s="162"/>
      <c r="D98" s="163" t="s">
        <v>74</v>
      </c>
      <c r="E98" s="175" t="s">
        <v>87</v>
      </c>
      <c r="F98" s="175" t="s">
        <v>160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P99</f>
        <v>0</v>
      </c>
      <c r="Q98" s="169"/>
      <c r="R98" s="170">
        <f>R99</f>
        <v>4.189E-3</v>
      </c>
      <c r="S98" s="169"/>
      <c r="T98" s="171">
        <f>T99</f>
        <v>7.1000000000000005E-5</v>
      </c>
      <c r="AR98" s="172" t="s">
        <v>80</v>
      </c>
      <c r="AT98" s="173" t="s">
        <v>74</v>
      </c>
      <c r="AU98" s="173" t="s">
        <v>80</v>
      </c>
      <c r="AY98" s="172" t="s">
        <v>159</v>
      </c>
      <c r="BK98" s="174">
        <f>BK99</f>
        <v>0</v>
      </c>
    </row>
    <row r="99" spans="1:65" s="12" customFormat="1" ht="20.85" customHeight="1">
      <c r="B99" s="161"/>
      <c r="C99" s="162"/>
      <c r="D99" s="163" t="s">
        <v>74</v>
      </c>
      <c r="E99" s="175" t="s">
        <v>161</v>
      </c>
      <c r="F99" s="175" t="s">
        <v>162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f>SUM(P100:P104)</f>
        <v>0</v>
      </c>
      <c r="Q99" s="169"/>
      <c r="R99" s="170">
        <f>SUM(R100:R104)</f>
        <v>4.189E-3</v>
      </c>
      <c r="S99" s="169"/>
      <c r="T99" s="171">
        <f>SUM(T100:T104)</f>
        <v>7.1000000000000005E-5</v>
      </c>
      <c r="AR99" s="172" t="s">
        <v>80</v>
      </c>
      <c r="AT99" s="173" t="s">
        <v>74</v>
      </c>
      <c r="AU99" s="173" t="s">
        <v>84</v>
      </c>
      <c r="AY99" s="172" t="s">
        <v>159</v>
      </c>
      <c r="BK99" s="174">
        <f>SUM(BK100:BK104)</f>
        <v>0</v>
      </c>
    </row>
    <row r="100" spans="1:65" s="2" customFormat="1" ht="24.2" customHeight="1">
      <c r="A100" s="37"/>
      <c r="B100" s="38"/>
      <c r="C100" s="177" t="s">
        <v>80</v>
      </c>
      <c r="D100" s="177" t="s">
        <v>163</v>
      </c>
      <c r="E100" s="178" t="s">
        <v>164</v>
      </c>
      <c r="F100" s="179" t="s">
        <v>165</v>
      </c>
      <c r="G100" s="180" t="s">
        <v>166</v>
      </c>
      <c r="H100" s="181">
        <v>7.1</v>
      </c>
      <c r="I100" s="182"/>
      <c r="J100" s="183">
        <f>ROUND(I100*H100,2)</f>
        <v>0</v>
      </c>
      <c r="K100" s="179" t="s">
        <v>167</v>
      </c>
      <c r="L100" s="42"/>
      <c r="M100" s="184" t="s">
        <v>19</v>
      </c>
      <c r="N100" s="185" t="s">
        <v>46</v>
      </c>
      <c r="O100" s="67"/>
      <c r="P100" s="186">
        <f>O100*H100</f>
        <v>0</v>
      </c>
      <c r="Q100" s="186">
        <v>5.9000000000000003E-4</v>
      </c>
      <c r="R100" s="186">
        <f>Q100*H100</f>
        <v>4.189E-3</v>
      </c>
      <c r="S100" s="186">
        <v>1.0000000000000001E-5</v>
      </c>
      <c r="T100" s="187">
        <f>S100*H100</f>
        <v>7.1000000000000005E-5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8" t="s">
        <v>90</v>
      </c>
      <c r="AT100" s="188" t="s">
        <v>163</v>
      </c>
      <c r="AU100" s="188" t="s">
        <v>87</v>
      </c>
      <c r="AY100" s="20" t="s">
        <v>159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20" t="s">
        <v>80</v>
      </c>
      <c r="BK100" s="189">
        <f>ROUND(I100*H100,2)</f>
        <v>0</v>
      </c>
      <c r="BL100" s="20" t="s">
        <v>90</v>
      </c>
      <c r="BM100" s="188" t="s">
        <v>998</v>
      </c>
    </row>
    <row r="101" spans="1:65" s="2" customFormat="1" ht="19.5">
      <c r="A101" s="37"/>
      <c r="B101" s="38"/>
      <c r="C101" s="39"/>
      <c r="D101" s="190" t="s">
        <v>169</v>
      </c>
      <c r="E101" s="39"/>
      <c r="F101" s="191" t="s">
        <v>170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169</v>
      </c>
      <c r="AU101" s="20" t="s">
        <v>87</v>
      </c>
    </row>
    <row r="102" spans="1:65" s="2" customFormat="1" ht="11.25">
      <c r="A102" s="37"/>
      <c r="B102" s="38"/>
      <c r="C102" s="39"/>
      <c r="D102" s="195" t="s">
        <v>171</v>
      </c>
      <c r="E102" s="39"/>
      <c r="F102" s="196" t="s">
        <v>172</v>
      </c>
      <c r="G102" s="39"/>
      <c r="H102" s="39"/>
      <c r="I102" s="192"/>
      <c r="J102" s="39"/>
      <c r="K102" s="39"/>
      <c r="L102" s="42"/>
      <c r="M102" s="193"/>
      <c r="N102" s="194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171</v>
      </c>
      <c r="AU102" s="20" t="s">
        <v>87</v>
      </c>
    </row>
    <row r="103" spans="1:65" s="13" customFormat="1" ht="11.25">
      <c r="B103" s="197"/>
      <c r="C103" s="198"/>
      <c r="D103" s="190" t="s">
        <v>173</v>
      </c>
      <c r="E103" s="199" t="s">
        <v>19</v>
      </c>
      <c r="F103" s="200" t="s">
        <v>999</v>
      </c>
      <c r="G103" s="198"/>
      <c r="H103" s="199" t="s">
        <v>19</v>
      </c>
      <c r="I103" s="201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173</v>
      </c>
      <c r="AU103" s="206" t="s">
        <v>87</v>
      </c>
      <c r="AV103" s="13" t="s">
        <v>80</v>
      </c>
      <c r="AW103" s="13" t="s">
        <v>35</v>
      </c>
      <c r="AX103" s="13" t="s">
        <v>75</v>
      </c>
      <c r="AY103" s="206" t="s">
        <v>159</v>
      </c>
    </row>
    <row r="104" spans="1:65" s="14" customFormat="1" ht="11.25">
      <c r="B104" s="207"/>
      <c r="C104" s="208"/>
      <c r="D104" s="190" t="s">
        <v>173</v>
      </c>
      <c r="E104" s="209" t="s">
        <v>19</v>
      </c>
      <c r="F104" s="210" t="s">
        <v>1000</v>
      </c>
      <c r="G104" s="208"/>
      <c r="H104" s="211">
        <v>7.1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173</v>
      </c>
      <c r="AU104" s="217" t="s">
        <v>87</v>
      </c>
      <c r="AV104" s="14" t="s">
        <v>84</v>
      </c>
      <c r="AW104" s="14" t="s">
        <v>35</v>
      </c>
      <c r="AX104" s="14" t="s">
        <v>75</v>
      </c>
      <c r="AY104" s="217" t="s">
        <v>159</v>
      </c>
    </row>
    <row r="105" spans="1:65" s="12" customFormat="1" ht="22.9" customHeight="1">
      <c r="B105" s="161"/>
      <c r="C105" s="162"/>
      <c r="D105" s="163" t="s">
        <v>74</v>
      </c>
      <c r="E105" s="175" t="s">
        <v>93</v>
      </c>
      <c r="F105" s="175" t="s">
        <v>654</v>
      </c>
      <c r="G105" s="162"/>
      <c r="H105" s="162"/>
      <c r="I105" s="165"/>
      <c r="J105" s="176">
        <f>BK105</f>
        <v>0</v>
      </c>
      <c r="K105" s="162"/>
      <c r="L105" s="167"/>
      <c r="M105" s="168"/>
      <c r="N105" s="169"/>
      <c r="O105" s="169"/>
      <c r="P105" s="170">
        <f>SUM(P106:P107)</f>
        <v>0</v>
      </c>
      <c r="Q105" s="169"/>
      <c r="R105" s="170">
        <f>SUM(R106:R107)</f>
        <v>0</v>
      </c>
      <c r="S105" s="169"/>
      <c r="T105" s="171">
        <f>SUM(T106:T107)</f>
        <v>0</v>
      </c>
      <c r="AR105" s="172" t="s">
        <v>80</v>
      </c>
      <c r="AT105" s="173" t="s">
        <v>74</v>
      </c>
      <c r="AU105" s="173" t="s">
        <v>80</v>
      </c>
      <c r="AY105" s="172" t="s">
        <v>159</v>
      </c>
      <c r="BK105" s="174">
        <f>SUM(BK106:BK107)</f>
        <v>0</v>
      </c>
    </row>
    <row r="106" spans="1:65" s="2" customFormat="1" ht="21.75" customHeight="1">
      <c r="A106" s="37"/>
      <c r="B106" s="38"/>
      <c r="C106" s="177" t="s">
        <v>84</v>
      </c>
      <c r="D106" s="177" t="s">
        <v>163</v>
      </c>
      <c r="E106" s="178" t="s">
        <v>655</v>
      </c>
      <c r="F106" s="179" t="s">
        <v>656</v>
      </c>
      <c r="G106" s="180" t="s">
        <v>233</v>
      </c>
      <c r="H106" s="181">
        <v>1</v>
      </c>
      <c r="I106" s="182"/>
      <c r="J106" s="183">
        <f>ROUND(I106*H106,2)</f>
        <v>0</v>
      </c>
      <c r="K106" s="179" t="s">
        <v>19</v>
      </c>
      <c r="L106" s="42"/>
      <c r="M106" s="184" t="s">
        <v>19</v>
      </c>
      <c r="N106" s="185" t="s">
        <v>46</v>
      </c>
      <c r="O106" s="67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8" t="s">
        <v>90</v>
      </c>
      <c r="AT106" s="188" t="s">
        <v>163</v>
      </c>
      <c r="AU106" s="188" t="s">
        <v>84</v>
      </c>
      <c r="AY106" s="20" t="s">
        <v>159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80</v>
      </c>
      <c r="BK106" s="189">
        <f>ROUND(I106*H106,2)</f>
        <v>0</v>
      </c>
      <c r="BL106" s="20" t="s">
        <v>90</v>
      </c>
      <c r="BM106" s="188" t="s">
        <v>1001</v>
      </c>
    </row>
    <row r="107" spans="1:65" s="2" customFormat="1" ht="11.25">
      <c r="A107" s="37"/>
      <c r="B107" s="38"/>
      <c r="C107" s="39"/>
      <c r="D107" s="190" t="s">
        <v>169</v>
      </c>
      <c r="E107" s="39"/>
      <c r="F107" s="191" t="s">
        <v>656</v>
      </c>
      <c r="G107" s="39"/>
      <c r="H107" s="39"/>
      <c r="I107" s="192"/>
      <c r="J107" s="39"/>
      <c r="K107" s="39"/>
      <c r="L107" s="42"/>
      <c r="M107" s="193"/>
      <c r="N107" s="194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169</v>
      </c>
      <c r="AU107" s="20" t="s">
        <v>84</v>
      </c>
    </row>
    <row r="108" spans="1:65" s="12" customFormat="1" ht="22.9" customHeight="1">
      <c r="B108" s="161"/>
      <c r="C108" s="162"/>
      <c r="D108" s="163" t="s">
        <v>74</v>
      </c>
      <c r="E108" s="175" t="s">
        <v>96</v>
      </c>
      <c r="F108" s="175" t="s">
        <v>211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P109</f>
        <v>0</v>
      </c>
      <c r="Q108" s="169"/>
      <c r="R108" s="170">
        <f>R109</f>
        <v>0.79054230000000003</v>
      </c>
      <c r="S108" s="169"/>
      <c r="T108" s="171">
        <f>T109</f>
        <v>0</v>
      </c>
      <c r="AR108" s="172" t="s">
        <v>80</v>
      </c>
      <c r="AT108" s="173" t="s">
        <v>74</v>
      </c>
      <c r="AU108" s="173" t="s">
        <v>80</v>
      </c>
      <c r="AY108" s="172" t="s">
        <v>159</v>
      </c>
      <c r="BK108" s="174">
        <f>BK109</f>
        <v>0</v>
      </c>
    </row>
    <row r="109" spans="1:65" s="12" customFormat="1" ht="20.85" customHeight="1">
      <c r="B109" s="161"/>
      <c r="C109" s="162"/>
      <c r="D109" s="163" t="s">
        <v>74</v>
      </c>
      <c r="E109" s="175" t="s">
        <v>229</v>
      </c>
      <c r="F109" s="175" t="s">
        <v>230</v>
      </c>
      <c r="G109" s="162"/>
      <c r="H109" s="162"/>
      <c r="I109" s="165"/>
      <c r="J109" s="176">
        <f>BK109</f>
        <v>0</v>
      </c>
      <c r="K109" s="162"/>
      <c r="L109" s="167"/>
      <c r="M109" s="168"/>
      <c r="N109" s="169"/>
      <c r="O109" s="169"/>
      <c r="P109" s="170">
        <f>SUM(P110:P137)</f>
        <v>0</v>
      </c>
      <c r="Q109" s="169"/>
      <c r="R109" s="170">
        <f>SUM(R110:R137)</f>
        <v>0.79054230000000003</v>
      </c>
      <c r="S109" s="169"/>
      <c r="T109" s="171">
        <f>SUM(T110:T137)</f>
        <v>0</v>
      </c>
      <c r="AR109" s="172" t="s">
        <v>80</v>
      </c>
      <c r="AT109" s="173" t="s">
        <v>74</v>
      </c>
      <c r="AU109" s="173" t="s">
        <v>84</v>
      </c>
      <c r="AY109" s="172" t="s">
        <v>159</v>
      </c>
      <c r="BK109" s="174">
        <f>SUM(BK110:BK137)</f>
        <v>0</v>
      </c>
    </row>
    <row r="110" spans="1:65" s="2" customFormat="1" ht="24.2" customHeight="1">
      <c r="A110" s="37"/>
      <c r="B110" s="38"/>
      <c r="C110" s="177" t="s">
        <v>87</v>
      </c>
      <c r="D110" s="177" t="s">
        <v>163</v>
      </c>
      <c r="E110" s="178" t="s">
        <v>678</v>
      </c>
      <c r="F110" s="179" t="s">
        <v>679</v>
      </c>
      <c r="G110" s="180" t="s">
        <v>233</v>
      </c>
      <c r="H110" s="181">
        <v>26.81</v>
      </c>
      <c r="I110" s="182"/>
      <c r="J110" s="183">
        <f>ROUND(I110*H110,2)</f>
        <v>0</v>
      </c>
      <c r="K110" s="179" t="s">
        <v>167</v>
      </c>
      <c r="L110" s="42"/>
      <c r="M110" s="184" t="s">
        <v>19</v>
      </c>
      <c r="N110" s="185" t="s">
        <v>46</v>
      </c>
      <c r="O110" s="67"/>
      <c r="P110" s="186">
        <f>O110*H110</f>
        <v>0</v>
      </c>
      <c r="Q110" s="186">
        <v>5.4299999999999999E-3</v>
      </c>
      <c r="R110" s="186">
        <f>Q110*H110</f>
        <v>0.14557829999999999</v>
      </c>
      <c r="S110" s="186">
        <v>0</v>
      </c>
      <c r="T110" s="18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8" t="s">
        <v>90</v>
      </c>
      <c r="AT110" s="188" t="s">
        <v>163</v>
      </c>
      <c r="AU110" s="188" t="s">
        <v>87</v>
      </c>
      <c r="AY110" s="20" t="s">
        <v>159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20" t="s">
        <v>80</v>
      </c>
      <c r="BK110" s="189">
        <f>ROUND(I110*H110,2)</f>
        <v>0</v>
      </c>
      <c r="BL110" s="20" t="s">
        <v>90</v>
      </c>
      <c r="BM110" s="188" t="s">
        <v>1002</v>
      </c>
    </row>
    <row r="111" spans="1:65" s="2" customFormat="1" ht="19.5">
      <c r="A111" s="37"/>
      <c r="B111" s="38"/>
      <c r="C111" s="39"/>
      <c r="D111" s="190" t="s">
        <v>169</v>
      </c>
      <c r="E111" s="39"/>
      <c r="F111" s="191" t="s">
        <v>681</v>
      </c>
      <c r="G111" s="39"/>
      <c r="H111" s="39"/>
      <c r="I111" s="192"/>
      <c r="J111" s="39"/>
      <c r="K111" s="39"/>
      <c r="L111" s="42"/>
      <c r="M111" s="193"/>
      <c r="N111" s="194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169</v>
      </c>
      <c r="AU111" s="20" t="s">
        <v>87</v>
      </c>
    </row>
    <row r="112" spans="1:65" s="2" customFormat="1" ht="11.25">
      <c r="A112" s="37"/>
      <c r="B112" s="38"/>
      <c r="C112" s="39"/>
      <c r="D112" s="195" t="s">
        <v>171</v>
      </c>
      <c r="E112" s="39"/>
      <c r="F112" s="196" t="s">
        <v>682</v>
      </c>
      <c r="G112" s="39"/>
      <c r="H112" s="39"/>
      <c r="I112" s="192"/>
      <c r="J112" s="39"/>
      <c r="K112" s="39"/>
      <c r="L112" s="42"/>
      <c r="M112" s="193"/>
      <c r="N112" s="194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171</v>
      </c>
      <c r="AU112" s="20" t="s">
        <v>87</v>
      </c>
    </row>
    <row r="113" spans="1:65" s="13" customFormat="1" ht="11.25">
      <c r="B113" s="197"/>
      <c r="C113" s="198"/>
      <c r="D113" s="190" t="s">
        <v>173</v>
      </c>
      <c r="E113" s="199" t="s">
        <v>19</v>
      </c>
      <c r="F113" s="200" t="s">
        <v>1003</v>
      </c>
      <c r="G113" s="198"/>
      <c r="H113" s="199" t="s">
        <v>19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173</v>
      </c>
      <c r="AU113" s="206" t="s">
        <v>87</v>
      </c>
      <c r="AV113" s="13" t="s">
        <v>80</v>
      </c>
      <c r="AW113" s="13" t="s">
        <v>35</v>
      </c>
      <c r="AX113" s="13" t="s">
        <v>75</v>
      </c>
      <c r="AY113" s="206" t="s">
        <v>159</v>
      </c>
    </row>
    <row r="114" spans="1:65" s="14" customFormat="1" ht="11.25">
      <c r="B114" s="207"/>
      <c r="C114" s="208"/>
      <c r="D114" s="190" t="s">
        <v>173</v>
      </c>
      <c r="E114" s="209" t="s">
        <v>19</v>
      </c>
      <c r="F114" s="210" t="s">
        <v>1004</v>
      </c>
      <c r="G114" s="208"/>
      <c r="H114" s="211">
        <v>39.115000000000002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173</v>
      </c>
      <c r="AU114" s="217" t="s">
        <v>87</v>
      </c>
      <c r="AV114" s="14" t="s">
        <v>84</v>
      </c>
      <c r="AW114" s="14" t="s">
        <v>35</v>
      </c>
      <c r="AX114" s="14" t="s">
        <v>75</v>
      </c>
      <c r="AY114" s="217" t="s">
        <v>159</v>
      </c>
    </row>
    <row r="115" spans="1:65" s="13" customFormat="1" ht="11.25">
      <c r="B115" s="197"/>
      <c r="C115" s="198"/>
      <c r="D115" s="190" t="s">
        <v>173</v>
      </c>
      <c r="E115" s="199" t="s">
        <v>19</v>
      </c>
      <c r="F115" s="200" t="s">
        <v>1005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173</v>
      </c>
      <c r="AU115" s="206" t="s">
        <v>87</v>
      </c>
      <c r="AV115" s="13" t="s">
        <v>80</v>
      </c>
      <c r="AW115" s="13" t="s">
        <v>35</v>
      </c>
      <c r="AX115" s="13" t="s">
        <v>75</v>
      </c>
      <c r="AY115" s="206" t="s">
        <v>159</v>
      </c>
    </row>
    <row r="116" spans="1:65" s="14" customFormat="1" ht="11.25">
      <c r="B116" s="207"/>
      <c r="C116" s="208"/>
      <c r="D116" s="190" t="s">
        <v>173</v>
      </c>
      <c r="E116" s="209" t="s">
        <v>19</v>
      </c>
      <c r="F116" s="210" t="s">
        <v>1006</v>
      </c>
      <c r="G116" s="208"/>
      <c r="H116" s="211">
        <v>-5.2050000000000001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173</v>
      </c>
      <c r="AU116" s="217" t="s">
        <v>87</v>
      </c>
      <c r="AV116" s="14" t="s">
        <v>84</v>
      </c>
      <c r="AW116" s="14" t="s">
        <v>35</v>
      </c>
      <c r="AX116" s="14" t="s">
        <v>75</v>
      </c>
      <c r="AY116" s="217" t="s">
        <v>159</v>
      </c>
    </row>
    <row r="117" spans="1:65" s="13" customFormat="1" ht="11.25">
      <c r="B117" s="197"/>
      <c r="C117" s="198"/>
      <c r="D117" s="190" t="s">
        <v>173</v>
      </c>
      <c r="E117" s="199" t="s">
        <v>19</v>
      </c>
      <c r="F117" s="200" t="s">
        <v>1007</v>
      </c>
      <c r="G117" s="198"/>
      <c r="H117" s="199" t="s">
        <v>19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173</v>
      </c>
      <c r="AU117" s="206" t="s">
        <v>87</v>
      </c>
      <c r="AV117" s="13" t="s">
        <v>80</v>
      </c>
      <c r="AW117" s="13" t="s">
        <v>35</v>
      </c>
      <c r="AX117" s="13" t="s">
        <v>75</v>
      </c>
      <c r="AY117" s="206" t="s">
        <v>159</v>
      </c>
    </row>
    <row r="118" spans="1:65" s="14" customFormat="1" ht="11.25">
      <c r="B118" s="207"/>
      <c r="C118" s="208"/>
      <c r="D118" s="190" t="s">
        <v>173</v>
      </c>
      <c r="E118" s="209" t="s">
        <v>19</v>
      </c>
      <c r="F118" s="210" t="s">
        <v>1008</v>
      </c>
      <c r="G118" s="208"/>
      <c r="H118" s="211">
        <v>-7.1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173</v>
      </c>
      <c r="AU118" s="217" t="s">
        <v>87</v>
      </c>
      <c r="AV118" s="14" t="s">
        <v>84</v>
      </c>
      <c r="AW118" s="14" t="s">
        <v>35</v>
      </c>
      <c r="AX118" s="14" t="s">
        <v>75</v>
      </c>
      <c r="AY118" s="217" t="s">
        <v>159</v>
      </c>
    </row>
    <row r="119" spans="1:65" s="15" customFormat="1" ht="11.25">
      <c r="B119" s="218"/>
      <c r="C119" s="219"/>
      <c r="D119" s="190" t="s">
        <v>173</v>
      </c>
      <c r="E119" s="220" t="s">
        <v>19</v>
      </c>
      <c r="F119" s="221" t="s">
        <v>272</v>
      </c>
      <c r="G119" s="219"/>
      <c r="H119" s="222">
        <v>26.81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173</v>
      </c>
      <c r="AU119" s="228" t="s">
        <v>87</v>
      </c>
      <c r="AV119" s="15" t="s">
        <v>90</v>
      </c>
      <c r="AW119" s="15" t="s">
        <v>35</v>
      </c>
      <c r="AX119" s="15" t="s">
        <v>80</v>
      </c>
      <c r="AY119" s="228" t="s">
        <v>159</v>
      </c>
    </row>
    <row r="120" spans="1:65" s="2" customFormat="1" ht="24.2" customHeight="1">
      <c r="A120" s="37"/>
      <c r="B120" s="38"/>
      <c r="C120" s="177" t="s">
        <v>90</v>
      </c>
      <c r="D120" s="177" t="s">
        <v>163</v>
      </c>
      <c r="E120" s="178" t="s">
        <v>231</v>
      </c>
      <c r="F120" s="179" t="s">
        <v>232</v>
      </c>
      <c r="G120" s="180" t="s">
        <v>233</v>
      </c>
      <c r="H120" s="181">
        <v>7.1</v>
      </c>
      <c r="I120" s="182"/>
      <c r="J120" s="183">
        <f>ROUND(I120*H120,2)</f>
        <v>0</v>
      </c>
      <c r="K120" s="179" t="s">
        <v>167</v>
      </c>
      <c r="L120" s="42"/>
      <c r="M120" s="184" t="s">
        <v>19</v>
      </c>
      <c r="N120" s="185" t="s">
        <v>46</v>
      </c>
      <c r="O120" s="67"/>
      <c r="P120" s="186">
        <f>O120*H120</f>
        <v>0</v>
      </c>
      <c r="Q120" s="186">
        <v>5.0939999999999999E-2</v>
      </c>
      <c r="R120" s="186">
        <f>Q120*H120</f>
        <v>0.361674</v>
      </c>
      <c r="S120" s="186">
        <v>0</v>
      </c>
      <c r="T120" s="18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8" t="s">
        <v>90</v>
      </c>
      <c r="AT120" s="188" t="s">
        <v>163</v>
      </c>
      <c r="AU120" s="188" t="s">
        <v>87</v>
      </c>
      <c r="AY120" s="20" t="s">
        <v>159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80</v>
      </c>
      <c r="BK120" s="189">
        <f>ROUND(I120*H120,2)</f>
        <v>0</v>
      </c>
      <c r="BL120" s="20" t="s">
        <v>90</v>
      </c>
      <c r="BM120" s="188" t="s">
        <v>1009</v>
      </c>
    </row>
    <row r="121" spans="1:65" s="2" customFormat="1" ht="19.5">
      <c r="A121" s="37"/>
      <c r="B121" s="38"/>
      <c r="C121" s="39"/>
      <c r="D121" s="190" t="s">
        <v>169</v>
      </c>
      <c r="E121" s="39"/>
      <c r="F121" s="191" t="s">
        <v>235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169</v>
      </c>
      <c r="AU121" s="20" t="s">
        <v>87</v>
      </c>
    </row>
    <row r="122" spans="1:65" s="2" customFormat="1" ht="11.25">
      <c r="A122" s="37"/>
      <c r="B122" s="38"/>
      <c r="C122" s="39"/>
      <c r="D122" s="195" t="s">
        <v>171</v>
      </c>
      <c r="E122" s="39"/>
      <c r="F122" s="196" t="s">
        <v>236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171</v>
      </c>
      <c r="AU122" s="20" t="s">
        <v>87</v>
      </c>
    </row>
    <row r="123" spans="1:65" s="13" customFormat="1" ht="11.25">
      <c r="B123" s="197"/>
      <c r="C123" s="198"/>
      <c r="D123" s="190" t="s">
        <v>173</v>
      </c>
      <c r="E123" s="199" t="s">
        <v>19</v>
      </c>
      <c r="F123" s="200" t="s">
        <v>1010</v>
      </c>
      <c r="G123" s="198"/>
      <c r="H123" s="199" t="s">
        <v>19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173</v>
      </c>
      <c r="AU123" s="206" t="s">
        <v>87</v>
      </c>
      <c r="AV123" s="13" t="s">
        <v>80</v>
      </c>
      <c r="AW123" s="13" t="s">
        <v>35</v>
      </c>
      <c r="AX123" s="13" t="s">
        <v>75</v>
      </c>
      <c r="AY123" s="206" t="s">
        <v>159</v>
      </c>
    </row>
    <row r="124" spans="1:65" s="14" customFormat="1" ht="11.25">
      <c r="B124" s="207"/>
      <c r="C124" s="208"/>
      <c r="D124" s="190" t="s">
        <v>173</v>
      </c>
      <c r="E124" s="209" t="s">
        <v>19</v>
      </c>
      <c r="F124" s="210" t="s">
        <v>1011</v>
      </c>
      <c r="G124" s="208"/>
      <c r="H124" s="211">
        <v>7.1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173</v>
      </c>
      <c r="AU124" s="217" t="s">
        <v>87</v>
      </c>
      <c r="AV124" s="14" t="s">
        <v>84</v>
      </c>
      <c r="AW124" s="14" t="s">
        <v>35</v>
      </c>
      <c r="AX124" s="14" t="s">
        <v>75</v>
      </c>
      <c r="AY124" s="217" t="s">
        <v>159</v>
      </c>
    </row>
    <row r="125" spans="1:65" s="15" customFormat="1" ht="11.25">
      <c r="B125" s="218"/>
      <c r="C125" s="219"/>
      <c r="D125" s="190" t="s">
        <v>173</v>
      </c>
      <c r="E125" s="220" t="s">
        <v>19</v>
      </c>
      <c r="F125" s="221" t="s">
        <v>272</v>
      </c>
      <c r="G125" s="219"/>
      <c r="H125" s="222">
        <v>7.1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173</v>
      </c>
      <c r="AU125" s="228" t="s">
        <v>87</v>
      </c>
      <c r="AV125" s="15" t="s">
        <v>90</v>
      </c>
      <c r="AW125" s="15" t="s">
        <v>35</v>
      </c>
      <c r="AX125" s="15" t="s">
        <v>80</v>
      </c>
      <c r="AY125" s="228" t="s">
        <v>159</v>
      </c>
    </row>
    <row r="126" spans="1:65" s="2" customFormat="1" ht="24.2" customHeight="1">
      <c r="A126" s="37"/>
      <c r="B126" s="38"/>
      <c r="C126" s="177" t="s">
        <v>93</v>
      </c>
      <c r="D126" s="177" t="s">
        <v>163</v>
      </c>
      <c r="E126" s="178" t="s">
        <v>238</v>
      </c>
      <c r="F126" s="179" t="s">
        <v>239</v>
      </c>
      <c r="G126" s="180" t="s">
        <v>233</v>
      </c>
      <c r="H126" s="181">
        <v>7.1</v>
      </c>
      <c r="I126" s="182"/>
      <c r="J126" s="183">
        <f>ROUND(I126*H126,2)</f>
        <v>0</v>
      </c>
      <c r="K126" s="179" t="s">
        <v>167</v>
      </c>
      <c r="L126" s="42"/>
      <c r="M126" s="184" t="s">
        <v>19</v>
      </c>
      <c r="N126" s="185" t="s">
        <v>46</v>
      </c>
      <c r="O126" s="67"/>
      <c r="P126" s="186">
        <f>O126*H126</f>
        <v>0</v>
      </c>
      <c r="Q126" s="186">
        <v>6.4999999999999997E-3</v>
      </c>
      <c r="R126" s="186">
        <f>Q126*H126</f>
        <v>4.6149999999999997E-2</v>
      </c>
      <c r="S126" s="186">
        <v>0</v>
      </c>
      <c r="T126" s="18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8" t="s">
        <v>90</v>
      </c>
      <c r="AT126" s="188" t="s">
        <v>163</v>
      </c>
      <c r="AU126" s="188" t="s">
        <v>87</v>
      </c>
      <c r="AY126" s="20" t="s">
        <v>159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20" t="s">
        <v>80</v>
      </c>
      <c r="BK126" s="189">
        <f>ROUND(I126*H126,2)</f>
        <v>0</v>
      </c>
      <c r="BL126" s="20" t="s">
        <v>90</v>
      </c>
      <c r="BM126" s="188" t="s">
        <v>1012</v>
      </c>
    </row>
    <row r="127" spans="1:65" s="2" customFormat="1" ht="19.5">
      <c r="A127" s="37"/>
      <c r="B127" s="38"/>
      <c r="C127" s="39"/>
      <c r="D127" s="190" t="s">
        <v>169</v>
      </c>
      <c r="E127" s="39"/>
      <c r="F127" s="191" t="s">
        <v>241</v>
      </c>
      <c r="G127" s="39"/>
      <c r="H127" s="39"/>
      <c r="I127" s="192"/>
      <c r="J127" s="39"/>
      <c r="K127" s="39"/>
      <c r="L127" s="42"/>
      <c r="M127" s="193"/>
      <c r="N127" s="194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169</v>
      </c>
      <c r="AU127" s="20" t="s">
        <v>87</v>
      </c>
    </row>
    <row r="128" spans="1:65" s="2" customFormat="1" ht="11.25">
      <c r="A128" s="37"/>
      <c r="B128" s="38"/>
      <c r="C128" s="39"/>
      <c r="D128" s="195" t="s">
        <v>171</v>
      </c>
      <c r="E128" s="39"/>
      <c r="F128" s="196" t="s">
        <v>242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171</v>
      </c>
      <c r="AU128" s="20" t="s">
        <v>87</v>
      </c>
    </row>
    <row r="129" spans="1:65" s="13" customFormat="1" ht="11.25">
      <c r="B129" s="197"/>
      <c r="C129" s="198"/>
      <c r="D129" s="190" t="s">
        <v>173</v>
      </c>
      <c r="E129" s="199" t="s">
        <v>19</v>
      </c>
      <c r="F129" s="200" t="s">
        <v>1010</v>
      </c>
      <c r="G129" s="198"/>
      <c r="H129" s="199" t="s">
        <v>19</v>
      </c>
      <c r="I129" s="201"/>
      <c r="J129" s="198"/>
      <c r="K129" s="198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173</v>
      </c>
      <c r="AU129" s="206" t="s">
        <v>87</v>
      </c>
      <c r="AV129" s="13" t="s">
        <v>80</v>
      </c>
      <c r="AW129" s="13" t="s">
        <v>35</v>
      </c>
      <c r="AX129" s="13" t="s">
        <v>75</v>
      </c>
      <c r="AY129" s="206" t="s">
        <v>159</v>
      </c>
    </row>
    <row r="130" spans="1:65" s="14" customFormat="1" ht="11.25">
      <c r="B130" s="207"/>
      <c r="C130" s="208"/>
      <c r="D130" s="190" t="s">
        <v>173</v>
      </c>
      <c r="E130" s="209" t="s">
        <v>19</v>
      </c>
      <c r="F130" s="210" t="s">
        <v>1011</v>
      </c>
      <c r="G130" s="208"/>
      <c r="H130" s="211">
        <v>7.1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173</v>
      </c>
      <c r="AU130" s="217" t="s">
        <v>87</v>
      </c>
      <c r="AV130" s="14" t="s">
        <v>84</v>
      </c>
      <c r="AW130" s="14" t="s">
        <v>35</v>
      </c>
      <c r="AX130" s="14" t="s">
        <v>80</v>
      </c>
      <c r="AY130" s="217" t="s">
        <v>159</v>
      </c>
    </row>
    <row r="131" spans="1:65" s="2" customFormat="1" ht="24.2" customHeight="1">
      <c r="A131" s="37"/>
      <c r="B131" s="38"/>
      <c r="C131" s="177" t="s">
        <v>96</v>
      </c>
      <c r="D131" s="177" t="s">
        <v>163</v>
      </c>
      <c r="E131" s="178" t="s">
        <v>243</v>
      </c>
      <c r="F131" s="179" t="s">
        <v>244</v>
      </c>
      <c r="G131" s="180" t="s">
        <v>233</v>
      </c>
      <c r="H131" s="181">
        <v>14.2</v>
      </c>
      <c r="I131" s="182"/>
      <c r="J131" s="183">
        <f>ROUND(I131*H131,2)</f>
        <v>0</v>
      </c>
      <c r="K131" s="179" t="s">
        <v>167</v>
      </c>
      <c r="L131" s="42"/>
      <c r="M131" s="184" t="s">
        <v>19</v>
      </c>
      <c r="N131" s="185" t="s">
        <v>46</v>
      </c>
      <c r="O131" s="67"/>
      <c r="P131" s="186">
        <f>O131*H131</f>
        <v>0</v>
      </c>
      <c r="Q131" s="186">
        <v>1.67E-2</v>
      </c>
      <c r="R131" s="186">
        <f>Q131*H131</f>
        <v>0.23713999999999999</v>
      </c>
      <c r="S131" s="186">
        <v>0</v>
      </c>
      <c r="T131" s="18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8" t="s">
        <v>228</v>
      </c>
      <c r="AT131" s="188" t="s">
        <v>163</v>
      </c>
      <c r="AU131" s="188" t="s">
        <v>87</v>
      </c>
      <c r="AY131" s="20" t="s">
        <v>159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20" t="s">
        <v>80</v>
      </c>
      <c r="BK131" s="189">
        <f>ROUND(I131*H131,2)</f>
        <v>0</v>
      </c>
      <c r="BL131" s="20" t="s">
        <v>228</v>
      </c>
      <c r="BM131" s="188" t="s">
        <v>1013</v>
      </c>
    </row>
    <row r="132" spans="1:65" s="2" customFormat="1" ht="19.5">
      <c r="A132" s="37"/>
      <c r="B132" s="38"/>
      <c r="C132" s="39"/>
      <c r="D132" s="190" t="s">
        <v>169</v>
      </c>
      <c r="E132" s="39"/>
      <c r="F132" s="191" t="s">
        <v>246</v>
      </c>
      <c r="G132" s="39"/>
      <c r="H132" s="39"/>
      <c r="I132" s="192"/>
      <c r="J132" s="39"/>
      <c r="K132" s="39"/>
      <c r="L132" s="42"/>
      <c r="M132" s="193"/>
      <c r="N132" s="194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169</v>
      </c>
      <c r="AU132" s="20" t="s">
        <v>87</v>
      </c>
    </row>
    <row r="133" spans="1:65" s="2" customFormat="1" ht="11.25">
      <c r="A133" s="37"/>
      <c r="B133" s="38"/>
      <c r="C133" s="39"/>
      <c r="D133" s="195" t="s">
        <v>171</v>
      </c>
      <c r="E133" s="39"/>
      <c r="F133" s="196" t="s">
        <v>247</v>
      </c>
      <c r="G133" s="39"/>
      <c r="H133" s="39"/>
      <c r="I133" s="192"/>
      <c r="J133" s="39"/>
      <c r="K133" s="39"/>
      <c r="L133" s="42"/>
      <c r="M133" s="193"/>
      <c r="N133" s="194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171</v>
      </c>
      <c r="AU133" s="20" t="s">
        <v>87</v>
      </c>
    </row>
    <row r="134" spans="1:65" s="13" customFormat="1" ht="11.25">
      <c r="B134" s="197"/>
      <c r="C134" s="198"/>
      <c r="D134" s="190" t="s">
        <v>173</v>
      </c>
      <c r="E134" s="199" t="s">
        <v>19</v>
      </c>
      <c r="F134" s="200" t="s">
        <v>1010</v>
      </c>
      <c r="G134" s="198"/>
      <c r="H134" s="199" t="s">
        <v>19</v>
      </c>
      <c r="I134" s="201"/>
      <c r="J134" s="198"/>
      <c r="K134" s="198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173</v>
      </c>
      <c r="AU134" s="206" t="s">
        <v>87</v>
      </c>
      <c r="AV134" s="13" t="s">
        <v>80</v>
      </c>
      <c r="AW134" s="13" t="s">
        <v>35</v>
      </c>
      <c r="AX134" s="13" t="s">
        <v>75</v>
      </c>
      <c r="AY134" s="206" t="s">
        <v>159</v>
      </c>
    </row>
    <row r="135" spans="1:65" s="14" customFormat="1" ht="11.25">
      <c r="B135" s="207"/>
      <c r="C135" s="208"/>
      <c r="D135" s="190" t="s">
        <v>173</v>
      </c>
      <c r="E135" s="209" t="s">
        <v>19</v>
      </c>
      <c r="F135" s="210" t="s">
        <v>1011</v>
      </c>
      <c r="G135" s="208"/>
      <c r="H135" s="211">
        <v>7.1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173</v>
      </c>
      <c r="AU135" s="217" t="s">
        <v>87</v>
      </c>
      <c r="AV135" s="14" t="s">
        <v>84</v>
      </c>
      <c r="AW135" s="14" t="s">
        <v>35</v>
      </c>
      <c r="AX135" s="14" t="s">
        <v>75</v>
      </c>
      <c r="AY135" s="217" t="s">
        <v>159</v>
      </c>
    </row>
    <row r="136" spans="1:65" s="15" customFormat="1" ht="11.25">
      <c r="B136" s="218"/>
      <c r="C136" s="219"/>
      <c r="D136" s="190" t="s">
        <v>173</v>
      </c>
      <c r="E136" s="220" t="s">
        <v>19</v>
      </c>
      <c r="F136" s="221" t="s">
        <v>272</v>
      </c>
      <c r="G136" s="219"/>
      <c r="H136" s="222">
        <v>7.1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173</v>
      </c>
      <c r="AU136" s="228" t="s">
        <v>87</v>
      </c>
      <c r="AV136" s="15" t="s">
        <v>90</v>
      </c>
      <c r="AW136" s="15" t="s">
        <v>35</v>
      </c>
      <c r="AX136" s="15" t="s">
        <v>80</v>
      </c>
      <c r="AY136" s="228" t="s">
        <v>159</v>
      </c>
    </row>
    <row r="137" spans="1:65" s="14" customFormat="1" ht="11.25">
      <c r="B137" s="207"/>
      <c r="C137" s="208"/>
      <c r="D137" s="190" t="s">
        <v>173</v>
      </c>
      <c r="E137" s="208"/>
      <c r="F137" s="210" t="s">
        <v>1014</v>
      </c>
      <c r="G137" s="208"/>
      <c r="H137" s="211">
        <v>14.2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173</v>
      </c>
      <c r="AU137" s="217" t="s">
        <v>87</v>
      </c>
      <c r="AV137" s="14" t="s">
        <v>84</v>
      </c>
      <c r="AW137" s="14" t="s">
        <v>4</v>
      </c>
      <c r="AX137" s="14" t="s">
        <v>80</v>
      </c>
      <c r="AY137" s="217" t="s">
        <v>159</v>
      </c>
    </row>
    <row r="138" spans="1:65" s="12" customFormat="1" ht="22.9" customHeight="1">
      <c r="B138" s="161"/>
      <c r="C138" s="162"/>
      <c r="D138" s="163" t="s">
        <v>74</v>
      </c>
      <c r="E138" s="175" t="s">
        <v>105</v>
      </c>
      <c r="F138" s="175" t="s">
        <v>326</v>
      </c>
      <c r="G138" s="162"/>
      <c r="H138" s="162"/>
      <c r="I138" s="165"/>
      <c r="J138" s="176">
        <f>BK138</f>
        <v>0</v>
      </c>
      <c r="K138" s="162"/>
      <c r="L138" s="167"/>
      <c r="M138" s="168"/>
      <c r="N138" s="169"/>
      <c r="O138" s="169"/>
      <c r="P138" s="170">
        <f>P139+P193+P210+P221+P234+P238</f>
        <v>0</v>
      </c>
      <c r="Q138" s="169"/>
      <c r="R138" s="170">
        <f>R139+R193+R210+R221+R234+R238</f>
        <v>2.7600000000000004E-4</v>
      </c>
      <c r="S138" s="169"/>
      <c r="T138" s="171">
        <f>T139+T193+T210+T221+T234+T238</f>
        <v>0.62820999999999994</v>
      </c>
      <c r="AR138" s="172" t="s">
        <v>80</v>
      </c>
      <c r="AT138" s="173" t="s">
        <v>74</v>
      </c>
      <c r="AU138" s="173" t="s">
        <v>80</v>
      </c>
      <c r="AY138" s="172" t="s">
        <v>159</v>
      </c>
      <c r="BK138" s="174">
        <f>BK139+BK193+BK210+BK221+BK234+BK238</f>
        <v>0</v>
      </c>
    </row>
    <row r="139" spans="1:65" s="12" customFormat="1" ht="20.85" customHeight="1">
      <c r="B139" s="161"/>
      <c r="C139" s="162"/>
      <c r="D139" s="163" t="s">
        <v>74</v>
      </c>
      <c r="E139" s="175" t="s">
        <v>327</v>
      </c>
      <c r="F139" s="175" t="s">
        <v>328</v>
      </c>
      <c r="G139" s="162"/>
      <c r="H139" s="162"/>
      <c r="I139" s="165"/>
      <c r="J139" s="176">
        <f>BK139</f>
        <v>0</v>
      </c>
      <c r="K139" s="162"/>
      <c r="L139" s="167"/>
      <c r="M139" s="168"/>
      <c r="N139" s="169"/>
      <c r="O139" s="169"/>
      <c r="P139" s="170">
        <f>SUM(P140:P192)</f>
        <v>0</v>
      </c>
      <c r="Q139" s="169"/>
      <c r="R139" s="170">
        <f>SUM(R140:R192)</f>
        <v>0</v>
      </c>
      <c r="S139" s="169"/>
      <c r="T139" s="171">
        <f>SUM(T140:T192)</f>
        <v>0</v>
      </c>
      <c r="AR139" s="172" t="s">
        <v>80</v>
      </c>
      <c r="AT139" s="173" t="s">
        <v>74</v>
      </c>
      <c r="AU139" s="173" t="s">
        <v>84</v>
      </c>
      <c r="AY139" s="172" t="s">
        <v>159</v>
      </c>
      <c r="BK139" s="174">
        <f>SUM(BK140:BK192)</f>
        <v>0</v>
      </c>
    </row>
    <row r="140" spans="1:65" s="2" customFormat="1" ht="33" customHeight="1">
      <c r="A140" s="37"/>
      <c r="B140" s="38"/>
      <c r="C140" s="177" t="s">
        <v>99</v>
      </c>
      <c r="D140" s="177" t="s">
        <v>163</v>
      </c>
      <c r="E140" s="178" t="s">
        <v>717</v>
      </c>
      <c r="F140" s="179" t="s">
        <v>718</v>
      </c>
      <c r="G140" s="180" t="s">
        <v>233</v>
      </c>
      <c r="H140" s="181">
        <v>53.063000000000002</v>
      </c>
      <c r="I140" s="182"/>
      <c r="J140" s="183">
        <f>ROUND(I140*H140,2)</f>
        <v>0</v>
      </c>
      <c r="K140" s="179" t="s">
        <v>167</v>
      </c>
      <c r="L140" s="42"/>
      <c r="M140" s="184" t="s">
        <v>19</v>
      </c>
      <c r="N140" s="185" t="s">
        <v>46</v>
      </c>
      <c r="O140" s="67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8" t="s">
        <v>90</v>
      </c>
      <c r="AT140" s="188" t="s">
        <v>163</v>
      </c>
      <c r="AU140" s="188" t="s">
        <v>87</v>
      </c>
      <c r="AY140" s="20" t="s">
        <v>159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80</v>
      </c>
      <c r="BK140" s="189">
        <f>ROUND(I140*H140,2)</f>
        <v>0</v>
      </c>
      <c r="BL140" s="20" t="s">
        <v>90</v>
      </c>
      <c r="BM140" s="188" t="s">
        <v>1015</v>
      </c>
    </row>
    <row r="141" spans="1:65" s="2" customFormat="1" ht="29.25">
      <c r="A141" s="37"/>
      <c r="B141" s="38"/>
      <c r="C141" s="39"/>
      <c r="D141" s="190" t="s">
        <v>169</v>
      </c>
      <c r="E141" s="39"/>
      <c r="F141" s="191" t="s">
        <v>720</v>
      </c>
      <c r="G141" s="39"/>
      <c r="H141" s="39"/>
      <c r="I141" s="192"/>
      <c r="J141" s="39"/>
      <c r="K141" s="39"/>
      <c r="L141" s="42"/>
      <c r="M141" s="193"/>
      <c r="N141" s="194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169</v>
      </c>
      <c r="AU141" s="20" t="s">
        <v>87</v>
      </c>
    </row>
    <row r="142" spans="1:65" s="2" customFormat="1" ht="11.25">
      <c r="A142" s="37"/>
      <c r="B142" s="38"/>
      <c r="C142" s="39"/>
      <c r="D142" s="195" t="s">
        <v>171</v>
      </c>
      <c r="E142" s="39"/>
      <c r="F142" s="196" t="s">
        <v>721</v>
      </c>
      <c r="G142" s="39"/>
      <c r="H142" s="39"/>
      <c r="I142" s="192"/>
      <c r="J142" s="39"/>
      <c r="K142" s="39"/>
      <c r="L142" s="42"/>
      <c r="M142" s="193"/>
      <c r="N142" s="194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171</v>
      </c>
      <c r="AU142" s="20" t="s">
        <v>87</v>
      </c>
    </row>
    <row r="143" spans="1:65" s="13" customFormat="1" ht="11.25">
      <c r="B143" s="197"/>
      <c r="C143" s="198"/>
      <c r="D143" s="190" t="s">
        <v>173</v>
      </c>
      <c r="E143" s="199" t="s">
        <v>19</v>
      </c>
      <c r="F143" s="200" t="s">
        <v>1003</v>
      </c>
      <c r="G143" s="198"/>
      <c r="H143" s="199" t="s">
        <v>19</v>
      </c>
      <c r="I143" s="201"/>
      <c r="J143" s="198"/>
      <c r="K143" s="198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173</v>
      </c>
      <c r="AU143" s="206" t="s">
        <v>87</v>
      </c>
      <c r="AV143" s="13" t="s">
        <v>80</v>
      </c>
      <c r="AW143" s="13" t="s">
        <v>35</v>
      </c>
      <c r="AX143" s="13" t="s">
        <v>75</v>
      </c>
      <c r="AY143" s="206" t="s">
        <v>159</v>
      </c>
    </row>
    <row r="144" spans="1:65" s="14" customFormat="1" ht="11.25">
      <c r="B144" s="207"/>
      <c r="C144" s="208"/>
      <c r="D144" s="190" t="s">
        <v>173</v>
      </c>
      <c r="E144" s="209" t="s">
        <v>19</v>
      </c>
      <c r="F144" s="210" t="s">
        <v>1016</v>
      </c>
      <c r="G144" s="208"/>
      <c r="H144" s="211">
        <v>59.857999999999997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173</v>
      </c>
      <c r="AU144" s="217" t="s">
        <v>87</v>
      </c>
      <c r="AV144" s="14" t="s">
        <v>84</v>
      </c>
      <c r="AW144" s="14" t="s">
        <v>35</v>
      </c>
      <c r="AX144" s="14" t="s">
        <v>75</v>
      </c>
      <c r="AY144" s="217" t="s">
        <v>159</v>
      </c>
    </row>
    <row r="145" spans="1:65" s="13" customFormat="1" ht="11.25">
      <c r="B145" s="197"/>
      <c r="C145" s="198"/>
      <c r="D145" s="190" t="s">
        <v>173</v>
      </c>
      <c r="E145" s="199" t="s">
        <v>19</v>
      </c>
      <c r="F145" s="200" t="s">
        <v>1017</v>
      </c>
      <c r="G145" s="198"/>
      <c r="H145" s="199" t="s">
        <v>19</v>
      </c>
      <c r="I145" s="201"/>
      <c r="J145" s="198"/>
      <c r="K145" s="198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173</v>
      </c>
      <c r="AU145" s="206" t="s">
        <v>87</v>
      </c>
      <c r="AV145" s="13" t="s">
        <v>80</v>
      </c>
      <c r="AW145" s="13" t="s">
        <v>35</v>
      </c>
      <c r="AX145" s="13" t="s">
        <v>75</v>
      </c>
      <c r="AY145" s="206" t="s">
        <v>159</v>
      </c>
    </row>
    <row r="146" spans="1:65" s="14" customFormat="1" ht="11.25">
      <c r="B146" s="207"/>
      <c r="C146" s="208"/>
      <c r="D146" s="190" t="s">
        <v>173</v>
      </c>
      <c r="E146" s="209" t="s">
        <v>19</v>
      </c>
      <c r="F146" s="210" t="s">
        <v>1018</v>
      </c>
      <c r="G146" s="208"/>
      <c r="H146" s="211">
        <v>5.2050000000000001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173</v>
      </c>
      <c r="AU146" s="217" t="s">
        <v>87</v>
      </c>
      <c r="AV146" s="14" t="s">
        <v>84</v>
      </c>
      <c r="AW146" s="14" t="s">
        <v>35</v>
      </c>
      <c r="AX146" s="14" t="s">
        <v>75</v>
      </c>
      <c r="AY146" s="217" t="s">
        <v>159</v>
      </c>
    </row>
    <row r="147" spans="1:65" s="13" customFormat="1" ht="11.25">
      <c r="B147" s="197"/>
      <c r="C147" s="198"/>
      <c r="D147" s="190" t="s">
        <v>173</v>
      </c>
      <c r="E147" s="199" t="s">
        <v>19</v>
      </c>
      <c r="F147" s="200" t="s">
        <v>1019</v>
      </c>
      <c r="G147" s="198"/>
      <c r="H147" s="199" t="s">
        <v>19</v>
      </c>
      <c r="I147" s="201"/>
      <c r="J147" s="198"/>
      <c r="K147" s="198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173</v>
      </c>
      <c r="AU147" s="206" t="s">
        <v>87</v>
      </c>
      <c r="AV147" s="13" t="s">
        <v>80</v>
      </c>
      <c r="AW147" s="13" t="s">
        <v>35</v>
      </c>
      <c r="AX147" s="13" t="s">
        <v>75</v>
      </c>
      <c r="AY147" s="206" t="s">
        <v>159</v>
      </c>
    </row>
    <row r="148" spans="1:65" s="14" customFormat="1" ht="11.25">
      <c r="B148" s="207"/>
      <c r="C148" s="208"/>
      <c r="D148" s="190" t="s">
        <v>173</v>
      </c>
      <c r="E148" s="209" t="s">
        <v>19</v>
      </c>
      <c r="F148" s="210" t="s">
        <v>1020</v>
      </c>
      <c r="G148" s="208"/>
      <c r="H148" s="211">
        <v>-12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173</v>
      </c>
      <c r="AU148" s="217" t="s">
        <v>87</v>
      </c>
      <c r="AV148" s="14" t="s">
        <v>84</v>
      </c>
      <c r="AW148" s="14" t="s">
        <v>35</v>
      </c>
      <c r="AX148" s="14" t="s">
        <v>75</v>
      </c>
      <c r="AY148" s="217" t="s">
        <v>159</v>
      </c>
    </row>
    <row r="149" spans="1:65" s="2" customFormat="1" ht="37.9" customHeight="1">
      <c r="A149" s="37"/>
      <c r="B149" s="38"/>
      <c r="C149" s="177" t="s">
        <v>102</v>
      </c>
      <c r="D149" s="177" t="s">
        <v>163</v>
      </c>
      <c r="E149" s="178" t="s">
        <v>736</v>
      </c>
      <c r="F149" s="179" t="s">
        <v>737</v>
      </c>
      <c r="G149" s="180" t="s">
        <v>233</v>
      </c>
      <c r="H149" s="181">
        <v>1644.953</v>
      </c>
      <c r="I149" s="182"/>
      <c r="J149" s="183">
        <f>ROUND(I149*H149,2)</f>
        <v>0</v>
      </c>
      <c r="K149" s="179" t="s">
        <v>167</v>
      </c>
      <c r="L149" s="42"/>
      <c r="M149" s="184" t="s">
        <v>19</v>
      </c>
      <c r="N149" s="185" t="s">
        <v>46</v>
      </c>
      <c r="O149" s="67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8" t="s">
        <v>90</v>
      </c>
      <c r="AT149" s="188" t="s">
        <v>163</v>
      </c>
      <c r="AU149" s="188" t="s">
        <v>87</v>
      </c>
      <c r="AY149" s="20" t="s">
        <v>159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80</v>
      </c>
      <c r="BK149" s="189">
        <f>ROUND(I149*H149,2)</f>
        <v>0</v>
      </c>
      <c r="BL149" s="20" t="s">
        <v>90</v>
      </c>
      <c r="BM149" s="188" t="s">
        <v>1021</v>
      </c>
    </row>
    <row r="150" spans="1:65" s="2" customFormat="1" ht="29.25">
      <c r="A150" s="37"/>
      <c r="B150" s="38"/>
      <c r="C150" s="39"/>
      <c r="D150" s="190" t="s">
        <v>169</v>
      </c>
      <c r="E150" s="39"/>
      <c r="F150" s="191" t="s">
        <v>739</v>
      </c>
      <c r="G150" s="39"/>
      <c r="H150" s="39"/>
      <c r="I150" s="192"/>
      <c r="J150" s="39"/>
      <c r="K150" s="39"/>
      <c r="L150" s="42"/>
      <c r="M150" s="193"/>
      <c r="N150" s="194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169</v>
      </c>
      <c r="AU150" s="20" t="s">
        <v>87</v>
      </c>
    </row>
    <row r="151" spans="1:65" s="2" customFormat="1" ht="11.25">
      <c r="A151" s="37"/>
      <c r="B151" s="38"/>
      <c r="C151" s="39"/>
      <c r="D151" s="195" t="s">
        <v>171</v>
      </c>
      <c r="E151" s="39"/>
      <c r="F151" s="196" t="s">
        <v>740</v>
      </c>
      <c r="G151" s="39"/>
      <c r="H151" s="39"/>
      <c r="I151" s="192"/>
      <c r="J151" s="39"/>
      <c r="K151" s="39"/>
      <c r="L151" s="42"/>
      <c r="M151" s="193"/>
      <c r="N151" s="194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171</v>
      </c>
      <c r="AU151" s="20" t="s">
        <v>87</v>
      </c>
    </row>
    <row r="152" spans="1:65" s="14" customFormat="1" ht="11.25">
      <c r="B152" s="207"/>
      <c r="C152" s="208"/>
      <c r="D152" s="190" t="s">
        <v>173</v>
      </c>
      <c r="E152" s="209" t="s">
        <v>19</v>
      </c>
      <c r="F152" s="210" t="s">
        <v>1022</v>
      </c>
      <c r="G152" s="208"/>
      <c r="H152" s="211">
        <v>53.063000000000002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173</v>
      </c>
      <c r="AU152" s="217" t="s">
        <v>87</v>
      </c>
      <c r="AV152" s="14" t="s">
        <v>84</v>
      </c>
      <c r="AW152" s="14" t="s">
        <v>35</v>
      </c>
      <c r="AX152" s="14" t="s">
        <v>75</v>
      </c>
      <c r="AY152" s="217" t="s">
        <v>159</v>
      </c>
    </row>
    <row r="153" spans="1:65" s="14" customFormat="1" ht="11.25">
      <c r="B153" s="207"/>
      <c r="C153" s="208"/>
      <c r="D153" s="190" t="s">
        <v>173</v>
      </c>
      <c r="E153" s="208"/>
      <c r="F153" s="210" t="s">
        <v>1023</v>
      </c>
      <c r="G153" s="208"/>
      <c r="H153" s="211">
        <v>1644.953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173</v>
      </c>
      <c r="AU153" s="217" t="s">
        <v>87</v>
      </c>
      <c r="AV153" s="14" t="s">
        <v>84</v>
      </c>
      <c r="AW153" s="14" t="s">
        <v>4</v>
      </c>
      <c r="AX153" s="14" t="s">
        <v>80</v>
      </c>
      <c r="AY153" s="217" t="s">
        <v>159</v>
      </c>
    </row>
    <row r="154" spans="1:65" s="2" customFormat="1" ht="33" customHeight="1">
      <c r="A154" s="37"/>
      <c r="B154" s="38"/>
      <c r="C154" s="177" t="s">
        <v>105</v>
      </c>
      <c r="D154" s="177" t="s">
        <v>163</v>
      </c>
      <c r="E154" s="178" t="s">
        <v>749</v>
      </c>
      <c r="F154" s="179" t="s">
        <v>750</v>
      </c>
      <c r="G154" s="180" t="s">
        <v>233</v>
      </c>
      <c r="H154" s="181">
        <v>53.063000000000002</v>
      </c>
      <c r="I154" s="182"/>
      <c r="J154" s="183">
        <f>ROUND(I154*H154,2)</f>
        <v>0</v>
      </c>
      <c r="K154" s="179" t="s">
        <v>167</v>
      </c>
      <c r="L154" s="42"/>
      <c r="M154" s="184" t="s">
        <v>19</v>
      </c>
      <c r="N154" s="185" t="s">
        <v>46</v>
      </c>
      <c r="O154" s="67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8" t="s">
        <v>90</v>
      </c>
      <c r="AT154" s="188" t="s">
        <v>163</v>
      </c>
      <c r="AU154" s="188" t="s">
        <v>87</v>
      </c>
      <c r="AY154" s="20" t="s">
        <v>159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20" t="s">
        <v>80</v>
      </c>
      <c r="BK154" s="189">
        <f>ROUND(I154*H154,2)</f>
        <v>0</v>
      </c>
      <c r="BL154" s="20" t="s">
        <v>90</v>
      </c>
      <c r="BM154" s="188" t="s">
        <v>1024</v>
      </c>
    </row>
    <row r="155" spans="1:65" s="2" customFormat="1" ht="29.25">
      <c r="A155" s="37"/>
      <c r="B155" s="38"/>
      <c r="C155" s="39"/>
      <c r="D155" s="190" t="s">
        <v>169</v>
      </c>
      <c r="E155" s="39"/>
      <c r="F155" s="191" t="s">
        <v>752</v>
      </c>
      <c r="G155" s="39"/>
      <c r="H155" s="39"/>
      <c r="I155" s="192"/>
      <c r="J155" s="39"/>
      <c r="K155" s="39"/>
      <c r="L155" s="42"/>
      <c r="M155" s="193"/>
      <c r="N155" s="194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169</v>
      </c>
      <c r="AU155" s="20" t="s">
        <v>87</v>
      </c>
    </row>
    <row r="156" spans="1:65" s="2" customFormat="1" ht="11.25">
      <c r="A156" s="37"/>
      <c r="B156" s="38"/>
      <c r="C156" s="39"/>
      <c r="D156" s="195" t="s">
        <v>171</v>
      </c>
      <c r="E156" s="39"/>
      <c r="F156" s="196" t="s">
        <v>753</v>
      </c>
      <c r="G156" s="39"/>
      <c r="H156" s="39"/>
      <c r="I156" s="192"/>
      <c r="J156" s="39"/>
      <c r="K156" s="39"/>
      <c r="L156" s="42"/>
      <c r="M156" s="193"/>
      <c r="N156" s="194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171</v>
      </c>
      <c r="AU156" s="20" t="s">
        <v>87</v>
      </c>
    </row>
    <row r="157" spans="1:65" s="14" customFormat="1" ht="11.25">
      <c r="B157" s="207"/>
      <c r="C157" s="208"/>
      <c r="D157" s="190" t="s">
        <v>173</v>
      </c>
      <c r="E157" s="209" t="s">
        <v>19</v>
      </c>
      <c r="F157" s="210" t="s">
        <v>1022</v>
      </c>
      <c r="G157" s="208"/>
      <c r="H157" s="211">
        <v>53.063000000000002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173</v>
      </c>
      <c r="AU157" s="217" t="s">
        <v>87</v>
      </c>
      <c r="AV157" s="14" t="s">
        <v>84</v>
      </c>
      <c r="AW157" s="14" t="s">
        <v>35</v>
      </c>
      <c r="AX157" s="14" t="s">
        <v>75</v>
      </c>
      <c r="AY157" s="217" t="s">
        <v>159</v>
      </c>
    </row>
    <row r="158" spans="1:65" s="2" customFormat="1" ht="16.5" customHeight="1">
      <c r="A158" s="37"/>
      <c r="B158" s="38"/>
      <c r="C158" s="177" t="s">
        <v>108</v>
      </c>
      <c r="D158" s="177" t="s">
        <v>163</v>
      </c>
      <c r="E158" s="178" t="s">
        <v>754</v>
      </c>
      <c r="F158" s="179" t="s">
        <v>755</v>
      </c>
      <c r="G158" s="180" t="s">
        <v>233</v>
      </c>
      <c r="H158" s="181">
        <v>53.063000000000002</v>
      </c>
      <c r="I158" s="182"/>
      <c r="J158" s="183">
        <f>ROUND(I158*H158,2)</f>
        <v>0</v>
      </c>
      <c r="K158" s="179" t="s">
        <v>167</v>
      </c>
      <c r="L158" s="42"/>
      <c r="M158" s="184" t="s">
        <v>19</v>
      </c>
      <c r="N158" s="185" t="s">
        <v>46</v>
      </c>
      <c r="O158" s="67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8" t="s">
        <v>90</v>
      </c>
      <c r="AT158" s="188" t="s">
        <v>163</v>
      </c>
      <c r="AU158" s="188" t="s">
        <v>87</v>
      </c>
      <c r="AY158" s="20" t="s">
        <v>159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20" t="s">
        <v>80</v>
      </c>
      <c r="BK158" s="189">
        <f>ROUND(I158*H158,2)</f>
        <v>0</v>
      </c>
      <c r="BL158" s="20" t="s">
        <v>90</v>
      </c>
      <c r="BM158" s="188" t="s">
        <v>1025</v>
      </c>
    </row>
    <row r="159" spans="1:65" s="2" customFormat="1" ht="19.5">
      <c r="A159" s="37"/>
      <c r="B159" s="38"/>
      <c r="C159" s="39"/>
      <c r="D159" s="190" t="s">
        <v>169</v>
      </c>
      <c r="E159" s="39"/>
      <c r="F159" s="191" t="s">
        <v>757</v>
      </c>
      <c r="G159" s="39"/>
      <c r="H159" s="39"/>
      <c r="I159" s="192"/>
      <c r="J159" s="39"/>
      <c r="K159" s="39"/>
      <c r="L159" s="42"/>
      <c r="M159" s="193"/>
      <c r="N159" s="194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169</v>
      </c>
      <c r="AU159" s="20" t="s">
        <v>87</v>
      </c>
    </row>
    <row r="160" spans="1:65" s="2" customFormat="1" ht="11.25">
      <c r="A160" s="37"/>
      <c r="B160" s="38"/>
      <c r="C160" s="39"/>
      <c r="D160" s="195" t="s">
        <v>171</v>
      </c>
      <c r="E160" s="39"/>
      <c r="F160" s="196" t="s">
        <v>758</v>
      </c>
      <c r="G160" s="39"/>
      <c r="H160" s="39"/>
      <c r="I160" s="192"/>
      <c r="J160" s="39"/>
      <c r="K160" s="39"/>
      <c r="L160" s="42"/>
      <c r="M160" s="193"/>
      <c r="N160" s="194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171</v>
      </c>
      <c r="AU160" s="20" t="s">
        <v>87</v>
      </c>
    </row>
    <row r="161" spans="1:65" s="14" customFormat="1" ht="11.25">
      <c r="B161" s="207"/>
      <c r="C161" s="208"/>
      <c r="D161" s="190" t="s">
        <v>173</v>
      </c>
      <c r="E161" s="209" t="s">
        <v>19</v>
      </c>
      <c r="F161" s="210" t="s">
        <v>1022</v>
      </c>
      <c r="G161" s="208"/>
      <c r="H161" s="211">
        <v>53.063000000000002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173</v>
      </c>
      <c r="AU161" s="217" t="s">
        <v>87</v>
      </c>
      <c r="AV161" s="14" t="s">
        <v>84</v>
      </c>
      <c r="AW161" s="14" t="s">
        <v>35</v>
      </c>
      <c r="AX161" s="14" t="s">
        <v>80</v>
      </c>
      <c r="AY161" s="217" t="s">
        <v>159</v>
      </c>
    </row>
    <row r="162" spans="1:65" s="2" customFormat="1" ht="16.5" customHeight="1">
      <c r="A162" s="37"/>
      <c r="B162" s="38"/>
      <c r="C162" s="177" t="s">
        <v>111</v>
      </c>
      <c r="D162" s="177" t="s">
        <v>163</v>
      </c>
      <c r="E162" s="178" t="s">
        <v>759</v>
      </c>
      <c r="F162" s="179" t="s">
        <v>760</v>
      </c>
      <c r="G162" s="180" t="s">
        <v>233</v>
      </c>
      <c r="H162" s="181">
        <v>1644.953</v>
      </c>
      <c r="I162" s="182"/>
      <c r="J162" s="183">
        <f>ROUND(I162*H162,2)</f>
        <v>0</v>
      </c>
      <c r="K162" s="179" t="s">
        <v>167</v>
      </c>
      <c r="L162" s="42"/>
      <c r="M162" s="184" t="s">
        <v>19</v>
      </c>
      <c r="N162" s="185" t="s">
        <v>46</v>
      </c>
      <c r="O162" s="67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8" t="s">
        <v>90</v>
      </c>
      <c r="AT162" s="188" t="s">
        <v>163</v>
      </c>
      <c r="AU162" s="188" t="s">
        <v>87</v>
      </c>
      <c r="AY162" s="20" t="s">
        <v>159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20" t="s">
        <v>80</v>
      </c>
      <c r="BK162" s="189">
        <f>ROUND(I162*H162,2)</f>
        <v>0</v>
      </c>
      <c r="BL162" s="20" t="s">
        <v>90</v>
      </c>
      <c r="BM162" s="188" t="s">
        <v>1026</v>
      </c>
    </row>
    <row r="163" spans="1:65" s="2" customFormat="1" ht="19.5">
      <c r="A163" s="37"/>
      <c r="B163" s="38"/>
      <c r="C163" s="39"/>
      <c r="D163" s="190" t="s">
        <v>169</v>
      </c>
      <c r="E163" s="39"/>
      <c r="F163" s="191" t="s">
        <v>762</v>
      </c>
      <c r="G163" s="39"/>
      <c r="H163" s="39"/>
      <c r="I163" s="192"/>
      <c r="J163" s="39"/>
      <c r="K163" s="39"/>
      <c r="L163" s="42"/>
      <c r="M163" s="193"/>
      <c r="N163" s="194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169</v>
      </c>
      <c r="AU163" s="20" t="s">
        <v>87</v>
      </c>
    </row>
    <row r="164" spans="1:65" s="2" customFormat="1" ht="11.25">
      <c r="A164" s="37"/>
      <c r="B164" s="38"/>
      <c r="C164" s="39"/>
      <c r="D164" s="195" t="s">
        <v>171</v>
      </c>
      <c r="E164" s="39"/>
      <c r="F164" s="196" t="s">
        <v>763</v>
      </c>
      <c r="G164" s="39"/>
      <c r="H164" s="39"/>
      <c r="I164" s="192"/>
      <c r="J164" s="39"/>
      <c r="K164" s="39"/>
      <c r="L164" s="42"/>
      <c r="M164" s="193"/>
      <c r="N164" s="194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171</v>
      </c>
      <c r="AU164" s="20" t="s">
        <v>87</v>
      </c>
    </row>
    <row r="165" spans="1:65" s="14" customFormat="1" ht="11.25">
      <c r="B165" s="207"/>
      <c r="C165" s="208"/>
      <c r="D165" s="190" t="s">
        <v>173</v>
      </c>
      <c r="E165" s="209" t="s">
        <v>19</v>
      </c>
      <c r="F165" s="210" t="s">
        <v>1022</v>
      </c>
      <c r="G165" s="208"/>
      <c r="H165" s="211">
        <v>53.063000000000002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173</v>
      </c>
      <c r="AU165" s="217" t="s">
        <v>87</v>
      </c>
      <c r="AV165" s="14" t="s">
        <v>84</v>
      </c>
      <c r="AW165" s="14" t="s">
        <v>35</v>
      </c>
      <c r="AX165" s="14" t="s">
        <v>80</v>
      </c>
      <c r="AY165" s="217" t="s">
        <v>159</v>
      </c>
    </row>
    <row r="166" spans="1:65" s="14" customFormat="1" ht="11.25">
      <c r="B166" s="207"/>
      <c r="C166" s="208"/>
      <c r="D166" s="190" t="s">
        <v>173</v>
      </c>
      <c r="E166" s="208"/>
      <c r="F166" s="210" t="s">
        <v>1023</v>
      </c>
      <c r="G166" s="208"/>
      <c r="H166" s="211">
        <v>1644.953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173</v>
      </c>
      <c r="AU166" s="217" t="s">
        <v>87</v>
      </c>
      <c r="AV166" s="14" t="s">
        <v>84</v>
      </c>
      <c r="AW166" s="14" t="s">
        <v>4</v>
      </c>
      <c r="AX166" s="14" t="s">
        <v>80</v>
      </c>
      <c r="AY166" s="217" t="s">
        <v>159</v>
      </c>
    </row>
    <row r="167" spans="1:65" s="2" customFormat="1" ht="21.75" customHeight="1">
      <c r="A167" s="37"/>
      <c r="B167" s="38"/>
      <c r="C167" s="177" t="s">
        <v>8</v>
      </c>
      <c r="D167" s="177" t="s">
        <v>163</v>
      </c>
      <c r="E167" s="178" t="s">
        <v>764</v>
      </c>
      <c r="F167" s="179" t="s">
        <v>765</v>
      </c>
      <c r="G167" s="180" t="s">
        <v>233</v>
      </c>
      <c r="H167" s="181">
        <v>53.063000000000002</v>
      </c>
      <c r="I167" s="182"/>
      <c r="J167" s="183">
        <f>ROUND(I167*H167,2)</f>
        <v>0</v>
      </c>
      <c r="K167" s="179" t="s">
        <v>167</v>
      </c>
      <c r="L167" s="42"/>
      <c r="M167" s="184" t="s">
        <v>19</v>
      </c>
      <c r="N167" s="185" t="s">
        <v>46</v>
      </c>
      <c r="O167" s="67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8" t="s">
        <v>90</v>
      </c>
      <c r="AT167" s="188" t="s">
        <v>163</v>
      </c>
      <c r="AU167" s="188" t="s">
        <v>87</v>
      </c>
      <c r="AY167" s="20" t="s">
        <v>159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20" t="s">
        <v>80</v>
      </c>
      <c r="BK167" s="189">
        <f>ROUND(I167*H167,2)</f>
        <v>0</v>
      </c>
      <c r="BL167" s="20" t="s">
        <v>90</v>
      </c>
      <c r="BM167" s="188" t="s">
        <v>1027</v>
      </c>
    </row>
    <row r="168" spans="1:65" s="2" customFormat="1" ht="19.5">
      <c r="A168" s="37"/>
      <c r="B168" s="38"/>
      <c r="C168" s="39"/>
      <c r="D168" s="190" t="s">
        <v>169</v>
      </c>
      <c r="E168" s="39"/>
      <c r="F168" s="191" t="s">
        <v>767</v>
      </c>
      <c r="G168" s="39"/>
      <c r="H168" s="39"/>
      <c r="I168" s="192"/>
      <c r="J168" s="39"/>
      <c r="K168" s="39"/>
      <c r="L168" s="42"/>
      <c r="M168" s="193"/>
      <c r="N168" s="194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169</v>
      </c>
      <c r="AU168" s="20" t="s">
        <v>87</v>
      </c>
    </row>
    <row r="169" spans="1:65" s="2" customFormat="1" ht="11.25">
      <c r="A169" s="37"/>
      <c r="B169" s="38"/>
      <c r="C169" s="39"/>
      <c r="D169" s="195" t="s">
        <v>171</v>
      </c>
      <c r="E169" s="39"/>
      <c r="F169" s="196" t="s">
        <v>768</v>
      </c>
      <c r="G169" s="39"/>
      <c r="H169" s="39"/>
      <c r="I169" s="192"/>
      <c r="J169" s="39"/>
      <c r="K169" s="39"/>
      <c r="L169" s="42"/>
      <c r="M169" s="193"/>
      <c r="N169" s="194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171</v>
      </c>
      <c r="AU169" s="20" t="s">
        <v>87</v>
      </c>
    </row>
    <row r="170" spans="1:65" s="14" customFormat="1" ht="11.25">
      <c r="B170" s="207"/>
      <c r="C170" s="208"/>
      <c r="D170" s="190" t="s">
        <v>173</v>
      </c>
      <c r="E170" s="209" t="s">
        <v>19</v>
      </c>
      <c r="F170" s="210" t="s">
        <v>1022</v>
      </c>
      <c r="G170" s="208"/>
      <c r="H170" s="211">
        <v>53.063000000000002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173</v>
      </c>
      <c r="AU170" s="217" t="s">
        <v>87</v>
      </c>
      <c r="AV170" s="14" t="s">
        <v>84</v>
      </c>
      <c r="AW170" s="14" t="s">
        <v>35</v>
      </c>
      <c r="AX170" s="14" t="s">
        <v>80</v>
      </c>
      <c r="AY170" s="217" t="s">
        <v>159</v>
      </c>
    </row>
    <row r="171" spans="1:65" s="2" customFormat="1" ht="21.75" customHeight="1">
      <c r="A171" s="37"/>
      <c r="B171" s="38"/>
      <c r="C171" s="177" t="s">
        <v>348</v>
      </c>
      <c r="D171" s="177" t="s">
        <v>163</v>
      </c>
      <c r="E171" s="178" t="s">
        <v>769</v>
      </c>
      <c r="F171" s="179" t="s">
        <v>770</v>
      </c>
      <c r="G171" s="180" t="s">
        <v>166</v>
      </c>
      <c r="H171" s="181">
        <v>6</v>
      </c>
      <c r="I171" s="182"/>
      <c r="J171" s="183">
        <f>ROUND(I171*H171,2)</f>
        <v>0</v>
      </c>
      <c r="K171" s="179" t="s">
        <v>167</v>
      </c>
      <c r="L171" s="42"/>
      <c r="M171" s="184" t="s">
        <v>19</v>
      </c>
      <c r="N171" s="185" t="s">
        <v>46</v>
      </c>
      <c r="O171" s="67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8" t="s">
        <v>90</v>
      </c>
      <c r="AT171" s="188" t="s">
        <v>163</v>
      </c>
      <c r="AU171" s="188" t="s">
        <v>87</v>
      </c>
      <c r="AY171" s="20" t="s">
        <v>159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20" t="s">
        <v>80</v>
      </c>
      <c r="BK171" s="189">
        <f>ROUND(I171*H171,2)</f>
        <v>0</v>
      </c>
      <c r="BL171" s="20" t="s">
        <v>90</v>
      </c>
      <c r="BM171" s="188" t="s">
        <v>1028</v>
      </c>
    </row>
    <row r="172" spans="1:65" s="2" customFormat="1" ht="19.5">
      <c r="A172" s="37"/>
      <c r="B172" s="38"/>
      <c r="C172" s="39"/>
      <c r="D172" s="190" t="s">
        <v>169</v>
      </c>
      <c r="E172" s="39"/>
      <c r="F172" s="191" t="s">
        <v>772</v>
      </c>
      <c r="G172" s="39"/>
      <c r="H172" s="39"/>
      <c r="I172" s="192"/>
      <c r="J172" s="39"/>
      <c r="K172" s="39"/>
      <c r="L172" s="42"/>
      <c r="M172" s="193"/>
      <c r="N172" s="194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169</v>
      </c>
      <c r="AU172" s="20" t="s">
        <v>87</v>
      </c>
    </row>
    <row r="173" spans="1:65" s="2" customFormat="1" ht="11.25">
      <c r="A173" s="37"/>
      <c r="B173" s="38"/>
      <c r="C173" s="39"/>
      <c r="D173" s="195" t="s">
        <v>171</v>
      </c>
      <c r="E173" s="39"/>
      <c r="F173" s="196" t="s">
        <v>773</v>
      </c>
      <c r="G173" s="39"/>
      <c r="H173" s="39"/>
      <c r="I173" s="192"/>
      <c r="J173" s="39"/>
      <c r="K173" s="39"/>
      <c r="L173" s="42"/>
      <c r="M173" s="193"/>
      <c r="N173" s="194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171</v>
      </c>
      <c r="AU173" s="20" t="s">
        <v>87</v>
      </c>
    </row>
    <row r="174" spans="1:65" s="14" customFormat="1" ht="11.25">
      <c r="B174" s="207"/>
      <c r="C174" s="208"/>
      <c r="D174" s="190" t="s">
        <v>173</v>
      </c>
      <c r="E174" s="209" t="s">
        <v>19</v>
      </c>
      <c r="F174" s="210" t="s">
        <v>1029</v>
      </c>
      <c r="G174" s="208"/>
      <c r="H174" s="211">
        <v>6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173</v>
      </c>
      <c r="AU174" s="217" t="s">
        <v>87</v>
      </c>
      <c r="AV174" s="14" t="s">
        <v>84</v>
      </c>
      <c r="AW174" s="14" t="s">
        <v>35</v>
      </c>
      <c r="AX174" s="14" t="s">
        <v>80</v>
      </c>
      <c r="AY174" s="217" t="s">
        <v>159</v>
      </c>
    </row>
    <row r="175" spans="1:65" s="2" customFormat="1" ht="24.2" customHeight="1">
      <c r="A175" s="37"/>
      <c r="B175" s="38"/>
      <c r="C175" s="177" t="s">
        <v>377</v>
      </c>
      <c r="D175" s="177" t="s">
        <v>163</v>
      </c>
      <c r="E175" s="178" t="s">
        <v>775</v>
      </c>
      <c r="F175" s="179" t="s">
        <v>776</v>
      </c>
      <c r="G175" s="180" t="s">
        <v>166</v>
      </c>
      <c r="H175" s="181">
        <v>186</v>
      </c>
      <c r="I175" s="182"/>
      <c r="J175" s="183">
        <f>ROUND(I175*H175,2)</f>
        <v>0</v>
      </c>
      <c r="K175" s="179" t="s">
        <v>167</v>
      </c>
      <c r="L175" s="42"/>
      <c r="M175" s="184" t="s">
        <v>19</v>
      </c>
      <c r="N175" s="185" t="s">
        <v>46</v>
      </c>
      <c r="O175" s="67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8" t="s">
        <v>90</v>
      </c>
      <c r="AT175" s="188" t="s">
        <v>163</v>
      </c>
      <c r="AU175" s="188" t="s">
        <v>87</v>
      </c>
      <c r="AY175" s="20" t="s">
        <v>159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20" t="s">
        <v>80</v>
      </c>
      <c r="BK175" s="189">
        <f>ROUND(I175*H175,2)</f>
        <v>0</v>
      </c>
      <c r="BL175" s="20" t="s">
        <v>90</v>
      </c>
      <c r="BM175" s="188" t="s">
        <v>1030</v>
      </c>
    </row>
    <row r="176" spans="1:65" s="2" customFormat="1" ht="29.25">
      <c r="A176" s="37"/>
      <c r="B176" s="38"/>
      <c r="C176" s="39"/>
      <c r="D176" s="190" t="s">
        <v>169</v>
      </c>
      <c r="E176" s="39"/>
      <c r="F176" s="191" t="s">
        <v>778</v>
      </c>
      <c r="G176" s="39"/>
      <c r="H176" s="39"/>
      <c r="I176" s="192"/>
      <c r="J176" s="39"/>
      <c r="K176" s="39"/>
      <c r="L176" s="42"/>
      <c r="M176" s="193"/>
      <c r="N176" s="194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169</v>
      </c>
      <c r="AU176" s="20" t="s">
        <v>87</v>
      </c>
    </row>
    <row r="177" spans="1:65" s="2" customFormat="1" ht="11.25">
      <c r="A177" s="37"/>
      <c r="B177" s="38"/>
      <c r="C177" s="39"/>
      <c r="D177" s="195" t="s">
        <v>171</v>
      </c>
      <c r="E177" s="39"/>
      <c r="F177" s="196" t="s">
        <v>779</v>
      </c>
      <c r="G177" s="39"/>
      <c r="H177" s="39"/>
      <c r="I177" s="192"/>
      <c r="J177" s="39"/>
      <c r="K177" s="39"/>
      <c r="L177" s="42"/>
      <c r="M177" s="193"/>
      <c r="N177" s="194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171</v>
      </c>
      <c r="AU177" s="20" t="s">
        <v>87</v>
      </c>
    </row>
    <row r="178" spans="1:65" s="14" customFormat="1" ht="11.25">
      <c r="B178" s="207"/>
      <c r="C178" s="208"/>
      <c r="D178" s="190" t="s">
        <v>173</v>
      </c>
      <c r="E178" s="209" t="s">
        <v>19</v>
      </c>
      <c r="F178" s="210" t="s">
        <v>96</v>
      </c>
      <c r="G178" s="208"/>
      <c r="H178" s="211">
        <v>6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173</v>
      </c>
      <c r="AU178" s="217" t="s">
        <v>87</v>
      </c>
      <c r="AV178" s="14" t="s">
        <v>84</v>
      </c>
      <c r="AW178" s="14" t="s">
        <v>35</v>
      </c>
      <c r="AX178" s="14" t="s">
        <v>80</v>
      </c>
      <c r="AY178" s="217" t="s">
        <v>159</v>
      </c>
    </row>
    <row r="179" spans="1:65" s="14" customFormat="1" ht="11.25">
      <c r="B179" s="207"/>
      <c r="C179" s="208"/>
      <c r="D179" s="190" t="s">
        <v>173</v>
      </c>
      <c r="E179" s="208"/>
      <c r="F179" s="210" t="s">
        <v>780</v>
      </c>
      <c r="G179" s="208"/>
      <c r="H179" s="211">
        <v>186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173</v>
      </c>
      <c r="AU179" s="217" t="s">
        <v>87</v>
      </c>
      <c r="AV179" s="14" t="s">
        <v>84</v>
      </c>
      <c r="AW179" s="14" t="s">
        <v>4</v>
      </c>
      <c r="AX179" s="14" t="s">
        <v>80</v>
      </c>
      <c r="AY179" s="217" t="s">
        <v>159</v>
      </c>
    </row>
    <row r="180" spans="1:65" s="2" customFormat="1" ht="24.2" customHeight="1">
      <c r="A180" s="37"/>
      <c r="B180" s="38"/>
      <c r="C180" s="177" t="s">
        <v>386</v>
      </c>
      <c r="D180" s="177" t="s">
        <v>163</v>
      </c>
      <c r="E180" s="178" t="s">
        <v>781</v>
      </c>
      <c r="F180" s="179" t="s">
        <v>782</v>
      </c>
      <c r="G180" s="180" t="s">
        <v>166</v>
      </c>
      <c r="H180" s="181">
        <v>6</v>
      </c>
      <c r="I180" s="182"/>
      <c r="J180" s="183">
        <f>ROUND(I180*H180,2)</f>
        <v>0</v>
      </c>
      <c r="K180" s="179" t="s">
        <v>167</v>
      </c>
      <c r="L180" s="42"/>
      <c r="M180" s="184" t="s">
        <v>19</v>
      </c>
      <c r="N180" s="185" t="s">
        <v>46</v>
      </c>
      <c r="O180" s="67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8" t="s">
        <v>90</v>
      </c>
      <c r="AT180" s="188" t="s">
        <v>163</v>
      </c>
      <c r="AU180" s="188" t="s">
        <v>87</v>
      </c>
      <c r="AY180" s="20" t="s">
        <v>159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20" t="s">
        <v>80</v>
      </c>
      <c r="BK180" s="189">
        <f>ROUND(I180*H180,2)</f>
        <v>0</v>
      </c>
      <c r="BL180" s="20" t="s">
        <v>90</v>
      </c>
      <c r="BM180" s="188" t="s">
        <v>1031</v>
      </c>
    </row>
    <row r="181" spans="1:65" s="2" customFormat="1" ht="19.5">
      <c r="A181" s="37"/>
      <c r="B181" s="38"/>
      <c r="C181" s="39"/>
      <c r="D181" s="190" t="s">
        <v>169</v>
      </c>
      <c r="E181" s="39"/>
      <c r="F181" s="191" t="s">
        <v>784</v>
      </c>
      <c r="G181" s="39"/>
      <c r="H181" s="39"/>
      <c r="I181" s="192"/>
      <c r="J181" s="39"/>
      <c r="K181" s="39"/>
      <c r="L181" s="42"/>
      <c r="M181" s="193"/>
      <c r="N181" s="194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169</v>
      </c>
      <c r="AU181" s="20" t="s">
        <v>87</v>
      </c>
    </row>
    <row r="182" spans="1:65" s="2" customFormat="1" ht="11.25">
      <c r="A182" s="37"/>
      <c r="B182" s="38"/>
      <c r="C182" s="39"/>
      <c r="D182" s="195" t="s">
        <v>171</v>
      </c>
      <c r="E182" s="39"/>
      <c r="F182" s="196" t="s">
        <v>785</v>
      </c>
      <c r="G182" s="39"/>
      <c r="H182" s="39"/>
      <c r="I182" s="192"/>
      <c r="J182" s="39"/>
      <c r="K182" s="39"/>
      <c r="L182" s="42"/>
      <c r="M182" s="193"/>
      <c r="N182" s="194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171</v>
      </c>
      <c r="AU182" s="20" t="s">
        <v>87</v>
      </c>
    </row>
    <row r="183" spans="1:65" s="14" customFormat="1" ht="11.25">
      <c r="B183" s="207"/>
      <c r="C183" s="208"/>
      <c r="D183" s="190" t="s">
        <v>173</v>
      </c>
      <c r="E183" s="209" t="s">
        <v>19</v>
      </c>
      <c r="F183" s="210" t="s">
        <v>96</v>
      </c>
      <c r="G183" s="208"/>
      <c r="H183" s="211">
        <v>6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173</v>
      </c>
      <c r="AU183" s="217" t="s">
        <v>87</v>
      </c>
      <c r="AV183" s="14" t="s">
        <v>84</v>
      </c>
      <c r="AW183" s="14" t="s">
        <v>35</v>
      </c>
      <c r="AX183" s="14" t="s">
        <v>80</v>
      </c>
      <c r="AY183" s="217" t="s">
        <v>159</v>
      </c>
    </row>
    <row r="184" spans="1:65" s="2" customFormat="1" ht="24.2" customHeight="1">
      <c r="A184" s="37"/>
      <c r="B184" s="38"/>
      <c r="C184" s="177" t="s">
        <v>228</v>
      </c>
      <c r="D184" s="177" t="s">
        <v>163</v>
      </c>
      <c r="E184" s="178" t="s">
        <v>786</v>
      </c>
      <c r="F184" s="179" t="s">
        <v>787</v>
      </c>
      <c r="G184" s="180" t="s">
        <v>233</v>
      </c>
      <c r="H184" s="181">
        <v>53.063000000000002</v>
      </c>
      <c r="I184" s="182"/>
      <c r="J184" s="183">
        <f>ROUND(I184*H184,2)</f>
        <v>0</v>
      </c>
      <c r="K184" s="179" t="s">
        <v>167</v>
      </c>
      <c r="L184" s="42"/>
      <c r="M184" s="184" t="s">
        <v>19</v>
      </c>
      <c r="N184" s="185" t="s">
        <v>46</v>
      </c>
      <c r="O184" s="67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8" t="s">
        <v>90</v>
      </c>
      <c r="AT184" s="188" t="s">
        <v>163</v>
      </c>
      <c r="AU184" s="188" t="s">
        <v>87</v>
      </c>
      <c r="AY184" s="20" t="s">
        <v>159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20" t="s">
        <v>80</v>
      </c>
      <c r="BK184" s="189">
        <f>ROUND(I184*H184,2)</f>
        <v>0</v>
      </c>
      <c r="BL184" s="20" t="s">
        <v>90</v>
      </c>
      <c r="BM184" s="188" t="s">
        <v>1032</v>
      </c>
    </row>
    <row r="185" spans="1:65" s="2" customFormat="1" ht="19.5">
      <c r="A185" s="37"/>
      <c r="B185" s="38"/>
      <c r="C185" s="39"/>
      <c r="D185" s="190" t="s">
        <v>169</v>
      </c>
      <c r="E185" s="39"/>
      <c r="F185" s="191" t="s">
        <v>789</v>
      </c>
      <c r="G185" s="39"/>
      <c r="H185" s="39"/>
      <c r="I185" s="192"/>
      <c r="J185" s="39"/>
      <c r="K185" s="39"/>
      <c r="L185" s="42"/>
      <c r="M185" s="193"/>
      <c r="N185" s="194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169</v>
      </c>
      <c r="AU185" s="20" t="s">
        <v>87</v>
      </c>
    </row>
    <row r="186" spans="1:65" s="2" customFormat="1" ht="11.25">
      <c r="A186" s="37"/>
      <c r="B186" s="38"/>
      <c r="C186" s="39"/>
      <c r="D186" s="195" t="s">
        <v>171</v>
      </c>
      <c r="E186" s="39"/>
      <c r="F186" s="196" t="s">
        <v>790</v>
      </c>
      <c r="G186" s="39"/>
      <c r="H186" s="39"/>
      <c r="I186" s="192"/>
      <c r="J186" s="39"/>
      <c r="K186" s="39"/>
      <c r="L186" s="42"/>
      <c r="M186" s="193"/>
      <c r="N186" s="194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171</v>
      </c>
      <c r="AU186" s="20" t="s">
        <v>87</v>
      </c>
    </row>
    <row r="187" spans="1:65" s="14" customFormat="1" ht="11.25">
      <c r="B187" s="207"/>
      <c r="C187" s="208"/>
      <c r="D187" s="190" t="s">
        <v>173</v>
      </c>
      <c r="E187" s="209" t="s">
        <v>19</v>
      </c>
      <c r="F187" s="210" t="s">
        <v>1022</v>
      </c>
      <c r="G187" s="208"/>
      <c r="H187" s="211">
        <v>53.063000000000002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173</v>
      </c>
      <c r="AU187" s="217" t="s">
        <v>87</v>
      </c>
      <c r="AV187" s="14" t="s">
        <v>84</v>
      </c>
      <c r="AW187" s="14" t="s">
        <v>35</v>
      </c>
      <c r="AX187" s="14" t="s">
        <v>75</v>
      </c>
      <c r="AY187" s="217" t="s">
        <v>159</v>
      </c>
    </row>
    <row r="188" spans="1:65" s="2" customFormat="1" ht="24.2" customHeight="1">
      <c r="A188" s="37"/>
      <c r="B188" s="38"/>
      <c r="C188" s="177" t="s">
        <v>400</v>
      </c>
      <c r="D188" s="177" t="s">
        <v>163</v>
      </c>
      <c r="E188" s="178" t="s">
        <v>791</v>
      </c>
      <c r="F188" s="179" t="s">
        <v>792</v>
      </c>
      <c r="G188" s="180" t="s">
        <v>233</v>
      </c>
      <c r="H188" s="181">
        <v>530.63</v>
      </c>
      <c r="I188" s="182"/>
      <c r="J188" s="183">
        <f>ROUND(I188*H188,2)</f>
        <v>0</v>
      </c>
      <c r="K188" s="179" t="s">
        <v>167</v>
      </c>
      <c r="L188" s="42"/>
      <c r="M188" s="184" t="s">
        <v>19</v>
      </c>
      <c r="N188" s="185" t="s">
        <v>46</v>
      </c>
      <c r="O188" s="67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8" t="s">
        <v>90</v>
      </c>
      <c r="AT188" s="188" t="s">
        <v>163</v>
      </c>
      <c r="AU188" s="188" t="s">
        <v>87</v>
      </c>
      <c r="AY188" s="20" t="s">
        <v>159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0" t="s">
        <v>80</v>
      </c>
      <c r="BK188" s="189">
        <f>ROUND(I188*H188,2)</f>
        <v>0</v>
      </c>
      <c r="BL188" s="20" t="s">
        <v>90</v>
      </c>
      <c r="BM188" s="188" t="s">
        <v>1033</v>
      </c>
    </row>
    <row r="189" spans="1:65" s="2" customFormat="1" ht="29.25">
      <c r="A189" s="37"/>
      <c r="B189" s="38"/>
      <c r="C189" s="39"/>
      <c r="D189" s="190" t="s">
        <v>169</v>
      </c>
      <c r="E189" s="39"/>
      <c r="F189" s="191" t="s">
        <v>794</v>
      </c>
      <c r="G189" s="39"/>
      <c r="H189" s="39"/>
      <c r="I189" s="192"/>
      <c r="J189" s="39"/>
      <c r="K189" s="39"/>
      <c r="L189" s="42"/>
      <c r="M189" s="193"/>
      <c r="N189" s="194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169</v>
      </c>
      <c r="AU189" s="20" t="s">
        <v>87</v>
      </c>
    </row>
    <row r="190" spans="1:65" s="2" customFormat="1" ht="11.25">
      <c r="A190" s="37"/>
      <c r="B190" s="38"/>
      <c r="C190" s="39"/>
      <c r="D190" s="195" t="s">
        <v>171</v>
      </c>
      <c r="E190" s="39"/>
      <c r="F190" s="196" t="s">
        <v>795</v>
      </c>
      <c r="G190" s="39"/>
      <c r="H190" s="39"/>
      <c r="I190" s="192"/>
      <c r="J190" s="39"/>
      <c r="K190" s="39"/>
      <c r="L190" s="42"/>
      <c r="M190" s="193"/>
      <c r="N190" s="194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171</v>
      </c>
      <c r="AU190" s="20" t="s">
        <v>87</v>
      </c>
    </row>
    <row r="191" spans="1:65" s="14" customFormat="1" ht="11.25">
      <c r="B191" s="207"/>
      <c r="C191" s="208"/>
      <c r="D191" s="190" t="s">
        <v>173</v>
      </c>
      <c r="E191" s="209" t="s">
        <v>19</v>
      </c>
      <c r="F191" s="210" t="s">
        <v>1022</v>
      </c>
      <c r="G191" s="208"/>
      <c r="H191" s="211">
        <v>53.063000000000002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173</v>
      </c>
      <c r="AU191" s="217" t="s">
        <v>87</v>
      </c>
      <c r="AV191" s="14" t="s">
        <v>84</v>
      </c>
      <c r="AW191" s="14" t="s">
        <v>35</v>
      </c>
      <c r="AX191" s="14" t="s">
        <v>80</v>
      </c>
      <c r="AY191" s="217" t="s">
        <v>159</v>
      </c>
    </row>
    <row r="192" spans="1:65" s="14" customFormat="1" ht="11.25">
      <c r="B192" s="207"/>
      <c r="C192" s="208"/>
      <c r="D192" s="190" t="s">
        <v>173</v>
      </c>
      <c r="E192" s="208"/>
      <c r="F192" s="210" t="s">
        <v>1034</v>
      </c>
      <c r="G192" s="208"/>
      <c r="H192" s="211">
        <v>530.63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173</v>
      </c>
      <c r="AU192" s="217" t="s">
        <v>87</v>
      </c>
      <c r="AV192" s="14" t="s">
        <v>84</v>
      </c>
      <c r="AW192" s="14" t="s">
        <v>4</v>
      </c>
      <c r="AX192" s="14" t="s">
        <v>80</v>
      </c>
      <c r="AY192" s="217" t="s">
        <v>159</v>
      </c>
    </row>
    <row r="193" spans="1:65" s="12" customFormat="1" ht="20.85" customHeight="1">
      <c r="B193" s="161"/>
      <c r="C193" s="162"/>
      <c r="D193" s="163" t="s">
        <v>74</v>
      </c>
      <c r="E193" s="175" t="s">
        <v>346</v>
      </c>
      <c r="F193" s="175" t="s">
        <v>347</v>
      </c>
      <c r="G193" s="162"/>
      <c r="H193" s="162"/>
      <c r="I193" s="165"/>
      <c r="J193" s="176">
        <f>BK193</f>
        <v>0</v>
      </c>
      <c r="K193" s="162"/>
      <c r="L193" s="167"/>
      <c r="M193" s="168"/>
      <c r="N193" s="169"/>
      <c r="O193" s="169"/>
      <c r="P193" s="170">
        <f>SUM(P194:P209)</f>
        <v>0</v>
      </c>
      <c r="Q193" s="169"/>
      <c r="R193" s="170">
        <f>SUM(R194:R209)</f>
        <v>2.7600000000000004E-4</v>
      </c>
      <c r="S193" s="169"/>
      <c r="T193" s="171">
        <f>SUM(T194:T209)</f>
        <v>0</v>
      </c>
      <c r="AR193" s="172" t="s">
        <v>80</v>
      </c>
      <c r="AT193" s="173" t="s">
        <v>74</v>
      </c>
      <c r="AU193" s="173" t="s">
        <v>84</v>
      </c>
      <c r="AY193" s="172" t="s">
        <v>159</v>
      </c>
      <c r="BK193" s="174">
        <f>SUM(BK194:BK209)</f>
        <v>0</v>
      </c>
    </row>
    <row r="194" spans="1:65" s="2" customFormat="1" ht="16.5" customHeight="1">
      <c r="A194" s="37"/>
      <c r="B194" s="38"/>
      <c r="C194" s="177" t="s">
        <v>407</v>
      </c>
      <c r="D194" s="177" t="s">
        <v>163</v>
      </c>
      <c r="E194" s="178" t="s">
        <v>349</v>
      </c>
      <c r="F194" s="179" t="s">
        <v>350</v>
      </c>
      <c r="G194" s="180" t="s">
        <v>233</v>
      </c>
      <c r="H194" s="181">
        <v>27.6</v>
      </c>
      <c r="I194" s="182"/>
      <c r="J194" s="183">
        <f>ROUND(I194*H194,2)</f>
        <v>0</v>
      </c>
      <c r="K194" s="179" t="s">
        <v>167</v>
      </c>
      <c r="L194" s="42"/>
      <c r="M194" s="184" t="s">
        <v>19</v>
      </c>
      <c r="N194" s="185" t="s">
        <v>46</v>
      </c>
      <c r="O194" s="67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8" t="s">
        <v>90</v>
      </c>
      <c r="AT194" s="188" t="s">
        <v>163</v>
      </c>
      <c r="AU194" s="188" t="s">
        <v>87</v>
      </c>
      <c r="AY194" s="20" t="s">
        <v>159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20" t="s">
        <v>80</v>
      </c>
      <c r="BK194" s="189">
        <f>ROUND(I194*H194,2)</f>
        <v>0</v>
      </c>
      <c r="BL194" s="20" t="s">
        <v>90</v>
      </c>
      <c r="BM194" s="188" t="s">
        <v>1035</v>
      </c>
    </row>
    <row r="195" spans="1:65" s="2" customFormat="1" ht="19.5">
      <c r="A195" s="37"/>
      <c r="B195" s="38"/>
      <c r="C195" s="39"/>
      <c r="D195" s="190" t="s">
        <v>169</v>
      </c>
      <c r="E195" s="39"/>
      <c r="F195" s="191" t="s">
        <v>352</v>
      </c>
      <c r="G195" s="39"/>
      <c r="H195" s="39"/>
      <c r="I195" s="192"/>
      <c r="J195" s="39"/>
      <c r="K195" s="39"/>
      <c r="L195" s="42"/>
      <c r="M195" s="193"/>
      <c r="N195" s="194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169</v>
      </c>
      <c r="AU195" s="20" t="s">
        <v>87</v>
      </c>
    </row>
    <row r="196" spans="1:65" s="2" customFormat="1" ht="11.25">
      <c r="A196" s="37"/>
      <c r="B196" s="38"/>
      <c r="C196" s="39"/>
      <c r="D196" s="195" t="s">
        <v>171</v>
      </c>
      <c r="E196" s="39"/>
      <c r="F196" s="196" t="s">
        <v>353</v>
      </c>
      <c r="G196" s="39"/>
      <c r="H196" s="39"/>
      <c r="I196" s="192"/>
      <c r="J196" s="39"/>
      <c r="K196" s="39"/>
      <c r="L196" s="42"/>
      <c r="M196" s="193"/>
      <c r="N196" s="194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171</v>
      </c>
      <c r="AU196" s="20" t="s">
        <v>87</v>
      </c>
    </row>
    <row r="197" spans="1:65" s="13" customFormat="1" ht="11.25">
      <c r="B197" s="197"/>
      <c r="C197" s="198"/>
      <c r="D197" s="190" t="s">
        <v>173</v>
      </c>
      <c r="E197" s="199" t="s">
        <v>19</v>
      </c>
      <c r="F197" s="200" t="s">
        <v>1036</v>
      </c>
      <c r="G197" s="198"/>
      <c r="H197" s="199" t="s">
        <v>19</v>
      </c>
      <c r="I197" s="201"/>
      <c r="J197" s="198"/>
      <c r="K197" s="198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173</v>
      </c>
      <c r="AU197" s="206" t="s">
        <v>87</v>
      </c>
      <c r="AV197" s="13" t="s">
        <v>80</v>
      </c>
      <c r="AW197" s="13" t="s">
        <v>35</v>
      </c>
      <c r="AX197" s="13" t="s">
        <v>75</v>
      </c>
      <c r="AY197" s="206" t="s">
        <v>159</v>
      </c>
    </row>
    <row r="198" spans="1:65" s="14" customFormat="1" ht="11.25">
      <c r="B198" s="207"/>
      <c r="C198" s="208"/>
      <c r="D198" s="190" t="s">
        <v>173</v>
      </c>
      <c r="E198" s="209" t="s">
        <v>19</v>
      </c>
      <c r="F198" s="210" t="s">
        <v>1037</v>
      </c>
      <c r="G198" s="208"/>
      <c r="H198" s="211">
        <v>17.350000000000001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173</v>
      </c>
      <c r="AU198" s="217" t="s">
        <v>87</v>
      </c>
      <c r="AV198" s="14" t="s">
        <v>84</v>
      </c>
      <c r="AW198" s="14" t="s">
        <v>35</v>
      </c>
      <c r="AX198" s="14" t="s">
        <v>75</v>
      </c>
      <c r="AY198" s="217" t="s">
        <v>159</v>
      </c>
    </row>
    <row r="199" spans="1:65" s="13" customFormat="1" ht="11.25">
      <c r="B199" s="197"/>
      <c r="C199" s="198"/>
      <c r="D199" s="190" t="s">
        <v>173</v>
      </c>
      <c r="E199" s="199" t="s">
        <v>19</v>
      </c>
      <c r="F199" s="200" t="s">
        <v>1038</v>
      </c>
      <c r="G199" s="198"/>
      <c r="H199" s="199" t="s">
        <v>19</v>
      </c>
      <c r="I199" s="201"/>
      <c r="J199" s="198"/>
      <c r="K199" s="198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173</v>
      </c>
      <c r="AU199" s="206" t="s">
        <v>87</v>
      </c>
      <c r="AV199" s="13" t="s">
        <v>80</v>
      </c>
      <c r="AW199" s="13" t="s">
        <v>35</v>
      </c>
      <c r="AX199" s="13" t="s">
        <v>75</v>
      </c>
      <c r="AY199" s="206" t="s">
        <v>159</v>
      </c>
    </row>
    <row r="200" spans="1:65" s="14" customFormat="1" ht="11.25">
      <c r="B200" s="207"/>
      <c r="C200" s="208"/>
      <c r="D200" s="190" t="s">
        <v>173</v>
      </c>
      <c r="E200" s="209" t="s">
        <v>19</v>
      </c>
      <c r="F200" s="210" t="s">
        <v>1039</v>
      </c>
      <c r="G200" s="208"/>
      <c r="H200" s="211">
        <v>10.25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173</v>
      </c>
      <c r="AU200" s="217" t="s">
        <v>87</v>
      </c>
      <c r="AV200" s="14" t="s">
        <v>84</v>
      </c>
      <c r="AW200" s="14" t="s">
        <v>35</v>
      </c>
      <c r="AX200" s="14" t="s">
        <v>75</v>
      </c>
      <c r="AY200" s="217" t="s">
        <v>159</v>
      </c>
    </row>
    <row r="201" spans="1:65" s="15" customFormat="1" ht="11.25">
      <c r="B201" s="218"/>
      <c r="C201" s="219"/>
      <c r="D201" s="190" t="s">
        <v>173</v>
      </c>
      <c r="E201" s="220" t="s">
        <v>19</v>
      </c>
      <c r="F201" s="221" t="s">
        <v>272</v>
      </c>
      <c r="G201" s="219"/>
      <c r="H201" s="222">
        <v>27.6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173</v>
      </c>
      <c r="AU201" s="228" t="s">
        <v>87</v>
      </c>
      <c r="AV201" s="15" t="s">
        <v>90</v>
      </c>
      <c r="AW201" s="15" t="s">
        <v>35</v>
      </c>
      <c r="AX201" s="15" t="s">
        <v>80</v>
      </c>
      <c r="AY201" s="228" t="s">
        <v>159</v>
      </c>
    </row>
    <row r="202" spans="1:65" s="2" customFormat="1" ht="16.5" customHeight="1">
      <c r="A202" s="37"/>
      <c r="B202" s="38"/>
      <c r="C202" s="177" t="s">
        <v>413</v>
      </c>
      <c r="D202" s="177" t="s">
        <v>163</v>
      </c>
      <c r="E202" s="178" t="s">
        <v>801</v>
      </c>
      <c r="F202" s="179" t="s">
        <v>802</v>
      </c>
      <c r="G202" s="180" t="s">
        <v>233</v>
      </c>
      <c r="H202" s="181">
        <v>27.6</v>
      </c>
      <c r="I202" s="182"/>
      <c r="J202" s="183">
        <f>ROUND(I202*H202,2)</f>
        <v>0</v>
      </c>
      <c r="K202" s="179" t="s">
        <v>167</v>
      </c>
      <c r="L202" s="42"/>
      <c r="M202" s="184" t="s">
        <v>19</v>
      </c>
      <c r="N202" s="185" t="s">
        <v>46</v>
      </c>
      <c r="O202" s="67"/>
      <c r="P202" s="186">
        <f>O202*H202</f>
        <v>0</v>
      </c>
      <c r="Q202" s="186">
        <v>1.0000000000000001E-5</v>
      </c>
      <c r="R202" s="186">
        <f>Q202*H202</f>
        <v>2.7600000000000004E-4</v>
      </c>
      <c r="S202" s="186">
        <v>0</v>
      </c>
      <c r="T202" s="18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8" t="s">
        <v>90</v>
      </c>
      <c r="AT202" s="188" t="s">
        <v>163</v>
      </c>
      <c r="AU202" s="188" t="s">
        <v>87</v>
      </c>
      <c r="AY202" s="20" t="s">
        <v>159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0" t="s">
        <v>80</v>
      </c>
      <c r="BK202" s="189">
        <f>ROUND(I202*H202,2)</f>
        <v>0</v>
      </c>
      <c r="BL202" s="20" t="s">
        <v>90</v>
      </c>
      <c r="BM202" s="188" t="s">
        <v>1040</v>
      </c>
    </row>
    <row r="203" spans="1:65" s="2" customFormat="1" ht="19.5">
      <c r="A203" s="37"/>
      <c r="B203" s="38"/>
      <c r="C203" s="39"/>
      <c r="D203" s="190" t="s">
        <v>169</v>
      </c>
      <c r="E203" s="39"/>
      <c r="F203" s="191" t="s">
        <v>804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169</v>
      </c>
      <c r="AU203" s="20" t="s">
        <v>87</v>
      </c>
    </row>
    <row r="204" spans="1:65" s="2" customFormat="1" ht="11.25">
      <c r="A204" s="37"/>
      <c r="B204" s="38"/>
      <c r="C204" s="39"/>
      <c r="D204" s="195" t="s">
        <v>171</v>
      </c>
      <c r="E204" s="39"/>
      <c r="F204" s="196" t="s">
        <v>805</v>
      </c>
      <c r="G204" s="39"/>
      <c r="H204" s="39"/>
      <c r="I204" s="192"/>
      <c r="J204" s="39"/>
      <c r="K204" s="39"/>
      <c r="L204" s="42"/>
      <c r="M204" s="193"/>
      <c r="N204" s="194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171</v>
      </c>
      <c r="AU204" s="20" t="s">
        <v>87</v>
      </c>
    </row>
    <row r="205" spans="1:65" s="13" customFormat="1" ht="11.25">
      <c r="B205" s="197"/>
      <c r="C205" s="198"/>
      <c r="D205" s="190" t="s">
        <v>173</v>
      </c>
      <c r="E205" s="199" t="s">
        <v>19</v>
      </c>
      <c r="F205" s="200" t="s">
        <v>1036</v>
      </c>
      <c r="G205" s="198"/>
      <c r="H205" s="199" t="s">
        <v>19</v>
      </c>
      <c r="I205" s="201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173</v>
      </c>
      <c r="AU205" s="206" t="s">
        <v>87</v>
      </c>
      <c r="AV205" s="13" t="s">
        <v>80</v>
      </c>
      <c r="AW205" s="13" t="s">
        <v>35</v>
      </c>
      <c r="AX205" s="13" t="s">
        <v>75</v>
      </c>
      <c r="AY205" s="206" t="s">
        <v>159</v>
      </c>
    </row>
    <row r="206" spans="1:65" s="14" customFormat="1" ht="11.25">
      <c r="B206" s="207"/>
      <c r="C206" s="208"/>
      <c r="D206" s="190" t="s">
        <v>173</v>
      </c>
      <c r="E206" s="209" t="s">
        <v>19</v>
      </c>
      <c r="F206" s="210" t="s">
        <v>1037</v>
      </c>
      <c r="G206" s="208"/>
      <c r="H206" s="211">
        <v>17.350000000000001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173</v>
      </c>
      <c r="AU206" s="217" t="s">
        <v>87</v>
      </c>
      <c r="AV206" s="14" t="s">
        <v>84</v>
      </c>
      <c r="AW206" s="14" t="s">
        <v>35</v>
      </c>
      <c r="AX206" s="14" t="s">
        <v>75</v>
      </c>
      <c r="AY206" s="217" t="s">
        <v>159</v>
      </c>
    </row>
    <row r="207" spans="1:65" s="13" customFormat="1" ht="11.25">
      <c r="B207" s="197"/>
      <c r="C207" s="198"/>
      <c r="D207" s="190" t="s">
        <v>173</v>
      </c>
      <c r="E207" s="199" t="s">
        <v>19</v>
      </c>
      <c r="F207" s="200" t="s">
        <v>1038</v>
      </c>
      <c r="G207" s="198"/>
      <c r="H207" s="199" t="s">
        <v>19</v>
      </c>
      <c r="I207" s="201"/>
      <c r="J207" s="198"/>
      <c r="K207" s="198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173</v>
      </c>
      <c r="AU207" s="206" t="s">
        <v>87</v>
      </c>
      <c r="AV207" s="13" t="s">
        <v>80</v>
      </c>
      <c r="AW207" s="13" t="s">
        <v>35</v>
      </c>
      <c r="AX207" s="13" t="s">
        <v>75</v>
      </c>
      <c r="AY207" s="206" t="s">
        <v>159</v>
      </c>
    </row>
    <row r="208" spans="1:65" s="14" customFormat="1" ht="11.25">
      <c r="B208" s="207"/>
      <c r="C208" s="208"/>
      <c r="D208" s="190" t="s">
        <v>173</v>
      </c>
      <c r="E208" s="209" t="s">
        <v>19</v>
      </c>
      <c r="F208" s="210" t="s">
        <v>1039</v>
      </c>
      <c r="G208" s="208"/>
      <c r="H208" s="211">
        <v>10.25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173</v>
      </c>
      <c r="AU208" s="217" t="s">
        <v>87</v>
      </c>
      <c r="AV208" s="14" t="s">
        <v>84</v>
      </c>
      <c r="AW208" s="14" t="s">
        <v>35</v>
      </c>
      <c r="AX208" s="14" t="s">
        <v>75</v>
      </c>
      <c r="AY208" s="217" t="s">
        <v>159</v>
      </c>
    </row>
    <row r="209" spans="1:65" s="15" customFormat="1" ht="11.25">
      <c r="B209" s="218"/>
      <c r="C209" s="219"/>
      <c r="D209" s="190" t="s">
        <v>173</v>
      </c>
      <c r="E209" s="220" t="s">
        <v>19</v>
      </c>
      <c r="F209" s="221" t="s">
        <v>272</v>
      </c>
      <c r="G209" s="219"/>
      <c r="H209" s="222">
        <v>27.6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173</v>
      </c>
      <c r="AU209" s="228" t="s">
        <v>87</v>
      </c>
      <c r="AV209" s="15" t="s">
        <v>90</v>
      </c>
      <c r="AW209" s="15" t="s">
        <v>35</v>
      </c>
      <c r="AX209" s="15" t="s">
        <v>80</v>
      </c>
      <c r="AY209" s="228" t="s">
        <v>159</v>
      </c>
    </row>
    <row r="210" spans="1:65" s="12" customFormat="1" ht="20.85" customHeight="1">
      <c r="B210" s="161"/>
      <c r="C210" s="162"/>
      <c r="D210" s="163" t="s">
        <v>74</v>
      </c>
      <c r="E210" s="175" t="s">
        <v>429</v>
      </c>
      <c r="F210" s="175" t="s">
        <v>430</v>
      </c>
      <c r="G210" s="162"/>
      <c r="H210" s="162"/>
      <c r="I210" s="165"/>
      <c r="J210" s="176">
        <f>BK210</f>
        <v>0</v>
      </c>
      <c r="K210" s="162"/>
      <c r="L210" s="167"/>
      <c r="M210" s="168"/>
      <c r="N210" s="169"/>
      <c r="O210" s="169"/>
      <c r="P210" s="170">
        <f>SUM(P211:P220)</f>
        <v>0</v>
      </c>
      <c r="Q210" s="169"/>
      <c r="R210" s="170">
        <f>SUM(R211:R220)</f>
        <v>0</v>
      </c>
      <c r="S210" s="169"/>
      <c r="T210" s="171">
        <f>SUM(T211:T220)</f>
        <v>0.55294999999999994</v>
      </c>
      <c r="AR210" s="172" t="s">
        <v>80</v>
      </c>
      <c r="AT210" s="173" t="s">
        <v>74</v>
      </c>
      <c r="AU210" s="173" t="s">
        <v>84</v>
      </c>
      <c r="AY210" s="172" t="s">
        <v>159</v>
      </c>
      <c r="BK210" s="174">
        <f>SUM(BK211:BK220)</f>
        <v>0</v>
      </c>
    </row>
    <row r="211" spans="1:65" s="2" customFormat="1" ht="37.9" customHeight="1">
      <c r="A211" s="37"/>
      <c r="B211" s="38"/>
      <c r="C211" s="177" t="s">
        <v>421</v>
      </c>
      <c r="D211" s="177" t="s">
        <v>163</v>
      </c>
      <c r="E211" s="178" t="s">
        <v>806</v>
      </c>
      <c r="F211" s="179" t="s">
        <v>807</v>
      </c>
      <c r="G211" s="180" t="s">
        <v>233</v>
      </c>
      <c r="H211" s="181">
        <v>26.81</v>
      </c>
      <c r="I211" s="182"/>
      <c r="J211" s="183">
        <f>ROUND(I211*H211,2)</f>
        <v>0</v>
      </c>
      <c r="K211" s="179" t="s">
        <v>167</v>
      </c>
      <c r="L211" s="42"/>
      <c r="M211" s="184" t="s">
        <v>19</v>
      </c>
      <c r="N211" s="185" t="s">
        <v>46</v>
      </c>
      <c r="O211" s="67"/>
      <c r="P211" s="186">
        <f>O211*H211</f>
        <v>0</v>
      </c>
      <c r="Q211" s="186">
        <v>0</v>
      </c>
      <c r="R211" s="186">
        <f>Q211*H211</f>
        <v>0</v>
      </c>
      <c r="S211" s="186">
        <v>5.0000000000000001E-3</v>
      </c>
      <c r="T211" s="187">
        <f>S211*H211</f>
        <v>0.13405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8" t="s">
        <v>90</v>
      </c>
      <c r="AT211" s="188" t="s">
        <v>163</v>
      </c>
      <c r="AU211" s="188" t="s">
        <v>87</v>
      </c>
      <c r="AY211" s="20" t="s">
        <v>159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20" t="s">
        <v>80</v>
      </c>
      <c r="BK211" s="189">
        <f>ROUND(I211*H211,2)</f>
        <v>0</v>
      </c>
      <c r="BL211" s="20" t="s">
        <v>90</v>
      </c>
      <c r="BM211" s="188" t="s">
        <v>1041</v>
      </c>
    </row>
    <row r="212" spans="1:65" s="2" customFormat="1" ht="29.25">
      <c r="A212" s="37"/>
      <c r="B212" s="38"/>
      <c r="C212" s="39"/>
      <c r="D212" s="190" t="s">
        <v>169</v>
      </c>
      <c r="E212" s="39"/>
      <c r="F212" s="191" t="s">
        <v>809</v>
      </c>
      <c r="G212" s="39"/>
      <c r="H212" s="39"/>
      <c r="I212" s="192"/>
      <c r="J212" s="39"/>
      <c r="K212" s="39"/>
      <c r="L212" s="42"/>
      <c r="M212" s="193"/>
      <c r="N212" s="194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169</v>
      </c>
      <c r="AU212" s="20" t="s">
        <v>87</v>
      </c>
    </row>
    <row r="213" spans="1:65" s="2" customFormat="1" ht="11.25">
      <c r="A213" s="37"/>
      <c r="B213" s="38"/>
      <c r="C213" s="39"/>
      <c r="D213" s="195" t="s">
        <v>171</v>
      </c>
      <c r="E213" s="39"/>
      <c r="F213" s="196" t="s">
        <v>810</v>
      </c>
      <c r="G213" s="39"/>
      <c r="H213" s="39"/>
      <c r="I213" s="192"/>
      <c r="J213" s="39"/>
      <c r="K213" s="39"/>
      <c r="L213" s="42"/>
      <c r="M213" s="193"/>
      <c r="N213" s="194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171</v>
      </c>
      <c r="AU213" s="20" t="s">
        <v>87</v>
      </c>
    </row>
    <row r="214" spans="1:65" s="14" customFormat="1" ht="11.25">
      <c r="B214" s="207"/>
      <c r="C214" s="208"/>
      <c r="D214" s="190" t="s">
        <v>173</v>
      </c>
      <c r="E214" s="209" t="s">
        <v>19</v>
      </c>
      <c r="F214" s="210" t="s">
        <v>1042</v>
      </c>
      <c r="G214" s="208"/>
      <c r="H214" s="211">
        <v>26.81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173</v>
      </c>
      <c r="AU214" s="217" t="s">
        <v>87</v>
      </c>
      <c r="AV214" s="14" t="s">
        <v>84</v>
      </c>
      <c r="AW214" s="14" t="s">
        <v>35</v>
      </c>
      <c r="AX214" s="14" t="s">
        <v>80</v>
      </c>
      <c r="AY214" s="217" t="s">
        <v>159</v>
      </c>
    </row>
    <row r="215" spans="1:65" s="2" customFormat="1" ht="37.9" customHeight="1">
      <c r="A215" s="37"/>
      <c r="B215" s="38"/>
      <c r="C215" s="177" t="s">
        <v>7</v>
      </c>
      <c r="D215" s="177" t="s">
        <v>163</v>
      </c>
      <c r="E215" s="178" t="s">
        <v>437</v>
      </c>
      <c r="F215" s="179" t="s">
        <v>438</v>
      </c>
      <c r="G215" s="180" t="s">
        <v>233</v>
      </c>
      <c r="H215" s="181">
        <v>7.1</v>
      </c>
      <c r="I215" s="182"/>
      <c r="J215" s="183">
        <f>ROUND(I215*H215,2)</f>
        <v>0</v>
      </c>
      <c r="K215" s="179" t="s">
        <v>167</v>
      </c>
      <c r="L215" s="42"/>
      <c r="M215" s="184" t="s">
        <v>19</v>
      </c>
      <c r="N215" s="185" t="s">
        <v>46</v>
      </c>
      <c r="O215" s="67"/>
      <c r="P215" s="186">
        <f>O215*H215</f>
        <v>0</v>
      </c>
      <c r="Q215" s="186">
        <v>0</v>
      </c>
      <c r="R215" s="186">
        <f>Q215*H215</f>
        <v>0</v>
      </c>
      <c r="S215" s="186">
        <v>5.8999999999999997E-2</v>
      </c>
      <c r="T215" s="187">
        <f>S215*H215</f>
        <v>0.41889999999999994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8" t="s">
        <v>90</v>
      </c>
      <c r="AT215" s="188" t="s">
        <v>163</v>
      </c>
      <c r="AU215" s="188" t="s">
        <v>87</v>
      </c>
      <c r="AY215" s="20" t="s">
        <v>159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20" t="s">
        <v>80</v>
      </c>
      <c r="BK215" s="189">
        <f>ROUND(I215*H215,2)</f>
        <v>0</v>
      </c>
      <c r="BL215" s="20" t="s">
        <v>90</v>
      </c>
      <c r="BM215" s="188" t="s">
        <v>1043</v>
      </c>
    </row>
    <row r="216" spans="1:65" s="2" customFormat="1" ht="29.25">
      <c r="A216" s="37"/>
      <c r="B216" s="38"/>
      <c r="C216" s="39"/>
      <c r="D216" s="190" t="s">
        <v>169</v>
      </c>
      <c r="E216" s="39"/>
      <c r="F216" s="191" t="s">
        <v>440</v>
      </c>
      <c r="G216" s="39"/>
      <c r="H216" s="39"/>
      <c r="I216" s="192"/>
      <c r="J216" s="39"/>
      <c r="K216" s="39"/>
      <c r="L216" s="42"/>
      <c r="M216" s="193"/>
      <c r="N216" s="194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169</v>
      </c>
      <c r="AU216" s="20" t="s">
        <v>87</v>
      </c>
    </row>
    <row r="217" spans="1:65" s="2" customFormat="1" ht="11.25">
      <c r="A217" s="37"/>
      <c r="B217" s="38"/>
      <c r="C217" s="39"/>
      <c r="D217" s="195" t="s">
        <v>171</v>
      </c>
      <c r="E217" s="39"/>
      <c r="F217" s="196" t="s">
        <v>441</v>
      </c>
      <c r="G217" s="39"/>
      <c r="H217" s="39"/>
      <c r="I217" s="192"/>
      <c r="J217" s="39"/>
      <c r="K217" s="39"/>
      <c r="L217" s="42"/>
      <c r="M217" s="193"/>
      <c r="N217" s="194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171</v>
      </c>
      <c r="AU217" s="20" t="s">
        <v>87</v>
      </c>
    </row>
    <row r="218" spans="1:65" s="13" customFormat="1" ht="11.25">
      <c r="B218" s="197"/>
      <c r="C218" s="198"/>
      <c r="D218" s="190" t="s">
        <v>173</v>
      </c>
      <c r="E218" s="199" t="s">
        <v>19</v>
      </c>
      <c r="F218" s="200" t="s">
        <v>1010</v>
      </c>
      <c r="G218" s="198"/>
      <c r="H218" s="199" t="s">
        <v>19</v>
      </c>
      <c r="I218" s="201"/>
      <c r="J218" s="198"/>
      <c r="K218" s="198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173</v>
      </c>
      <c r="AU218" s="206" t="s">
        <v>87</v>
      </c>
      <c r="AV218" s="13" t="s">
        <v>80</v>
      </c>
      <c r="AW218" s="13" t="s">
        <v>35</v>
      </c>
      <c r="AX218" s="13" t="s">
        <v>75</v>
      </c>
      <c r="AY218" s="206" t="s">
        <v>159</v>
      </c>
    </row>
    <row r="219" spans="1:65" s="14" customFormat="1" ht="11.25">
      <c r="B219" s="207"/>
      <c r="C219" s="208"/>
      <c r="D219" s="190" t="s">
        <v>173</v>
      </c>
      <c r="E219" s="209" t="s">
        <v>19</v>
      </c>
      <c r="F219" s="210" t="s">
        <v>1011</v>
      </c>
      <c r="G219" s="208"/>
      <c r="H219" s="211">
        <v>7.1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173</v>
      </c>
      <c r="AU219" s="217" t="s">
        <v>87</v>
      </c>
      <c r="AV219" s="14" t="s">
        <v>84</v>
      </c>
      <c r="AW219" s="14" t="s">
        <v>35</v>
      </c>
      <c r="AX219" s="14" t="s">
        <v>75</v>
      </c>
      <c r="AY219" s="217" t="s">
        <v>159</v>
      </c>
    </row>
    <row r="220" spans="1:65" s="15" customFormat="1" ht="11.25">
      <c r="B220" s="218"/>
      <c r="C220" s="219"/>
      <c r="D220" s="190" t="s">
        <v>173</v>
      </c>
      <c r="E220" s="220" t="s">
        <v>19</v>
      </c>
      <c r="F220" s="221" t="s">
        <v>272</v>
      </c>
      <c r="G220" s="219"/>
      <c r="H220" s="222">
        <v>7.1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173</v>
      </c>
      <c r="AU220" s="228" t="s">
        <v>87</v>
      </c>
      <c r="AV220" s="15" t="s">
        <v>90</v>
      </c>
      <c r="AW220" s="15" t="s">
        <v>35</v>
      </c>
      <c r="AX220" s="15" t="s">
        <v>80</v>
      </c>
      <c r="AY220" s="228" t="s">
        <v>159</v>
      </c>
    </row>
    <row r="221" spans="1:65" s="12" customFormat="1" ht="20.85" customHeight="1">
      <c r="B221" s="161"/>
      <c r="C221" s="162"/>
      <c r="D221" s="163" t="s">
        <v>74</v>
      </c>
      <c r="E221" s="175" t="s">
        <v>444</v>
      </c>
      <c r="F221" s="175" t="s">
        <v>445</v>
      </c>
      <c r="G221" s="162"/>
      <c r="H221" s="162"/>
      <c r="I221" s="165"/>
      <c r="J221" s="176">
        <f>BK221</f>
        <v>0</v>
      </c>
      <c r="K221" s="162"/>
      <c r="L221" s="167"/>
      <c r="M221" s="168"/>
      <c r="N221" s="169"/>
      <c r="O221" s="169"/>
      <c r="P221" s="170">
        <f>SUM(P222:P233)</f>
        <v>0</v>
      </c>
      <c r="Q221" s="169"/>
      <c r="R221" s="170">
        <f>SUM(R222:R233)</f>
        <v>0</v>
      </c>
      <c r="S221" s="169"/>
      <c r="T221" s="171">
        <f>SUM(T222:T233)</f>
        <v>7.5259999999999994E-2</v>
      </c>
      <c r="AR221" s="172" t="s">
        <v>80</v>
      </c>
      <c r="AT221" s="173" t="s">
        <v>74</v>
      </c>
      <c r="AU221" s="173" t="s">
        <v>84</v>
      </c>
      <c r="AY221" s="172" t="s">
        <v>159</v>
      </c>
      <c r="BK221" s="174">
        <f>SUM(BK222:BK233)</f>
        <v>0</v>
      </c>
    </row>
    <row r="222" spans="1:65" s="2" customFormat="1" ht="24.2" customHeight="1">
      <c r="A222" s="37"/>
      <c r="B222" s="38"/>
      <c r="C222" s="177" t="s">
        <v>436</v>
      </c>
      <c r="D222" s="177" t="s">
        <v>163</v>
      </c>
      <c r="E222" s="178" t="s">
        <v>447</v>
      </c>
      <c r="F222" s="179" t="s">
        <v>448</v>
      </c>
      <c r="G222" s="180" t="s">
        <v>233</v>
      </c>
      <c r="H222" s="181">
        <v>7.1</v>
      </c>
      <c r="I222" s="182"/>
      <c r="J222" s="183">
        <f>ROUND(I222*H222,2)</f>
        <v>0</v>
      </c>
      <c r="K222" s="179" t="s">
        <v>167</v>
      </c>
      <c r="L222" s="42"/>
      <c r="M222" s="184" t="s">
        <v>19</v>
      </c>
      <c r="N222" s="185" t="s">
        <v>46</v>
      </c>
      <c r="O222" s="67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8" t="s">
        <v>90</v>
      </c>
      <c r="AT222" s="188" t="s">
        <v>163</v>
      </c>
      <c r="AU222" s="188" t="s">
        <v>87</v>
      </c>
      <c r="AY222" s="20" t="s">
        <v>159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20" t="s">
        <v>80</v>
      </c>
      <c r="BK222" s="189">
        <f>ROUND(I222*H222,2)</f>
        <v>0</v>
      </c>
      <c r="BL222" s="20" t="s">
        <v>90</v>
      </c>
      <c r="BM222" s="188" t="s">
        <v>1044</v>
      </c>
    </row>
    <row r="223" spans="1:65" s="2" customFormat="1" ht="19.5">
      <c r="A223" s="37"/>
      <c r="B223" s="38"/>
      <c r="C223" s="39"/>
      <c r="D223" s="190" t="s">
        <v>169</v>
      </c>
      <c r="E223" s="39"/>
      <c r="F223" s="191" t="s">
        <v>450</v>
      </c>
      <c r="G223" s="39"/>
      <c r="H223" s="39"/>
      <c r="I223" s="192"/>
      <c r="J223" s="39"/>
      <c r="K223" s="39"/>
      <c r="L223" s="42"/>
      <c r="M223" s="193"/>
      <c r="N223" s="194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169</v>
      </c>
      <c r="AU223" s="20" t="s">
        <v>87</v>
      </c>
    </row>
    <row r="224" spans="1:65" s="2" customFormat="1" ht="11.25">
      <c r="A224" s="37"/>
      <c r="B224" s="38"/>
      <c r="C224" s="39"/>
      <c r="D224" s="195" t="s">
        <v>171</v>
      </c>
      <c r="E224" s="39"/>
      <c r="F224" s="196" t="s">
        <v>451</v>
      </c>
      <c r="G224" s="39"/>
      <c r="H224" s="39"/>
      <c r="I224" s="192"/>
      <c r="J224" s="39"/>
      <c r="K224" s="39"/>
      <c r="L224" s="42"/>
      <c r="M224" s="193"/>
      <c r="N224" s="194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171</v>
      </c>
      <c r="AU224" s="20" t="s">
        <v>87</v>
      </c>
    </row>
    <row r="225" spans="1:65" s="14" customFormat="1" ht="11.25">
      <c r="B225" s="207"/>
      <c r="C225" s="208"/>
      <c r="D225" s="190" t="s">
        <v>173</v>
      </c>
      <c r="E225" s="209" t="s">
        <v>19</v>
      </c>
      <c r="F225" s="210" t="s">
        <v>1011</v>
      </c>
      <c r="G225" s="208"/>
      <c r="H225" s="211">
        <v>7.1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173</v>
      </c>
      <c r="AU225" s="217" t="s">
        <v>87</v>
      </c>
      <c r="AV225" s="14" t="s">
        <v>84</v>
      </c>
      <c r="AW225" s="14" t="s">
        <v>35</v>
      </c>
      <c r="AX225" s="14" t="s">
        <v>75</v>
      </c>
      <c r="AY225" s="217" t="s">
        <v>159</v>
      </c>
    </row>
    <row r="226" spans="1:65" s="2" customFormat="1" ht="24.2" customHeight="1">
      <c r="A226" s="37"/>
      <c r="B226" s="38"/>
      <c r="C226" s="177" t="s">
        <v>446</v>
      </c>
      <c r="D226" s="177" t="s">
        <v>163</v>
      </c>
      <c r="E226" s="178" t="s">
        <v>453</v>
      </c>
      <c r="F226" s="179" t="s">
        <v>454</v>
      </c>
      <c r="G226" s="180" t="s">
        <v>233</v>
      </c>
      <c r="H226" s="181">
        <v>7.1</v>
      </c>
      <c r="I226" s="182"/>
      <c r="J226" s="183">
        <f>ROUND(I226*H226,2)</f>
        <v>0</v>
      </c>
      <c r="K226" s="179" t="s">
        <v>167</v>
      </c>
      <c r="L226" s="42"/>
      <c r="M226" s="184" t="s">
        <v>19</v>
      </c>
      <c r="N226" s="185" t="s">
        <v>46</v>
      </c>
      <c r="O226" s="67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8" t="s">
        <v>90</v>
      </c>
      <c r="AT226" s="188" t="s">
        <v>163</v>
      </c>
      <c r="AU226" s="188" t="s">
        <v>87</v>
      </c>
      <c r="AY226" s="20" t="s">
        <v>159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80</v>
      </c>
      <c r="BK226" s="189">
        <f>ROUND(I226*H226,2)</f>
        <v>0</v>
      </c>
      <c r="BL226" s="20" t="s">
        <v>90</v>
      </c>
      <c r="BM226" s="188" t="s">
        <v>1045</v>
      </c>
    </row>
    <row r="227" spans="1:65" s="2" customFormat="1" ht="19.5">
      <c r="A227" s="37"/>
      <c r="B227" s="38"/>
      <c r="C227" s="39"/>
      <c r="D227" s="190" t="s">
        <v>169</v>
      </c>
      <c r="E227" s="39"/>
      <c r="F227" s="191" t="s">
        <v>456</v>
      </c>
      <c r="G227" s="39"/>
      <c r="H227" s="39"/>
      <c r="I227" s="192"/>
      <c r="J227" s="39"/>
      <c r="K227" s="39"/>
      <c r="L227" s="42"/>
      <c r="M227" s="193"/>
      <c r="N227" s="194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169</v>
      </c>
      <c r="AU227" s="20" t="s">
        <v>87</v>
      </c>
    </row>
    <row r="228" spans="1:65" s="2" customFormat="1" ht="11.25">
      <c r="A228" s="37"/>
      <c r="B228" s="38"/>
      <c r="C228" s="39"/>
      <c r="D228" s="195" t="s">
        <v>171</v>
      </c>
      <c r="E228" s="39"/>
      <c r="F228" s="196" t="s">
        <v>457</v>
      </c>
      <c r="G228" s="39"/>
      <c r="H228" s="39"/>
      <c r="I228" s="192"/>
      <c r="J228" s="39"/>
      <c r="K228" s="39"/>
      <c r="L228" s="42"/>
      <c r="M228" s="193"/>
      <c r="N228" s="194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171</v>
      </c>
      <c r="AU228" s="20" t="s">
        <v>87</v>
      </c>
    </row>
    <row r="229" spans="1:65" s="14" customFormat="1" ht="11.25">
      <c r="B229" s="207"/>
      <c r="C229" s="208"/>
      <c r="D229" s="190" t="s">
        <v>173</v>
      </c>
      <c r="E229" s="209" t="s">
        <v>19</v>
      </c>
      <c r="F229" s="210" t="s">
        <v>1011</v>
      </c>
      <c r="G229" s="208"/>
      <c r="H229" s="211">
        <v>7.1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173</v>
      </c>
      <c r="AU229" s="217" t="s">
        <v>87</v>
      </c>
      <c r="AV229" s="14" t="s">
        <v>84</v>
      </c>
      <c r="AW229" s="14" t="s">
        <v>35</v>
      </c>
      <c r="AX229" s="14" t="s">
        <v>75</v>
      </c>
      <c r="AY229" s="217" t="s">
        <v>159</v>
      </c>
    </row>
    <row r="230" spans="1:65" s="2" customFormat="1" ht="24.2" customHeight="1">
      <c r="A230" s="37"/>
      <c r="B230" s="38"/>
      <c r="C230" s="177" t="s">
        <v>452</v>
      </c>
      <c r="D230" s="177" t="s">
        <v>163</v>
      </c>
      <c r="E230" s="178" t="s">
        <v>460</v>
      </c>
      <c r="F230" s="179" t="s">
        <v>461</v>
      </c>
      <c r="G230" s="180" t="s">
        <v>233</v>
      </c>
      <c r="H230" s="181">
        <v>7.1</v>
      </c>
      <c r="I230" s="182"/>
      <c r="J230" s="183">
        <f>ROUND(I230*H230,2)</f>
        <v>0</v>
      </c>
      <c r="K230" s="179" t="s">
        <v>167</v>
      </c>
      <c r="L230" s="42"/>
      <c r="M230" s="184" t="s">
        <v>19</v>
      </c>
      <c r="N230" s="185" t="s">
        <v>46</v>
      </c>
      <c r="O230" s="67"/>
      <c r="P230" s="186">
        <f>O230*H230</f>
        <v>0</v>
      </c>
      <c r="Q230" s="186">
        <v>0</v>
      </c>
      <c r="R230" s="186">
        <f>Q230*H230</f>
        <v>0</v>
      </c>
      <c r="S230" s="186">
        <v>1.06E-2</v>
      </c>
      <c r="T230" s="187">
        <f>S230*H230</f>
        <v>7.5259999999999994E-2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8" t="s">
        <v>90</v>
      </c>
      <c r="AT230" s="188" t="s">
        <v>163</v>
      </c>
      <c r="AU230" s="188" t="s">
        <v>87</v>
      </c>
      <c r="AY230" s="20" t="s">
        <v>159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20" t="s">
        <v>80</v>
      </c>
      <c r="BK230" s="189">
        <f>ROUND(I230*H230,2)</f>
        <v>0</v>
      </c>
      <c r="BL230" s="20" t="s">
        <v>90</v>
      </c>
      <c r="BM230" s="188" t="s">
        <v>1046</v>
      </c>
    </row>
    <row r="231" spans="1:65" s="2" customFormat="1" ht="19.5">
      <c r="A231" s="37"/>
      <c r="B231" s="38"/>
      <c r="C231" s="39"/>
      <c r="D231" s="190" t="s">
        <v>169</v>
      </c>
      <c r="E231" s="39"/>
      <c r="F231" s="191" t="s">
        <v>463</v>
      </c>
      <c r="G231" s="39"/>
      <c r="H231" s="39"/>
      <c r="I231" s="192"/>
      <c r="J231" s="39"/>
      <c r="K231" s="39"/>
      <c r="L231" s="42"/>
      <c r="M231" s="193"/>
      <c r="N231" s="194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169</v>
      </c>
      <c r="AU231" s="20" t="s">
        <v>87</v>
      </c>
    </row>
    <row r="232" spans="1:65" s="2" customFormat="1" ht="11.25">
      <c r="A232" s="37"/>
      <c r="B232" s="38"/>
      <c r="C232" s="39"/>
      <c r="D232" s="195" t="s">
        <v>171</v>
      </c>
      <c r="E232" s="39"/>
      <c r="F232" s="196" t="s">
        <v>464</v>
      </c>
      <c r="G232" s="39"/>
      <c r="H232" s="39"/>
      <c r="I232" s="192"/>
      <c r="J232" s="39"/>
      <c r="K232" s="39"/>
      <c r="L232" s="42"/>
      <c r="M232" s="193"/>
      <c r="N232" s="194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171</v>
      </c>
      <c r="AU232" s="20" t="s">
        <v>87</v>
      </c>
    </row>
    <row r="233" spans="1:65" s="14" customFormat="1" ht="11.25">
      <c r="B233" s="207"/>
      <c r="C233" s="208"/>
      <c r="D233" s="190" t="s">
        <v>173</v>
      </c>
      <c r="E233" s="209" t="s">
        <v>19</v>
      </c>
      <c r="F233" s="210" t="s">
        <v>1011</v>
      </c>
      <c r="G233" s="208"/>
      <c r="H233" s="211">
        <v>7.1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173</v>
      </c>
      <c r="AU233" s="217" t="s">
        <v>87</v>
      </c>
      <c r="AV233" s="14" t="s">
        <v>84</v>
      </c>
      <c r="AW233" s="14" t="s">
        <v>35</v>
      </c>
      <c r="AX233" s="14" t="s">
        <v>75</v>
      </c>
      <c r="AY233" s="217" t="s">
        <v>159</v>
      </c>
    </row>
    <row r="234" spans="1:65" s="12" customFormat="1" ht="20.85" customHeight="1">
      <c r="B234" s="161"/>
      <c r="C234" s="162"/>
      <c r="D234" s="163" t="s">
        <v>74</v>
      </c>
      <c r="E234" s="175" t="s">
        <v>465</v>
      </c>
      <c r="F234" s="175" t="s">
        <v>466</v>
      </c>
      <c r="G234" s="162"/>
      <c r="H234" s="162"/>
      <c r="I234" s="165"/>
      <c r="J234" s="176">
        <f>BK234</f>
        <v>0</v>
      </c>
      <c r="K234" s="162"/>
      <c r="L234" s="167"/>
      <c r="M234" s="168"/>
      <c r="N234" s="169"/>
      <c r="O234" s="169"/>
      <c r="P234" s="170">
        <f>SUM(P235:P237)</f>
        <v>0</v>
      </c>
      <c r="Q234" s="169"/>
      <c r="R234" s="170">
        <f>SUM(R235:R237)</f>
        <v>0</v>
      </c>
      <c r="S234" s="169"/>
      <c r="T234" s="171">
        <f>SUM(T235:T237)</f>
        <v>0</v>
      </c>
      <c r="AR234" s="172" t="s">
        <v>80</v>
      </c>
      <c r="AT234" s="173" t="s">
        <v>74</v>
      </c>
      <c r="AU234" s="173" t="s">
        <v>84</v>
      </c>
      <c r="AY234" s="172" t="s">
        <v>159</v>
      </c>
      <c r="BK234" s="174">
        <f>SUM(BK235:BK237)</f>
        <v>0</v>
      </c>
    </row>
    <row r="235" spans="1:65" s="2" customFormat="1" ht="21.75" customHeight="1">
      <c r="A235" s="37"/>
      <c r="B235" s="38"/>
      <c r="C235" s="177" t="s">
        <v>459</v>
      </c>
      <c r="D235" s="177" t="s">
        <v>163</v>
      </c>
      <c r="E235" s="178" t="s">
        <v>468</v>
      </c>
      <c r="F235" s="179" t="s">
        <v>469</v>
      </c>
      <c r="G235" s="180" t="s">
        <v>470</v>
      </c>
      <c r="H235" s="181">
        <v>0.56000000000000005</v>
      </c>
      <c r="I235" s="182"/>
      <c r="J235" s="183">
        <f>ROUND(I235*H235,2)</f>
        <v>0</v>
      </c>
      <c r="K235" s="179" t="s">
        <v>167</v>
      </c>
      <c r="L235" s="42"/>
      <c r="M235" s="184" t="s">
        <v>19</v>
      </c>
      <c r="N235" s="185" t="s">
        <v>46</v>
      </c>
      <c r="O235" s="67"/>
      <c r="P235" s="186">
        <f>O235*H235</f>
        <v>0</v>
      </c>
      <c r="Q235" s="186">
        <v>0</v>
      </c>
      <c r="R235" s="186">
        <f>Q235*H235</f>
        <v>0</v>
      </c>
      <c r="S235" s="186">
        <v>0</v>
      </c>
      <c r="T235" s="18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8" t="s">
        <v>90</v>
      </c>
      <c r="AT235" s="188" t="s">
        <v>163</v>
      </c>
      <c r="AU235" s="188" t="s">
        <v>87</v>
      </c>
      <c r="AY235" s="20" t="s">
        <v>159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20" t="s">
        <v>80</v>
      </c>
      <c r="BK235" s="189">
        <f>ROUND(I235*H235,2)</f>
        <v>0</v>
      </c>
      <c r="BL235" s="20" t="s">
        <v>90</v>
      </c>
      <c r="BM235" s="188" t="s">
        <v>1047</v>
      </c>
    </row>
    <row r="236" spans="1:65" s="2" customFormat="1" ht="29.25">
      <c r="A236" s="37"/>
      <c r="B236" s="38"/>
      <c r="C236" s="39"/>
      <c r="D236" s="190" t="s">
        <v>169</v>
      </c>
      <c r="E236" s="39"/>
      <c r="F236" s="191" t="s">
        <v>472</v>
      </c>
      <c r="G236" s="39"/>
      <c r="H236" s="39"/>
      <c r="I236" s="192"/>
      <c r="J236" s="39"/>
      <c r="K236" s="39"/>
      <c r="L236" s="42"/>
      <c r="M236" s="193"/>
      <c r="N236" s="194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169</v>
      </c>
      <c r="AU236" s="20" t="s">
        <v>87</v>
      </c>
    </row>
    <row r="237" spans="1:65" s="2" customFormat="1" ht="11.25">
      <c r="A237" s="37"/>
      <c r="B237" s="38"/>
      <c r="C237" s="39"/>
      <c r="D237" s="195" t="s">
        <v>171</v>
      </c>
      <c r="E237" s="39"/>
      <c r="F237" s="196" t="s">
        <v>473</v>
      </c>
      <c r="G237" s="39"/>
      <c r="H237" s="39"/>
      <c r="I237" s="192"/>
      <c r="J237" s="39"/>
      <c r="K237" s="39"/>
      <c r="L237" s="42"/>
      <c r="M237" s="193"/>
      <c r="N237" s="194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171</v>
      </c>
      <c r="AU237" s="20" t="s">
        <v>87</v>
      </c>
    </row>
    <row r="238" spans="1:65" s="12" customFormat="1" ht="20.85" customHeight="1">
      <c r="B238" s="161"/>
      <c r="C238" s="162"/>
      <c r="D238" s="163" t="s">
        <v>74</v>
      </c>
      <c r="E238" s="175" t="s">
        <v>474</v>
      </c>
      <c r="F238" s="175" t="s">
        <v>475</v>
      </c>
      <c r="G238" s="162"/>
      <c r="H238" s="162"/>
      <c r="I238" s="165"/>
      <c r="J238" s="176">
        <f>BK238</f>
        <v>0</v>
      </c>
      <c r="K238" s="162"/>
      <c r="L238" s="167"/>
      <c r="M238" s="168"/>
      <c r="N238" s="169"/>
      <c r="O238" s="169"/>
      <c r="P238" s="170">
        <f>SUM(P239:P251)</f>
        <v>0</v>
      </c>
      <c r="Q238" s="169"/>
      <c r="R238" s="170">
        <f>SUM(R239:R251)</f>
        <v>0</v>
      </c>
      <c r="S238" s="169"/>
      <c r="T238" s="171">
        <f>SUM(T239:T251)</f>
        <v>0</v>
      </c>
      <c r="AR238" s="172" t="s">
        <v>80</v>
      </c>
      <c r="AT238" s="173" t="s">
        <v>74</v>
      </c>
      <c r="AU238" s="173" t="s">
        <v>84</v>
      </c>
      <c r="AY238" s="172" t="s">
        <v>159</v>
      </c>
      <c r="BK238" s="174">
        <f>SUM(BK239:BK251)</f>
        <v>0</v>
      </c>
    </row>
    <row r="239" spans="1:65" s="2" customFormat="1" ht="24.2" customHeight="1">
      <c r="A239" s="37"/>
      <c r="B239" s="38"/>
      <c r="C239" s="177" t="s">
        <v>467</v>
      </c>
      <c r="D239" s="177" t="s">
        <v>163</v>
      </c>
      <c r="E239" s="178" t="s">
        <v>477</v>
      </c>
      <c r="F239" s="179" t="s">
        <v>478</v>
      </c>
      <c r="G239" s="180" t="s">
        <v>470</v>
      </c>
      <c r="H239" s="181">
        <v>0.70799999999999996</v>
      </c>
      <c r="I239" s="182"/>
      <c r="J239" s="183">
        <f>ROUND(I239*H239,2)</f>
        <v>0</v>
      </c>
      <c r="K239" s="179" t="s">
        <v>167</v>
      </c>
      <c r="L239" s="42"/>
      <c r="M239" s="184" t="s">
        <v>19</v>
      </c>
      <c r="N239" s="185" t="s">
        <v>46</v>
      </c>
      <c r="O239" s="67"/>
      <c r="P239" s="186">
        <f>O239*H239</f>
        <v>0</v>
      </c>
      <c r="Q239" s="186">
        <v>0</v>
      </c>
      <c r="R239" s="186">
        <f>Q239*H239</f>
        <v>0</v>
      </c>
      <c r="S239" s="186">
        <v>0</v>
      </c>
      <c r="T239" s="18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8" t="s">
        <v>90</v>
      </c>
      <c r="AT239" s="188" t="s">
        <v>163</v>
      </c>
      <c r="AU239" s="188" t="s">
        <v>87</v>
      </c>
      <c r="AY239" s="20" t="s">
        <v>159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20" t="s">
        <v>80</v>
      </c>
      <c r="BK239" s="189">
        <f>ROUND(I239*H239,2)</f>
        <v>0</v>
      </c>
      <c r="BL239" s="20" t="s">
        <v>90</v>
      </c>
      <c r="BM239" s="188" t="s">
        <v>1048</v>
      </c>
    </row>
    <row r="240" spans="1:65" s="2" customFormat="1" ht="19.5">
      <c r="A240" s="37"/>
      <c r="B240" s="38"/>
      <c r="C240" s="39"/>
      <c r="D240" s="190" t="s">
        <v>169</v>
      </c>
      <c r="E240" s="39"/>
      <c r="F240" s="191" t="s">
        <v>480</v>
      </c>
      <c r="G240" s="39"/>
      <c r="H240" s="39"/>
      <c r="I240" s="192"/>
      <c r="J240" s="39"/>
      <c r="K240" s="39"/>
      <c r="L240" s="42"/>
      <c r="M240" s="193"/>
      <c r="N240" s="194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169</v>
      </c>
      <c r="AU240" s="20" t="s">
        <v>87</v>
      </c>
    </row>
    <row r="241" spans="1:65" s="2" customFormat="1" ht="11.25">
      <c r="A241" s="37"/>
      <c r="B241" s="38"/>
      <c r="C241" s="39"/>
      <c r="D241" s="195" t="s">
        <v>171</v>
      </c>
      <c r="E241" s="39"/>
      <c r="F241" s="196" t="s">
        <v>481</v>
      </c>
      <c r="G241" s="39"/>
      <c r="H241" s="39"/>
      <c r="I241" s="192"/>
      <c r="J241" s="39"/>
      <c r="K241" s="39"/>
      <c r="L241" s="42"/>
      <c r="M241" s="193"/>
      <c r="N241" s="194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171</v>
      </c>
      <c r="AU241" s="20" t="s">
        <v>87</v>
      </c>
    </row>
    <row r="242" spans="1:65" s="2" customFormat="1" ht="24.2" customHeight="1">
      <c r="A242" s="37"/>
      <c r="B242" s="38"/>
      <c r="C242" s="177" t="s">
        <v>476</v>
      </c>
      <c r="D242" s="177" t="s">
        <v>163</v>
      </c>
      <c r="E242" s="178" t="s">
        <v>483</v>
      </c>
      <c r="F242" s="179" t="s">
        <v>484</v>
      </c>
      <c r="G242" s="180" t="s">
        <v>470</v>
      </c>
      <c r="H242" s="181">
        <v>0.70799999999999996</v>
      </c>
      <c r="I242" s="182"/>
      <c r="J242" s="183">
        <f>ROUND(I242*H242,2)</f>
        <v>0</v>
      </c>
      <c r="K242" s="179" t="s">
        <v>167</v>
      </c>
      <c r="L242" s="42"/>
      <c r="M242" s="184" t="s">
        <v>19</v>
      </c>
      <c r="N242" s="185" t="s">
        <v>46</v>
      </c>
      <c r="O242" s="67"/>
      <c r="P242" s="186">
        <f>O242*H242</f>
        <v>0</v>
      </c>
      <c r="Q242" s="186">
        <v>0</v>
      </c>
      <c r="R242" s="186">
        <f>Q242*H242</f>
        <v>0</v>
      </c>
      <c r="S242" s="186">
        <v>0</v>
      </c>
      <c r="T242" s="18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8" t="s">
        <v>90</v>
      </c>
      <c r="AT242" s="188" t="s">
        <v>163</v>
      </c>
      <c r="AU242" s="188" t="s">
        <v>87</v>
      </c>
      <c r="AY242" s="20" t="s">
        <v>159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20" t="s">
        <v>80</v>
      </c>
      <c r="BK242" s="189">
        <f>ROUND(I242*H242,2)</f>
        <v>0</v>
      </c>
      <c r="BL242" s="20" t="s">
        <v>90</v>
      </c>
      <c r="BM242" s="188" t="s">
        <v>1049</v>
      </c>
    </row>
    <row r="243" spans="1:65" s="2" customFormat="1" ht="19.5">
      <c r="A243" s="37"/>
      <c r="B243" s="38"/>
      <c r="C243" s="39"/>
      <c r="D243" s="190" t="s">
        <v>169</v>
      </c>
      <c r="E243" s="39"/>
      <c r="F243" s="191" t="s">
        <v>486</v>
      </c>
      <c r="G243" s="39"/>
      <c r="H243" s="39"/>
      <c r="I243" s="192"/>
      <c r="J243" s="39"/>
      <c r="K243" s="39"/>
      <c r="L243" s="42"/>
      <c r="M243" s="193"/>
      <c r="N243" s="194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169</v>
      </c>
      <c r="AU243" s="20" t="s">
        <v>87</v>
      </c>
    </row>
    <row r="244" spans="1:65" s="2" customFormat="1" ht="11.25">
      <c r="A244" s="37"/>
      <c r="B244" s="38"/>
      <c r="C244" s="39"/>
      <c r="D244" s="195" t="s">
        <v>171</v>
      </c>
      <c r="E244" s="39"/>
      <c r="F244" s="196" t="s">
        <v>487</v>
      </c>
      <c r="G244" s="39"/>
      <c r="H244" s="39"/>
      <c r="I244" s="192"/>
      <c r="J244" s="39"/>
      <c r="K244" s="39"/>
      <c r="L244" s="42"/>
      <c r="M244" s="193"/>
      <c r="N244" s="194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171</v>
      </c>
      <c r="AU244" s="20" t="s">
        <v>87</v>
      </c>
    </row>
    <row r="245" spans="1:65" s="2" customFormat="1" ht="24.2" customHeight="1">
      <c r="A245" s="37"/>
      <c r="B245" s="38"/>
      <c r="C245" s="177" t="s">
        <v>482</v>
      </c>
      <c r="D245" s="177" t="s">
        <v>163</v>
      </c>
      <c r="E245" s="178" t="s">
        <v>489</v>
      </c>
      <c r="F245" s="179" t="s">
        <v>490</v>
      </c>
      <c r="G245" s="180" t="s">
        <v>470</v>
      </c>
      <c r="H245" s="181">
        <v>10.62</v>
      </c>
      <c r="I245" s="182"/>
      <c r="J245" s="183">
        <f>ROUND(I245*H245,2)</f>
        <v>0</v>
      </c>
      <c r="K245" s="179" t="s">
        <v>167</v>
      </c>
      <c r="L245" s="42"/>
      <c r="M245" s="184" t="s">
        <v>19</v>
      </c>
      <c r="N245" s="185" t="s">
        <v>46</v>
      </c>
      <c r="O245" s="67"/>
      <c r="P245" s="186">
        <f>O245*H245</f>
        <v>0</v>
      </c>
      <c r="Q245" s="186">
        <v>0</v>
      </c>
      <c r="R245" s="186">
        <f>Q245*H245</f>
        <v>0</v>
      </c>
      <c r="S245" s="186">
        <v>0</v>
      </c>
      <c r="T245" s="18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8" t="s">
        <v>90</v>
      </c>
      <c r="AT245" s="188" t="s">
        <v>163</v>
      </c>
      <c r="AU245" s="188" t="s">
        <v>87</v>
      </c>
      <c r="AY245" s="20" t="s">
        <v>159</v>
      </c>
      <c r="BE245" s="189">
        <f>IF(N245="základní",J245,0)</f>
        <v>0</v>
      </c>
      <c r="BF245" s="189">
        <f>IF(N245="snížená",J245,0)</f>
        <v>0</v>
      </c>
      <c r="BG245" s="189">
        <f>IF(N245="zákl. přenesená",J245,0)</f>
        <v>0</v>
      </c>
      <c r="BH245" s="189">
        <f>IF(N245="sníž. přenesená",J245,0)</f>
        <v>0</v>
      </c>
      <c r="BI245" s="189">
        <f>IF(N245="nulová",J245,0)</f>
        <v>0</v>
      </c>
      <c r="BJ245" s="20" t="s">
        <v>80</v>
      </c>
      <c r="BK245" s="189">
        <f>ROUND(I245*H245,2)</f>
        <v>0</v>
      </c>
      <c r="BL245" s="20" t="s">
        <v>90</v>
      </c>
      <c r="BM245" s="188" t="s">
        <v>1050</v>
      </c>
    </row>
    <row r="246" spans="1:65" s="2" customFormat="1" ht="29.25">
      <c r="A246" s="37"/>
      <c r="B246" s="38"/>
      <c r="C246" s="39"/>
      <c r="D246" s="190" t="s">
        <v>169</v>
      </c>
      <c r="E246" s="39"/>
      <c r="F246" s="191" t="s">
        <v>492</v>
      </c>
      <c r="G246" s="39"/>
      <c r="H246" s="39"/>
      <c r="I246" s="192"/>
      <c r="J246" s="39"/>
      <c r="K246" s="39"/>
      <c r="L246" s="42"/>
      <c r="M246" s="193"/>
      <c r="N246" s="194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169</v>
      </c>
      <c r="AU246" s="20" t="s">
        <v>87</v>
      </c>
    </row>
    <row r="247" spans="1:65" s="2" customFormat="1" ht="11.25">
      <c r="A247" s="37"/>
      <c r="B247" s="38"/>
      <c r="C247" s="39"/>
      <c r="D247" s="195" t="s">
        <v>171</v>
      </c>
      <c r="E247" s="39"/>
      <c r="F247" s="196" t="s">
        <v>493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171</v>
      </c>
      <c r="AU247" s="20" t="s">
        <v>87</v>
      </c>
    </row>
    <row r="248" spans="1:65" s="14" customFormat="1" ht="11.25">
      <c r="B248" s="207"/>
      <c r="C248" s="208"/>
      <c r="D248" s="190" t="s">
        <v>173</v>
      </c>
      <c r="E248" s="208"/>
      <c r="F248" s="210" t="s">
        <v>1051</v>
      </c>
      <c r="G248" s="208"/>
      <c r="H248" s="211">
        <v>10.62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173</v>
      </c>
      <c r="AU248" s="217" t="s">
        <v>87</v>
      </c>
      <c r="AV248" s="14" t="s">
        <v>84</v>
      </c>
      <c r="AW248" s="14" t="s">
        <v>4</v>
      </c>
      <c r="AX248" s="14" t="s">
        <v>80</v>
      </c>
      <c r="AY248" s="217" t="s">
        <v>159</v>
      </c>
    </row>
    <row r="249" spans="1:65" s="2" customFormat="1" ht="44.25" customHeight="1">
      <c r="A249" s="37"/>
      <c r="B249" s="38"/>
      <c r="C249" s="177" t="s">
        <v>488</v>
      </c>
      <c r="D249" s="177" t="s">
        <v>163</v>
      </c>
      <c r="E249" s="178" t="s">
        <v>496</v>
      </c>
      <c r="F249" s="179" t="s">
        <v>497</v>
      </c>
      <c r="G249" s="180" t="s">
        <v>470</v>
      </c>
      <c r="H249" s="181">
        <v>0.70799999999999996</v>
      </c>
      <c r="I249" s="182"/>
      <c r="J249" s="183">
        <f>ROUND(I249*H249,2)</f>
        <v>0</v>
      </c>
      <c r="K249" s="179" t="s">
        <v>167</v>
      </c>
      <c r="L249" s="42"/>
      <c r="M249" s="184" t="s">
        <v>19</v>
      </c>
      <c r="N249" s="185" t="s">
        <v>46</v>
      </c>
      <c r="O249" s="67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8" t="s">
        <v>90</v>
      </c>
      <c r="AT249" s="188" t="s">
        <v>163</v>
      </c>
      <c r="AU249" s="188" t="s">
        <v>87</v>
      </c>
      <c r="AY249" s="20" t="s">
        <v>159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20" t="s">
        <v>80</v>
      </c>
      <c r="BK249" s="189">
        <f>ROUND(I249*H249,2)</f>
        <v>0</v>
      </c>
      <c r="BL249" s="20" t="s">
        <v>90</v>
      </c>
      <c r="BM249" s="188" t="s">
        <v>1052</v>
      </c>
    </row>
    <row r="250" spans="1:65" s="2" customFormat="1" ht="39">
      <c r="A250" s="37"/>
      <c r="B250" s="38"/>
      <c r="C250" s="39"/>
      <c r="D250" s="190" t="s">
        <v>169</v>
      </c>
      <c r="E250" s="39"/>
      <c r="F250" s="191" t="s">
        <v>499</v>
      </c>
      <c r="G250" s="39"/>
      <c r="H250" s="39"/>
      <c r="I250" s="192"/>
      <c r="J250" s="39"/>
      <c r="K250" s="39"/>
      <c r="L250" s="42"/>
      <c r="M250" s="193"/>
      <c r="N250" s="194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169</v>
      </c>
      <c r="AU250" s="20" t="s">
        <v>87</v>
      </c>
    </row>
    <row r="251" spans="1:65" s="2" customFormat="1" ht="11.25">
      <c r="A251" s="37"/>
      <c r="B251" s="38"/>
      <c r="C251" s="39"/>
      <c r="D251" s="195" t="s">
        <v>171</v>
      </c>
      <c r="E251" s="39"/>
      <c r="F251" s="196" t="s">
        <v>500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171</v>
      </c>
      <c r="AU251" s="20" t="s">
        <v>87</v>
      </c>
    </row>
    <row r="252" spans="1:65" s="12" customFormat="1" ht="25.9" customHeight="1">
      <c r="B252" s="161"/>
      <c r="C252" s="162"/>
      <c r="D252" s="163" t="s">
        <v>74</v>
      </c>
      <c r="E252" s="164" t="s">
        <v>501</v>
      </c>
      <c r="F252" s="164" t="s">
        <v>502</v>
      </c>
      <c r="G252" s="162"/>
      <c r="H252" s="162"/>
      <c r="I252" s="165"/>
      <c r="J252" s="166">
        <f>BK252</f>
        <v>0</v>
      </c>
      <c r="K252" s="162"/>
      <c r="L252" s="167"/>
      <c r="M252" s="168"/>
      <c r="N252" s="169"/>
      <c r="O252" s="169"/>
      <c r="P252" s="170">
        <f>P253+P271+P285</f>
        <v>0</v>
      </c>
      <c r="Q252" s="169"/>
      <c r="R252" s="170">
        <f>R253+R271+R285</f>
        <v>0.11435810000000002</v>
      </c>
      <c r="S252" s="169"/>
      <c r="T252" s="171">
        <f>T253+T271+T285</f>
        <v>7.9992999999999995E-2</v>
      </c>
      <c r="AR252" s="172" t="s">
        <v>84</v>
      </c>
      <c r="AT252" s="173" t="s">
        <v>74</v>
      </c>
      <c r="AU252" s="173" t="s">
        <v>75</v>
      </c>
      <c r="AY252" s="172" t="s">
        <v>159</v>
      </c>
      <c r="BK252" s="174">
        <f>BK253+BK271+BK285</f>
        <v>0</v>
      </c>
    </row>
    <row r="253" spans="1:65" s="12" customFormat="1" ht="22.9" customHeight="1">
      <c r="B253" s="161"/>
      <c r="C253" s="162"/>
      <c r="D253" s="163" t="s">
        <v>74</v>
      </c>
      <c r="E253" s="175" t="s">
        <v>822</v>
      </c>
      <c r="F253" s="175" t="s">
        <v>823</v>
      </c>
      <c r="G253" s="162"/>
      <c r="H253" s="162"/>
      <c r="I253" s="165"/>
      <c r="J253" s="176">
        <f>BK253</f>
        <v>0</v>
      </c>
      <c r="K253" s="162"/>
      <c r="L253" s="167"/>
      <c r="M253" s="168"/>
      <c r="N253" s="169"/>
      <c r="O253" s="169"/>
      <c r="P253" s="170">
        <f>SUM(P254:P270)</f>
        <v>0</v>
      </c>
      <c r="Q253" s="169"/>
      <c r="R253" s="170">
        <f>SUM(R254:R270)</f>
        <v>3.6600000000000001E-3</v>
      </c>
      <c r="S253" s="169"/>
      <c r="T253" s="171">
        <f>SUM(T254:T270)</f>
        <v>3.5220000000000001E-2</v>
      </c>
      <c r="AR253" s="172" t="s">
        <v>84</v>
      </c>
      <c r="AT253" s="173" t="s">
        <v>74</v>
      </c>
      <c r="AU253" s="173" t="s">
        <v>80</v>
      </c>
      <c r="AY253" s="172" t="s">
        <v>159</v>
      </c>
      <c r="BK253" s="174">
        <f>SUM(BK254:BK270)</f>
        <v>0</v>
      </c>
    </row>
    <row r="254" spans="1:65" s="2" customFormat="1" ht="16.5" customHeight="1">
      <c r="A254" s="37"/>
      <c r="B254" s="38"/>
      <c r="C254" s="177" t="s">
        <v>495</v>
      </c>
      <c r="D254" s="177" t="s">
        <v>163</v>
      </c>
      <c r="E254" s="178" t="s">
        <v>824</v>
      </c>
      <c r="F254" s="179" t="s">
        <v>825</v>
      </c>
      <c r="G254" s="180" t="s">
        <v>216</v>
      </c>
      <c r="H254" s="181">
        <v>1</v>
      </c>
      <c r="I254" s="182"/>
      <c r="J254" s="183">
        <f>ROUND(I254*H254,2)</f>
        <v>0</v>
      </c>
      <c r="K254" s="179" t="s">
        <v>167</v>
      </c>
      <c r="L254" s="42"/>
      <c r="M254" s="184" t="s">
        <v>19</v>
      </c>
      <c r="N254" s="185" t="s">
        <v>46</v>
      </c>
      <c r="O254" s="67"/>
      <c r="P254" s="186">
        <f>O254*H254</f>
        <v>0</v>
      </c>
      <c r="Q254" s="186">
        <v>2.2599999999999999E-3</v>
      </c>
      <c r="R254" s="186">
        <f>Q254*H254</f>
        <v>2.2599999999999999E-3</v>
      </c>
      <c r="S254" s="186">
        <v>0</v>
      </c>
      <c r="T254" s="18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8" t="s">
        <v>90</v>
      </c>
      <c r="AT254" s="188" t="s">
        <v>163</v>
      </c>
      <c r="AU254" s="188" t="s">
        <v>84</v>
      </c>
      <c r="AY254" s="20" t="s">
        <v>159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20" t="s">
        <v>80</v>
      </c>
      <c r="BK254" s="189">
        <f>ROUND(I254*H254,2)</f>
        <v>0</v>
      </c>
      <c r="BL254" s="20" t="s">
        <v>90</v>
      </c>
      <c r="BM254" s="188" t="s">
        <v>1053</v>
      </c>
    </row>
    <row r="255" spans="1:65" s="2" customFormat="1" ht="19.5">
      <c r="A255" s="37"/>
      <c r="B255" s="38"/>
      <c r="C255" s="39"/>
      <c r="D255" s="190" t="s">
        <v>169</v>
      </c>
      <c r="E255" s="39"/>
      <c r="F255" s="191" t="s">
        <v>827</v>
      </c>
      <c r="G255" s="39"/>
      <c r="H255" s="39"/>
      <c r="I255" s="192"/>
      <c r="J255" s="39"/>
      <c r="K255" s="39"/>
      <c r="L255" s="42"/>
      <c r="M255" s="193"/>
      <c r="N255" s="194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169</v>
      </c>
      <c r="AU255" s="20" t="s">
        <v>84</v>
      </c>
    </row>
    <row r="256" spans="1:65" s="2" customFormat="1" ht="11.25">
      <c r="A256" s="37"/>
      <c r="B256" s="38"/>
      <c r="C256" s="39"/>
      <c r="D256" s="195" t="s">
        <v>171</v>
      </c>
      <c r="E256" s="39"/>
      <c r="F256" s="196" t="s">
        <v>828</v>
      </c>
      <c r="G256" s="39"/>
      <c r="H256" s="39"/>
      <c r="I256" s="192"/>
      <c r="J256" s="39"/>
      <c r="K256" s="39"/>
      <c r="L256" s="42"/>
      <c r="M256" s="193"/>
      <c r="N256" s="194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171</v>
      </c>
      <c r="AU256" s="20" t="s">
        <v>84</v>
      </c>
    </row>
    <row r="257" spans="1:65" s="13" customFormat="1" ht="11.25">
      <c r="B257" s="197"/>
      <c r="C257" s="198"/>
      <c r="D257" s="190" t="s">
        <v>173</v>
      </c>
      <c r="E257" s="199" t="s">
        <v>19</v>
      </c>
      <c r="F257" s="200" t="s">
        <v>829</v>
      </c>
      <c r="G257" s="198"/>
      <c r="H257" s="199" t="s">
        <v>19</v>
      </c>
      <c r="I257" s="201"/>
      <c r="J257" s="198"/>
      <c r="K257" s="198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173</v>
      </c>
      <c r="AU257" s="206" t="s">
        <v>84</v>
      </c>
      <c r="AV257" s="13" t="s">
        <v>80</v>
      </c>
      <c r="AW257" s="13" t="s">
        <v>35</v>
      </c>
      <c r="AX257" s="13" t="s">
        <v>75</v>
      </c>
      <c r="AY257" s="206" t="s">
        <v>159</v>
      </c>
    </row>
    <row r="258" spans="1:65" s="14" customFormat="1" ht="11.25">
      <c r="B258" s="207"/>
      <c r="C258" s="208"/>
      <c r="D258" s="190" t="s">
        <v>173</v>
      </c>
      <c r="E258" s="209" t="s">
        <v>19</v>
      </c>
      <c r="F258" s="210" t="s">
        <v>80</v>
      </c>
      <c r="G258" s="208"/>
      <c r="H258" s="211">
        <v>1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173</v>
      </c>
      <c r="AU258" s="217" t="s">
        <v>84</v>
      </c>
      <c r="AV258" s="14" t="s">
        <v>84</v>
      </c>
      <c r="AW258" s="14" t="s">
        <v>35</v>
      </c>
      <c r="AX258" s="14" t="s">
        <v>80</v>
      </c>
      <c r="AY258" s="217" t="s">
        <v>159</v>
      </c>
    </row>
    <row r="259" spans="1:65" s="2" customFormat="1" ht="16.5" customHeight="1">
      <c r="A259" s="37"/>
      <c r="B259" s="38"/>
      <c r="C259" s="177" t="s">
        <v>161</v>
      </c>
      <c r="D259" s="177" t="s">
        <v>163</v>
      </c>
      <c r="E259" s="178" t="s">
        <v>830</v>
      </c>
      <c r="F259" s="179" t="s">
        <v>831</v>
      </c>
      <c r="G259" s="180" t="s">
        <v>216</v>
      </c>
      <c r="H259" s="181">
        <v>1</v>
      </c>
      <c r="I259" s="182"/>
      <c r="J259" s="183">
        <f>ROUND(I259*H259,2)</f>
        <v>0</v>
      </c>
      <c r="K259" s="179" t="s">
        <v>167</v>
      </c>
      <c r="L259" s="42"/>
      <c r="M259" s="184" t="s">
        <v>19</v>
      </c>
      <c r="N259" s="185" t="s">
        <v>46</v>
      </c>
      <c r="O259" s="67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8" t="s">
        <v>228</v>
      </c>
      <c r="AT259" s="188" t="s">
        <v>163</v>
      </c>
      <c r="AU259" s="188" t="s">
        <v>84</v>
      </c>
      <c r="AY259" s="20" t="s">
        <v>159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20" t="s">
        <v>80</v>
      </c>
      <c r="BK259" s="189">
        <f>ROUND(I259*H259,2)</f>
        <v>0</v>
      </c>
      <c r="BL259" s="20" t="s">
        <v>228</v>
      </c>
      <c r="BM259" s="188" t="s">
        <v>1054</v>
      </c>
    </row>
    <row r="260" spans="1:65" s="2" customFormat="1" ht="11.25">
      <c r="A260" s="37"/>
      <c r="B260" s="38"/>
      <c r="C260" s="39"/>
      <c r="D260" s="190" t="s">
        <v>169</v>
      </c>
      <c r="E260" s="39"/>
      <c r="F260" s="191" t="s">
        <v>833</v>
      </c>
      <c r="G260" s="39"/>
      <c r="H260" s="39"/>
      <c r="I260" s="192"/>
      <c r="J260" s="39"/>
      <c r="K260" s="39"/>
      <c r="L260" s="42"/>
      <c r="M260" s="193"/>
      <c r="N260" s="194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169</v>
      </c>
      <c r="AU260" s="20" t="s">
        <v>84</v>
      </c>
    </row>
    <row r="261" spans="1:65" s="2" customFormat="1" ht="11.25">
      <c r="A261" s="37"/>
      <c r="B261" s="38"/>
      <c r="C261" s="39"/>
      <c r="D261" s="195" t="s">
        <v>171</v>
      </c>
      <c r="E261" s="39"/>
      <c r="F261" s="196" t="s">
        <v>834</v>
      </c>
      <c r="G261" s="39"/>
      <c r="H261" s="39"/>
      <c r="I261" s="192"/>
      <c r="J261" s="39"/>
      <c r="K261" s="39"/>
      <c r="L261" s="42"/>
      <c r="M261" s="193"/>
      <c r="N261" s="194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171</v>
      </c>
      <c r="AU261" s="20" t="s">
        <v>84</v>
      </c>
    </row>
    <row r="262" spans="1:65" s="2" customFormat="1" ht="16.5" customHeight="1">
      <c r="A262" s="37"/>
      <c r="B262" s="38"/>
      <c r="C262" s="177" t="s">
        <v>513</v>
      </c>
      <c r="D262" s="177" t="s">
        <v>163</v>
      </c>
      <c r="E262" s="178" t="s">
        <v>835</v>
      </c>
      <c r="F262" s="179" t="s">
        <v>836</v>
      </c>
      <c r="G262" s="180" t="s">
        <v>216</v>
      </c>
      <c r="H262" s="181">
        <v>1</v>
      </c>
      <c r="I262" s="182"/>
      <c r="J262" s="183">
        <f>ROUND(I262*H262,2)</f>
        <v>0</v>
      </c>
      <c r="K262" s="179" t="s">
        <v>167</v>
      </c>
      <c r="L262" s="42"/>
      <c r="M262" s="184" t="s">
        <v>19</v>
      </c>
      <c r="N262" s="185" t="s">
        <v>46</v>
      </c>
      <c r="O262" s="67"/>
      <c r="P262" s="186">
        <f>O262*H262</f>
        <v>0</v>
      </c>
      <c r="Q262" s="186">
        <v>0</v>
      </c>
      <c r="R262" s="186">
        <f>Q262*H262</f>
        <v>0</v>
      </c>
      <c r="S262" s="186">
        <v>3.5220000000000001E-2</v>
      </c>
      <c r="T262" s="187">
        <f>S262*H262</f>
        <v>3.5220000000000001E-2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8" t="s">
        <v>228</v>
      </c>
      <c r="AT262" s="188" t="s">
        <v>163</v>
      </c>
      <c r="AU262" s="188" t="s">
        <v>84</v>
      </c>
      <c r="AY262" s="20" t="s">
        <v>159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20" t="s">
        <v>80</v>
      </c>
      <c r="BK262" s="189">
        <f>ROUND(I262*H262,2)</f>
        <v>0</v>
      </c>
      <c r="BL262" s="20" t="s">
        <v>228</v>
      </c>
      <c r="BM262" s="188" t="s">
        <v>1055</v>
      </c>
    </row>
    <row r="263" spans="1:65" s="2" customFormat="1" ht="11.25">
      <c r="A263" s="37"/>
      <c r="B263" s="38"/>
      <c r="C263" s="39"/>
      <c r="D263" s="190" t="s">
        <v>169</v>
      </c>
      <c r="E263" s="39"/>
      <c r="F263" s="191" t="s">
        <v>838</v>
      </c>
      <c r="G263" s="39"/>
      <c r="H263" s="39"/>
      <c r="I263" s="192"/>
      <c r="J263" s="39"/>
      <c r="K263" s="39"/>
      <c r="L263" s="42"/>
      <c r="M263" s="193"/>
      <c r="N263" s="194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169</v>
      </c>
      <c r="AU263" s="20" t="s">
        <v>84</v>
      </c>
    </row>
    <row r="264" spans="1:65" s="2" customFormat="1" ht="11.25">
      <c r="A264" s="37"/>
      <c r="B264" s="38"/>
      <c r="C264" s="39"/>
      <c r="D264" s="195" t="s">
        <v>171</v>
      </c>
      <c r="E264" s="39"/>
      <c r="F264" s="196" t="s">
        <v>839</v>
      </c>
      <c r="G264" s="39"/>
      <c r="H264" s="39"/>
      <c r="I264" s="192"/>
      <c r="J264" s="39"/>
      <c r="K264" s="39"/>
      <c r="L264" s="42"/>
      <c r="M264" s="193"/>
      <c r="N264" s="194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171</v>
      </c>
      <c r="AU264" s="20" t="s">
        <v>84</v>
      </c>
    </row>
    <row r="265" spans="1:65" s="2" customFormat="1" ht="24.2" customHeight="1">
      <c r="A265" s="37"/>
      <c r="B265" s="38"/>
      <c r="C265" s="177" t="s">
        <v>522</v>
      </c>
      <c r="D265" s="177" t="s">
        <v>163</v>
      </c>
      <c r="E265" s="178" t="s">
        <v>840</v>
      </c>
      <c r="F265" s="179" t="s">
        <v>841</v>
      </c>
      <c r="G265" s="180" t="s">
        <v>216</v>
      </c>
      <c r="H265" s="181">
        <v>1</v>
      </c>
      <c r="I265" s="182"/>
      <c r="J265" s="183">
        <f>ROUND(I265*H265,2)</f>
        <v>0</v>
      </c>
      <c r="K265" s="179" t="s">
        <v>167</v>
      </c>
      <c r="L265" s="42"/>
      <c r="M265" s="184" t="s">
        <v>19</v>
      </c>
      <c r="N265" s="185" t="s">
        <v>46</v>
      </c>
      <c r="O265" s="67"/>
      <c r="P265" s="186">
        <f>O265*H265</f>
        <v>0</v>
      </c>
      <c r="Q265" s="186">
        <v>1.4E-3</v>
      </c>
      <c r="R265" s="186">
        <f>Q265*H265</f>
        <v>1.4E-3</v>
      </c>
      <c r="S265" s="186">
        <v>0</v>
      </c>
      <c r="T265" s="18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8" t="s">
        <v>228</v>
      </c>
      <c r="AT265" s="188" t="s">
        <v>163</v>
      </c>
      <c r="AU265" s="188" t="s">
        <v>84</v>
      </c>
      <c r="AY265" s="20" t="s">
        <v>159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20" t="s">
        <v>80</v>
      </c>
      <c r="BK265" s="189">
        <f>ROUND(I265*H265,2)</f>
        <v>0</v>
      </c>
      <c r="BL265" s="20" t="s">
        <v>228</v>
      </c>
      <c r="BM265" s="188" t="s">
        <v>1056</v>
      </c>
    </row>
    <row r="266" spans="1:65" s="2" customFormat="1" ht="19.5">
      <c r="A266" s="37"/>
      <c r="B266" s="38"/>
      <c r="C266" s="39"/>
      <c r="D266" s="190" t="s">
        <v>169</v>
      </c>
      <c r="E266" s="39"/>
      <c r="F266" s="191" t="s">
        <v>843</v>
      </c>
      <c r="G266" s="39"/>
      <c r="H266" s="39"/>
      <c r="I266" s="192"/>
      <c r="J266" s="39"/>
      <c r="K266" s="39"/>
      <c r="L266" s="42"/>
      <c r="M266" s="193"/>
      <c r="N266" s="194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169</v>
      </c>
      <c r="AU266" s="20" t="s">
        <v>84</v>
      </c>
    </row>
    <row r="267" spans="1:65" s="2" customFormat="1" ht="11.25">
      <c r="A267" s="37"/>
      <c r="B267" s="38"/>
      <c r="C267" s="39"/>
      <c r="D267" s="195" t="s">
        <v>171</v>
      </c>
      <c r="E267" s="39"/>
      <c r="F267" s="196" t="s">
        <v>844</v>
      </c>
      <c r="G267" s="39"/>
      <c r="H267" s="39"/>
      <c r="I267" s="192"/>
      <c r="J267" s="39"/>
      <c r="K267" s="39"/>
      <c r="L267" s="42"/>
      <c r="M267" s="193"/>
      <c r="N267" s="194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171</v>
      </c>
      <c r="AU267" s="20" t="s">
        <v>84</v>
      </c>
    </row>
    <row r="268" spans="1:65" s="2" customFormat="1" ht="16.5" customHeight="1">
      <c r="A268" s="37"/>
      <c r="B268" s="38"/>
      <c r="C268" s="177" t="s">
        <v>529</v>
      </c>
      <c r="D268" s="177" t="s">
        <v>163</v>
      </c>
      <c r="E268" s="178" t="s">
        <v>845</v>
      </c>
      <c r="F268" s="179" t="s">
        <v>846</v>
      </c>
      <c r="G268" s="180" t="s">
        <v>216</v>
      </c>
      <c r="H268" s="181">
        <v>1</v>
      </c>
      <c r="I268" s="182"/>
      <c r="J268" s="183">
        <f>ROUND(I268*H268,2)</f>
        <v>0</v>
      </c>
      <c r="K268" s="179" t="s">
        <v>167</v>
      </c>
      <c r="L268" s="42"/>
      <c r="M268" s="184" t="s">
        <v>19</v>
      </c>
      <c r="N268" s="185" t="s">
        <v>46</v>
      </c>
      <c r="O268" s="67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8" t="s">
        <v>228</v>
      </c>
      <c r="AT268" s="188" t="s">
        <v>163</v>
      </c>
      <c r="AU268" s="188" t="s">
        <v>84</v>
      </c>
      <c r="AY268" s="20" t="s">
        <v>159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20" t="s">
        <v>80</v>
      </c>
      <c r="BK268" s="189">
        <f>ROUND(I268*H268,2)</f>
        <v>0</v>
      </c>
      <c r="BL268" s="20" t="s">
        <v>228</v>
      </c>
      <c r="BM268" s="188" t="s">
        <v>1057</v>
      </c>
    </row>
    <row r="269" spans="1:65" s="2" customFormat="1" ht="11.25">
      <c r="A269" s="37"/>
      <c r="B269" s="38"/>
      <c r="C269" s="39"/>
      <c r="D269" s="190" t="s">
        <v>169</v>
      </c>
      <c r="E269" s="39"/>
      <c r="F269" s="191" t="s">
        <v>846</v>
      </c>
      <c r="G269" s="39"/>
      <c r="H269" s="39"/>
      <c r="I269" s="192"/>
      <c r="J269" s="39"/>
      <c r="K269" s="39"/>
      <c r="L269" s="42"/>
      <c r="M269" s="193"/>
      <c r="N269" s="194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169</v>
      </c>
      <c r="AU269" s="20" t="s">
        <v>84</v>
      </c>
    </row>
    <row r="270" spans="1:65" s="2" customFormat="1" ht="11.25">
      <c r="A270" s="37"/>
      <c r="B270" s="38"/>
      <c r="C270" s="39"/>
      <c r="D270" s="195" t="s">
        <v>171</v>
      </c>
      <c r="E270" s="39"/>
      <c r="F270" s="196" t="s">
        <v>848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171</v>
      </c>
      <c r="AU270" s="20" t="s">
        <v>84</v>
      </c>
    </row>
    <row r="271" spans="1:65" s="12" customFormat="1" ht="22.9" customHeight="1">
      <c r="B271" s="161"/>
      <c r="C271" s="162"/>
      <c r="D271" s="163" t="s">
        <v>74</v>
      </c>
      <c r="E271" s="175" t="s">
        <v>511</v>
      </c>
      <c r="F271" s="175" t="s">
        <v>512</v>
      </c>
      <c r="G271" s="162"/>
      <c r="H271" s="162"/>
      <c r="I271" s="165"/>
      <c r="J271" s="176">
        <f>BK271</f>
        <v>0</v>
      </c>
      <c r="K271" s="162"/>
      <c r="L271" s="167"/>
      <c r="M271" s="168"/>
      <c r="N271" s="169"/>
      <c r="O271" s="169"/>
      <c r="P271" s="170">
        <f>SUM(P272:P284)</f>
        <v>0</v>
      </c>
      <c r="Q271" s="169"/>
      <c r="R271" s="170">
        <f>SUM(R272:R284)</f>
        <v>2.8900000000000002E-2</v>
      </c>
      <c r="S271" s="169"/>
      <c r="T271" s="171">
        <f>SUM(T272:T284)</f>
        <v>4.3944999999999998E-2</v>
      </c>
      <c r="AR271" s="172" t="s">
        <v>84</v>
      </c>
      <c r="AT271" s="173" t="s">
        <v>74</v>
      </c>
      <c r="AU271" s="173" t="s">
        <v>80</v>
      </c>
      <c r="AY271" s="172" t="s">
        <v>159</v>
      </c>
      <c r="BK271" s="174">
        <f>SUM(BK272:BK284)</f>
        <v>0</v>
      </c>
    </row>
    <row r="272" spans="1:65" s="2" customFormat="1" ht="16.5" customHeight="1">
      <c r="A272" s="37"/>
      <c r="B272" s="38"/>
      <c r="C272" s="177" t="s">
        <v>534</v>
      </c>
      <c r="D272" s="177" t="s">
        <v>163</v>
      </c>
      <c r="E272" s="178" t="s">
        <v>514</v>
      </c>
      <c r="F272" s="179" t="s">
        <v>515</v>
      </c>
      <c r="G272" s="180" t="s">
        <v>166</v>
      </c>
      <c r="H272" s="181">
        <v>7.1</v>
      </c>
      <c r="I272" s="182"/>
      <c r="J272" s="183">
        <f>ROUND(I272*H272,2)</f>
        <v>0</v>
      </c>
      <c r="K272" s="179" t="s">
        <v>167</v>
      </c>
      <c r="L272" s="42"/>
      <c r="M272" s="184" t="s">
        <v>19</v>
      </c>
      <c r="N272" s="185" t="s">
        <v>46</v>
      </c>
      <c r="O272" s="67"/>
      <c r="P272" s="186">
        <f>O272*H272</f>
        <v>0</v>
      </c>
      <c r="Q272" s="186">
        <v>0</v>
      </c>
      <c r="R272" s="186">
        <f>Q272*H272</f>
        <v>0</v>
      </c>
      <c r="S272" s="186">
        <v>1.75E-3</v>
      </c>
      <c r="T272" s="187">
        <f>S272*H272</f>
        <v>1.2425E-2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8" t="s">
        <v>228</v>
      </c>
      <c r="AT272" s="188" t="s">
        <v>163</v>
      </c>
      <c r="AU272" s="188" t="s">
        <v>84</v>
      </c>
      <c r="AY272" s="20" t="s">
        <v>159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20" t="s">
        <v>80</v>
      </c>
      <c r="BK272" s="189">
        <f>ROUND(I272*H272,2)</f>
        <v>0</v>
      </c>
      <c r="BL272" s="20" t="s">
        <v>228</v>
      </c>
      <c r="BM272" s="188" t="s">
        <v>1058</v>
      </c>
    </row>
    <row r="273" spans="1:65" s="2" customFormat="1" ht="11.25">
      <c r="A273" s="37"/>
      <c r="B273" s="38"/>
      <c r="C273" s="39"/>
      <c r="D273" s="190" t="s">
        <v>169</v>
      </c>
      <c r="E273" s="39"/>
      <c r="F273" s="191" t="s">
        <v>517</v>
      </c>
      <c r="G273" s="39"/>
      <c r="H273" s="39"/>
      <c r="I273" s="192"/>
      <c r="J273" s="39"/>
      <c r="K273" s="39"/>
      <c r="L273" s="42"/>
      <c r="M273" s="193"/>
      <c r="N273" s="194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169</v>
      </c>
      <c r="AU273" s="20" t="s">
        <v>84</v>
      </c>
    </row>
    <row r="274" spans="1:65" s="2" customFormat="1" ht="11.25">
      <c r="A274" s="37"/>
      <c r="B274" s="38"/>
      <c r="C274" s="39"/>
      <c r="D274" s="195" t="s">
        <v>171</v>
      </c>
      <c r="E274" s="39"/>
      <c r="F274" s="196" t="s">
        <v>518</v>
      </c>
      <c r="G274" s="39"/>
      <c r="H274" s="39"/>
      <c r="I274" s="192"/>
      <c r="J274" s="39"/>
      <c r="K274" s="39"/>
      <c r="L274" s="42"/>
      <c r="M274" s="193"/>
      <c r="N274" s="194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171</v>
      </c>
      <c r="AU274" s="20" t="s">
        <v>84</v>
      </c>
    </row>
    <row r="275" spans="1:65" s="13" customFormat="1" ht="11.25">
      <c r="B275" s="197"/>
      <c r="C275" s="198"/>
      <c r="D275" s="190" t="s">
        <v>173</v>
      </c>
      <c r="E275" s="199" t="s">
        <v>19</v>
      </c>
      <c r="F275" s="200" t="s">
        <v>850</v>
      </c>
      <c r="G275" s="198"/>
      <c r="H275" s="199" t="s">
        <v>19</v>
      </c>
      <c r="I275" s="201"/>
      <c r="J275" s="198"/>
      <c r="K275" s="198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173</v>
      </c>
      <c r="AU275" s="206" t="s">
        <v>84</v>
      </c>
      <c r="AV275" s="13" t="s">
        <v>80</v>
      </c>
      <c r="AW275" s="13" t="s">
        <v>35</v>
      </c>
      <c r="AX275" s="13" t="s">
        <v>75</v>
      </c>
      <c r="AY275" s="206" t="s">
        <v>159</v>
      </c>
    </row>
    <row r="276" spans="1:65" s="14" customFormat="1" ht="11.25">
      <c r="B276" s="207"/>
      <c r="C276" s="208"/>
      <c r="D276" s="190" t="s">
        <v>173</v>
      </c>
      <c r="E276" s="209" t="s">
        <v>19</v>
      </c>
      <c r="F276" s="210" t="s">
        <v>1000</v>
      </c>
      <c r="G276" s="208"/>
      <c r="H276" s="211">
        <v>7.1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173</v>
      </c>
      <c r="AU276" s="217" t="s">
        <v>84</v>
      </c>
      <c r="AV276" s="14" t="s">
        <v>84</v>
      </c>
      <c r="AW276" s="14" t="s">
        <v>35</v>
      </c>
      <c r="AX276" s="14" t="s">
        <v>75</v>
      </c>
      <c r="AY276" s="217" t="s">
        <v>159</v>
      </c>
    </row>
    <row r="277" spans="1:65" s="2" customFormat="1" ht="16.5" customHeight="1">
      <c r="A277" s="37"/>
      <c r="B277" s="38"/>
      <c r="C277" s="177" t="s">
        <v>541</v>
      </c>
      <c r="D277" s="177" t="s">
        <v>163</v>
      </c>
      <c r="E277" s="178" t="s">
        <v>1059</v>
      </c>
      <c r="F277" s="179" t="s">
        <v>1060</v>
      </c>
      <c r="G277" s="180" t="s">
        <v>166</v>
      </c>
      <c r="H277" s="181">
        <v>8</v>
      </c>
      <c r="I277" s="182"/>
      <c r="J277" s="183">
        <f>ROUND(I277*H277,2)</f>
        <v>0</v>
      </c>
      <c r="K277" s="179" t="s">
        <v>167</v>
      </c>
      <c r="L277" s="42"/>
      <c r="M277" s="184" t="s">
        <v>19</v>
      </c>
      <c r="N277" s="185" t="s">
        <v>46</v>
      </c>
      <c r="O277" s="67"/>
      <c r="P277" s="186">
        <f>O277*H277</f>
        <v>0</v>
      </c>
      <c r="Q277" s="186">
        <v>0</v>
      </c>
      <c r="R277" s="186">
        <f>Q277*H277</f>
        <v>0</v>
      </c>
      <c r="S277" s="186">
        <v>3.9399999999999999E-3</v>
      </c>
      <c r="T277" s="187">
        <f>S277*H277</f>
        <v>3.1519999999999999E-2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8" t="s">
        <v>228</v>
      </c>
      <c r="AT277" s="188" t="s">
        <v>163</v>
      </c>
      <c r="AU277" s="188" t="s">
        <v>84</v>
      </c>
      <c r="AY277" s="20" t="s">
        <v>159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20" t="s">
        <v>80</v>
      </c>
      <c r="BK277" s="189">
        <f>ROUND(I277*H277,2)</f>
        <v>0</v>
      </c>
      <c r="BL277" s="20" t="s">
        <v>228</v>
      </c>
      <c r="BM277" s="188" t="s">
        <v>1061</v>
      </c>
    </row>
    <row r="278" spans="1:65" s="2" customFormat="1" ht="11.25">
      <c r="A278" s="37"/>
      <c r="B278" s="38"/>
      <c r="C278" s="39"/>
      <c r="D278" s="190" t="s">
        <v>169</v>
      </c>
      <c r="E278" s="39"/>
      <c r="F278" s="191" t="s">
        <v>1062</v>
      </c>
      <c r="G278" s="39"/>
      <c r="H278" s="39"/>
      <c r="I278" s="192"/>
      <c r="J278" s="39"/>
      <c r="K278" s="39"/>
      <c r="L278" s="42"/>
      <c r="M278" s="193"/>
      <c r="N278" s="194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169</v>
      </c>
      <c r="AU278" s="20" t="s">
        <v>84</v>
      </c>
    </row>
    <row r="279" spans="1:65" s="2" customFormat="1" ht="11.25">
      <c r="A279" s="37"/>
      <c r="B279" s="38"/>
      <c r="C279" s="39"/>
      <c r="D279" s="195" t="s">
        <v>171</v>
      </c>
      <c r="E279" s="39"/>
      <c r="F279" s="196" t="s">
        <v>1063</v>
      </c>
      <c r="G279" s="39"/>
      <c r="H279" s="39"/>
      <c r="I279" s="192"/>
      <c r="J279" s="39"/>
      <c r="K279" s="39"/>
      <c r="L279" s="42"/>
      <c r="M279" s="193"/>
      <c r="N279" s="194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171</v>
      </c>
      <c r="AU279" s="20" t="s">
        <v>84</v>
      </c>
    </row>
    <row r="280" spans="1:65" s="14" customFormat="1" ht="11.25">
      <c r="B280" s="207"/>
      <c r="C280" s="208"/>
      <c r="D280" s="190" t="s">
        <v>173</v>
      </c>
      <c r="E280" s="209" t="s">
        <v>19</v>
      </c>
      <c r="F280" s="210" t="s">
        <v>857</v>
      </c>
      <c r="G280" s="208"/>
      <c r="H280" s="211">
        <v>8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173</v>
      </c>
      <c r="AU280" s="217" t="s">
        <v>84</v>
      </c>
      <c r="AV280" s="14" t="s">
        <v>84</v>
      </c>
      <c r="AW280" s="14" t="s">
        <v>35</v>
      </c>
      <c r="AX280" s="14" t="s">
        <v>80</v>
      </c>
      <c r="AY280" s="217" t="s">
        <v>159</v>
      </c>
    </row>
    <row r="281" spans="1:65" s="2" customFormat="1" ht="24.2" customHeight="1">
      <c r="A281" s="37"/>
      <c r="B281" s="38"/>
      <c r="C281" s="177" t="s">
        <v>547</v>
      </c>
      <c r="D281" s="177" t="s">
        <v>163</v>
      </c>
      <c r="E281" s="178" t="s">
        <v>874</v>
      </c>
      <c r="F281" s="179" t="s">
        <v>875</v>
      </c>
      <c r="G281" s="180" t="s">
        <v>166</v>
      </c>
      <c r="H281" s="181">
        <v>10</v>
      </c>
      <c r="I281" s="182"/>
      <c r="J281" s="183">
        <f>ROUND(I281*H281,2)</f>
        <v>0</v>
      </c>
      <c r="K281" s="179" t="s">
        <v>167</v>
      </c>
      <c r="L281" s="42"/>
      <c r="M281" s="184" t="s">
        <v>19</v>
      </c>
      <c r="N281" s="185" t="s">
        <v>46</v>
      </c>
      <c r="O281" s="67"/>
      <c r="P281" s="186">
        <f>O281*H281</f>
        <v>0</v>
      </c>
      <c r="Q281" s="186">
        <v>2.8900000000000002E-3</v>
      </c>
      <c r="R281" s="186">
        <f>Q281*H281</f>
        <v>2.8900000000000002E-2</v>
      </c>
      <c r="S281" s="186">
        <v>0</v>
      </c>
      <c r="T281" s="18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8" t="s">
        <v>228</v>
      </c>
      <c r="AT281" s="188" t="s">
        <v>163</v>
      </c>
      <c r="AU281" s="188" t="s">
        <v>84</v>
      </c>
      <c r="AY281" s="20" t="s">
        <v>159</v>
      </c>
      <c r="BE281" s="189">
        <f>IF(N281="základní",J281,0)</f>
        <v>0</v>
      </c>
      <c r="BF281" s="189">
        <f>IF(N281="snížená",J281,0)</f>
        <v>0</v>
      </c>
      <c r="BG281" s="189">
        <f>IF(N281="zákl. přenesená",J281,0)</f>
        <v>0</v>
      </c>
      <c r="BH281" s="189">
        <f>IF(N281="sníž. přenesená",J281,0)</f>
        <v>0</v>
      </c>
      <c r="BI281" s="189">
        <f>IF(N281="nulová",J281,0)</f>
        <v>0</v>
      </c>
      <c r="BJ281" s="20" t="s">
        <v>80</v>
      </c>
      <c r="BK281" s="189">
        <f>ROUND(I281*H281,2)</f>
        <v>0</v>
      </c>
      <c r="BL281" s="20" t="s">
        <v>228</v>
      </c>
      <c r="BM281" s="188" t="s">
        <v>1064</v>
      </c>
    </row>
    <row r="282" spans="1:65" s="2" customFormat="1" ht="19.5">
      <c r="A282" s="37"/>
      <c r="B282" s="38"/>
      <c r="C282" s="39"/>
      <c r="D282" s="190" t="s">
        <v>169</v>
      </c>
      <c r="E282" s="39"/>
      <c r="F282" s="191" t="s">
        <v>877</v>
      </c>
      <c r="G282" s="39"/>
      <c r="H282" s="39"/>
      <c r="I282" s="192"/>
      <c r="J282" s="39"/>
      <c r="K282" s="39"/>
      <c r="L282" s="42"/>
      <c r="M282" s="193"/>
      <c r="N282" s="194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169</v>
      </c>
      <c r="AU282" s="20" t="s">
        <v>84</v>
      </c>
    </row>
    <row r="283" spans="1:65" s="2" customFormat="1" ht="11.25">
      <c r="A283" s="37"/>
      <c r="B283" s="38"/>
      <c r="C283" s="39"/>
      <c r="D283" s="195" t="s">
        <v>171</v>
      </c>
      <c r="E283" s="39"/>
      <c r="F283" s="196" t="s">
        <v>878</v>
      </c>
      <c r="G283" s="39"/>
      <c r="H283" s="39"/>
      <c r="I283" s="192"/>
      <c r="J283" s="39"/>
      <c r="K283" s="39"/>
      <c r="L283" s="42"/>
      <c r="M283" s="193"/>
      <c r="N283" s="194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171</v>
      </c>
      <c r="AU283" s="20" t="s">
        <v>84</v>
      </c>
    </row>
    <row r="284" spans="1:65" s="14" customFormat="1" ht="11.25">
      <c r="B284" s="207"/>
      <c r="C284" s="208"/>
      <c r="D284" s="190" t="s">
        <v>173</v>
      </c>
      <c r="E284" s="209" t="s">
        <v>19</v>
      </c>
      <c r="F284" s="210" t="s">
        <v>1065</v>
      </c>
      <c r="G284" s="208"/>
      <c r="H284" s="211">
        <v>10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173</v>
      </c>
      <c r="AU284" s="217" t="s">
        <v>84</v>
      </c>
      <c r="AV284" s="14" t="s">
        <v>84</v>
      </c>
      <c r="AW284" s="14" t="s">
        <v>35</v>
      </c>
      <c r="AX284" s="14" t="s">
        <v>80</v>
      </c>
      <c r="AY284" s="217" t="s">
        <v>159</v>
      </c>
    </row>
    <row r="285" spans="1:65" s="12" customFormat="1" ht="22.9" customHeight="1">
      <c r="B285" s="161"/>
      <c r="C285" s="162"/>
      <c r="D285" s="163" t="s">
        <v>74</v>
      </c>
      <c r="E285" s="175" t="s">
        <v>563</v>
      </c>
      <c r="F285" s="175" t="s">
        <v>564</v>
      </c>
      <c r="G285" s="162"/>
      <c r="H285" s="162"/>
      <c r="I285" s="165"/>
      <c r="J285" s="176">
        <f>BK285</f>
        <v>0</v>
      </c>
      <c r="K285" s="162"/>
      <c r="L285" s="167"/>
      <c r="M285" s="168"/>
      <c r="N285" s="169"/>
      <c r="O285" s="169"/>
      <c r="P285" s="170">
        <f>SUM(P286:P374)</f>
        <v>0</v>
      </c>
      <c r="Q285" s="169"/>
      <c r="R285" s="170">
        <f>SUM(R286:R374)</f>
        <v>8.1798100000000012E-2</v>
      </c>
      <c r="S285" s="169"/>
      <c r="T285" s="171">
        <f>SUM(T286:T374)</f>
        <v>8.2800000000000007E-4</v>
      </c>
      <c r="AR285" s="172" t="s">
        <v>84</v>
      </c>
      <c r="AT285" s="173" t="s">
        <v>74</v>
      </c>
      <c r="AU285" s="173" t="s">
        <v>80</v>
      </c>
      <c r="AY285" s="172" t="s">
        <v>159</v>
      </c>
      <c r="BK285" s="174">
        <f>SUM(BK286:BK374)</f>
        <v>0</v>
      </c>
    </row>
    <row r="286" spans="1:65" s="2" customFormat="1" ht="24.2" customHeight="1">
      <c r="A286" s="37"/>
      <c r="B286" s="38"/>
      <c r="C286" s="177" t="s">
        <v>551</v>
      </c>
      <c r="D286" s="177" t="s">
        <v>163</v>
      </c>
      <c r="E286" s="178" t="s">
        <v>881</v>
      </c>
      <c r="F286" s="179" t="s">
        <v>882</v>
      </c>
      <c r="G286" s="180" t="s">
        <v>233</v>
      </c>
      <c r="H286" s="181">
        <v>27.6</v>
      </c>
      <c r="I286" s="182"/>
      <c r="J286" s="183">
        <f>ROUND(I286*H286,2)</f>
        <v>0</v>
      </c>
      <c r="K286" s="179" t="s">
        <v>167</v>
      </c>
      <c r="L286" s="42"/>
      <c r="M286" s="184" t="s">
        <v>19</v>
      </c>
      <c r="N286" s="185" t="s">
        <v>46</v>
      </c>
      <c r="O286" s="67"/>
      <c r="P286" s="186">
        <f>O286*H286</f>
        <v>0</v>
      </c>
      <c r="Q286" s="186">
        <v>0</v>
      </c>
      <c r="R286" s="186">
        <f>Q286*H286</f>
        <v>0</v>
      </c>
      <c r="S286" s="186">
        <v>3.0000000000000001E-5</v>
      </c>
      <c r="T286" s="187">
        <f>S286*H286</f>
        <v>8.2800000000000007E-4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8" t="s">
        <v>228</v>
      </c>
      <c r="AT286" s="188" t="s">
        <v>163</v>
      </c>
      <c r="AU286" s="188" t="s">
        <v>84</v>
      </c>
      <c r="AY286" s="20" t="s">
        <v>159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20" t="s">
        <v>80</v>
      </c>
      <c r="BK286" s="189">
        <f>ROUND(I286*H286,2)</f>
        <v>0</v>
      </c>
      <c r="BL286" s="20" t="s">
        <v>228</v>
      </c>
      <c r="BM286" s="188" t="s">
        <v>1066</v>
      </c>
    </row>
    <row r="287" spans="1:65" s="2" customFormat="1" ht="19.5">
      <c r="A287" s="37"/>
      <c r="B287" s="38"/>
      <c r="C287" s="39"/>
      <c r="D287" s="190" t="s">
        <v>169</v>
      </c>
      <c r="E287" s="39"/>
      <c r="F287" s="191" t="s">
        <v>884</v>
      </c>
      <c r="G287" s="39"/>
      <c r="H287" s="39"/>
      <c r="I287" s="192"/>
      <c r="J287" s="39"/>
      <c r="K287" s="39"/>
      <c r="L287" s="42"/>
      <c r="M287" s="193"/>
      <c r="N287" s="194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169</v>
      </c>
      <c r="AU287" s="20" t="s">
        <v>84</v>
      </c>
    </row>
    <row r="288" spans="1:65" s="2" customFormat="1" ht="11.25">
      <c r="A288" s="37"/>
      <c r="B288" s="38"/>
      <c r="C288" s="39"/>
      <c r="D288" s="195" t="s">
        <v>171</v>
      </c>
      <c r="E288" s="39"/>
      <c r="F288" s="196" t="s">
        <v>885</v>
      </c>
      <c r="G288" s="39"/>
      <c r="H288" s="39"/>
      <c r="I288" s="192"/>
      <c r="J288" s="39"/>
      <c r="K288" s="39"/>
      <c r="L288" s="42"/>
      <c r="M288" s="193"/>
      <c r="N288" s="194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171</v>
      </c>
      <c r="AU288" s="20" t="s">
        <v>84</v>
      </c>
    </row>
    <row r="289" spans="1:65" s="13" customFormat="1" ht="11.25">
      <c r="B289" s="197"/>
      <c r="C289" s="198"/>
      <c r="D289" s="190" t="s">
        <v>173</v>
      </c>
      <c r="E289" s="199" t="s">
        <v>19</v>
      </c>
      <c r="F289" s="200" t="s">
        <v>1036</v>
      </c>
      <c r="G289" s="198"/>
      <c r="H289" s="199" t="s">
        <v>19</v>
      </c>
      <c r="I289" s="201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173</v>
      </c>
      <c r="AU289" s="206" t="s">
        <v>84</v>
      </c>
      <c r="AV289" s="13" t="s">
        <v>80</v>
      </c>
      <c r="AW289" s="13" t="s">
        <v>35</v>
      </c>
      <c r="AX289" s="13" t="s">
        <v>75</v>
      </c>
      <c r="AY289" s="206" t="s">
        <v>159</v>
      </c>
    </row>
    <row r="290" spans="1:65" s="14" customFormat="1" ht="11.25">
      <c r="B290" s="207"/>
      <c r="C290" s="208"/>
      <c r="D290" s="190" t="s">
        <v>173</v>
      </c>
      <c r="E290" s="209" t="s">
        <v>19</v>
      </c>
      <c r="F290" s="210" t="s">
        <v>1037</v>
      </c>
      <c r="G290" s="208"/>
      <c r="H290" s="211">
        <v>17.350000000000001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173</v>
      </c>
      <c r="AU290" s="217" t="s">
        <v>84</v>
      </c>
      <c r="AV290" s="14" t="s">
        <v>84</v>
      </c>
      <c r="AW290" s="14" t="s">
        <v>35</v>
      </c>
      <c r="AX290" s="14" t="s">
        <v>75</v>
      </c>
      <c r="AY290" s="217" t="s">
        <v>159</v>
      </c>
    </row>
    <row r="291" spans="1:65" s="13" customFormat="1" ht="11.25">
      <c r="B291" s="197"/>
      <c r="C291" s="198"/>
      <c r="D291" s="190" t="s">
        <v>173</v>
      </c>
      <c r="E291" s="199" t="s">
        <v>19</v>
      </c>
      <c r="F291" s="200" t="s">
        <v>1038</v>
      </c>
      <c r="G291" s="198"/>
      <c r="H291" s="199" t="s">
        <v>19</v>
      </c>
      <c r="I291" s="201"/>
      <c r="J291" s="198"/>
      <c r="K291" s="198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173</v>
      </c>
      <c r="AU291" s="206" t="s">
        <v>84</v>
      </c>
      <c r="AV291" s="13" t="s">
        <v>80</v>
      </c>
      <c r="AW291" s="13" t="s">
        <v>35</v>
      </c>
      <c r="AX291" s="13" t="s">
        <v>75</v>
      </c>
      <c r="AY291" s="206" t="s">
        <v>159</v>
      </c>
    </row>
    <row r="292" spans="1:65" s="14" customFormat="1" ht="11.25">
      <c r="B292" s="207"/>
      <c r="C292" s="208"/>
      <c r="D292" s="190" t="s">
        <v>173</v>
      </c>
      <c r="E292" s="209" t="s">
        <v>19</v>
      </c>
      <c r="F292" s="210" t="s">
        <v>1039</v>
      </c>
      <c r="G292" s="208"/>
      <c r="H292" s="211">
        <v>10.25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173</v>
      </c>
      <c r="AU292" s="217" t="s">
        <v>84</v>
      </c>
      <c r="AV292" s="14" t="s">
        <v>84</v>
      </c>
      <c r="AW292" s="14" t="s">
        <v>35</v>
      </c>
      <c r="AX292" s="14" t="s">
        <v>75</v>
      </c>
      <c r="AY292" s="217" t="s">
        <v>159</v>
      </c>
    </row>
    <row r="293" spans="1:65" s="15" customFormat="1" ht="11.25">
      <c r="B293" s="218"/>
      <c r="C293" s="219"/>
      <c r="D293" s="190" t="s">
        <v>173</v>
      </c>
      <c r="E293" s="220" t="s">
        <v>19</v>
      </c>
      <c r="F293" s="221" t="s">
        <v>272</v>
      </c>
      <c r="G293" s="219"/>
      <c r="H293" s="222">
        <v>27.6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173</v>
      </c>
      <c r="AU293" s="228" t="s">
        <v>84</v>
      </c>
      <c r="AV293" s="15" t="s">
        <v>90</v>
      </c>
      <c r="AW293" s="15" t="s">
        <v>35</v>
      </c>
      <c r="AX293" s="15" t="s">
        <v>80</v>
      </c>
      <c r="AY293" s="228" t="s">
        <v>159</v>
      </c>
    </row>
    <row r="294" spans="1:65" s="2" customFormat="1" ht="16.5" customHeight="1">
      <c r="A294" s="37"/>
      <c r="B294" s="38"/>
      <c r="C294" s="230" t="s">
        <v>557</v>
      </c>
      <c r="D294" s="230" t="s">
        <v>530</v>
      </c>
      <c r="E294" s="231" t="s">
        <v>887</v>
      </c>
      <c r="F294" s="232" t="s">
        <v>888</v>
      </c>
      <c r="G294" s="233" t="s">
        <v>233</v>
      </c>
      <c r="H294" s="234">
        <v>30.36</v>
      </c>
      <c r="I294" s="235"/>
      <c r="J294" s="236">
        <f>ROUND(I294*H294,2)</f>
        <v>0</v>
      </c>
      <c r="K294" s="232" t="s">
        <v>167</v>
      </c>
      <c r="L294" s="237"/>
      <c r="M294" s="238" t="s">
        <v>19</v>
      </c>
      <c r="N294" s="239" t="s">
        <v>46</v>
      </c>
      <c r="O294" s="67"/>
      <c r="P294" s="186">
        <f>O294*H294</f>
        <v>0</v>
      </c>
      <c r="Q294" s="186">
        <v>8.9999999999999998E-4</v>
      </c>
      <c r="R294" s="186">
        <f>Q294*H294</f>
        <v>2.7323999999999998E-2</v>
      </c>
      <c r="S294" s="186">
        <v>0</v>
      </c>
      <c r="T294" s="18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8" t="s">
        <v>513</v>
      </c>
      <c r="AT294" s="188" t="s">
        <v>530</v>
      </c>
      <c r="AU294" s="188" t="s">
        <v>84</v>
      </c>
      <c r="AY294" s="20" t="s">
        <v>159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20" t="s">
        <v>80</v>
      </c>
      <c r="BK294" s="189">
        <f>ROUND(I294*H294,2)</f>
        <v>0</v>
      </c>
      <c r="BL294" s="20" t="s">
        <v>228</v>
      </c>
      <c r="BM294" s="188" t="s">
        <v>1067</v>
      </c>
    </row>
    <row r="295" spans="1:65" s="2" customFormat="1" ht="11.25">
      <c r="A295" s="37"/>
      <c r="B295" s="38"/>
      <c r="C295" s="39"/>
      <c r="D295" s="190" t="s">
        <v>169</v>
      </c>
      <c r="E295" s="39"/>
      <c r="F295" s="191" t="s">
        <v>888</v>
      </c>
      <c r="G295" s="39"/>
      <c r="H295" s="39"/>
      <c r="I295" s="192"/>
      <c r="J295" s="39"/>
      <c r="K295" s="39"/>
      <c r="L295" s="42"/>
      <c r="M295" s="193"/>
      <c r="N295" s="194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169</v>
      </c>
      <c r="AU295" s="20" t="s">
        <v>84</v>
      </c>
    </row>
    <row r="296" spans="1:65" s="14" customFormat="1" ht="11.25">
      <c r="B296" s="207"/>
      <c r="C296" s="208"/>
      <c r="D296" s="190" t="s">
        <v>173</v>
      </c>
      <c r="E296" s="209" t="s">
        <v>19</v>
      </c>
      <c r="F296" s="210" t="s">
        <v>1068</v>
      </c>
      <c r="G296" s="208"/>
      <c r="H296" s="211">
        <v>27.6</v>
      </c>
      <c r="I296" s="212"/>
      <c r="J296" s="208"/>
      <c r="K296" s="208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173</v>
      </c>
      <c r="AU296" s="217" t="s">
        <v>84</v>
      </c>
      <c r="AV296" s="14" t="s">
        <v>84</v>
      </c>
      <c r="AW296" s="14" t="s">
        <v>35</v>
      </c>
      <c r="AX296" s="14" t="s">
        <v>80</v>
      </c>
      <c r="AY296" s="217" t="s">
        <v>159</v>
      </c>
    </row>
    <row r="297" spans="1:65" s="14" customFormat="1" ht="11.25">
      <c r="B297" s="207"/>
      <c r="C297" s="208"/>
      <c r="D297" s="190" t="s">
        <v>173</v>
      </c>
      <c r="E297" s="208"/>
      <c r="F297" s="210" t="s">
        <v>1069</v>
      </c>
      <c r="G297" s="208"/>
      <c r="H297" s="211">
        <v>30.36</v>
      </c>
      <c r="I297" s="212"/>
      <c r="J297" s="208"/>
      <c r="K297" s="208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173</v>
      </c>
      <c r="AU297" s="217" t="s">
        <v>84</v>
      </c>
      <c r="AV297" s="14" t="s">
        <v>84</v>
      </c>
      <c r="AW297" s="14" t="s">
        <v>4</v>
      </c>
      <c r="AX297" s="14" t="s">
        <v>80</v>
      </c>
      <c r="AY297" s="217" t="s">
        <v>159</v>
      </c>
    </row>
    <row r="298" spans="1:65" s="2" customFormat="1" ht="21.75" customHeight="1">
      <c r="A298" s="37"/>
      <c r="B298" s="38"/>
      <c r="C298" s="177" t="s">
        <v>565</v>
      </c>
      <c r="D298" s="177" t="s">
        <v>163</v>
      </c>
      <c r="E298" s="178" t="s">
        <v>893</v>
      </c>
      <c r="F298" s="179" t="s">
        <v>894</v>
      </c>
      <c r="G298" s="180" t="s">
        <v>216</v>
      </c>
      <c r="H298" s="181">
        <v>20</v>
      </c>
      <c r="I298" s="182"/>
      <c r="J298" s="183">
        <f>ROUND(I298*H298,2)</f>
        <v>0</v>
      </c>
      <c r="K298" s="179" t="s">
        <v>19</v>
      </c>
      <c r="L298" s="42"/>
      <c r="M298" s="184" t="s">
        <v>19</v>
      </c>
      <c r="N298" s="185" t="s">
        <v>46</v>
      </c>
      <c r="O298" s="67"/>
      <c r="P298" s="186">
        <f>O298*H298</f>
        <v>0</v>
      </c>
      <c r="Q298" s="186">
        <v>6.0000000000000002E-5</v>
      </c>
      <c r="R298" s="186">
        <f>Q298*H298</f>
        <v>1.2000000000000001E-3</v>
      </c>
      <c r="S298" s="186">
        <v>0</v>
      </c>
      <c r="T298" s="18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8" t="s">
        <v>228</v>
      </c>
      <c r="AT298" s="188" t="s">
        <v>163</v>
      </c>
      <c r="AU298" s="188" t="s">
        <v>84</v>
      </c>
      <c r="AY298" s="20" t="s">
        <v>159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20" t="s">
        <v>80</v>
      </c>
      <c r="BK298" s="189">
        <f>ROUND(I298*H298,2)</f>
        <v>0</v>
      </c>
      <c r="BL298" s="20" t="s">
        <v>228</v>
      </c>
      <c r="BM298" s="188" t="s">
        <v>1070</v>
      </c>
    </row>
    <row r="299" spans="1:65" s="2" customFormat="1" ht="11.25">
      <c r="A299" s="37"/>
      <c r="B299" s="38"/>
      <c r="C299" s="39"/>
      <c r="D299" s="190" t="s">
        <v>169</v>
      </c>
      <c r="E299" s="39"/>
      <c r="F299" s="191" t="s">
        <v>894</v>
      </c>
      <c r="G299" s="39"/>
      <c r="H299" s="39"/>
      <c r="I299" s="192"/>
      <c r="J299" s="39"/>
      <c r="K299" s="39"/>
      <c r="L299" s="42"/>
      <c r="M299" s="193"/>
      <c r="N299" s="194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169</v>
      </c>
      <c r="AU299" s="20" t="s">
        <v>84</v>
      </c>
    </row>
    <row r="300" spans="1:65" s="2" customFormat="1" ht="19.5">
      <c r="A300" s="37"/>
      <c r="B300" s="38"/>
      <c r="C300" s="39"/>
      <c r="D300" s="190" t="s">
        <v>509</v>
      </c>
      <c r="E300" s="39"/>
      <c r="F300" s="229" t="s">
        <v>1071</v>
      </c>
      <c r="G300" s="39"/>
      <c r="H300" s="39"/>
      <c r="I300" s="192"/>
      <c r="J300" s="39"/>
      <c r="K300" s="39"/>
      <c r="L300" s="42"/>
      <c r="M300" s="193"/>
      <c r="N300" s="194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509</v>
      </c>
      <c r="AU300" s="20" t="s">
        <v>84</v>
      </c>
    </row>
    <row r="301" spans="1:65" s="13" customFormat="1" ht="11.25">
      <c r="B301" s="197"/>
      <c r="C301" s="198"/>
      <c r="D301" s="190" t="s">
        <v>173</v>
      </c>
      <c r="E301" s="199" t="s">
        <v>19</v>
      </c>
      <c r="F301" s="200" t="s">
        <v>1072</v>
      </c>
      <c r="G301" s="198"/>
      <c r="H301" s="199" t="s">
        <v>19</v>
      </c>
      <c r="I301" s="201"/>
      <c r="J301" s="198"/>
      <c r="K301" s="198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173</v>
      </c>
      <c r="AU301" s="206" t="s">
        <v>84</v>
      </c>
      <c r="AV301" s="13" t="s">
        <v>80</v>
      </c>
      <c r="AW301" s="13" t="s">
        <v>35</v>
      </c>
      <c r="AX301" s="13" t="s">
        <v>75</v>
      </c>
      <c r="AY301" s="206" t="s">
        <v>159</v>
      </c>
    </row>
    <row r="302" spans="1:65" s="14" customFormat="1" ht="11.25">
      <c r="B302" s="207"/>
      <c r="C302" s="208"/>
      <c r="D302" s="190" t="s">
        <v>173</v>
      </c>
      <c r="E302" s="209" t="s">
        <v>19</v>
      </c>
      <c r="F302" s="210" t="s">
        <v>8</v>
      </c>
      <c r="G302" s="208"/>
      <c r="H302" s="211">
        <v>12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173</v>
      </c>
      <c r="AU302" s="217" t="s">
        <v>84</v>
      </c>
      <c r="AV302" s="14" t="s">
        <v>84</v>
      </c>
      <c r="AW302" s="14" t="s">
        <v>35</v>
      </c>
      <c r="AX302" s="14" t="s">
        <v>75</v>
      </c>
      <c r="AY302" s="217" t="s">
        <v>159</v>
      </c>
    </row>
    <row r="303" spans="1:65" s="13" customFormat="1" ht="11.25">
      <c r="B303" s="197"/>
      <c r="C303" s="198"/>
      <c r="D303" s="190" t="s">
        <v>173</v>
      </c>
      <c r="E303" s="199" t="s">
        <v>19</v>
      </c>
      <c r="F303" s="200" t="s">
        <v>1073</v>
      </c>
      <c r="G303" s="198"/>
      <c r="H303" s="199" t="s">
        <v>19</v>
      </c>
      <c r="I303" s="201"/>
      <c r="J303" s="198"/>
      <c r="K303" s="198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173</v>
      </c>
      <c r="AU303" s="206" t="s">
        <v>84</v>
      </c>
      <c r="AV303" s="13" t="s">
        <v>80</v>
      </c>
      <c r="AW303" s="13" t="s">
        <v>35</v>
      </c>
      <c r="AX303" s="13" t="s">
        <v>75</v>
      </c>
      <c r="AY303" s="206" t="s">
        <v>159</v>
      </c>
    </row>
    <row r="304" spans="1:65" s="14" customFormat="1" ht="11.25">
      <c r="B304" s="207"/>
      <c r="C304" s="208"/>
      <c r="D304" s="190" t="s">
        <v>173</v>
      </c>
      <c r="E304" s="209" t="s">
        <v>19</v>
      </c>
      <c r="F304" s="210" t="s">
        <v>102</v>
      </c>
      <c r="G304" s="208"/>
      <c r="H304" s="211">
        <v>8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173</v>
      </c>
      <c r="AU304" s="217" t="s">
        <v>84</v>
      </c>
      <c r="AV304" s="14" t="s">
        <v>84</v>
      </c>
      <c r="AW304" s="14" t="s">
        <v>35</v>
      </c>
      <c r="AX304" s="14" t="s">
        <v>75</v>
      </c>
      <c r="AY304" s="217" t="s">
        <v>159</v>
      </c>
    </row>
    <row r="305" spans="1:65" s="15" customFormat="1" ht="11.25">
      <c r="B305" s="218"/>
      <c r="C305" s="219"/>
      <c r="D305" s="190" t="s">
        <v>173</v>
      </c>
      <c r="E305" s="220" t="s">
        <v>19</v>
      </c>
      <c r="F305" s="221" t="s">
        <v>272</v>
      </c>
      <c r="G305" s="219"/>
      <c r="H305" s="222">
        <v>20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173</v>
      </c>
      <c r="AU305" s="228" t="s">
        <v>84</v>
      </c>
      <c r="AV305" s="15" t="s">
        <v>90</v>
      </c>
      <c r="AW305" s="15" t="s">
        <v>35</v>
      </c>
      <c r="AX305" s="15" t="s">
        <v>80</v>
      </c>
      <c r="AY305" s="228" t="s">
        <v>159</v>
      </c>
    </row>
    <row r="306" spans="1:65" s="2" customFormat="1" ht="16.5" customHeight="1">
      <c r="A306" s="37"/>
      <c r="B306" s="38"/>
      <c r="C306" s="177" t="s">
        <v>572</v>
      </c>
      <c r="D306" s="177" t="s">
        <v>163</v>
      </c>
      <c r="E306" s="178" t="s">
        <v>591</v>
      </c>
      <c r="F306" s="179" t="s">
        <v>592</v>
      </c>
      <c r="G306" s="180" t="s">
        <v>233</v>
      </c>
      <c r="H306" s="181">
        <v>2</v>
      </c>
      <c r="I306" s="182"/>
      <c r="J306" s="183">
        <f>ROUND(I306*H306,2)</f>
        <v>0</v>
      </c>
      <c r="K306" s="179" t="s">
        <v>167</v>
      </c>
      <c r="L306" s="42"/>
      <c r="M306" s="184" t="s">
        <v>19</v>
      </c>
      <c r="N306" s="185" t="s">
        <v>46</v>
      </c>
      <c r="O306" s="67"/>
      <c r="P306" s="186">
        <f>O306*H306</f>
        <v>0</v>
      </c>
      <c r="Q306" s="186">
        <v>6.9999999999999994E-5</v>
      </c>
      <c r="R306" s="186">
        <f>Q306*H306</f>
        <v>1.3999999999999999E-4</v>
      </c>
      <c r="S306" s="186">
        <v>0</v>
      </c>
      <c r="T306" s="18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8" t="s">
        <v>228</v>
      </c>
      <c r="AT306" s="188" t="s">
        <v>163</v>
      </c>
      <c r="AU306" s="188" t="s">
        <v>84</v>
      </c>
      <c r="AY306" s="20" t="s">
        <v>159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20" t="s">
        <v>80</v>
      </c>
      <c r="BK306" s="189">
        <f>ROUND(I306*H306,2)</f>
        <v>0</v>
      </c>
      <c r="BL306" s="20" t="s">
        <v>228</v>
      </c>
      <c r="BM306" s="188" t="s">
        <v>1074</v>
      </c>
    </row>
    <row r="307" spans="1:65" s="2" customFormat="1" ht="19.5">
      <c r="A307" s="37"/>
      <c r="B307" s="38"/>
      <c r="C307" s="39"/>
      <c r="D307" s="190" t="s">
        <v>169</v>
      </c>
      <c r="E307" s="39"/>
      <c r="F307" s="191" t="s">
        <v>594</v>
      </c>
      <c r="G307" s="39"/>
      <c r="H307" s="39"/>
      <c r="I307" s="192"/>
      <c r="J307" s="39"/>
      <c r="K307" s="39"/>
      <c r="L307" s="42"/>
      <c r="M307" s="193"/>
      <c r="N307" s="194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169</v>
      </c>
      <c r="AU307" s="20" t="s">
        <v>84</v>
      </c>
    </row>
    <row r="308" spans="1:65" s="2" customFormat="1" ht="11.25">
      <c r="A308" s="37"/>
      <c r="B308" s="38"/>
      <c r="C308" s="39"/>
      <c r="D308" s="195" t="s">
        <v>171</v>
      </c>
      <c r="E308" s="39"/>
      <c r="F308" s="196" t="s">
        <v>595</v>
      </c>
      <c r="G308" s="39"/>
      <c r="H308" s="39"/>
      <c r="I308" s="192"/>
      <c r="J308" s="39"/>
      <c r="K308" s="39"/>
      <c r="L308" s="42"/>
      <c r="M308" s="193"/>
      <c r="N308" s="194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171</v>
      </c>
      <c r="AU308" s="20" t="s">
        <v>84</v>
      </c>
    </row>
    <row r="309" spans="1:65" s="13" customFormat="1" ht="11.25">
      <c r="B309" s="197"/>
      <c r="C309" s="198"/>
      <c r="D309" s="190" t="s">
        <v>173</v>
      </c>
      <c r="E309" s="199" t="s">
        <v>19</v>
      </c>
      <c r="F309" s="200" t="s">
        <v>900</v>
      </c>
      <c r="G309" s="198"/>
      <c r="H309" s="199" t="s">
        <v>19</v>
      </c>
      <c r="I309" s="201"/>
      <c r="J309" s="198"/>
      <c r="K309" s="198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173</v>
      </c>
      <c r="AU309" s="206" t="s">
        <v>84</v>
      </c>
      <c r="AV309" s="13" t="s">
        <v>80</v>
      </c>
      <c r="AW309" s="13" t="s">
        <v>35</v>
      </c>
      <c r="AX309" s="13" t="s">
        <v>75</v>
      </c>
      <c r="AY309" s="206" t="s">
        <v>159</v>
      </c>
    </row>
    <row r="310" spans="1:65" s="14" customFormat="1" ht="11.25">
      <c r="B310" s="207"/>
      <c r="C310" s="208"/>
      <c r="D310" s="190" t="s">
        <v>173</v>
      </c>
      <c r="E310" s="209" t="s">
        <v>19</v>
      </c>
      <c r="F310" s="210" t="s">
        <v>84</v>
      </c>
      <c r="G310" s="208"/>
      <c r="H310" s="211">
        <v>2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173</v>
      </c>
      <c r="AU310" s="217" t="s">
        <v>84</v>
      </c>
      <c r="AV310" s="14" t="s">
        <v>84</v>
      </c>
      <c r="AW310" s="14" t="s">
        <v>35</v>
      </c>
      <c r="AX310" s="14" t="s">
        <v>80</v>
      </c>
      <c r="AY310" s="217" t="s">
        <v>159</v>
      </c>
    </row>
    <row r="311" spans="1:65" s="2" customFormat="1" ht="37.9" customHeight="1">
      <c r="A311" s="37"/>
      <c r="B311" s="38"/>
      <c r="C311" s="177" t="s">
        <v>577</v>
      </c>
      <c r="D311" s="177" t="s">
        <v>163</v>
      </c>
      <c r="E311" s="178" t="s">
        <v>598</v>
      </c>
      <c r="F311" s="179" t="s">
        <v>599</v>
      </c>
      <c r="G311" s="180" t="s">
        <v>233</v>
      </c>
      <c r="H311" s="181">
        <v>2</v>
      </c>
      <c r="I311" s="182"/>
      <c r="J311" s="183">
        <f>ROUND(I311*H311,2)</f>
        <v>0</v>
      </c>
      <c r="K311" s="179" t="s">
        <v>167</v>
      </c>
      <c r="L311" s="42"/>
      <c r="M311" s="184" t="s">
        <v>19</v>
      </c>
      <c r="N311" s="185" t="s">
        <v>46</v>
      </c>
      <c r="O311" s="67"/>
      <c r="P311" s="186">
        <f>O311*H311</f>
        <v>0</v>
      </c>
      <c r="Q311" s="186">
        <v>2.2000000000000001E-4</v>
      </c>
      <c r="R311" s="186">
        <f>Q311*H311</f>
        <v>4.4000000000000002E-4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228</v>
      </c>
      <c r="AT311" s="188" t="s">
        <v>163</v>
      </c>
      <c r="AU311" s="188" t="s">
        <v>84</v>
      </c>
      <c r="AY311" s="20" t="s">
        <v>159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80</v>
      </c>
      <c r="BK311" s="189">
        <f>ROUND(I311*H311,2)</f>
        <v>0</v>
      </c>
      <c r="BL311" s="20" t="s">
        <v>228</v>
      </c>
      <c r="BM311" s="188" t="s">
        <v>1075</v>
      </c>
    </row>
    <row r="312" spans="1:65" s="2" customFormat="1" ht="19.5">
      <c r="A312" s="37"/>
      <c r="B312" s="38"/>
      <c r="C312" s="39"/>
      <c r="D312" s="190" t="s">
        <v>169</v>
      </c>
      <c r="E312" s="39"/>
      <c r="F312" s="191" t="s">
        <v>601</v>
      </c>
      <c r="G312" s="39"/>
      <c r="H312" s="39"/>
      <c r="I312" s="192"/>
      <c r="J312" s="39"/>
      <c r="K312" s="39"/>
      <c r="L312" s="42"/>
      <c r="M312" s="193"/>
      <c r="N312" s="194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169</v>
      </c>
      <c r="AU312" s="20" t="s">
        <v>84</v>
      </c>
    </row>
    <row r="313" spans="1:65" s="2" customFormat="1" ht="11.25">
      <c r="A313" s="37"/>
      <c r="B313" s="38"/>
      <c r="C313" s="39"/>
      <c r="D313" s="195" t="s">
        <v>171</v>
      </c>
      <c r="E313" s="39"/>
      <c r="F313" s="196" t="s">
        <v>602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171</v>
      </c>
      <c r="AU313" s="20" t="s">
        <v>84</v>
      </c>
    </row>
    <row r="314" spans="1:65" s="2" customFormat="1" ht="24.2" customHeight="1">
      <c r="A314" s="37"/>
      <c r="B314" s="38"/>
      <c r="C314" s="177" t="s">
        <v>584</v>
      </c>
      <c r="D314" s="177" t="s">
        <v>163</v>
      </c>
      <c r="E314" s="178" t="s">
        <v>904</v>
      </c>
      <c r="F314" s="179" t="s">
        <v>905</v>
      </c>
      <c r="G314" s="180" t="s">
        <v>233</v>
      </c>
      <c r="H314" s="181">
        <v>2</v>
      </c>
      <c r="I314" s="182"/>
      <c r="J314" s="183">
        <f>ROUND(I314*H314,2)</f>
        <v>0</v>
      </c>
      <c r="K314" s="179" t="s">
        <v>167</v>
      </c>
      <c r="L314" s="42"/>
      <c r="M314" s="184" t="s">
        <v>19</v>
      </c>
      <c r="N314" s="185" t="s">
        <v>46</v>
      </c>
      <c r="O314" s="67"/>
      <c r="P314" s="186">
        <f>O314*H314</f>
        <v>0</v>
      </c>
      <c r="Q314" s="186">
        <v>1.3999999999999999E-4</v>
      </c>
      <c r="R314" s="186">
        <f>Q314*H314</f>
        <v>2.7999999999999998E-4</v>
      </c>
      <c r="S314" s="186">
        <v>0</v>
      </c>
      <c r="T314" s="18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8" t="s">
        <v>228</v>
      </c>
      <c r="AT314" s="188" t="s">
        <v>163</v>
      </c>
      <c r="AU314" s="188" t="s">
        <v>84</v>
      </c>
      <c r="AY314" s="20" t="s">
        <v>159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20" t="s">
        <v>80</v>
      </c>
      <c r="BK314" s="189">
        <f>ROUND(I314*H314,2)</f>
        <v>0</v>
      </c>
      <c r="BL314" s="20" t="s">
        <v>228</v>
      </c>
      <c r="BM314" s="188" t="s">
        <v>1076</v>
      </c>
    </row>
    <row r="315" spans="1:65" s="2" customFormat="1" ht="19.5">
      <c r="A315" s="37"/>
      <c r="B315" s="38"/>
      <c r="C315" s="39"/>
      <c r="D315" s="190" t="s">
        <v>169</v>
      </c>
      <c r="E315" s="39"/>
      <c r="F315" s="191" t="s">
        <v>907</v>
      </c>
      <c r="G315" s="39"/>
      <c r="H315" s="39"/>
      <c r="I315" s="192"/>
      <c r="J315" s="39"/>
      <c r="K315" s="39"/>
      <c r="L315" s="42"/>
      <c r="M315" s="193"/>
      <c r="N315" s="194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169</v>
      </c>
      <c r="AU315" s="20" t="s">
        <v>84</v>
      </c>
    </row>
    <row r="316" spans="1:65" s="2" customFormat="1" ht="11.25">
      <c r="A316" s="37"/>
      <c r="B316" s="38"/>
      <c r="C316" s="39"/>
      <c r="D316" s="195" t="s">
        <v>171</v>
      </c>
      <c r="E316" s="39"/>
      <c r="F316" s="196" t="s">
        <v>908</v>
      </c>
      <c r="G316" s="39"/>
      <c r="H316" s="39"/>
      <c r="I316" s="192"/>
      <c r="J316" s="39"/>
      <c r="K316" s="39"/>
      <c r="L316" s="42"/>
      <c r="M316" s="193"/>
      <c r="N316" s="194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171</v>
      </c>
      <c r="AU316" s="20" t="s">
        <v>84</v>
      </c>
    </row>
    <row r="317" spans="1:65" s="2" customFormat="1" ht="16.5" customHeight="1">
      <c r="A317" s="37"/>
      <c r="B317" s="38"/>
      <c r="C317" s="177" t="s">
        <v>590</v>
      </c>
      <c r="D317" s="177" t="s">
        <v>163</v>
      </c>
      <c r="E317" s="178" t="s">
        <v>617</v>
      </c>
      <c r="F317" s="179" t="s">
        <v>618</v>
      </c>
      <c r="G317" s="180" t="s">
        <v>233</v>
      </c>
      <c r="H317" s="181">
        <v>39.115000000000002</v>
      </c>
      <c r="I317" s="182"/>
      <c r="J317" s="183">
        <f>ROUND(I317*H317,2)</f>
        <v>0</v>
      </c>
      <c r="K317" s="179" t="s">
        <v>167</v>
      </c>
      <c r="L317" s="42"/>
      <c r="M317" s="184" t="s">
        <v>19</v>
      </c>
      <c r="N317" s="185" t="s">
        <v>46</v>
      </c>
      <c r="O317" s="67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8" t="s">
        <v>228</v>
      </c>
      <c r="AT317" s="188" t="s">
        <v>163</v>
      </c>
      <c r="AU317" s="188" t="s">
        <v>84</v>
      </c>
      <c r="AY317" s="20" t="s">
        <v>159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80</v>
      </c>
      <c r="BK317" s="189">
        <f>ROUND(I317*H317,2)</f>
        <v>0</v>
      </c>
      <c r="BL317" s="20" t="s">
        <v>228</v>
      </c>
      <c r="BM317" s="188" t="s">
        <v>1077</v>
      </c>
    </row>
    <row r="318" spans="1:65" s="2" customFormat="1" ht="11.25">
      <c r="A318" s="37"/>
      <c r="B318" s="38"/>
      <c r="C318" s="39"/>
      <c r="D318" s="190" t="s">
        <v>169</v>
      </c>
      <c r="E318" s="39"/>
      <c r="F318" s="191" t="s">
        <v>620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169</v>
      </c>
      <c r="AU318" s="20" t="s">
        <v>84</v>
      </c>
    </row>
    <row r="319" spans="1:65" s="2" customFormat="1" ht="11.25">
      <c r="A319" s="37"/>
      <c r="B319" s="38"/>
      <c r="C319" s="39"/>
      <c r="D319" s="195" t="s">
        <v>171</v>
      </c>
      <c r="E319" s="39"/>
      <c r="F319" s="196" t="s">
        <v>621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171</v>
      </c>
      <c r="AU319" s="20" t="s">
        <v>84</v>
      </c>
    </row>
    <row r="320" spans="1:65" s="13" customFormat="1" ht="11.25">
      <c r="B320" s="197"/>
      <c r="C320" s="198"/>
      <c r="D320" s="190" t="s">
        <v>173</v>
      </c>
      <c r="E320" s="199" t="s">
        <v>19</v>
      </c>
      <c r="F320" s="200" t="s">
        <v>1003</v>
      </c>
      <c r="G320" s="198"/>
      <c r="H320" s="199" t="s">
        <v>19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173</v>
      </c>
      <c r="AU320" s="206" t="s">
        <v>84</v>
      </c>
      <c r="AV320" s="13" t="s">
        <v>80</v>
      </c>
      <c r="AW320" s="13" t="s">
        <v>35</v>
      </c>
      <c r="AX320" s="13" t="s">
        <v>75</v>
      </c>
      <c r="AY320" s="206" t="s">
        <v>159</v>
      </c>
    </row>
    <row r="321" spans="1:65" s="14" customFormat="1" ht="11.25">
      <c r="B321" s="207"/>
      <c r="C321" s="208"/>
      <c r="D321" s="190" t="s">
        <v>173</v>
      </c>
      <c r="E321" s="209" t="s">
        <v>19</v>
      </c>
      <c r="F321" s="210" t="s">
        <v>1016</v>
      </c>
      <c r="G321" s="208"/>
      <c r="H321" s="211">
        <v>59.857999999999997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173</v>
      </c>
      <c r="AU321" s="217" t="s">
        <v>84</v>
      </c>
      <c r="AV321" s="14" t="s">
        <v>84</v>
      </c>
      <c r="AW321" s="14" t="s">
        <v>35</v>
      </c>
      <c r="AX321" s="14" t="s">
        <v>75</v>
      </c>
      <c r="AY321" s="217" t="s">
        <v>159</v>
      </c>
    </row>
    <row r="322" spans="1:65" s="13" customFormat="1" ht="11.25">
      <c r="B322" s="197"/>
      <c r="C322" s="198"/>
      <c r="D322" s="190" t="s">
        <v>173</v>
      </c>
      <c r="E322" s="199" t="s">
        <v>19</v>
      </c>
      <c r="F322" s="200" t="s">
        <v>1017</v>
      </c>
      <c r="G322" s="198"/>
      <c r="H322" s="199" t="s">
        <v>19</v>
      </c>
      <c r="I322" s="201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173</v>
      </c>
      <c r="AU322" s="206" t="s">
        <v>84</v>
      </c>
      <c r="AV322" s="13" t="s">
        <v>80</v>
      </c>
      <c r="AW322" s="13" t="s">
        <v>35</v>
      </c>
      <c r="AX322" s="13" t="s">
        <v>75</v>
      </c>
      <c r="AY322" s="206" t="s">
        <v>159</v>
      </c>
    </row>
    <row r="323" spans="1:65" s="14" customFormat="1" ht="11.25">
      <c r="B323" s="207"/>
      <c r="C323" s="208"/>
      <c r="D323" s="190" t="s">
        <v>173</v>
      </c>
      <c r="E323" s="209" t="s">
        <v>19</v>
      </c>
      <c r="F323" s="210" t="s">
        <v>1018</v>
      </c>
      <c r="G323" s="208"/>
      <c r="H323" s="211">
        <v>5.2050000000000001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173</v>
      </c>
      <c r="AU323" s="217" t="s">
        <v>84</v>
      </c>
      <c r="AV323" s="14" t="s">
        <v>84</v>
      </c>
      <c r="AW323" s="14" t="s">
        <v>35</v>
      </c>
      <c r="AX323" s="14" t="s">
        <v>75</v>
      </c>
      <c r="AY323" s="217" t="s">
        <v>159</v>
      </c>
    </row>
    <row r="324" spans="1:65" s="13" customFormat="1" ht="11.25">
      <c r="B324" s="197"/>
      <c r="C324" s="198"/>
      <c r="D324" s="190" t="s">
        <v>173</v>
      </c>
      <c r="E324" s="199" t="s">
        <v>19</v>
      </c>
      <c r="F324" s="200" t="s">
        <v>920</v>
      </c>
      <c r="G324" s="198"/>
      <c r="H324" s="199" t="s">
        <v>19</v>
      </c>
      <c r="I324" s="201"/>
      <c r="J324" s="198"/>
      <c r="K324" s="198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173</v>
      </c>
      <c r="AU324" s="206" t="s">
        <v>84</v>
      </c>
      <c r="AV324" s="13" t="s">
        <v>80</v>
      </c>
      <c r="AW324" s="13" t="s">
        <v>35</v>
      </c>
      <c r="AX324" s="13" t="s">
        <v>75</v>
      </c>
      <c r="AY324" s="206" t="s">
        <v>159</v>
      </c>
    </row>
    <row r="325" spans="1:65" s="13" customFormat="1" ht="11.25">
      <c r="B325" s="197"/>
      <c r="C325" s="198"/>
      <c r="D325" s="190" t="s">
        <v>173</v>
      </c>
      <c r="E325" s="199" t="s">
        <v>19</v>
      </c>
      <c r="F325" s="200" t="s">
        <v>1078</v>
      </c>
      <c r="G325" s="198"/>
      <c r="H325" s="199" t="s">
        <v>19</v>
      </c>
      <c r="I325" s="201"/>
      <c r="J325" s="198"/>
      <c r="K325" s="198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173</v>
      </c>
      <c r="AU325" s="206" t="s">
        <v>84</v>
      </c>
      <c r="AV325" s="13" t="s">
        <v>80</v>
      </c>
      <c r="AW325" s="13" t="s">
        <v>35</v>
      </c>
      <c r="AX325" s="13" t="s">
        <v>75</v>
      </c>
      <c r="AY325" s="206" t="s">
        <v>159</v>
      </c>
    </row>
    <row r="326" spans="1:65" s="14" customFormat="1" ht="11.25">
      <c r="B326" s="207"/>
      <c r="C326" s="208"/>
      <c r="D326" s="190" t="s">
        <v>173</v>
      </c>
      <c r="E326" s="209" t="s">
        <v>19</v>
      </c>
      <c r="F326" s="210" t="s">
        <v>1079</v>
      </c>
      <c r="G326" s="208"/>
      <c r="H326" s="211">
        <v>-7.8310000000000004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173</v>
      </c>
      <c r="AU326" s="217" t="s">
        <v>84</v>
      </c>
      <c r="AV326" s="14" t="s">
        <v>84</v>
      </c>
      <c r="AW326" s="14" t="s">
        <v>35</v>
      </c>
      <c r="AX326" s="14" t="s">
        <v>75</v>
      </c>
      <c r="AY326" s="217" t="s">
        <v>159</v>
      </c>
    </row>
    <row r="327" spans="1:65" s="13" customFormat="1" ht="11.25">
      <c r="B327" s="197"/>
      <c r="C327" s="198"/>
      <c r="D327" s="190" t="s">
        <v>173</v>
      </c>
      <c r="E327" s="199" t="s">
        <v>19</v>
      </c>
      <c r="F327" s="200" t="s">
        <v>1080</v>
      </c>
      <c r="G327" s="198"/>
      <c r="H327" s="199" t="s">
        <v>19</v>
      </c>
      <c r="I327" s="201"/>
      <c r="J327" s="198"/>
      <c r="K327" s="198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173</v>
      </c>
      <c r="AU327" s="206" t="s">
        <v>84</v>
      </c>
      <c r="AV327" s="13" t="s">
        <v>80</v>
      </c>
      <c r="AW327" s="13" t="s">
        <v>35</v>
      </c>
      <c r="AX327" s="13" t="s">
        <v>75</v>
      </c>
      <c r="AY327" s="206" t="s">
        <v>159</v>
      </c>
    </row>
    <row r="328" spans="1:65" s="14" customFormat="1" ht="11.25">
      <c r="B328" s="207"/>
      <c r="C328" s="208"/>
      <c r="D328" s="190" t="s">
        <v>173</v>
      </c>
      <c r="E328" s="209" t="s">
        <v>19</v>
      </c>
      <c r="F328" s="210" t="s">
        <v>1081</v>
      </c>
      <c r="G328" s="208"/>
      <c r="H328" s="211">
        <v>-5.1449999999999996</v>
      </c>
      <c r="I328" s="212"/>
      <c r="J328" s="208"/>
      <c r="K328" s="208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173</v>
      </c>
      <c r="AU328" s="217" t="s">
        <v>84</v>
      </c>
      <c r="AV328" s="14" t="s">
        <v>84</v>
      </c>
      <c r="AW328" s="14" t="s">
        <v>35</v>
      </c>
      <c r="AX328" s="14" t="s">
        <v>75</v>
      </c>
      <c r="AY328" s="217" t="s">
        <v>159</v>
      </c>
    </row>
    <row r="329" spans="1:65" s="14" customFormat="1" ht="11.25">
      <c r="B329" s="207"/>
      <c r="C329" s="208"/>
      <c r="D329" s="190" t="s">
        <v>173</v>
      </c>
      <c r="E329" s="209" t="s">
        <v>19</v>
      </c>
      <c r="F329" s="210" t="s">
        <v>1082</v>
      </c>
      <c r="G329" s="208"/>
      <c r="H329" s="211">
        <v>-1.02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173</v>
      </c>
      <c r="AU329" s="217" t="s">
        <v>84</v>
      </c>
      <c r="AV329" s="14" t="s">
        <v>84</v>
      </c>
      <c r="AW329" s="14" t="s">
        <v>35</v>
      </c>
      <c r="AX329" s="14" t="s">
        <v>75</v>
      </c>
      <c r="AY329" s="217" t="s">
        <v>159</v>
      </c>
    </row>
    <row r="330" spans="1:65" s="13" customFormat="1" ht="11.25">
      <c r="B330" s="197"/>
      <c r="C330" s="198"/>
      <c r="D330" s="190" t="s">
        <v>173</v>
      </c>
      <c r="E330" s="199" t="s">
        <v>19</v>
      </c>
      <c r="F330" s="200" t="s">
        <v>1083</v>
      </c>
      <c r="G330" s="198"/>
      <c r="H330" s="199" t="s">
        <v>19</v>
      </c>
      <c r="I330" s="201"/>
      <c r="J330" s="198"/>
      <c r="K330" s="198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173</v>
      </c>
      <c r="AU330" s="206" t="s">
        <v>84</v>
      </c>
      <c r="AV330" s="13" t="s">
        <v>80</v>
      </c>
      <c r="AW330" s="13" t="s">
        <v>35</v>
      </c>
      <c r="AX330" s="13" t="s">
        <v>75</v>
      </c>
      <c r="AY330" s="206" t="s">
        <v>159</v>
      </c>
    </row>
    <row r="331" spans="1:65" s="14" customFormat="1" ht="11.25">
      <c r="B331" s="207"/>
      <c r="C331" s="208"/>
      <c r="D331" s="190" t="s">
        <v>173</v>
      </c>
      <c r="E331" s="209" t="s">
        <v>19</v>
      </c>
      <c r="F331" s="210" t="s">
        <v>1084</v>
      </c>
      <c r="G331" s="208"/>
      <c r="H331" s="211">
        <v>-5.04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173</v>
      </c>
      <c r="AU331" s="217" t="s">
        <v>84</v>
      </c>
      <c r="AV331" s="14" t="s">
        <v>84</v>
      </c>
      <c r="AW331" s="14" t="s">
        <v>35</v>
      </c>
      <c r="AX331" s="14" t="s">
        <v>75</v>
      </c>
      <c r="AY331" s="217" t="s">
        <v>159</v>
      </c>
    </row>
    <row r="332" spans="1:65" s="14" customFormat="1" ht="11.25">
      <c r="B332" s="207"/>
      <c r="C332" s="208"/>
      <c r="D332" s="190" t="s">
        <v>173</v>
      </c>
      <c r="E332" s="209" t="s">
        <v>19</v>
      </c>
      <c r="F332" s="210" t="s">
        <v>1085</v>
      </c>
      <c r="G332" s="208"/>
      <c r="H332" s="211">
        <v>-0.93600000000000005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173</v>
      </c>
      <c r="AU332" s="217" t="s">
        <v>84</v>
      </c>
      <c r="AV332" s="14" t="s">
        <v>84</v>
      </c>
      <c r="AW332" s="14" t="s">
        <v>35</v>
      </c>
      <c r="AX332" s="14" t="s">
        <v>75</v>
      </c>
      <c r="AY332" s="217" t="s">
        <v>159</v>
      </c>
    </row>
    <row r="333" spans="1:65" s="13" customFormat="1" ht="11.25">
      <c r="B333" s="197"/>
      <c r="C333" s="198"/>
      <c r="D333" s="190" t="s">
        <v>173</v>
      </c>
      <c r="E333" s="199" t="s">
        <v>19</v>
      </c>
      <c r="F333" s="200" t="s">
        <v>1083</v>
      </c>
      <c r="G333" s="198"/>
      <c r="H333" s="199" t="s">
        <v>19</v>
      </c>
      <c r="I333" s="201"/>
      <c r="J333" s="198"/>
      <c r="K333" s="198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173</v>
      </c>
      <c r="AU333" s="206" t="s">
        <v>84</v>
      </c>
      <c r="AV333" s="13" t="s">
        <v>80</v>
      </c>
      <c r="AW333" s="13" t="s">
        <v>35</v>
      </c>
      <c r="AX333" s="13" t="s">
        <v>75</v>
      </c>
      <c r="AY333" s="206" t="s">
        <v>159</v>
      </c>
    </row>
    <row r="334" spans="1:65" s="14" customFormat="1" ht="11.25">
      <c r="B334" s="207"/>
      <c r="C334" s="208"/>
      <c r="D334" s="190" t="s">
        <v>173</v>
      </c>
      <c r="E334" s="209" t="s">
        <v>19</v>
      </c>
      <c r="F334" s="210" t="s">
        <v>1084</v>
      </c>
      <c r="G334" s="208"/>
      <c r="H334" s="211">
        <v>-5.04</v>
      </c>
      <c r="I334" s="212"/>
      <c r="J334" s="208"/>
      <c r="K334" s="208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173</v>
      </c>
      <c r="AU334" s="217" t="s">
        <v>84</v>
      </c>
      <c r="AV334" s="14" t="s">
        <v>84</v>
      </c>
      <c r="AW334" s="14" t="s">
        <v>35</v>
      </c>
      <c r="AX334" s="14" t="s">
        <v>75</v>
      </c>
      <c r="AY334" s="217" t="s">
        <v>159</v>
      </c>
    </row>
    <row r="335" spans="1:65" s="14" customFormat="1" ht="11.25">
      <c r="B335" s="207"/>
      <c r="C335" s="208"/>
      <c r="D335" s="190" t="s">
        <v>173</v>
      </c>
      <c r="E335" s="209" t="s">
        <v>19</v>
      </c>
      <c r="F335" s="210" t="s">
        <v>1085</v>
      </c>
      <c r="G335" s="208"/>
      <c r="H335" s="211">
        <v>-0.93600000000000005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173</v>
      </c>
      <c r="AU335" s="217" t="s">
        <v>84</v>
      </c>
      <c r="AV335" s="14" t="s">
        <v>84</v>
      </c>
      <c r="AW335" s="14" t="s">
        <v>35</v>
      </c>
      <c r="AX335" s="14" t="s">
        <v>75</v>
      </c>
      <c r="AY335" s="217" t="s">
        <v>159</v>
      </c>
    </row>
    <row r="336" spans="1:65" s="2" customFormat="1" ht="16.5" customHeight="1">
      <c r="A336" s="37"/>
      <c r="B336" s="38"/>
      <c r="C336" s="177" t="s">
        <v>597</v>
      </c>
      <c r="D336" s="177" t="s">
        <v>163</v>
      </c>
      <c r="E336" s="178" t="s">
        <v>625</v>
      </c>
      <c r="F336" s="179" t="s">
        <v>626</v>
      </c>
      <c r="G336" s="180" t="s">
        <v>233</v>
      </c>
      <c r="H336" s="181">
        <v>39.115000000000002</v>
      </c>
      <c r="I336" s="182"/>
      <c r="J336" s="183">
        <f>ROUND(I336*H336,2)</f>
        <v>0</v>
      </c>
      <c r="K336" s="179" t="s">
        <v>19</v>
      </c>
      <c r="L336" s="42"/>
      <c r="M336" s="184" t="s">
        <v>19</v>
      </c>
      <c r="N336" s="185" t="s">
        <v>46</v>
      </c>
      <c r="O336" s="67"/>
      <c r="P336" s="186">
        <f>O336*H336</f>
        <v>0</v>
      </c>
      <c r="Q336" s="186">
        <v>0</v>
      </c>
      <c r="R336" s="186">
        <f>Q336*H336</f>
        <v>0</v>
      </c>
      <c r="S336" s="186">
        <v>0</v>
      </c>
      <c r="T336" s="18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8" t="s">
        <v>228</v>
      </c>
      <c r="AT336" s="188" t="s">
        <v>163</v>
      </c>
      <c r="AU336" s="188" t="s">
        <v>84</v>
      </c>
      <c r="AY336" s="20" t="s">
        <v>159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20" t="s">
        <v>80</v>
      </c>
      <c r="BK336" s="189">
        <f>ROUND(I336*H336,2)</f>
        <v>0</v>
      </c>
      <c r="BL336" s="20" t="s">
        <v>228</v>
      </c>
      <c r="BM336" s="188" t="s">
        <v>1086</v>
      </c>
    </row>
    <row r="337" spans="1:65" s="2" customFormat="1" ht="11.25">
      <c r="A337" s="37"/>
      <c r="B337" s="38"/>
      <c r="C337" s="39"/>
      <c r="D337" s="190" t="s">
        <v>169</v>
      </c>
      <c r="E337" s="39"/>
      <c r="F337" s="191" t="s">
        <v>628</v>
      </c>
      <c r="G337" s="39"/>
      <c r="H337" s="39"/>
      <c r="I337" s="192"/>
      <c r="J337" s="39"/>
      <c r="K337" s="39"/>
      <c r="L337" s="42"/>
      <c r="M337" s="193"/>
      <c r="N337" s="194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169</v>
      </c>
      <c r="AU337" s="20" t="s">
        <v>84</v>
      </c>
    </row>
    <row r="338" spans="1:65" s="14" customFormat="1" ht="11.25">
      <c r="B338" s="207"/>
      <c r="C338" s="208"/>
      <c r="D338" s="190" t="s">
        <v>173</v>
      </c>
      <c r="E338" s="209" t="s">
        <v>19</v>
      </c>
      <c r="F338" s="210" t="s">
        <v>1004</v>
      </c>
      <c r="G338" s="208"/>
      <c r="H338" s="211">
        <v>39.115000000000002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173</v>
      </c>
      <c r="AU338" s="217" t="s">
        <v>84</v>
      </c>
      <c r="AV338" s="14" t="s">
        <v>84</v>
      </c>
      <c r="AW338" s="14" t="s">
        <v>35</v>
      </c>
      <c r="AX338" s="14" t="s">
        <v>80</v>
      </c>
      <c r="AY338" s="217" t="s">
        <v>159</v>
      </c>
    </row>
    <row r="339" spans="1:65" s="2" customFormat="1" ht="24.2" customHeight="1">
      <c r="A339" s="37"/>
      <c r="B339" s="38"/>
      <c r="C339" s="177" t="s">
        <v>610</v>
      </c>
      <c r="D339" s="177" t="s">
        <v>163</v>
      </c>
      <c r="E339" s="178" t="s">
        <v>933</v>
      </c>
      <c r="F339" s="179" t="s">
        <v>934</v>
      </c>
      <c r="G339" s="180" t="s">
        <v>233</v>
      </c>
      <c r="H339" s="181">
        <v>39.115000000000002</v>
      </c>
      <c r="I339" s="182"/>
      <c r="J339" s="183">
        <f>ROUND(I339*H339,2)</f>
        <v>0</v>
      </c>
      <c r="K339" s="179" t="s">
        <v>167</v>
      </c>
      <c r="L339" s="42"/>
      <c r="M339" s="184" t="s">
        <v>19</v>
      </c>
      <c r="N339" s="185" t="s">
        <v>46</v>
      </c>
      <c r="O339" s="67"/>
      <c r="P339" s="186">
        <f>O339*H339</f>
        <v>0</v>
      </c>
      <c r="Q339" s="186">
        <v>5.0000000000000001E-4</v>
      </c>
      <c r="R339" s="186">
        <f>Q339*H339</f>
        <v>1.9557500000000002E-2</v>
      </c>
      <c r="S339" s="186">
        <v>0</v>
      </c>
      <c r="T339" s="18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8" t="s">
        <v>228</v>
      </c>
      <c r="AT339" s="188" t="s">
        <v>163</v>
      </c>
      <c r="AU339" s="188" t="s">
        <v>84</v>
      </c>
      <c r="AY339" s="20" t="s">
        <v>159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20" t="s">
        <v>80</v>
      </c>
      <c r="BK339" s="189">
        <f>ROUND(I339*H339,2)</f>
        <v>0</v>
      </c>
      <c r="BL339" s="20" t="s">
        <v>228</v>
      </c>
      <c r="BM339" s="188" t="s">
        <v>1087</v>
      </c>
    </row>
    <row r="340" spans="1:65" s="2" customFormat="1" ht="19.5">
      <c r="A340" s="37"/>
      <c r="B340" s="38"/>
      <c r="C340" s="39"/>
      <c r="D340" s="190" t="s">
        <v>169</v>
      </c>
      <c r="E340" s="39"/>
      <c r="F340" s="191" t="s">
        <v>936</v>
      </c>
      <c r="G340" s="39"/>
      <c r="H340" s="39"/>
      <c r="I340" s="192"/>
      <c r="J340" s="39"/>
      <c r="K340" s="39"/>
      <c r="L340" s="42"/>
      <c r="M340" s="193"/>
      <c r="N340" s="194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169</v>
      </c>
      <c r="AU340" s="20" t="s">
        <v>84</v>
      </c>
    </row>
    <row r="341" spans="1:65" s="2" customFormat="1" ht="11.25">
      <c r="A341" s="37"/>
      <c r="B341" s="38"/>
      <c r="C341" s="39"/>
      <c r="D341" s="195" t="s">
        <v>171</v>
      </c>
      <c r="E341" s="39"/>
      <c r="F341" s="196" t="s">
        <v>937</v>
      </c>
      <c r="G341" s="39"/>
      <c r="H341" s="39"/>
      <c r="I341" s="192"/>
      <c r="J341" s="39"/>
      <c r="K341" s="39"/>
      <c r="L341" s="42"/>
      <c r="M341" s="193"/>
      <c r="N341" s="194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171</v>
      </c>
      <c r="AU341" s="20" t="s">
        <v>84</v>
      </c>
    </row>
    <row r="342" spans="1:65" s="14" customFormat="1" ht="11.25">
      <c r="B342" s="207"/>
      <c r="C342" s="208"/>
      <c r="D342" s="190" t="s">
        <v>173</v>
      </c>
      <c r="E342" s="209" t="s">
        <v>19</v>
      </c>
      <c r="F342" s="210" t="s">
        <v>1004</v>
      </c>
      <c r="G342" s="208"/>
      <c r="H342" s="211">
        <v>39.115000000000002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173</v>
      </c>
      <c r="AU342" s="217" t="s">
        <v>84</v>
      </c>
      <c r="AV342" s="14" t="s">
        <v>84</v>
      </c>
      <c r="AW342" s="14" t="s">
        <v>35</v>
      </c>
      <c r="AX342" s="14" t="s">
        <v>80</v>
      </c>
      <c r="AY342" s="217" t="s">
        <v>159</v>
      </c>
    </row>
    <row r="343" spans="1:65" s="2" customFormat="1" ht="24.2" customHeight="1">
      <c r="A343" s="37"/>
      <c r="B343" s="38"/>
      <c r="C343" s="177" t="s">
        <v>616</v>
      </c>
      <c r="D343" s="177" t="s">
        <v>163</v>
      </c>
      <c r="E343" s="178" t="s">
        <v>636</v>
      </c>
      <c r="F343" s="179" t="s">
        <v>637</v>
      </c>
      <c r="G343" s="180" t="s">
        <v>233</v>
      </c>
      <c r="H343" s="181">
        <v>39.115000000000002</v>
      </c>
      <c r="I343" s="182"/>
      <c r="J343" s="183">
        <f>ROUND(I343*H343,2)</f>
        <v>0</v>
      </c>
      <c r="K343" s="179" t="s">
        <v>167</v>
      </c>
      <c r="L343" s="42"/>
      <c r="M343" s="184" t="s">
        <v>19</v>
      </c>
      <c r="N343" s="185" t="s">
        <v>46</v>
      </c>
      <c r="O343" s="67"/>
      <c r="P343" s="186">
        <f>O343*H343</f>
        <v>0</v>
      </c>
      <c r="Q343" s="186">
        <v>1.1E-4</v>
      </c>
      <c r="R343" s="186">
        <f>Q343*H343</f>
        <v>4.3026500000000007E-3</v>
      </c>
      <c r="S343" s="186">
        <v>0</v>
      </c>
      <c r="T343" s="18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8" t="s">
        <v>228</v>
      </c>
      <c r="AT343" s="188" t="s">
        <v>163</v>
      </c>
      <c r="AU343" s="188" t="s">
        <v>84</v>
      </c>
      <c r="AY343" s="20" t="s">
        <v>159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20" t="s">
        <v>80</v>
      </c>
      <c r="BK343" s="189">
        <f>ROUND(I343*H343,2)</f>
        <v>0</v>
      </c>
      <c r="BL343" s="20" t="s">
        <v>228</v>
      </c>
      <c r="BM343" s="188" t="s">
        <v>1088</v>
      </c>
    </row>
    <row r="344" spans="1:65" s="2" customFormat="1" ht="19.5">
      <c r="A344" s="37"/>
      <c r="B344" s="38"/>
      <c r="C344" s="39"/>
      <c r="D344" s="190" t="s">
        <v>169</v>
      </c>
      <c r="E344" s="39"/>
      <c r="F344" s="191" t="s">
        <v>639</v>
      </c>
      <c r="G344" s="39"/>
      <c r="H344" s="39"/>
      <c r="I344" s="192"/>
      <c r="J344" s="39"/>
      <c r="K344" s="39"/>
      <c r="L344" s="42"/>
      <c r="M344" s="193"/>
      <c r="N344" s="194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169</v>
      </c>
      <c r="AU344" s="20" t="s">
        <v>84</v>
      </c>
    </row>
    <row r="345" spans="1:65" s="2" customFormat="1" ht="11.25">
      <c r="A345" s="37"/>
      <c r="B345" s="38"/>
      <c r="C345" s="39"/>
      <c r="D345" s="195" t="s">
        <v>171</v>
      </c>
      <c r="E345" s="39"/>
      <c r="F345" s="196" t="s">
        <v>640</v>
      </c>
      <c r="G345" s="39"/>
      <c r="H345" s="39"/>
      <c r="I345" s="192"/>
      <c r="J345" s="39"/>
      <c r="K345" s="39"/>
      <c r="L345" s="42"/>
      <c r="M345" s="193"/>
      <c r="N345" s="194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171</v>
      </c>
      <c r="AU345" s="20" t="s">
        <v>84</v>
      </c>
    </row>
    <row r="346" spans="1:65" s="14" customFormat="1" ht="11.25">
      <c r="B346" s="207"/>
      <c r="C346" s="208"/>
      <c r="D346" s="190" t="s">
        <v>173</v>
      </c>
      <c r="E346" s="209" t="s">
        <v>19</v>
      </c>
      <c r="F346" s="210" t="s">
        <v>1004</v>
      </c>
      <c r="G346" s="208"/>
      <c r="H346" s="211">
        <v>39.115000000000002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173</v>
      </c>
      <c r="AU346" s="217" t="s">
        <v>84</v>
      </c>
      <c r="AV346" s="14" t="s">
        <v>84</v>
      </c>
      <c r="AW346" s="14" t="s">
        <v>35</v>
      </c>
      <c r="AX346" s="14" t="s">
        <v>75</v>
      </c>
      <c r="AY346" s="217" t="s">
        <v>159</v>
      </c>
    </row>
    <row r="347" spans="1:65" s="2" customFormat="1" ht="24.2" customHeight="1">
      <c r="A347" s="37"/>
      <c r="B347" s="38"/>
      <c r="C347" s="177" t="s">
        <v>624</v>
      </c>
      <c r="D347" s="177" t="s">
        <v>163</v>
      </c>
      <c r="E347" s="178" t="s">
        <v>642</v>
      </c>
      <c r="F347" s="179" t="s">
        <v>643</v>
      </c>
      <c r="G347" s="180" t="s">
        <v>233</v>
      </c>
      <c r="H347" s="181">
        <v>39.115000000000002</v>
      </c>
      <c r="I347" s="182"/>
      <c r="J347" s="183">
        <f>ROUND(I347*H347,2)</f>
        <v>0</v>
      </c>
      <c r="K347" s="179" t="s">
        <v>167</v>
      </c>
      <c r="L347" s="42"/>
      <c r="M347" s="184" t="s">
        <v>19</v>
      </c>
      <c r="N347" s="185" t="s">
        <v>46</v>
      </c>
      <c r="O347" s="67"/>
      <c r="P347" s="186">
        <f>O347*H347</f>
        <v>0</v>
      </c>
      <c r="Q347" s="186">
        <v>7.2000000000000005E-4</v>
      </c>
      <c r="R347" s="186">
        <f>Q347*H347</f>
        <v>2.8162800000000002E-2</v>
      </c>
      <c r="S347" s="186">
        <v>0</v>
      </c>
      <c r="T347" s="18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8" t="s">
        <v>228</v>
      </c>
      <c r="AT347" s="188" t="s">
        <v>163</v>
      </c>
      <c r="AU347" s="188" t="s">
        <v>84</v>
      </c>
      <c r="AY347" s="20" t="s">
        <v>159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20" t="s">
        <v>80</v>
      </c>
      <c r="BK347" s="189">
        <f>ROUND(I347*H347,2)</f>
        <v>0</v>
      </c>
      <c r="BL347" s="20" t="s">
        <v>228</v>
      </c>
      <c r="BM347" s="188" t="s">
        <v>1089</v>
      </c>
    </row>
    <row r="348" spans="1:65" s="2" customFormat="1" ht="29.25">
      <c r="A348" s="37"/>
      <c r="B348" s="38"/>
      <c r="C348" s="39"/>
      <c r="D348" s="190" t="s">
        <v>169</v>
      </c>
      <c r="E348" s="39"/>
      <c r="F348" s="191" t="s">
        <v>645</v>
      </c>
      <c r="G348" s="39"/>
      <c r="H348" s="39"/>
      <c r="I348" s="192"/>
      <c r="J348" s="39"/>
      <c r="K348" s="39"/>
      <c r="L348" s="42"/>
      <c r="M348" s="193"/>
      <c r="N348" s="194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169</v>
      </c>
      <c r="AU348" s="20" t="s">
        <v>84</v>
      </c>
    </row>
    <row r="349" spans="1:65" s="2" customFormat="1" ht="11.25">
      <c r="A349" s="37"/>
      <c r="B349" s="38"/>
      <c r="C349" s="39"/>
      <c r="D349" s="195" t="s">
        <v>171</v>
      </c>
      <c r="E349" s="39"/>
      <c r="F349" s="196" t="s">
        <v>646</v>
      </c>
      <c r="G349" s="39"/>
      <c r="H349" s="39"/>
      <c r="I349" s="192"/>
      <c r="J349" s="39"/>
      <c r="K349" s="39"/>
      <c r="L349" s="42"/>
      <c r="M349" s="193"/>
      <c r="N349" s="194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171</v>
      </c>
      <c r="AU349" s="20" t="s">
        <v>84</v>
      </c>
    </row>
    <row r="350" spans="1:65" s="14" customFormat="1" ht="11.25">
      <c r="B350" s="207"/>
      <c r="C350" s="208"/>
      <c r="D350" s="190" t="s">
        <v>173</v>
      </c>
      <c r="E350" s="209" t="s">
        <v>19</v>
      </c>
      <c r="F350" s="210" t="s">
        <v>1004</v>
      </c>
      <c r="G350" s="208"/>
      <c r="H350" s="211">
        <v>39.115000000000002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173</v>
      </c>
      <c r="AU350" s="217" t="s">
        <v>84</v>
      </c>
      <c r="AV350" s="14" t="s">
        <v>84</v>
      </c>
      <c r="AW350" s="14" t="s">
        <v>35</v>
      </c>
      <c r="AX350" s="14" t="s">
        <v>75</v>
      </c>
      <c r="AY350" s="217" t="s">
        <v>159</v>
      </c>
    </row>
    <row r="351" spans="1:65" s="2" customFormat="1" ht="24.2" customHeight="1">
      <c r="A351" s="37"/>
      <c r="B351" s="38"/>
      <c r="C351" s="177" t="s">
        <v>629</v>
      </c>
      <c r="D351" s="177" t="s">
        <v>163</v>
      </c>
      <c r="E351" s="178" t="s">
        <v>971</v>
      </c>
      <c r="F351" s="179" t="s">
        <v>972</v>
      </c>
      <c r="G351" s="180" t="s">
        <v>166</v>
      </c>
      <c r="H351" s="181">
        <v>70.022000000000006</v>
      </c>
      <c r="I351" s="182"/>
      <c r="J351" s="183">
        <f>ROUND(I351*H351,2)</f>
        <v>0</v>
      </c>
      <c r="K351" s="179" t="s">
        <v>167</v>
      </c>
      <c r="L351" s="42"/>
      <c r="M351" s="184" t="s">
        <v>19</v>
      </c>
      <c r="N351" s="185" t="s">
        <v>46</v>
      </c>
      <c r="O351" s="67"/>
      <c r="P351" s="186">
        <f>O351*H351</f>
        <v>0</v>
      </c>
      <c r="Q351" s="186">
        <v>0</v>
      </c>
      <c r="R351" s="186">
        <f>Q351*H351</f>
        <v>0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228</v>
      </c>
      <c r="AT351" s="188" t="s">
        <v>163</v>
      </c>
      <c r="AU351" s="188" t="s">
        <v>84</v>
      </c>
      <c r="AY351" s="20" t="s">
        <v>159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80</v>
      </c>
      <c r="BK351" s="189">
        <f>ROUND(I351*H351,2)</f>
        <v>0</v>
      </c>
      <c r="BL351" s="20" t="s">
        <v>228</v>
      </c>
      <c r="BM351" s="188" t="s">
        <v>1090</v>
      </c>
    </row>
    <row r="352" spans="1:65" s="2" customFormat="1" ht="19.5">
      <c r="A352" s="37"/>
      <c r="B352" s="38"/>
      <c r="C352" s="39"/>
      <c r="D352" s="190" t="s">
        <v>169</v>
      </c>
      <c r="E352" s="39"/>
      <c r="F352" s="191" t="s">
        <v>974</v>
      </c>
      <c r="G352" s="39"/>
      <c r="H352" s="39"/>
      <c r="I352" s="192"/>
      <c r="J352" s="39"/>
      <c r="K352" s="39"/>
      <c r="L352" s="42"/>
      <c r="M352" s="193"/>
      <c r="N352" s="194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169</v>
      </c>
      <c r="AU352" s="20" t="s">
        <v>84</v>
      </c>
    </row>
    <row r="353" spans="1:51" s="2" customFormat="1" ht="11.25">
      <c r="A353" s="37"/>
      <c r="B353" s="38"/>
      <c r="C353" s="39"/>
      <c r="D353" s="195" t="s">
        <v>171</v>
      </c>
      <c r="E353" s="39"/>
      <c r="F353" s="196" t="s">
        <v>975</v>
      </c>
      <c r="G353" s="39"/>
      <c r="H353" s="39"/>
      <c r="I353" s="192"/>
      <c r="J353" s="39"/>
      <c r="K353" s="39"/>
      <c r="L353" s="42"/>
      <c r="M353" s="193"/>
      <c r="N353" s="194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171</v>
      </c>
      <c r="AU353" s="20" t="s">
        <v>84</v>
      </c>
    </row>
    <row r="354" spans="1:51" s="13" customFormat="1" ht="11.25">
      <c r="B354" s="197"/>
      <c r="C354" s="198"/>
      <c r="D354" s="190" t="s">
        <v>173</v>
      </c>
      <c r="E354" s="199" t="s">
        <v>19</v>
      </c>
      <c r="F354" s="200" t="s">
        <v>956</v>
      </c>
      <c r="G354" s="198"/>
      <c r="H354" s="199" t="s">
        <v>19</v>
      </c>
      <c r="I354" s="201"/>
      <c r="J354" s="198"/>
      <c r="K354" s="198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173</v>
      </c>
      <c r="AU354" s="206" t="s">
        <v>84</v>
      </c>
      <c r="AV354" s="13" t="s">
        <v>80</v>
      </c>
      <c r="AW354" s="13" t="s">
        <v>35</v>
      </c>
      <c r="AX354" s="13" t="s">
        <v>75</v>
      </c>
      <c r="AY354" s="206" t="s">
        <v>159</v>
      </c>
    </row>
    <row r="355" spans="1:51" s="14" customFormat="1" ht="11.25">
      <c r="B355" s="207"/>
      <c r="C355" s="208"/>
      <c r="D355" s="190" t="s">
        <v>173</v>
      </c>
      <c r="E355" s="209" t="s">
        <v>19</v>
      </c>
      <c r="F355" s="210" t="s">
        <v>1091</v>
      </c>
      <c r="G355" s="208"/>
      <c r="H355" s="211">
        <v>34.700000000000003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173</v>
      </c>
      <c r="AU355" s="217" t="s">
        <v>84</v>
      </c>
      <c r="AV355" s="14" t="s">
        <v>84</v>
      </c>
      <c r="AW355" s="14" t="s">
        <v>35</v>
      </c>
      <c r="AX355" s="14" t="s">
        <v>75</v>
      </c>
      <c r="AY355" s="217" t="s">
        <v>159</v>
      </c>
    </row>
    <row r="356" spans="1:51" s="13" customFormat="1" ht="11.25">
      <c r="B356" s="197"/>
      <c r="C356" s="198"/>
      <c r="D356" s="190" t="s">
        <v>173</v>
      </c>
      <c r="E356" s="199" t="s">
        <v>19</v>
      </c>
      <c r="F356" s="200" t="s">
        <v>980</v>
      </c>
      <c r="G356" s="198"/>
      <c r="H356" s="199" t="s">
        <v>19</v>
      </c>
      <c r="I356" s="201"/>
      <c r="J356" s="198"/>
      <c r="K356" s="198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173</v>
      </c>
      <c r="AU356" s="206" t="s">
        <v>84</v>
      </c>
      <c r="AV356" s="13" t="s">
        <v>80</v>
      </c>
      <c r="AW356" s="13" t="s">
        <v>35</v>
      </c>
      <c r="AX356" s="13" t="s">
        <v>75</v>
      </c>
      <c r="AY356" s="206" t="s">
        <v>159</v>
      </c>
    </row>
    <row r="357" spans="1:51" s="14" customFormat="1" ht="11.25">
      <c r="B357" s="207"/>
      <c r="C357" s="208"/>
      <c r="D357" s="190" t="s">
        <v>173</v>
      </c>
      <c r="E357" s="209" t="s">
        <v>19</v>
      </c>
      <c r="F357" s="210" t="s">
        <v>1092</v>
      </c>
      <c r="G357" s="208"/>
      <c r="H357" s="211">
        <v>6.9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173</v>
      </c>
      <c r="AU357" s="217" t="s">
        <v>84</v>
      </c>
      <c r="AV357" s="14" t="s">
        <v>84</v>
      </c>
      <c r="AW357" s="14" t="s">
        <v>35</v>
      </c>
      <c r="AX357" s="14" t="s">
        <v>75</v>
      </c>
      <c r="AY357" s="217" t="s">
        <v>159</v>
      </c>
    </row>
    <row r="358" spans="1:51" s="13" customFormat="1" ht="11.25">
      <c r="B358" s="197"/>
      <c r="C358" s="198"/>
      <c r="D358" s="190" t="s">
        <v>173</v>
      </c>
      <c r="E358" s="199" t="s">
        <v>19</v>
      </c>
      <c r="F358" s="200" t="s">
        <v>982</v>
      </c>
      <c r="G358" s="198"/>
      <c r="H358" s="199" t="s">
        <v>19</v>
      </c>
      <c r="I358" s="201"/>
      <c r="J358" s="198"/>
      <c r="K358" s="198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173</v>
      </c>
      <c r="AU358" s="206" t="s">
        <v>84</v>
      </c>
      <c r="AV358" s="13" t="s">
        <v>80</v>
      </c>
      <c r="AW358" s="13" t="s">
        <v>35</v>
      </c>
      <c r="AX358" s="13" t="s">
        <v>75</v>
      </c>
      <c r="AY358" s="206" t="s">
        <v>159</v>
      </c>
    </row>
    <row r="359" spans="1:51" s="14" customFormat="1" ht="11.25">
      <c r="B359" s="207"/>
      <c r="C359" s="208"/>
      <c r="D359" s="190" t="s">
        <v>173</v>
      </c>
      <c r="E359" s="209" t="s">
        <v>19</v>
      </c>
      <c r="F359" s="210" t="s">
        <v>983</v>
      </c>
      <c r="G359" s="208"/>
      <c r="H359" s="211">
        <v>4.2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173</v>
      </c>
      <c r="AU359" s="217" t="s">
        <v>84</v>
      </c>
      <c r="AV359" s="14" t="s">
        <v>84</v>
      </c>
      <c r="AW359" s="14" t="s">
        <v>35</v>
      </c>
      <c r="AX359" s="14" t="s">
        <v>75</v>
      </c>
      <c r="AY359" s="217" t="s">
        <v>159</v>
      </c>
    </row>
    <row r="360" spans="1:51" s="14" customFormat="1" ht="11.25">
      <c r="B360" s="207"/>
      <c r="C360" s="208"/>
      <c r="D360" s="190" t="s">
        <v>173</v>
      </c>
      <c r="E360" s="209" t="s">
        <v>19</v>
      </c>
      <c r="F360" s="210" t="s">
        <v>1093</v>
      </c>
      <c r="G360" s="208"/>
      <c r="H360" s="211">
        <v>3.4020000000000001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173</v>
      </c>
      <c r="AU360" s="217" t="s">
        <v>84</v>
      </c>
      <c r="AV360" s="14" t="s">
        <v>84</v>
      </c>
      <c r="AW360" s="14" t="s">
        <v>35</v>
      </c>
      <c r="AX360" s="14" t="s">
        <v>75</v>
      </c>
      <c r="AY360" s="217" t="s">
        <v>159</v>
      </c>
    </row>
    <row r="361" spans="1:51" s="13" customFormat="1" ht="11.25">
      <c r="B361" s="197"/>
      <c r="C361" s="198"/>
      <c r="D361" s="190" t="s">
        <v>173</v>
      </c>
      <c r="E361" s="199" t="s">
        <v>19</v>
      </c>
      <c r="F361" s="200" t="s">
        <v>985</v>
      </c>
      <c r="G361" s="198"/>
      <c r="H361" s="199" t="s">
        <v>19</v>
      </c>
      <c r="I361" s="201"/>
      <c r="J361" s="198"/>
      <c r="K361" s="198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173</v>
      </c>
      <c r="AU361" s="206" t="s">
        <v>84</v>
      </c>
      <c r="AV361" s="13" t="s">
        <v>80</v>
      </c>
      <c r="AW361" s="13" t="s">
        <v>35</v>
      </c>
      <c r="AX361" s="13" t="s">
        <v>75</v>
      </c>
      <c r="AY361" s="206" t="s">
        <v>159</v>
      </c>
    </row>
    <row r="362" spans="1:51" s="14" customFormat="1" ht="11.25">
      <c r="B362" s="207"/>
      <c r="C362" s="208"/>
      <c r="D362" s="190" t="s">
        <v>173</v>
      </c>
      <c r="E362" s="209" t="s">
        <v>19</v>
      </c>
      <c r="F362" s="210" t="s">
        <v>983</v>
      </c>
      <c r="G362" s="208"/>
      <c r="H362" s="211">
        <v>4.2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173</v>
      </c>
      <c r="AU362" s="217" t="s">
        <v>84</v>
      </c>
      <c r="AV362" s="14" t="s">
        <v>84</v>
      </c>
      <c r="AW362" s="14" t="s">
        <v>35</v>
      </c>
      <c r="AX362" s="14" t="s">
        <v>75</v>
      </c>
      <c r="AY362" s="217" t="s">
        <v>159</v>
      </c>
    </row>
    <row r="363" spans="1:51" s="14" customFormat="1" ht="11.25">
      <c r="B363" s="207"/>
      <c r="C363" s="208"/>
      <c r="D363" s="190" t="s">
        <v>173</v>
      </c>
      <c r="E363" s="209" t="s">
        <v>19</v>
      </c>
      <c r="F363" s="210" t="s">
        <v>1094</v>
      </c>
      <c r="G363" s="208"/>
      <c r="H363" s="211">
        <v>2.778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173</v>
      </c>
      <c r="AU363" s="217" t="s">
        <v>84</v>
      </c>
      <c r="AV363" s="14" t="s">
        <v>84</v>
      </c>
      <c r="AW363" s="14" t="s">
        <v>35</v>
      </c>
      <c r="AX363" s="14" t="s">
        <v>75</v>
      </c>
      <c r="AY363" s="217" t="s">
        <v>159</v>
      </c>
    </row>
    <row r="364" spans="1:51" s="13" customFormat="1" ht="11.25">
      <c r="B364" s="197"/>
      <c r="C364" s="198"/>
      <c r="D364" s="190" t="s">
        <v>173</v>
      </c>
      <c r="E364" s="199" t="s">
        <v>19</v>
      </c>
      <c r="F364" s="200" t="s">
        <v>988</v>
      </c>
      <c r="G364" s="198"/>
      <c r="H364" s="199" t="s">
        <v>19</v>
      </c>
      <c r="I364" s="201"/>
      <c r="J364" s="198"/>
      <c r="K364" s="198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173</v>
      </c>
      <c r="AU364" s="206" t="s">
        <v>84</v>
      </c>
      <c r="AV364" s="13" t="s">
        <v>80</v>
      </c>
      <c r="AW364" s="13" t="s">
        <v>35</v>
      </c>
      <c r="AX364" s="13" t="s">
        <v>75</v>
      </c>
      <c r="AY364" s="206" t="s">
        <v>159</v>
      </c>
    </row>
    <row r="365" spans="1:51" s="14" customFormat="1" ht="11.25">
      <c r="B365" s="207"/>
      <c r="C365" s="208"/>
      <c r="D365" s="190" t="s">
        <v>173</v>
      </c>
      <c r="E365" s="209" t="s">
        <v>19</v>
      </c>
      <c r="F365" s="210" t="s">
        <v>983</v>
      </c>
      <c r="G365" s="208"/>
      <c r="H365" s="211">
        <v>4.2</v>
      </c>
      <c r="I365" s="212"/>
      <c r="J365" s="208"/>
      <c r="K365" s="208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173</v>
      </c>
      <c r="AU365" s="217" t="s">
        <v>84</v>
      </c>
      <c r="AV365" s="14" t="s">
        <v>84</v>
      </c>
      <c r="AW365" s="14" t="s">
        <v>35</v>
      </c>
      <c r="AX365" s="14" t="s">
        <v>75</v>
      </c>
      <c r="AY365" s="217" t="s">
        <v>159</v>
      </c>
    </row>
    <row r="366" spans="1:51" s="14" customFormat="1" ht="11.25">
      <c r="B366" s="207"/>
      <c r="C366" s="208"/>
      <c r="D366" s="190" t="s">
        <v>173</v>
      </c>
      <c r="E366" s="209" t="s">
        <v>19</v>
      </c>
      <c r="F366" s="210" t="s">
        <v>1095</v>
      </c>
      <c r="G366" s="208"/>
      <c r="H366" s="211">
        <v>2.7210000000000001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173</v>
      </c>
      <c r="AU366" s="217" t="s">
        <v>84</v>
      </c>
      <c r="AV366" s="14" t="s">
        <v>84</v>
      </c>
      <c r="AW366" s="14" t="s">
        <v>35</v>
      </c>
      <c r="AX366" s="14" t="s">
        <v>75</v>
      </c>
      <c r="AY366" s="217" t="s">
        <v>159</v>
      </c>
    </row>
    <row r="367" spans="1:51" s="13" customFormat="1" ht="11.25">
      <c r="B367" s="197"/>
      <c r="C367" s="198"/>
      <c r="D367" s="190" t="s">
        <v>173</v>
      </c>
      <c r="E367" s="199" t="s">
        <v>19</v>
      </c>
      <c r="F367" s="200" t="s">
        <v>1096</v>
      </c>
      <c r="G367" s="198"/>
      <c r="H367" s="199" t="s">
        <v>19</v>
      </c>
      <c r="I367" s="201"/>
      <c r="J367" s="198"/>
      <c r="K367" s="198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173</v>
      </c>
      <c r="AU367" s="206" t="s">
        <v>84</v>
      </c>
      <c r="AV367" s="13" t="s">
        <v>80</v>
      </c>
      <c r="AW367" s="13" t="s">
        <v>35</v>
      </c>
      <c r="AX367" s="13" t="s">
        <v>75</v>
      </c>
      <c r="AY367" s="206" t="s">
        <v>159</v>
      </c>
    </row>
    <row r="368" spans="1:51" s="14" customFormat="1" ht="11.25">
      <c r="B368" s="207"/>
      <c r="C368" s="208"/>
      <c r="D368" s="190" t="s">
        <v>173</v>
      </c>
      <c r="E368" s="209" t="s">
        <v>19</v>
      </c>
      <c r="F368" s="210" t="s">
        <v>983</v>
      </c>
      <c r="G368" s="208"/>
      <c r="H368" s="211">
        <v>4.2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173</v>
      </c>
      <c r="AU368" s="217" t="s">
        <v>84</v>
      </c>
      <c r="AV368" s="14" t="s">
        <v>84</v>
      </c>
      <c r="AW368" s="14" t="s">
        <v>35</v>
      </c>
      <c r="AX368" s="14" t="s">
        <v>75</v>
      </c>
      <c r="AY368" s="217" t="s">
        <v>159</v>
      </c>
    </row>
    <row r="369" spans="1:65" s="14" customFormat="1" ht="11.25">
      <c r="B369" s="207"/>
      <c r="C369" s="208"/>
      <c r="D369" s="190" t="s">
        <v>173</v>
      </c>
      <c r="E369" s="209" t="s">
        <v>19</v>
      </c>
      <c r="F369" s="210" t="s">
        <v>1095</v>
      </c>
      <c r="G369" s="208"/>
      <c r="H369" s="211">
        <v>2.7210000000000001</v>
      </c>
      <c r="I369" s="212"/>
      <c r="J369" s="208"/>
      <c r="K369" s="208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173</v>
      </c>
      <c r="AU369" s="217" t="s">
        <v>84</v>
      </c>
      <c r="AV369" s="14" t="s">
        <v>84</v>
      </c>
      <c r="AW369" s="14" t="s">
        <v>35</v>
      </c>
      <c r="AX369" s="14" t="s">
        <v>75</v>
      </c>
      <c r="AY369" s="217" t="s">
        <v>159</v>
      </c>
    </row>
    <row r="370" spans="1:65" s="15" customFormat="1" ht="11.25">
      <c r="B370" s="218"/>
      <c r="C370" s="219"/>
      <c r="D370" s="190" t="s">
        <v>173</v>
      </c>
      <c r="E370" s="220" t="s">
        <v>19</v>
      </c>
      <c r="F370" s="221" t="s">
        <v>272</v>
      </c>
      <c r="G370" s="219"/>
      <c r="H370" s="222">
        <v>70.02200000000002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173</v>
      </c>
      <c r="AU370" s="228" t="s">
        <v>84</v>
      </c>
      <c r="AV370" s="15" t="s">
        <v>90</v>
      </c>
      <c r="AW370" s="15" t="s">
        <v>35</v>
      </c>
      <c r="AX370" s="15" t="s">
        <v>80</v>
      </c>
      <c r="AY370" s="228" t="s">
        <v>159</v>
      </c>
    </row>
    <row r="371" spans="1:65" s="2" customFormat="1" ht="24.2" customHeight="1">
      <c r="A371" s="37"/>
      <c r="B371" s="38"/>
      <c r="C371" s="177" t="s">
        <v>635</v>
      </c>
      <c r="D371" s="177" t="s">
        <v>163</v>
      </c>
      <c r="E371" s="178" t="s">
        <v>1097</v>
      </c>
      <c r="F371" s="179" t="s">
        <v>1098</v>
      </c>
      <c r="G371" s="180" t="s">
        <v>233</v>
      </c>
      <c r="H371" s="181">
        <v>39.115000000000002</v>
      </c>
      <c r="I371" s="182"/>
      <c r="J371" s="183">
        <f>ROUND(I371*H371,2)</f>
        <v>0</v>
      </c>
      <c r="K371" s="179" t="s">
        <v>167</v>
      </c>
      <c r="L371" s="42"/>
      <c r="M371" s="184" t="s">
        <v>19</v>
      </c>
      <c r="N371" s="185" t="s">
        <v>46</v>
      </c>
      <c r="O371" s="67"/>
      <c r="P371" s="186">
        <f>O371*H371</f>
        <v>0</v>
      </c>
      <c r="Q371" s="186">
        <v>1.0000000000000001E-5</v>
      </c>
      <c r="R371" s="186">
        <f>Q371*H371</f>
        <v>3.9115000000000005E-4</v>
      </c>
      <c r="S371" s="186">
        <v>0</v>
      </c>
      <c r="T371" s="18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8" t="s">
        <v>228</v>
      </c>
      <c r="AT371" s="188" t="s">
        <v>163</v>
      </c>
      <c r="AU371" s="188" t="s">
        <v>84</v>
      </c>
      <c r="AY371" s="20" t="s">
        <v>159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20" t="s">
        <v>80</v>
      </c>
      <c r="BK371" s="189">
        <f>ROUND(I371*H371,2)</f>
        <v>0</v>
      </c>
      <c r="BL371" s="20" t="s">
        <v>228</v>
      </c>
      <c r="BM371" s="188" t="s">
        <v>1099</v>
      </c>
    </row>
    <row r="372" spans="1:65" s="2" customFormat="1" ht="19.5">
      <c r="A372" s="37"/>
      <c r="B372" s="38"/>
      <c r="C372" s="39"/>
      <c r="D372" s="190" t="s">
        <v>169</v>
      </c>
      <c r="E372" s="39"/>
      <c r="F372" s="191" t="s">
        <v>1100</v>
      </c>
      <c r="G372" s="39"/>
      <c r="H372" s="39"/>
      <c r="I372" s="192"/>
      <c r="J372" s="39"/>
      <c r="K372" s="39"/>
      <c r="L372" s="42"/>
      <c r="M372" s="193"/>
      <c r="N372" s="194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169</v>
      </c>
      <c r="AU372" s="20" t="s">
        <v>84</v>
      </c>
    </row>
    <row r="373" spans="1:65" s="2" customFormat="1" ht="11.25">
      <c r="A373" s="37"/>
      <c r="B373" s="38"/>
      <c r="C373" s="39"/>
      <c r="D373" s="195" t="s">
        <v>171</v>
      </c>
      <c r="E373" s="39"/>
      <c r="F373" s="196" t="s">
        <v>1101</v>
      </c>
      <c r="G373" s="39"/>
      <c r="H373" s="39"/>
      <c r="I373" s="192"/>
      <c r="J373" s="39"/>
      <c r="K373" s="39"/>
      <c r="L373" s="42"/>
      <c r="M373" s="193"/>
      <c r="N373" s="194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171</v>
      </c>
      <c r="AU373" s="20" t="s">
        <v>84</v>
      </c>
    </row>
    <row r="374" spans="1:65" s="14" customFormat="1" ht="11.25">
      <c r="B374" s="207"/>
      <c r="C374" s="208"/>
      <c r="D374" s="190" t="s">
        <v>173</v>
      </c>
      <c r="E374" s="209" t="s">
        <v>19</v>
      </c>
      <c r="F374" s="210" t="s">
        <v>1004</v>
      </c>
      <c r="G374" s="208"/>
      <c r="H374" s="211">
        <v>39.115000000000002</v>
      </c>
      <c r="I374" s="212"/>
      <c r="J374" s="208"/>
      <c r="K374" s="208"/>
      <c r="L374" s="213"/>
      <c r="M374" s="240"/>
      <c r="N374" s="241"/>
      <c r="O374" s="241"/>
      <c r="P374" s="241"/>
      <c r="Q374" s="241"/>
      <c r="R374" s="241"/>
      <c r="S374" s="241"/>
      <c r="T374" s="242"/>
      <c r="AT374" s="217" t="s">
        <v>173</v>
      </c>
      <c r="AU374" s="217" t="s">
        <v>84</v>
      </c>
      <c r="AV374" s="14" t="s">
        <v>84</v>
      </c>
      <c r="AW374" s="14" t="s">
        <v>35</v>
      </c>
      <c r="AX374" s="14" t="s">
        <v>80</v>
      </c>
      <c r="AY374" s="217" t="s">
        <v>159</v>
      </c>
    </row>
    <row r="375" spans="1:65" s="2" customFormat="1" ht="6.95" customHeight="1">
      <c r="A375" s="37"/>
      <c r="B375" s="50"/>
      <c r="C375" s="51"/>
      <c r="D375" s="51"/>
      <c r="E375" s="51"/>
      <c r="F375" s="51"/>
      <c r="G375" s="51"/>
      <c r="H375" s="51"/>
      <c r="I375" s="51"/>
      <c r="J375" s="51"/>
      <c r="K375" s="51"/>
      <c r="L375" s="42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</sheetData>
  <sheetProtection algorithmName="SHA-512" hashValue="kcxfjKNN5Z/qJGckMxG/1GT7OgEXTrGwoogWVJnyo1Iq2x3K+7Kwvo+bEaxWuPoJ7tjl2rN+a39q0LUZKgCfOA==" saltValue="dmT6FGjLgNKL4C+Ya5Vm2reA+sK7P7p9Kf//pUJWJVeqVdQFVxj6w8UCRcly195cYoTYUBCzUQmT8Ae3EvcR3g==" spinCount="100000" sheet="1" objects="1" scenarios="1" formatColumns="0" formatRows="0" autoFilter="0"/>
  <autoFilter ref="C95:K374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2" r:id="rId1"/>
    <hyperlink ref="F112" r:id="rId2"/>
    <hyperlink ref="F122" r:id="rId3"/>
    <hyperlink ref="F128" r:id="rId4"/>
    <hyperlink ref="F133" r:id="rId5"/>
    <hyperlink ref="F142" r:id="rId6"/>
    <hyperlink ref="F151" r:id="rId7"/>
    <hyperlink ref="F156" r:id="rId8"/>
    <hyperlink ref="F160" r:id="rId9"/>
    <hyperlink ref="F164" r:id="rId10"/>
    <hyperlink ref="F169" r:id="rId11"/>
    <hyperlink ref="F173" r:id="rId12"/>
    <hyperlink ref="F177" r:id="rId13"/>
    <hyperlink ref="F182" r:id="rId14"/>
    <hyperlink ref="F186" r:id="rId15"/>
    <hyperlink ref="F190" r:id="rId16"/>
    <hyperlink ref="F196" r:id="rId17"/>
    <hyperlink ref="F204" r:id="rId18"/>
    <hyperlink ref="F213" r:id="rId19"/>
    <hyperlink ref="F217" r:id="rId20"/>
    <hyperlink ref="F224" r:id="rId21"/>
    <hyperlink ref="F228" r:id="rId22"/>
    <hyperlink ref="F232" r:id="rId23"/>
    <hyperlink ref="F237" r:id="rId24"/>
    <hyperlink ref="F241" r:id="rId25"/>
    <hyperlink ref="F244" r:id="rId26"/>
    <hyperlink ref="F247" r:id="rId27"/>
    <hyperlink ref="F251" r:id="rId28"/>
    <hyperlink ref="F256" r:id="rId29"/>
    <hyperlink ref="F261" r:id="rId30"/>
    <hyperlink ref="F264" r:id="rId31"/>
    <hyperlink ref="F267" r:id="rId32"/>
    <hyperlink ref="F270" r:id="rId33"/>
    <hyperlink ref="F274" r:id="rId34"/>
    <hyperlink ref="F279" r:id="rId35"/>
    <hyperlink ref="F283" r:id="rId36"/>
    <hyperlink ref="F288" r:id="rId37"/>
    <hyperlink ref="F308" r:id="rId38"/>
    <hyperlink ref="F313" r:id="rId39"/>
    <hyperlink ref="F316" r:id="rId40"/>
    <hyperlink ref="F319" r:id="rId41"/>
    <hyperlink ref="F341" r:id="rId42"/>
    <hyperlink ref="F345" r:id="rId43"/>
    <hyperlink ref="F349" r:id="rId44"/>
    <hyperlink ref="F353" r:id="rId45"/>
    <hyperlink ref="F373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1102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ROUND(J96,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ROUND((SUM(BE96:BE372)),  2)</f>
        <v>0</v>
      </c>
      <c r="G33" s="37"/>
      <c r="H33" s="37"/>
      <c r="I33" s="122">
        <v>0.21</v>
      </c>
      <c r="J33" s="121">
        <f>ROUND(((SUM(BE96:BE372))*I33),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ROUND((SUM(BF96:BF372)),  2)</f>
        <v>0</v>
      </c>
      <c r="G34" s="37"/>
      <c r="H34" s="37"/>
      <c r="I34" s="122">
        <v>0.12</v>
      </c>
      <c r="J34" s="121">
        <f>ROUND(((SUM(BF96:BF372))*I34),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ROUND((SUM(BG96:BG372)),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ROUND((SUM(BH96:BH372)),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ROUND((SUM(BI96:BI372)),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4 - Oprava fasády dům p.č.54 - Komerční Banka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J97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J98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J99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J105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J109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131</v>
      </c>
      <c r="E66" s="147"/>
      <c r="F66" s="147"/>
      <c r="G66" s="147"/>
      <c r="H66" s="147"/>
      <c r="I66" s="147"/>
      <c r="J66" s="148">
        <f>J146</f>
        <v>0</v>
      </c>
      <c r="K66" s="145"/>
      <c r="L66" s="149"/>
    </row>
    <row r="67" spans="1:31" s="10" customFormat="1" ht="14.85" customHeight="1">
      <c r="B67" s="144"/>
      <c r="C67" s="145"/>
      <c r="D67" s="146" t="s">
        <v>132</v>
      </c>
      <c r="E67" s="147"/>
      <c r="F67" s="147"/>
      <c r="G67" s="147"/>
      <c r="H67" s="147"/>
      <c r="I67" s="147"/>
      <c r="J67" s="148">
        <f>J147</f>
        <v>0</v>
      </c>
      <c r="K67" s="145"/>
      <c r="L67" s="149"/>
    </row>
    <row r="68" spans="1:31" s="10" customFormat="1" ht="14.85" customHeight="1">
      <c r="B68" s="144"/>
      <c r="C68" s="145"/>
      <c r="D68" s="146" t="s">
        <v>133</v>
      </c>
      <c r="E68" s="147"/>
      <c r="F68" s="147"/>
      <c r="G68" s="147"/>
      <c r="H68" s="147"/>
      <c r="I68" s="147"/>
      <c r="J68" s="148">
        <f>J199</f>
        <v>0</v>
      </c>
      <c r="K68" s="145"/>
      <c r="L68" s="149"/>
    </row>
    <row r="69" spans="1:31" s="10" customFormat="1" ht="14.85" customHeight="1">
      <c r="B69" s="144"/>
      <c r="C69" s="145"/>
      <c r="D69" s="146" t="s">
        <v>135</v>
      </c>
      <c r="E69" s="147"/>
      <c r="F69" s="147"/>
      <c r="G69" s="147"/>
      <c r="H69" s="147"/>
      <c r="I69" s="147"/>
      <c r="J69" s="148">
        <f>J212</f>
        <v>0</v>
      </c>
      <c r="K69" s="145"/>
      <c r="L69" s="149"/>
    </row>
    <row r="70" spans="1:31" s="10" customFormat="1" ht="14.85" customHeight="1">
      <c r="B70" s="144"/>
      <c r="C70" s="145"/>
      <c r="D70" s="146" t="s">
        <v>136</v>
      </c>
      <c r="E70" s="147"/>
      <c r="F70" s="147"/>
      <c r="G70" s="147"/>
      <c r="H70" s="147"/>
      <c r="I70" s="147"/>
      <c r="J70" s="148">
        <f>J223</f>
        <v>0</v>
      </c>
      <c r="K70" s="145"/>
      <c r="L70" s="149"/>
    </row>
    <row r="71" spans="1:31" s="10" customFormat="1" ht="14.85" customHeight="1">
      <c r="B71" s="144"/>
      <c r="C71" s="145"/>
      <c r="D71" s="146" t="s">
        <v>137</v>
      </c>
      <c r="E71" s="147"/>
      <c r="F71" s="147"/>
      <c r="G71" s="147"/>
      <c r="H71" s="147"/>
      <c r="I71" s="147"/>
      <c r="J71" s="148">
        <f>J235</f>
        <v>0</v>
      </c>
      <c r="K71" s="145"/>
      <c r="L71" s="149"/>
    </row>
    <row r="72" spans="1:31" s="10" customFormat="1" ht="14.85" customHeight="1">
      <c r="B72" s="144"/>
      <c r="C72" s="145"/>
      <c r="D72" s="146" t="s">
        <v>138</v>
      </c>
      <c r="E72" s="147"/>
      <c r="F72" s="147"/>
      <c r="G72" s="147"/>
      <c r="H72" s="147"/>
      <c r="I72" s="147"/>
      <c r="J72" s="148">
        <f>J239</f>
        <v>0</v>
      </c>
      <c r="K72" s="145"/>
      <c r="L72" s="149"/>
    </row>
    <row r="73" spans="1:31" s="9" customFormat="1" ht="24.95" customHeight="1">
      <c r="B73" s="138"/>
      <c r="C73" s="139"/>
      <c r="D73" s="140" t="s">
        <v>139</v>
      </c>
      <c r="E73" s="141"/>
      <c r="F73" s="141"/>
      <c r="G73" s="141"/>
      <c r="H73" s="141"/>
      <c r="I73" s="141"/>
      <c r="J73" s="142">
        <f>J253</f>
        <v>0</v>
      </c>
      <c r="K73" s="139"/>
      <c r="L73" s="143"/>
    </row>
    <row r="74" spans="1:31" s="10" customFormat="1" ht="19.899999999999999" customHeight="1">
      <c r="B74" s="144"/>
      <c r="C74" s="145"/>
      <c r="D74" s="146" t="s">
        <v>651</v>
      </c>
      <c r="E74" s="147"/>
      <c r="F74" s="147"/>
      <c r="G74" s="147"/>
      <c r="H74" s="147"/>
      <c r="I74" s="147"/>
      <c r="J74" s="148">
        <f>J254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141</v>
      </c>
      <c r="E75" s="147"/>
      <c r="F75" s="147"/>
      <c r="G75" s="147"/>
      <c r="H75" s="147"/>
      <c r="I75" s="147"/>
      <c r="J75" s="148">
        <f>J272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143</v>
      </c>
      <c r="E76" s="147"/>
      <c r="F76" s="147"/>
      <c r="G76" s="147"/>
      <c r="H76" s="147"/>
      <c r="I76" s="147"/>
      <c r="J76" s="148">
        <f>J293</f>
        <v>0</v>
      </c>
      <c r="K76" s="145"/>
      <c r="L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6" t="s">
        <v>144</v>
      </c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26.25" customHeight="1">
      <c r="A86" s="37"/>
      <c r="B86" s="38"/>
      <c r="C86" s="39"/>
      <c r="D86" s="39"/>
      <c r="E86" s="409" t="str">
        <f>E7</f>
        <v>Oprava a údržba podloubí a části vekovních fasád Mírové nám., Bílina</v>
      </c>
      <c r="F86" s="410"/>
      <c r="G86" s="410"/>
      <c r="H86" s="410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119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66" t="str">
        <f>E9</f>
        <v>4 - Oprava fasády dům p.č.54 - Komerční Banka</v>
      </c>
      <c r="F88" s="411"/>
      <c r="G88" s="411"/>
      <c r="H88" s="411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F12</f>
        <v>Bílina</v>
      </c>
      <c r="G90" s="39"/>
      <c r="H90" s="39"/>
      <c r="I90" s="32" t="s">
        <v>23</v>
      </c>
      <c r="J90" s="62" t="str">
        <f>IF(J12="","",J12)</f>
        <v>6. 12. 2024</v>
      </c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E15</f>
        <v>Město Bílina</v>
      </c>
      <c r="G92" s="39"/>
      <c r="H92" s="39"/>
      <c r="I92" s="32" t="s">
        <v>33</v>
      </c>
      <c r="J92" s="35" t="str">
        <f>E21</f>
        <v xml:space="preserve"> 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31</v>
      </c>
      <c r="D93" s="39"/>
      <c r="E93" s="39"/>
      <c r="F93" s="30" t="str">
        <f>IF(E18="","",E18)</f>
        <v>Vyplň údaj</v>
      </c>
      <c r="G93" s="39"/>
      <c r="H93" s="39"/>
      <c r="I93" s="32" t="s">
        <v>36</v>
      </c>
      <c r="J93" s="35" t="str">
        <f>E24</f>
        <v>Ing. Jaromír Pýcha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145</v>
      </c>
      <c r="D95" s="153" t="s">
        <v>60</v>
      </c>
      <c r="E95" s="153" t="s">
        <v>56</v>
      </c>
      <c r="F95" s="153" t="s">
        <v>57</v>
      </c>
      <c r="G95" s="153" t="s">
        <v>146</v>
      </c>
      <c r="H95" s="153" t="s">
        <v>147</v>
      </c>
      <c r="I95" s="153" t="s">
        <v>148</v>
      </c>
      <c r="J95" s="153" t="s">
        <v>123</v>
      </c>
      <c r="K95" s="154" t="s">
        <v>149</v>
      </c>
      <c r="L95" s="155"/>
      <c r="M95" s="71" t="s">
        <v>19</v>
      </c>
      <c r="N95" s="72" t="s">
        <v>45</v>
      </c>
      <c r="O95" s="72" t="s">
        <v>150</v>
      </c>
      <c r="P95" s="72" t="s">
        <v>151</v>
      </c>
      <c r="Q95" s="72" t="s">
        <v>152</v>
      </c>
      <c r="R95" s="72" t="s">
        <v>153</v>
      </c>
      <c r="S95" s="72" t="s">
        <v>154</v>
      </c>
      <c r="T95" s="73" t="s">
        <v>155</v>
      </c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</row>
    <row r="96" spans="1:63" s="2" customFormat="1" ht="22.9" customHeight="1">
      <c r="A96" s="37"/>
      <c r="B96" s="38"/>
      <c r="C96" s="78" t="s">
        <v>156</v>
      </c>
      <c r="D96" s="39"/>
      <c r="E96" s="39"/>
      <c r="F96" s="39"/>
      <c r="G96" s="39"/>
      <c r="H96" s="39"/>
      <c r="I96" s="39"/>
      <c r="J96" s="156">
        <f>BK96</f>
        <v>0</v>
      </c>
      <c r="K96" s="39"/>
      <c r="L96" s="42"/>
      <c r="M96" s="74"/>
      <c r="N96" s="157"/>
      <c r="O96" s="75"/>
      <c r="P96" s="158">
        <f>P97+P253</f>
        <v>0</v>
      </c>
      <c r="Q96" s="75"/>
      <c r="R96" s="158">
        <f>R97+R253</f>
        <v>0.28969629999999996</v>
      </c>
      <c r="S96" s="75"/>
      <c r="T96" s="159">
        <f>T97+T253</f>
        <v>0.25212249999999997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74</v>
      </c>
      <c r="AU96" s="20" t="s">
        <v>124</v>
      </c>
      <c r="BK96" s="160">
        <f>BK97+BK253</f>
        <v>0</v>
      </c>
    </row>
    <row r="97" spans="1:65" s="12" customFormat="1" ht="25.9" customHeight="1">
      <c r="B97" s="161"/>
      <c r="C97" s="162"/>
      <c r="D97" s="163" t="s">
        <v>74</v>
      </c>
      <c r="E97" s="164" t="s">
        <v>157</v>
      </c>
      <c r="F97" s="164" t="s">
        <v>158</v>
      </c>
      <c r="G97" s="162"/>
      <c r="H97" s="162"/>
      <c r="I97" s="165"/>
      <c r="J97" s="166">
        <f>BK97</f>
        <v>0</v>
      </c>
      <c r="K97" s="162"/>
      <c r="L97" s="167"/>
      <c r="M97" s="168"/>
      <c r="N97" s="169"/>
      <c r="O97" s="169"/>
      <c r="P97" s="170">
        <f>P98+P105+P108+P146</f>
        <v>0</v>
      </c>
      <c r="Q97" s="169"/>
      <c r="R97" s="170">
        <f>R98+R105+R108+R146</f>
        <v>0.25171416999999996</v>
      </c>
      <c r="S97" s="169"/>
      <c r="T97" s="171">
        <f>T98+T105+T108+T146</f>
        <v>0.19772749999999997</v>
      </c>
      <c r="AR97" s="172" t="s">
        <v>80</v>
      </c>
      <c r="AT97" s="173" t="s">
        <v>74</v>
      </c>
      <c r="AU97" s="173" t="s">
        <v>75</v>
      </c>
      <c r="AY97" s="172" t="s">
        <v>159</v>
      </c>
      <c r="BK97" s="174">
        <f>BK98+BK105+BK108+BK146</f>
        <v>0</v>
      </c>
    </row>
    <row r="98" spans="1:65" s="12" customFormat="1" ht="22.9" customHeight="1">
      <c r="B98" s="161"/>
      <c r="C98" s="162"/>
      <c r="D98" s="163" t="s">
        <v>74</v>
      </c>
      <c r="E98" s="175" t="s">
        <v>87</v>
      </c>
      <c r="F98" s="175" t="s">
        <v>160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P99</f>
        <v>0</v>
      </c>
      <c r="Q98" s="169"/>
      <c r="R98" s="170">
        <f>R99</f>
        <v>1.0325E-3</v>
      </c>
      <c r="S98" s="169"/>
      <c r="T98" s="171">
        <f>T99</f>
        <v>1.7500000000000002E-5</v>
      </c>
      <c r="AR98" s="172" t="s">
        <v>80</v>
      </c>
      <c r="AT98" s="173" t="s">
        <v>74</v>
      </c>
      <c r="AU98" s="173" t="s">
        <v>80</v>
      </c>
      <c r="AY98" s="172" t="s">
        <v>159</v>
      </c>
      <c r="BK98" s="174">
        <f>BK99</f>
        <v>0</v>
      </c>
    </row>
    <row r="99" spans="1:65" s="12" customFormat="1" ht="20.85" customHeight="1">
      <c r="B99" s="161"/>
      <c r="C99" s="162"/>
      <c r="D99" s="163" t="s">
        <v>74</v>
      </c>
      <c r="E99" s="175" t="s">
        <v>161</v>
      </c>
      <c r="F99" s="175" t="s">
        <v>162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f>SUM(P100:P104)</f>
        <v>0</v>
      </c>
      <c r="Q99" s="169"/>
      <c r="R99" s="170">
        <f>SUM(R100:R104)</f>
        <v>1.0325E-3</v>
      </c>
      <c r="S99" s="169"/>
      <c r="T99" s="171">
        <f>SUM(T100:T104)</f>
        <v>1.7500000000000002E-5</v>
      </c>
      <c r="AR99" s="172" t="s">
        <v>80</v>
      </c>
      <c r="AT99" s="173" t="s">
        <v>74</v>
      </c>
      <c r="AU99" s="173" t="s">
        <v>84</v>
      </c>
      <c r="AY99" s="172" t="s">
        <v>159</v>
      </c>
      <c r="BK99" s="174">
        <f>SUM(BK100:BK104)</f>
        <v>0</v>
      </c>
    </row>
    <row r="100" spans="1:65" s="2" customFormat="1" ht="24.2" customHeight="1">
      <c r="A100" s="37"/>
      <c r="B100" s="38"/>
      <c r="C100" s="177" t="s">
        <v>80</v>
      </c>
      <c r="D100" s="177" t="s">
        <v>163</v>
      </c>
      <c r="E100" s="178" t="s">
        <v>164</v>
      </c>
      <c r="F100" s="179" t="s">
        <v>165</v>
      </c>
      <c r="G100" s="180" t="s">
        <v>166</v>
      </c>
      <c r="H100" s="181">
        <v>1.75</v>
      </c>
      <c r="I100" s="182"/>
      <c r="J100" s="183">
        <f>ROUND(I100*H100,2)</f>
        <v>0</v>
      </c>
      <c r="K100" s="179" t="s">
        <v>167</v>
      </c>
      <c r="L100" s="42"/>
      <c r="M100" s="184" t="s">
        <v>19</v>
      </c>
      <c r="N100" s="185" t="s">
        <v>46</v>
      </c>
      <c r="O100" s="67"/>
      <c r="P100" s="186">
        <f>O100*H100</f>
        <v>0</v>
      </c>
      <c r="Q100" s="186">
        <v>5.9000000000000003E-4</v>
      </c>
      <c r="R100" s="186">
        <f>Q100*H100</f>
        <v>1.0325E-3</v>
      </c>
      <c r="S100" s="186">
        <v>1.0000000000000001E-5</v>
      </c>
      <c r="T100" s="187">
        <f>S100*H100</f>
        <v>1.7500000000000002E-5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8" t="s">
        <v>90</v>
      </c>
      <c r="AT100" s="188" t="s">
        <v>163</v>
      </c>
      <c r="AU100" s="188" t="s">
        <v>87</v>
      </c>
      <c r="AY100" s="20" t="s">
        <v>159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20" t="s">
        <v>80</v>
      </c>
      <c r="BK100" s="189">
        <f>ROUND(I100*H100,2)</f>
        <v>0</v>
      </c>
      <c r="BL100" s="20" t="s">
        <v>90</v>
      </c>
      <c r="BM100" s="188" t="s">
        <v>1103</v>
      </c>
    </row>
    <row r="101" spans="1:65" s="2" customFormat="1" ht="19.5">
      <c r="A101" s="37"/>
      <c r="B101" s="38"/>
      <c r="C101" s="39"/>
      <c r="D101" s="190" t="s">
        <v>169</v>
      </c>
      <c r="E101" s="39"/>
      <c r="F101" s="191" t="s">
        <v>170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169</v>
      </c>
      <c r="AU101" s="20" t="s">
        <v>87</v>
      </c>
    </row>
    <row r="102" spans="1:65" s="2" customFormat="1" ht="11.25">
      <c r="A102" s="37"/>
      <c r="B102" s="38"/>
      <c r="C102" s="39"/>
      <c r="D102" s="195" t="s">
        <v>171</v>
      </c>
      <c r="E102" s="39"/>
      <c r="F102" s="196" t="s">
        <v>172</v>
      </c>
      <c r="G102" s="39"/>
      <c r="H102" s="39"/>
      <c r="I102" s="192"/>
      <c r="J102" s="39"/>
      <c r="K102" s="39"/>
      <c r="L102" s="42"/>
      <c r="M102" s="193"/>
      <c r="N102" s="194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171</v>
      </c>
      <c r="AU102" s="20" t="s">
        <v>87</v>
      </c>
    </row>
    <row r="103" spans="1:65" s="13" customFormat="1" ht="11.25">
      <c r="B103" s="197"/>
      <c r="C103" s="198"/>
      <c r="D103" s="190" t="s">
        <v>173</v>
      </c>
      <c r="E103" s="199" t="s">
        <v>19</v>
      </c>
      <c r="F103" s="200" t="s">
        <v>999</v>
      </c>
      <c r="G103" s="198"/>
      <c r="H103" s="199" t="s">
        <v>19</v>
      </c>
      <c r="I103" s="201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173</v>
      </c>
      <c r="AU103" s="206" t="s">
        <v>87</v>
      </c>
      <c r="AV103" s="13" t="s">
        <v>80</v>
      </c>
      <c r="AW103" s="13" t="s">
        <v>35</v>
      </c>
      <c r="AX103" s="13" t="s">
        <v>75</v>
      </c>
      <c r="AY103" s="206" t="s">
        <v>159</v>
      </c>
    </row>
    <row r="104" spans="1:65" s="14" customFormat="1" ht="11.25">
      <c r="B104" s="207"/>
      <c r="C104" s="208"/>
      <c r="D104" s="190" t="s">
        <v>173</v>
      </c>
      <c r="E104" s="209" t="s">
        <v>19</v>
      </c>
      <c r="F104" s="210" t="s">
        <v>1104</v>
      </c>
      <c r="G104" s="208"/>
      <c r="H104" s="211">
        <v>1.75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173</v>
      </c>
      <c r="AU104" s="217" t="s">
        <v>87</v>
      </c>
      <c r="AV104" s="14" t="s">
        <v>84</v>
      </c>
      <c r="AW104" s="14" t="s">
        <v>35</v>
      </c>
      <c r="AX104" s="14" t="s">
        <v>75</v>
      </c>
      <c r="AY104" s="217" t="s">
        <v>159</v>
      </c>
    </row>
    <row r="105" spans="1:65" s="12" customFormat="1" ht="22.9" customHeight="1">
      <c r="B105" s="161"/>
      <c r="C105" s="162"/>
      <c r="D105" s="163" t="s">
        <v>74</v>
      </c>
      <c r="E105" s="175" t="s">
        <v>93</v>
      </c>
      <c r="F105" s="175" t="s">
        <v>654</v>
      </c>
      <c r="G105" s="162"/>
      <c r="H105" s="162"/>
      <c r="I105" s="165"/>
      <c r="J105" s="176">
        <f>BK105</f>
        <v>0</v>
      </c>
      <c r="K105" s="162"/>
      <c r="L105" s="167"/>
      <c r="M105" s="168"/>
      <c r="N105" s="169"/>
      <c r="O105" s="169"/>
      <c r="P105" s="170">
        <f>SUM(P106:P107)</f>
        <v>0</v>
      </c>
      <c r="Q105" s="169"/>
      <c r="R105" s="170">
        <f>SUM(R106:R107)</f>
        <v>0</v>
      </c>
      <c r="S105" s="169"/>
      <c r="T105" s="171">
        <f>SUM(T106:T107)</f>
        <v>0</v>
      </c>
      <c r="AR105" s="172" t="s">
        <v>80</v>
      </c>
      <c r="AT105" s="173" t="s">
        <v>74</v>
      </c>
      <c r="AU105" s="173" t="s">
        <v>80</v>
      </c>
      <c r="AY105" s="172" t="s">
        <v>159</v>
      </c>
      <c r="BK105" s="174">
        <f>SUM(BK106:BK107)</f>
        <v>0</v>
      </c>
    </row>
    <row r="106" spans="1:65" s="2" customFormat="1" ht="21.75" customHeight="1">
      <c r="A106" s="37"/>
      <c r="B106" s="38"/>
      <c r="C106" s="177" t="s">
        <v>84</v>
      </c>
      <c r="D106" s="177" t="s">
        <v>163</v>
      </c>
      <c r="E106" s="178" t="s">
        <v>655</v>
      </c>
      <c r="F106" s="179" t="s">
        <v>656</v>
      </c>
      <c r="G106" s="180" t="s">
        <v>233</v>
      </c>
      <c r="H106" s="181">
        <v>1</v>
      </c>
      <c r="I106" s="182"/>
      <c r="J106" s="183">
        <f>ROUND(I106*H106,2)</f>
        <v>0</v>
      </c>
      <c r="K106" s="179" t="s">
        <v>19</v>
      </c>
      <c r="L106" s="42"/>
      <c r="M106" s="184" t="s">
        <v>19</v>
      </c>
      <c r="N106" s="185" t="s">
        <v>46</v>
      </c>
      <c r="O106" s="67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8" t="s">
        <v>90</v>
      </c>
      <c r="AT106" s="188" t="s">
        <v>163</v>
      </c>
      <c r="AU106" s="188" t="s">
        <v>84</v>
      </c>
      <c r="AY106" s="20" t="s">
        <v>159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80</v>
      </c>
      <c r="BK106" s="189">
        <f>ROUND(I106*H106,2)</f>
        <v>0</v>
      </c>
      <c r="BL106" s="20" t="s">
        <v>90</v>
      </c>
      <c r="BM106" s="188" t="s">
        <v>1105</v>
      </c>
    </row>
    <row r="107" spans="1:65" s="2" customFormat="1" ht="11.25">
      <c r="A107" s="37"/>
      <c r="B107" s="38"/>
      <c r="C107" s="39"/>
      <c r="D107" s="190" t="s">
        <v>169</v>
      </c>
      <c r="E107" s="39"/>
      <c r="F107" s="191" t="s">
        <v>656</v>
      </c>
      <c r="G107" s="39"/>
      <c r="H107" s="39"/>
      <c r="I107" s="192"/>
      <c r="J107" s="39"/>
      <c r="K107" s="39"/>
      <c r="L107" s="42"/>
      <c r="M107" s="193"/>
      <c r="N107" s="194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169</v>
      </c>
      <c r="AU107" s="20" t="s">
        <v>84</v>
      </c>
    </row>
    <row r="108" spans="1:65" s="12" customFormat="1" ht="22.9" customHeight="1">
      <c r="B108" s="161"/>
      <c r="C108" s="162"/>
      <c r="D108" s="163" t="s">
        <v>74</v>
      </c>
      <c r="E108" s="175" t="s">
        <v>96</v>
      </c>
      <c r="F108" s="175" t="s">
        <v>211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P109</f>
        <v>0</v>
      </c>
      <c r="Q108" s="169"/>
      <c r="R108" s="170">
        <f>R109</f>
        <v>0.25056416999999997</v>
      </c>
      <c r="S108" s="169"/>
      <c r="T108" s="171">
        <f>T109</f>
        <v>7.0500000000000001E-4</v>
      </c>
      <c r="AR108" s="172" t="s">
        <v>80</v>
      </c>
      <c r="AT108" s="173" t="s">
        <v>74</v>
      </c>
      <c r="AU108" s="173" t="s">
        <v>80</v>
      </c>
      <c r="AY108" s="172" t="s">
        <v>159</v>
      </c>
      <c r="BK108" s="174">
        <f>BK109</f>
        <v>0</v>
      </c>
    </row>
    <row r="109" spans="1:65" s="12" customFormat="1" ht="20.85" customHeight="1">
      <c r="B109" s="161"/>
      <c r="C109" s="162"/>
      <c r="D109" s="163" t="s">
        <v>74</v>
      </c>
      <c r="E109" s="175" t="s">
        <v>229</v>
      </c>
      <c r="F109" s="175" t="s">
        <v>230</v>
      </c>
      <c r="G109" s="162"/>
      <c r="H109" s="162"/>
      <c r="I109" s="165"/>
      <c r="J109" s="176">
        <f>BK109</f>
        <v>0</v>
      </c>
      <c r="K109" s="162"/>
      <c r="L109" s="167"/>
      <c r="M109" s="168"/>
      <c r="N109" s="169"/>
      <c r="O109" s="169"/>
      <c r="P109" s="170">
        <f>SUM(P110:P145)</f>
        <v>0</v>
      </c>
      <c r="Q109" s="169"/>
      <c r="R109" s="170">
        <f>SUM(R110:R145)</f>
        <v>0.25056416999999997</v>
      </c>
      <c r="S109" s="169"/>
      <c r="T109" s="171">
        <f>SUM(T110:T145)</f>
        <v>7.0500000000000001E-4</v>
      </c>
      <c r="AR109" s="172" t="s">
        <v>80</v>
      </c>
      <c r="AT109" s="173" t="s">
        <v>74</v>
      </c>
      <c r="AU109" s="173" t="s">
        <v>84</v>
      </c>
      <c r="AY109" s="172" t="s">
        <v>159</v>
      </c>
      <c r="BK109" s="174">
        <f>SUM(BK110:BK145)</f>
        <v>0</v>
      </c>
    </row>
    <row r="110" spans="1:65" s="2" customFormat="1" ht="24.2" customHeight="1">
      <c r="A110" s="37"/>
      <c r="B110" s="38"/>
      <c r="C110" s="177" t="s">
        <v>87</v>
      </c>
      <c r="D110" s="177" t="s">
        <v>163</v>
      </c>
      <c r="E110" s="178" t="s">
        <v>678</v>
      </c>
      <c r="F110" s="179" t="s">
        <v>679</v>
      </c>
      <c r="G110" s="180" t="s">
        <v>233</v>
      </c>
      <c r="H110" s="181">
        <v>10.169</v>
      </c>
      <c r="I110" s="182"/>
      <c r="J110" s="183">
        <f>ROUND(I110*H110,2)</f>
        <v>0</v>
      </c>
      <c r="K110" s="179" t="s">
        <v>167</v>
      </c>
      <c r="L110" s="42"/>
      <c r="M110" s="184" t="s">
        <v>19</v>
      </c>
      <c r="N110" s="185" t="s">
        <v>46</v>
      </c>
      <c r="O110" s="67"/>
      <c r="P110" s="186">
        <f>O110*H110</f>
        <v>0</v>
      </c>
      <c r="Q110" s="186">
        <v>5.4299999999999999E-3</v>
      </c>
      <c r="R110" s="186">
        <f>Q110*H110</f>
        <v>5.5217670000000003E-2</v>
      </c>
      <c r="S110" s="186">
        <v>0</v>
      </c>
      <c r="T110" s="18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8" t="s">
        <v>90</v>
      </c>
      <c r="AT110" s="188" t="s">
        <v>163</v>
      </c>
      <c r="AU110" s="188" t="s">
        <v>87</v>
      </c>
      <c r="AY110" s="20" t="s">
        <v>159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20" t="s">
        <v>80</v>
      </c>
      <c r="BK110" s="189">
        <f>ROUND(I110*H110,2)</f>
        <v>0</v>
      </c>
      <c r="BL110" s="20" t="s">
        <v>90</v>
      </c>
      <c r="BM110" s="188" t="s">
        <v>1106</v>
      </c>
    </row>
    <row r="111" spans="1:65" s="2" customFormat="1" ht="19.5">
      <c r="A111" s="37"/>
      <c r="B111" s="38"/>
      <c r="C111" s="39"/>
      <c r="D111" s="190" t="s">
        <v>169</v>
      </c>
      <c r="E111" s="39"/>
      <c r="F111" s="191" t="s">
        <v>681</v>
      </c>
      <c r="G111" s="39"/>
      <c r="H111" s="39"/>
      <c r="I111" s="192"/>
      <c r="J111" s="39"/>
      <c r="K111" s="39"/>
      <c r="L111" s="42"/>
      <c r="M111" s="193"/>
      <c r="N111" s="194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169</v>
      </c>
      <c r="AU111" s="20" t="s">
        <v>87</v>
      </c>
    </row>
    <row r="112" spans="1:65" s="2" customFormat="1" ht="11.25">
      <c r="A112" s="37"/>
      <c r="B112" s="38"/>
      <c r="C112" s="39"/>
      <c r="D112" s="195" t="s">
        <v>171</v>
      </c>
      <c r="E112" s="39"/>
      <c r="F112" s="196" t="s">
        <v>682</v>
      </c>
      <c r="G112" s="39"/>
      <c r="H112" s="39"/>
      <c r="I112" s="192"/>
      <c r="J112" s="39"/>
      <c r="K112" s="39"/>
      <c r="L112" s="42"/>
      <c r="M112" s="193"/>
      <c r="N112" s="194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171</v>
      </c>
      <c r="AU112" s="20" t="s">
        <v>87</v>
      </c>
    </row>
    <row r="113" spans="1:65" s="13" customFormat="1" ht="11.25">
      <c r="B113" s="197"/>
      <c r="C113" s="198"/>
      <c r="D113" s="190" t="s">
        <v>173</v>
      </c>
      <c r="E113" s="199" t="s">
        <v>19</v>
      </c>
      <c r="F113" s="200" t="s">
        <v>1003</v>
      </c>
      <c r="G113" s="198"/>
      <c r="H113" s="199" t="s">
        <v>19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173</v>
      </c>
      <c r="AU113" s="206" t="s">
        <v>87</v>
      </c>
      <c r="AV113" s="13" t="s">
        <v>80</v>
      </c>
      <c r="AW113" s="13" t="s">
        <v>35</v>
      </c>
      <c r="AX113" s="13" t="s">
        <v>75</v>
      </c>
      <c r="AY113" s="206" t="s">
        <v>159</v>
      </c>
    </row>
    <row r="114" spans="1:65" s="14" customFormat="1" ht="11.25">
      <c r="B114" s="207"/>
      <c r="C114" s="208"/>
      <c r="D114" s="190" t="s">
        <v>173</v>
      </c>
      <c r="E114" s="209" t="s">
        <v>19</v>
      </c>
      <c r="F114" s="210" t="s">
        <v>1107</v>
      </c>
      <c r="G114" s="208"/>
      <c r="H114" s="211">
        <v>13.957000000000001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173</v>
      </c>
      <c r="AU114" s="217" t="s">
        <v>87</v>
      </c>
      <c r="AV114" s="14" t="s">
        <v>84</v>
      </c>
      <c r="AW114" s="14" t="s">
        <v>35</v>
      </c>
      <c r="AX114" s="14" t="s">
        <v>75</v>
      </c>
      <c r="AY114" s="217" t="s">
        <v>159</v>
      </c>
    </row>
    <row r="115" spans="1:65" s="13" customFormat="1" ht="11.25">
      <c r="B115" s="197"/>
      <c r="C115" s="198"/>
      <c r="D115" s="190" t="s">
        <v>173</v>
      </c>
      <c r="E115" s="199" t="s">
        <v>19</v>
      </c>
      <c r="F115" s="200" t="s">
        <v>1005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173</v>
      </c>
      <c r="AU115" s="206" t="s">
        <v>87</v>
      </c>
      <c r="AV115" s="13" t="s">
        <v>80</v>
      </c>
      <c r="AW115" s="13" t="s">
        <v>35</v>
      </c>
      <c r="AX115" s="13" t="s">
        <v>75</v>
      </c>
      <c r="AY115" s="206" t="s">
        <v>159</v>
      </c>
    </row>
    <row r="116" spans="1:65" s="14" customFormat="1" ht="11.25">
      <c r="B116" s="207"/>
      <c r="C116" s="208"/>
      <c r="D116" s="190" t="s">
        <v>173</v>
      </c>
      <c r="E116" s="209" t="s">
        <v>19</v>
      </c>
      <c r="F116" s="210" t="s">
        <v>1108</v>
      </c>
      <c r="G116" s="208"/>
      <c r="H116" s="211">
        <v>-1.6879999999999999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173</v>
      </c>
      <c r="AU116" s="217" t="s">
        <v>87</v>
      </c>
      <c r="AV116" s="14" t="s">
        <v>84</v>
      </c>
      <c r="AW116" s="14" t="s">
        <v>35</v>
      </c>
      <c r="AX116" s="14" t="s">
        <v>75</v>
      </c>
      <c r="AY116" s="217" t="s">
        <v>159</v>
      </c>
    </row>
    <row r="117" spans="1:65" s="13" customFormat="1" ht="11.25">
      <c r="B117" s="197"/>
      <c r="C117" s="198"/>
      <c r="D117" s="190" t="s">
        <v>173</v>
      </c>
      <c r="E117" s="199" t="s">
        <v>19</v>
      </c>
      <c r="F117" s="200" t="s">
        <v>1109</v>
      </c>
      <c r="G117" s="198"/>
      <c r="H117" s="199" t="s">
        <v>19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173</v>
      </c>
      <c r="AU117" s="206" t="s">
        <v>87</v>
      </c>
      <c r="AV117" s="13" t="s">
        <v>80</v>
      </c>
      <c r="AW117" s="13" t="s">
        <v>35</v>
      </c>
      <c r="AX117" s="13" t="s">
        <v>75</v>
      </c>
      <c r="AY117" s="206" t="s">
        <v>159</v>
      </c>
    </row>
    <row r="118" spans="1:65" s="14" customFormat="1" ht="11.25">
      <c r="B118" s="207"/>
      <c r="C118" s="208"/>
      <c r="D118" s="190" t="s">
        <v>173</v>
      </c>
      <c r="E118" s="209" t="s">
        <v>19</v>
      </c>
      <c r="F118" s="210" t="s">
        <v>1110</v>
      </c>
      <c r="G118" s="208"/>
      <c r="H118" s="211">
        <v>-2.1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173</v>
      </c>
      <c r="AU118" s="217" t="s">
        <v>87</v>
      </c>
      <c r="AV118" s="14" t="s">
        <v>84</v>
      </c>
      <c r="AW118" s="14" t="s">
        <v>35</v>
      </c>
      <c r="AX118" s="14" t="s">
        <v>75</v>
      </c>
      <c r="AY118" s="217" t="s">
        <v>159</v>
      </c>
    </row>
    <row r="119" spans="1:65" s="15" customFormat="1" ht="11.25">
      <c r="B119" s="218"/>
      <c r="C119" s="219"/>
      <c r="D119" s="190" t="s">
        <v>173</v>
      </c>
      <c r="E119" s="220" t="s">
        <v>19</v>
      </c>
      <c r="F119" s="221" t="s">
        <v>272</v>
      </c>
      <c r="G119" s="219"/>
      <c r="H119" s="222">
        <v>10.169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173</v>
      </c>
      <c r="AU119" s="228" t="s">
        <v>87</v>
      </c>
      <c r="AV119" s="15" t="s">
        <v>90</v>
      </c>
      <c r="AW119" s="15" t="s">
        <v>35</v>
      </c>
      <c r="AX119" s="15" t="s">
        <v>80</v>
      </c>
      <c r="AY119" s="228" t="s">
        <v>159</v>
      </c>
    </row>
    <row r="120" spans="1:65" s="2" customFormat="1" ht="24.2" customHeight="1">
      <c r="A120" s="37"/>
      <c r="B120" s="38"/>
      <c r="C120" s="177" t="s">
        <v>90</v>
      </c>
      <c r="D120" s="177" t="s">
        <v>163</v>
      </c>
      <c r="E120" s="178" t="s">
        <v>243</v>
      </c>
      <c r="F120" s="179" t="s">
        <v>244</v>
      </c>
      <c r="G120" s="180" t="s">
        <v>233</v>
      </c>
      <c r="H120" s="181">
        <v>4.2</v>
      </c>
      <c r="I120" s="182"/>
      <c r="J120" s="183">
        <f>ROUND(I120*H120,2)</f>
        <v>0</v>
      </c>
      <c r="K120" s="179" t="s">
        <v>167</v>
      </c>
      <c r="L120" s="42"/>
      <c r="M120" s="184" t="s">
        <v>19</v>
      </c>
      <c r="N120" s="185" t="s">
        <v>46</v>
      </c>
      <c r="O120" s="67"/>
      <c r="P120" s="186">
        <f>O120*H120</f>
        <v>0</v>
      </c>
      <c r="Q120" s="186">
        <v>1.67E-2</v>
      </c>
      <c r="R120" s="186">
        <f>Q120*H120</f>
        <v>7.0140000000000008E-2</v>
      </c>
      <c r="S120" s="186">
        <v>0</v>
      </c>
      <c r="T120" s="18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8" t="s">
        <v>228</v>
      </c>
      <c r="AT120" s="188" t="s">
        <v>163</v>
      </c>
      <c r="AU120" s="188" t="s">
        <v>87</v>
      </c>
      <c r="AY120" s="20" t="s">
        <v>159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80</v>
      </c>
      <c r="BK120" s="189">
        <f>ROUND(I120*H120,2)</f>
        <v>0</v>
      </c>
      <c r="BL120" s="20" t="s">
        <v>228</v>
      </c>
      <c r="BM120" s="188" t="s">
        <v>1111</v>
      </c>
    </row>
    <row r="121" spans="1:65" s="2" customFormat="1" ht="19.5">
      <c r="A121" s="37"/>
      <c r="B121" s="38"/>
      <c r="C121" s="39"/>
      <c r="D121" s="190" t="s">
        <v>169</v>
      </c>
      <c r="E121" s="39"/>
      <c r="F121" s="191" t="s">
        <v>246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169</v>
      </c>
      <c r="AU121" s="20" t="s">
        <v>87</v>
      </c>
    </row>
    <row r="122" spans="1:65" s="2" customFormat="1" ht="11.25">
      <c r="A122" s="37"/>
      <c r="B122" s="38"/>
      <c r="C122" s="39"/>
      <c r="D122" s="195" t="s">
        <v>171</v>
      </c>
      <c r="E122" s="39"/>
      <c r="F122" s="196" t="s">
        <v>247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171</v>
      </c>
      <c r="AU122" s="20" t="s">
        <v>87</v>
      </c>
    </row>
    <row r="123" spans="1:65" s="13" customFormat="1" ht="11.25">
      <c r="B123" s="197"/>
      <c r="C123" s="198"/>
      <c r="D123" s="190" t="s">
        <v>173</v>
      </c>
      <c r="E123" s="199" t="s">
        <v>19</v>
      </c>
      <c r="F123" s="200" t="s">
        <v>1112</v>
      </c>
      <c r="G123" s="198"/>
      <c r="H123" s="199" t="s">
        <v>19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173</v>
      </c>
      <c r="AU123" s="206" t="s">
        <v>87</v>
      </c>
      <c r="AV123" s="13" t="s">
        <v>80</v>
      </c>
      <c r="AW123" s="13" t="s">
        <v>35</v>
      </c>
      <c r="AX123" s="13" t="s">
        <v>75</v>
      </c>
      <c r="AY123" s="206" t="s">
        <v>159</v>
      </c>
    </row>
    <row r="124" spans="1:65" s="14" customFormat="1" ht="11.25">
      <c r="B124" s="207"/>
      <c r="C124" s="208"/>
      <c r="D124" s="190" t="s">
        <v>173</v>
      </c>
      <c r="E124" s="209" t="s">
        <v>19</v>
      </c>
      <c r="F124" s="210" t="s">
        <v>1113</v>
      </c>
      <c r="G124" s="208"/>
      <c r="H124" s="211">
        <v>2.1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173</v>
      </c>
      <c r="AU124" s="217" t="s">
        <v>87</v>
      </c>
      <c r="AV124" s="14" t="s">
        <v>84</v>
      </c>
      <c r="AW124" s="14" t="s">
        <v>35</v>
      </c>
      <c r="AX124" s="14" t="s">
        <v>75</v>
      </c>
      <c r="AY124" s="217" t="s">
        <v>159</v>
      </c>
    </row>
    <row r="125" spans="1:65" s="15" customFormat="1" ht="11.25">
      <c r="B125" s="218"/>
      <c r="C125" s="219"/>
      <c r="D125" s="190" t="s">
        <v>173</v>
      </c>
      <c r="E125" s="220" t="s">
        <v>19</v>
      </c>
      <c r="F125" s="221" t="s">
        <v>272</v>
      </c>
      <c r="G125" s="219"/>
      <c r="H125" s="222">
        <v>2.1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173</v>
      </c>
      <c r="AU125" s="228" t="s">
        <v>87</v>
      </c>
      <c r="AV125" s="15" t="s">
        <v>90</v>
      </c>
      <c r="AW125" s="15" t="s">
        <v>35</v>
      </c>
      <c r="AX125" s="15" t="s">
        <v>80</v>
      </c>
      <c r="AY125" s="228" t="s">
        <v>159</v>
      </c>
    </row>
    <row r="126" spans="1:65" s="14" customFormat="1" ht="11.25">
      <c r="B126" s="207"/>
      <c r="C126" s="208"/>
      <c r="D126" s="190" t="s">
        <v>173</v>
      </c>
      <c r="E126" s="208"/>
      <c r="F126" s="210" t="s">
        <v>1114</v>
      </c>
      <c r="G126" s="208"/>
      <c r="H126" s="211">
        <v>4.2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173</v>
      </c>
      <c r="AU126" s="217" t="s">
        <v>87</v>
      </c>
      <c r="AV126" s="14" t="s">
        <v>84</v>
      </c>
      <c r="AW126" s="14" t="s">
        <v>4</v>
      </c>
      <c r="AX126" s="14" t="s">
        <v>80</v>
      </c>
      <c r="AY126" s="217" t="s">
        <v>159</v>
      </c>
    </row>
    <row r="127" spans="1:65" s="2" customFormat="1" ht="24.2" customHeight="1">
      <c r="A127" s="37"/>
      <c r="B127" s="38"/>
      <c r="C127" s="177" t="s">
        <v>93</v>
      </c>
      <c r="D127" s="177" t="s">
        <v>163</v>
      </c>
      <c r="E127" s="178" t="s">
        <v>231</v>
      </c>
      <c r="F127" s="179" t="s">
        <v>232</v>
      </c>
      <c r="G127" s="180" t="s">
        <v>233</v>
      </c>
      <c r="H127" s="181">
        <v>2.1</v>
      </c>
      <c r="I127" s="182"/>
      <c r="J127" s="183">
        <f>ROUND(I127*H127,2)</f>
        <v>0</v>
      </c>
      <c r="K127" s="179" t="s">
        <v>167</v>
      </c>
      <c r="L127" s="42"/>
      <c r="M127" s="184" t="s">
        <v>19</v>
      </c>
      <c r="N127" s="185" t="s">
        <v>46</v>
      </c>
      <c r="O127" s="67"/>
      <c r="P127" s="186">
        <f>O127*H127</f>
        <v>0</v>
      </c>
      <c r="Q127" s="186">
        <v>5.0939999999999999E-2</v>
      </c>
      <c r="R127" s="186">
        <f>Q127*H127</f>
        <v>0.106974</v>
      </c>
      <c r="S127" s="186">
        <v>0</v>
      </c>
      <c r="T127" s="18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8" t="s">
        <v>90</v>
      </c>
      <c r="AT127" s="188" t="s">
        <v>163</v>
      </c>
      <c r="AU127" s="188" t="s">
        <v>87</v>
      </c>
      <c r="AY127" s="20" t="s">
        <v>159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20" t="s">
        <v>80</v>
      </c>
      <c r="BK127" s="189">
        <f>ROUND(I127*H127,2)</f>
        <v>0</v>
      </c>
      <c r="BL127" s="20" t="s">
        <v>90</v>
      </c>
      <c r="BM127" s="188" t="s">
        <v>1115</v>
      </c>
    </row>
    <row r="128" spans="1:65" s="2" customFormat="1" ht="19.5">
      <c r="A128" s="37"/>
      <c r="B128" s="38"/>
      <c r="C128" s="39"/>
      <c r="D128" s="190" t="s">
        <v>169</v>
      </c>
      <c r="E128" s="39"/>
      <c r="F128" s="191" t="s">
        <v>235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169</v>
      </c>
      <c r="AU128" s="20" t="s">
        <v>87</v>
      </c>
    </row>
    <row r="129" spans="1:65" s="2" customFormat="1" ht="11.25">
      <c r="A129" s="37"/>
      <c r="B129" s="38"/>
      <c r="C129" s="39"/>
      <c r="D129" s="195" t="s">
        <v>171</v>
      </c>
      <c r="E129" s="39"/>
      <c r="F129" s="196" t="s">
        <v>236</v>
      </c>
      <c r="G129" s="39"/>
      <c r="H129" s="39"/>
      <c r="I129" s="192"/>
      <c r="J129" s="39"/>
      <c r="K129" s="39"/>
      <c r="L129" s="42"/>
      <c r="M129" s="193"/>
      <c r="N129" s="194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171</v>
      </c>
      <c r="AU129" s="20" t="s">
        <v>87</v>
      </c>
    </row>
    <row r="130" spans="1:65" s="13" customFormat="1" ht="11.25">
      <c r="B130" s="197"/>
      <c r="C130" s="198"/>
      <c r="D130" s="190" t="s">
        <v>173</v>
      </c>
      <c r="E130" s="199" t="s">
        <v>19</v>
      </c>
      <c r="F130" s="200" t="s">
        <v>1112</v>
      </c>
      <c r="G130" s="198"/>
      <c r="H130" s="199" t="s">
        <v>19</v>
      </c>
      <c r="I130" s="201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173</v>
      </c>
      <c r="AU130" s="206" t="s">
        <v>87</v>
      </c>
      <c r="AV130" s="13" t="s">
        <v>80</v>
      </c>
      <c r="AW130" s="13" t="s">
        <v>35</v>
      </c>
      <c r="AX130" s="13" t="s">
        <v>75</v>
      </c>
      <c r="AY130" s="206" t="s">
        <v>159</v>
      </c>
    </row>
    <row r="131" spans="1:65" s="14" customFormat="1" ht="11.25">
      <c r="B131" s="207"/>
      <c r="C131" s="208"/>
      <c r="D131" s="190" t="s">
        <v>173</v>
      </c>
      <c r="E131" s="209" t="s">
        <v>19</v>
      </c>
      <c r="F131" s="210" t="s">
        <v>1113</v>
      </c>
      <c r="G131" s="208"/>
      <c r="H131" s="211">
        <v>2.1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173</v>
      </c>
      <c r="AU131" s="217" t="s">
        <v>87</v>
      </c>
      <c r="AV131" s="14" t="s">
        <v>84</v>
      </c>
      <c r="AW131" s="14" t="s">
        <v>35</v>
      </c>
      <c r="AX131" s="14" t="s">
        <v>75</v>
      </c>
      <c r="AY131" s="217" t="s">
        <v>159</v>
      </c>
    </row>
    <row r="132" spans="1:65" s="15" customFormat="1" ht="11.25">
      <c r="B132" s="218"/>
      <c r="C132" s="219"/>
      <c r="D132" s="190" t="s">
        <v>173</v>
      </c>
      <c r="E132" s="220" t="s">
        <v>19</v>
      </c>
      <c r="F132" s="221" t="s">
        <v>272</v>
      </c>
      <c r="G132" s="219"/>
      <c r="H132" s="222">
        <v>2.1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173</v>
      </c>
      <c r="AU132" s="228" t="s">
        <v>87</v>
      </c>
      <c r="AV132" s="15" t="s">
        <v>90</v>
      </c>
      <c r="AW132" s="15" t="s">
        <v>35</v>
      </c>
      <c r="AX132" s="15" t="s">
        <v>80</v>
      </c>
      <c r="AY132" s="228" t="s">
        <v>159</v>
      </c>
    </row>
    <row r="133" spans="1:65" s="2" customFormat="1" ht="24.2" customHeight="1">
      <c r="A133" s="37"/>
      <c r="B133" s="38"/>
      <c r="C133" s="177" t="s">
        <v>96</v>
      </c>
      <c r="D133" s="177" t="s">
        <v>163</v>
      </c>
      <c r="E133" s="178" t="s">
        <v>238</v>
      </c>
      <c r="F133" s="179" t="s">
        <v>239</v>
      </c>
      <c r="G133" s="180" t="s">
        <v>233</v>
      </c>
      <c r="H133" s="181">
        <v>2.1</v>
      </c>
      <c r="I133" s="182"/>
      <c r="J133" s="183">
        <f>ROUND(I133*H133,2)</f>
        <v>0</v>
      </c>
      <c r="K133" s="179" t="s">
        <v>167</v>
      </c>
      <c r="L133" s="42"/>
      <c r="M133" s="184" t="s">
        <v>19</v>
      </c>
      <c r="N133" s="185" t="s">
        <v>46</v>
      </c>
      <c r="O133" s="67"/>
      <c r="P133" s="186">
        <f>O133*H133</f>
        <v>0</v>
      </c>
      <c r="Q133" s="186">
        <v>6.4999999999999997E-3</v>
      </c>
      <c r="R133" s="186">
        <f>Q133*H133</f>
        <v>1.3650000000000001E-2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90</v>
      </c>
      <c r="AT133" s="188" t="s">
        <v>163</v>
      </c>
      <c r="AU133" s="188" t="s">
        <v>87</v>
      </c>
      <c r="AY133" s="20" t="s">
        <v>159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80</v>
      </c>
      <c r="BK133" s="189">
        <f>ROUND(I133*H133,2)</f>
        <v>0</v>
      </c>
      <c r="BL133" s="20" t="s">
        <v>90</v>
      </c>
      <c r="BM133" s="188" t="s">
        <v>1116</v>
      </c>
    </row>
    <row r="134" spans="1:65" s="2" customFormat="1" ht="19.5">
      <c r="A134" s="37"/>
      <c r="B134" s="38"/>
      <c r="C134" s="39"/>
      <c r="D134" s="190" t="s">
        <v>169</v>
      </c>
      <c r="E134" s="39"/>
      <c r="F134" s="191" t="s">
        <v>241</v>
      </c>
      <c r="G134" s="39"/>
      <c r="H134" s="39"/>
      <c r="I134" s="192"/>
      <c r="J134" s="39"/>
      <c r="K134" s="39"/>
      <c r="L134" s="42"/>
      <c r="M134" s="193"/>
      <c r="N134" s="194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169</v>
      </c>
      <c r="AU134" s="20" t="s">
        <v>87</v>
      </c>
    </row>
    <row r="135" spans="1:65" s="2" customFormat="1" ht="11.25">
      <c r="A135" s="37"/>
      <c r="B135" s="38"/>
      <c r="C135" s="39"/>
      <c r="D135" s="195" t="s">
        <v>171</v>
      </c>
      <c r="E135" s="39"/>
      <c r="F135" s="196" t="s">
        <v>242</v>
      </c>
      <c r="G135" s="39"/>
      <c r="H135" s="39"/>
      <c r="I135" s="192"/>
      <c r="J135" s="39"/>
      <c r="K135" s="39"/>
      <c r="L135" s="42"/>
      <c r="M135" s="193"/>
      <c r="N135" s="194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171</v>
      </c>
      <c r="AU135" s="20" t="s">
        <v>87</v>
      </c>
    </row>
    <row r="136" spans="1:65" s="13" customFormat="1" ht="11.25">
      <c r="B136" s="197"/>
      <c r="C136" s="198"/>
      <c r="D136" s="190" t="s">
        <v>173</v>
      </c>
      <c r="E136" s="199" t="s">
        <v>19</v>
      </c>
      <c r="F136" s="200" t="s">
        <v>1112</v>
      </c>
      <c r="G136" s="198"/>
      <c r="H136" s="199" t="s">
        <v>19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173</v>
      </c>
      <c r="AU136" s="206" t="s">
        <v>87</v>
      </c>
      <c r="AV136" s="13" t="s">
        <v>80</v>
      </c>
      <c r="AW136" s="13" t="s">
        <v>35</v>
      </c>
      <c r="AX136" s="13" t="s">
        <v>75</v>
      </c>
      <c r="AY136" s="206" t="s">
        <v>159</v>
      </c>
    </row>
    <row r="137" spans="1:65" s="14" customFormat="1" ht="11.25">
      <c r="B137" s="207"/>
      <c r="C137" s="208"/>
      <c r="D137" s="190" t="s">
        <v>173</v>
      </c>
      <c r="E137" s="209" t="s">
        <v>19</v>
      </c>
      <c r="F137" s="210" t="s">
        <v>1113</v>
      </c>
      <c r="G137" s="208"/>
      <c r="H137" s="211">
        <v>2.1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173</v>
      </c>
      <c r="AU137" s="217" t="s">
        <v>87</v>
      </c>
      <c r="AV137" s="14" t="s">
        <v>84</v>
      </c>
      <c r="AW137" s="14" t="s">
        <v>35</v>
      </c>
      <c r="AX137" s="14" t="s">
        <v>80</v>
      </c>
      <c r="AY137" s="217" t="s">
        <v>159</v>
      </c>
    </row>
    <row r="138" spans="1:65" s="2" customFormat="1" ht="16.5" customHeight="1">
      <c r="A138" s="37"/>
      <c r="B138" s="38"/>
      <c r="C138" s="177" t="s">
        <v>99</v>
      </c>
      <c r="D138" s="177" t="s">
        <v>163</v>
      </c>
      <c r="E138" s="178" t="s">
        <v>280</v>
      </c>
      <c r="F138" s="179" t="s">
        <v>281</v>
      </c>
      <c r="G138" s="180" t="s">
        <v>233</v>
      </c>
      <c r="H138" s="181">
        <v>11.75</v>
      </c>
      <c r="I138" s="182"/>
      <c r="J138" s="183">
        <f>ROUND(I138*H138,2)</f>
        <v>0</v>
      </c>
      <c r="K138" s="179" t="s">
        <v>167</v>
      </c>
      <c r="L138" s="42"/>
      <c r="M138" s="184" t="s">
        <v>19</v>
      </c>
      <c r="N138" s="185" t="s">
        <v>46</v>
      </c>
      <c r="O138" s="67"/>
      <c r="P138" s="186">
        <f>O138*H138</f>
        <v>0</v>
      </c>
      <c r="Q138" s="186">
        <v>3.8999999999999999E-4</v>
      </c>
      <c r="R138" s="186">
        <f>Q138*H138</f>
        <v>4.5824999999999998E-3</v>
      </c>
      <c r="S138" s="186">
        <v>6.0000000000000002E-5</v>
      </c>
      <c r="T138" s="187">
        <f>S138*H138</f>
        <v>7.0500000000000001E-4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8" t="s">
        <v>90</v>
      </c>
      <c r="AT138" s="188" t="s">
        <v>163</v>
      </c>
      <c r="AU138" s="188" t="s">
        <v>87</v>
      </c>
      <c r="AY138" s="20" t="s">
        <v>159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20" t="s">
        <v>80</v>
      </c>
      <c r="BK138" s="189">
        <f>ROUND(I138*H138,2)</f>
        <v>0</v>
      </c>
      <c r="BL138" s="20" t="s">
        <v>90</v>
      </c>
      <c r="BM138" s="188" t="s">
        <v>1117</v>
      </c>
    </row>
    <row r="139" spans="1:65" s="2" customFormat="1" ht="19.5">
      <c r="A139" s="37"/>
      <c r="B139" s="38"/>
      <c r="C139" s="39"/>
      <c r="D139" s="190" t="s">
        <v>169</v>
      </c>
      <c r="E139" s="39"/>
      <c r="F139" s="191" t="s">
        <v>283</v>
      </c>
      <c r="G139" s="39"/>
      <c r="H139" s="39"/>
      <c r="I139" s="192"/>
      <c r="J139" s="39"/>
      <c r="K139" s="39"/>
      <c r="L139" s="42"/>
      <c r="M139" s="193"/>
      <c r="N139" s="194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169</v>
      </c>
      <c r="AU139" s="20" t="s">
        <v>87</v>
      </c>
    </row>
    <row r="140" spans="1:65" s="2" customFormat="1" ht="11.25">
      <c r="A140" s="37"/>
      <c r="B140" s="38"/>
      <c r="C140" s="39"/>
      <c r="D140" s="195" t="s">
        <v>171</v>
      </c>
      <c r="E140" s="39"/>
      <c r="F140" s="196" t="s">
        <v>284</v>
      </c>
      <c r="G140" s="39"/>
      <c r="H140" s="39"/>
      <c r="I140" s="192"/>
      <c r="J140" s="39"/>
      <c r="K140" s="39"/>
      <c r="L140" s="42"/>
      <c r="M140" s="193"/>
      <c r="N140" s="194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171</v>
      </c>
      <c r="AU140" s="20" t="s">
        <v>87</v>
      </c>
    </row>
    <row r="141" spans="1:65" s="13" customFormat="1" ht="11.25">
      <c r="B141" s="197"/>
      <c r="C141" s="198"/>
      <c r="D141" s="190" t="s">
        <v>173</v>
      </c>
      <c r="E141" s="199" t="s">
        <v>19</v>
      </c>
      <c r="F141" s="200" t="s">
        <v>1036</v>
      </c>
      <c r="G141" s="198"/>
      <c r="H141" s="199" t="s">
        <v>19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173</v>
      </c>
      <c r="AU141" s="206" t="s">
        <v>87</v>
      </c>
      <c r="AV141" s="13" t="s">
        <v>80</v>
      </c>
      <c r="AW141" s="13" t="s">
        <v>35</v>
      </c>
      <c r="AX141" s="13" t="s">
        <v>75</v>
      </c>
      <c r="AY141" s="206" t="s">
        <v>159</v>
      </c>
    </row>
    <row r="142" spans="1:65" s="14" customFormat="1" ht="11.25">
      <c r="B142" s="207"/>
      <c r="C142" s="208"/>
      <c r="D142" s="190" t="s">
        <v>173</v>
      </c>
      <c r="E142" s="209" t="s">
        <v>19</v>
      </c>
      <c r="F142" s="210" t="s">
        <v>1118</v>
      </c>
      <c r="G142" s="208"/>
      <c r="H142" s="211">
        <v>6.75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173</v>
      </c>
      <c r="AU142" s="217" t="s">
        <v>87</v>
      </c>
      <c r="AV142" s="14" t="s">
        <v>84</v>
      </c>
      <c r="AW142" s="14" t="s">
        <v>35</v>
      </c>
      <c r="AX142" s="14" t="s">
        <v>75</v>
      </c>
      <c r="AY142" s="217" t="s">
        <v>159</v>
      </c>
    </row>
    <row r="143" spans="1:65" s="13" customFormat="1" ht="11.25">
      <c r="B143" s="197"/>
      <c r="C143" s="198"/>
      <c r="D143" s="190" t="s">
        <v>173</v>
      </c>
      <c r="E143" s="199" t="s">
        <v>19</v>
      </c>
      <c r="F143" s="200" t="s">
        <v>1038</v>
      </c>
      <c r="G143" s="198"/>
      <c r="H143" s="199" t="s">
        <v>19</v>
      </c>
      <c r="I143" s="201"/>
      <c r="J143" s="198"/>
      <c r="K143" s="198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173</v>
      </c>
      <c r="AU143" s="206" t="s">
        <v>87</v>
      </c>
      <c r="AV143" s="13" t="s">
        <v>80</v>
      </c>
      <c r="AW143" s="13" t="s">
        <v>35</v>
      </c>
      <c r="AX143" s="13" t="s">
        <v>75</v>
      </c>
      <c r="AY143" s="206" t="s">
        <v>159</v>
      </c>
    </row>
    <row r="144" spans="1:65" s="14" customFormat="1" ht="11.25">
      <c r="B144" s="207"/>
      <c r="C144" s="208"/>
      <c r="D144" s="190" t="s">
        <v>173</v>
      </c>
      <c r="E144" s="209" t="s">
        <v>19</v>
      </c>
      <c r="F144" s="210" t="s">
        <v>1119</v>
      </c>
      <c r="G144" s="208"/>
      <c r="H144" s="211">
        <v>5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173</v>
      </c>
      <c r="AU144" s="217" t="s">
        <v>87</v>
      </c>
      <c r="AV144" s="14" t="s">
        <v>84</v>
      </c>
      <c r="AW144" s="14" t="s">
        <v>35</v>
      </c>
      <c r="AX144" s="14" t="s">
        <v>75</v>
      </c>
      <c r="AY144" s="217" t="s">
        <v>159</v>
      </c>
    </row>
    <row r="145" spans="1:65" s="15" customFormat="1" ht="11.25">
      <c r="B145" s="218"/>
      <c r="C145" s="219"/>
      <c r="D145" s="190" t="s">
        <v>173</v>
      </c>
      <c r="E145" s="220" t="s">
        <v>19</v>
      </c>
      <c r="F145" s="221" t="s">
        <v>272</v>
      </c>
      <c r="G145" s="219"/>
      <c r="H145" s="222">
        <v>11.75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173</v>
      </c>
      <c r="AU145" s="228" t="s">
        <v>87</v>
      </c>
      <c r="AV145" s="15" t="s">
        <v>90</v>
      </c>
      <c r="AW145" s="15" t="s">
        <v>35</v>
      </c>
      <c r="AX145" s="15" t="s">
        <v>80</v>
      </c>
      <c r="AY145" s="228" t="s">
        <v>159</v>
      </c>
    </row>
    <row r="146" spans="1:65" s="12" customFormat="1" ht="22.9" customHeight="1">
      <c r="B146" s="161"/>
      <c r="C146" s="162"/>
      <c r="D146" s="163" t="s">
        <v>74</v>
      </c>
      <c r="E146" s="175" t="s">
        <v>105</v>
      </c>
      <c r="F146" s="175" t="s">
        <v>326</v>
      </c>
      <c r="G146" s="162"/>
      <c r="H146" s="162"/>
      <c r="I146" s="165"/>
      <c r="J146" s="176">
        <f>BK146</f>
        <v>0</v>
      </c>
      <c r="K146" s="162"/>
      <c r="L146" s="167"/>
      <c r="M146" s="168"/>
      <c r="N146" s="169"/>
      <c r="O146" s="169"/>
      <c r="P146" s="170">
        <f>P147+P199+P212+P223+P235+P239</f>
        <v>0</v>
      </c>
      <c r="Q146" s="169"/>
      <c r="R146" s="170">
        <f>R147+R199+R212+R223+R235+R239</f>
        <v>1.1750000000000001E-4</v>
      </c>
      <c r="S146" s="169"/>
      <c r="T146" s="171">
        <f>T147+T199+T212+T223+T235+T239</f>
        <v>0.19700499999999999</v>
      </c>
      <c r="AR146" s="172" t="s">
        <v>80</v>
      </c>
      <c r="AT146" s="173" t="s">
        <v>74</v>
      </c>
      <c r="AU146" s="173" t="s">
        <v>80</v>
      </c>
      <c r="AY146" s="172" t="s">
        <v>159</v>
      </c>
      <c r="BK146" s="174">
        <f>BK147+BK199+BK212+BK223+BK235+BK239</f>
        <v>0</v>
      </c>
    </row>
    <row r="147" spans="1:65" s="12" customFormat="1" ht="20.85" customHeight="1">
      <c r="B147" s="161"/>
      <c r="C147" s="162"/>
      <c r="D147" s="163" t="s">
        <v>74</v>
      </c>
      <c r="E147" s="175" t="s">
        <v>327</v>
      </c>
      <c r="F147" s="175" t="s">
        <v>328</v>
      </c>
      <c r="G147" s="162"/>
      <c r="H147" s="162"/>
      <c r="I147" s="165"/>
      <c r="J147" s="176">
        <f>BK147</f>
        <v>0</v>
      </c>
      <c r="K147" s="162"/>
      <c r="L147" s="167"/>
      <c r="M147" s="168"/>
      <c r="N147" s="169"/>
      <c r="O147" s="169"/>
      <c r="P147" s="170">
        <f>SUM(P148:P198)</f>
        <v>0</v>
      </c>
      <c r="Q147" s="169"/>
      <c r="R147" s="170">
        <f>SUM(R148:R198)</f>
        <v>0</v>
      </c>
      <c r="S147" s="169"/>
      <c r="T147" s="171">
        <f>SUM(T148:T198)</f>
        <v>0</v>
      </c>
      <c r="AR147" s="172" t="s">
        <v>80</v>
      </c>
      <c r="AT147" s="173" t="s">
        <v>74</v>
      </c>
      <c r="AU147" s="173" t="s">
        <v>84</v>
      </c>
      <c r="AY147" s="172" t="s">
        <v>159</v>
      </c>
      <c r="BK147" s="174">
        <f>SUM(BK148:BK198)</f>
        <v>0</v>
      </c>
    </row>
    <row r="148" spans="1:65" s="2" customFormat="1" ht="33" customHeight="1">
      <c r="A148" s="37"/>
      <c r="B148" s="38"/>
      <c r="C148" s="177" t="s">
        <v>102</v>
      </c>
      <c r="D148" s="177" t="s">
        <v>163</v>
      </c>
      <c r="E148" s="178" t="s">
        <v>717</v>
      </c>
      <c r="F148" s="179" t="s">
        <v>718</v>
      </c>
      <c r="G148" s="180" t="s">
        <v>233</v>
      </c>
      <c r="H148" s="181">
        <v>21.001000000000001</v>
      </c>
      <c r="I148" s="182"/>
      <c r="J148" s="183">
        <f>ROUND(I148*H148,2)</f>
        <v>0</v>
      </c>
      <c r="K148" s="179" t="s">
        <v>19</v>
      </c>
      <c r="L148" s="42"/>
      <c r="M148" s="184" t="s">
        <v>19</v>
      </c>
      <c r="N148" s="185" t="s">
        <v>46</v>
      </c>
      <c r="O148" s="67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8" t="s">
        <v>90</v>
      </c>
      <c r="AT148" s="188" t="s">
        <v>163</v>
      </c>
      <c r="AU148" s="188" t="s">
        <v>87</v>
      </c>
      <c r="AY148" s="20" t="s">
        <v>159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20" t="s">
        <v>80</v>
      </c>
      <c r="BK148" s="189">
        <f>ROUND(I148*H148,2)</f>
        <v>0</v>
      </c>
      <c r="BL148" s="20" t="s">
        <v>90</v>
      </c>
      <c r="BM148" s="188" t="s">
        <v>1120</v>
      </c>
    </row>
    <row r="149" spans="1:65" s="2" customFormat="1" ht="29.25">
      <c r="A149" s="37"/>
      <c r="B149" s="38"/>
      <c r="C149" s="39"/>
      <c r="D149" s="190" t="s">
        <v>169</v>
      </c>
      <c r="E149" s="39"/>
      <c r="F149" s="191" t="s">
        <v>720</v>
      </c>
      <c r="G149" s="39"/>
      <c r="H149" s="39"/>
      <c r="I149" s="192"/>
      <c r="J149" s="39"/>
      <c r="K149" s="39"/>
      <c r="L149" s="42"/>
      <c r="M149" s="193"/>
      <c r="N149" s="194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169</v>
      </c>
      <c r="AU149" s="20" t="s">
        <v>87</v>
      </c>
    </row>
    <row r="150" spans="1:65" s="13" customFormat="1" ht="22.5">
      <c r="B150" s="197"/>
      <c r="C150" s="198"/>
      <c r="D150" s="190" t="s">
        <v>173</v>
      </c>
      <c r="E150" s="199" t="s">
        <v>19</v>
      </c>
      <c r="F150" s="200" t="s">
        <v>1121</v>
      </c>
      <c r="G150" s="198"/>
      <c r="H150" s="199" t="s">
        <v>19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173</v>
      </c>
      <c r="AU150" s="206" t="s">
        <v>87</v>
      </c>
      <c r="AV150" s="13" t="s">
        <v>80</v>
      </c>
      <c r="AW150" s="13" t="s">
        <v>35</v>
      </c>
      <c r="AX150" s="13" t="s">
        <v>75</v>
      </c>
      <c r="AY150" s="206" t="s">
        <v>159</v>
      </c>
    </row>
    <row r="151" spans="1:65" s="14" customFormat="1" ht="11.25">
      <c r="B151" s="207"/>
      <c r="C151" s="208"/>
      <c r="D151" s="190" t="s">
        <v>173</v>
      </c>
      <c r="E151" s="209" t="s">
        <v>19</v>
      </c>
      <c r="F151" s="210" t="s">
        <v>1122</v>
      </c>
      <c r="G151" s="208"/>
      <c r="H151" s="211">
        <v>25.312999999999999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173</v>
      </c>
      <c r="AU151" s="217" t="s">
        <v>87</v>
      </c>
      <c r="AV151" s="14" t="s">
        <v>84</v>
      </c>
      <c r="AW151" s="14" t="s">
        <v>35</v>
      </c>
      <c r="AX151" s="14" t="s">
        <v>75</v>
      </c>
      <c r="AY151" s="217" t="s">
        <v>159</v>
      </c>
    </row>
    <row r="152" spans="1:65" s="13" customFormat="1" ht="11.25">
      <c r="B152" s="197"/>
      <c r="C152" s="198"/>
      <c r="D152" s="190" t="s">
        <v>173</v>
      </c>
      <c r="E152" s="199" t="s">
        <v>19</v>
      </c>
      <c r="F152" s="200" t="s">
        <v>1017</v>
      </c>
      <c r="G152" s="198"/>
      <c r="H152" s="199" t="s">
        <v>19</v>
      </c>
      <c r="I152" s="201"/>
      <c r="J152" s="198"/>
      <c r="K152" s="198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173</v>
      </c>
      <c r="AU152" s="206" t="s">
        <v>87</v>
      </c>
      <c r="AV152" s="13" t="s">
        <v>80</v>
      </c>
      <c r="AW152" s="13" t="s">
        <v>35</v>
      </c>
      <c r="AX152" s="13" t="s">
        <v>75</v>
      </c>
      <c r="AY152" s="206" t="s">
        <v>159</v>
      </c>
    </row>
    <row r="153" spans="1:65" s="14" customFormat="1" ht="11.25">
      <c r="B153" s="207"/>
      <c r="C153" s="208"/>
      <c r="D153" s="190" t="s">
        <v>173</v>
      </c>
      <c r="E153" s="209" t="s">
        <v>19</v>
      </c>
      <c r="F153" s="210" t="s">
        <v>1123</v>
      </c>
      <c r="G153" s="208"/>
      <c r="H153" s="211">
        <v>1.6879999999999999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173</v>
      </c>
      <c r="AU153" s="217" t="s">
        <v>87</v>
      </c>
      <c r="AV153" s="14" t="s">
        <v>84</v>
      </c>
      <c r="AW153" s="14" t="s">
        <v>35</v>
      </c>
      <c r="AX153" s="14" t="s">
        <v>75</v>
      </c>
      <c r="AY153" s="217" t="s">
        <v>159</v>
      </c>
    </row>
    <row r="154" spans="1:65" s="13" customFormat="1" ht="11.25">
      <c r="B154" s="197"/>
      <c r="C154" s="198"/>
      <c r="D154" s="190" t="s">
        <v>173</v>
      </c>
      <c r="E154" s="199" t="s">
        <v>19</v>
      </c>
      <c r="F154" s="200" t="s">
        <v>1124</v>
      </c>
      <c r="G154" s="198"/>
      <c r="H154" s="199" t="s">
        <v>19</v>
      </c>
      <c r="I154" s="201"/>
      <c r="J154" s="198"/>
      <c r="K154" s="198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173</v>
      </c>
      <c r="AU154" s="206" t="s">
        <v>87</v>
      </c>
      <c r="AV154" s="13" t="s">
        <v>80</v>
      </c>
      <c r="AW154" s="13" t="s">
        <v>35</v>
      </c>
      <c r="AX154" s="13" t="s">
        <v>75</v>
      </c>
      <c r="AY154" s="206" t="s">
        <v>159</v>
      </c>
    </row>
    <row r="155" spans="1:65" s="14" customFormat="1" ht="11.25">
      <c r="B155" s="207"/>
      <c r="C155" s="208"/>
      <c r="D155" s="190" t="s">
        <v>173</v>
      </c>
      <c r="E155" s="209" t="s">
        <v>19</v>
      </c>
      <c r="F155" s="210" t="s">
        <v>1125</v>
      </c>
      <c r="G155" s="208"/>
      <c r="H155" s="211">
        <v>-6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173</v>
      </c>
      <c r="AU155" s="217" t="s">
        <v>87</v>
      </c>
      <c r="AV155" s="14" t="s">
        <v>84</v>
      </c>
      <c r="AW155" s="14" t="s">
        <v>35</v>
      </c>
      <c r="AX155" s="14" t="s">
        <v>75</v>
      </c>
      <c r="AY155" s="217" t="s">
        <v>159</v>
      </c>
    </row>
    <row r="156" spans="1:65" s="2" customFormat="1" ht="37.9" customHeight="1">
      <c r="A156" s="37"/>
      <c r="B156" s="38"/>
      <c r="C156" s="177" t="s">
        <v>105</v>
      </c>
      <c r="D156" s="177" t="s">
        <v>163</v>
      </c>
      <c r="E156" s="178" t="s">
        <v>736</v>
      </c>
      <c r="F156" s="179" t="s">
        <v>737</v>
      </c>
      <c r="G156" s="180" t="s">
        <v>233</v>
      </c>
      <c r="H156" s="181">
        <v>651.03099999999995</v>
      </c>
      <c r="I156" s="182"/>
      <c r="J156" s="183">
        <f>ROUND(I156*H156,2)</f>
        <v>0</v>
      </c>
      <c r="K156" s="179" t="s">
        <v>167</v>
      </c>
      <c r="L156" s="42"/>
      <c r="M156" s="184" t="s">
        <v>19</v>
      </c>
      <c r="N156" s="185" t="s">
        <v>46</v>
      </c>
      <c r="O156" s="67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8" t="s">
        <v>90</v>
      </c>
      <c r="AT156" s="188" t="s">
        <v>163</v>
      </c>
      <c r="AU156" s="188" t="s">
        <v>87</v>
      </c>
      <c r="AY156" s="20" t="s">
        <v>159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20" t="s">
        <v>80</v>
      </c>
      <c r="BK156" s="189">
        <f>ROUND(I156*H156,2)</f>
        <v>0</v>
      </c>
      <c r="BL156" s="20" t="s">
        <v>90</v>
      </c>
      <c r="BM156" s="188" t="s">
        <v>1126</v>
      </c>
    </row>
    <row r="157" spans="1:65" s="2" customFormat="1" ht="29.25">
      <c r="A157" s="37"/>
      <c r="B157" s="38"/>
      <c r="C157" s="39"/>
      <c r="D157" s="190" t="s">
        <v>169</v>
      </c>
      <c r="E157" s="39"/>
      <c r="F157" s="191" t="s">
        <v>739</v>
      </c>
      <c r="G157" s="39"/>
      <c r="H157" s="39"/>
      <c r="I157" s="192"/>
      <c r="J157" s="39"/>
      <c r="K157" s="39"/>
      <c r="L157" s="42"/>
      <c r="M157" s="193"/>
      <c r="N157" s="194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169</v>
      </c>
      <c r="AU157" s="20" t="s">
        <v>87</v>
      </c>
    </row>
    <row r="158" spans="1:65" s="2" customFormat="1" ht="11.25">
      <c r="A158" s="37"/>
      <c r="B158" s="38"/>
      <c r="C158" s="39"/>
      <c r="D158" s="195" t="s">
        <v>171</v>
      </c>
      <c r="E158" s="39"/>
      <c r="F158" s="196" t="s">
        <v>740</v>
      </c>
      <c r="G158" s="39"/>
      <c r="H158" s="39"/>
      <c r="I158" s="192"/>
      <c r="J158" s="39"/>
      <c r="K158" s="39"/>
      <c r="L158" s="42"/>
      <c r="M158" s="193"/>
      <c r="N158" s="194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171</v>
      </c>
      <c r="AU158" s="20" t="s">
        <v>87</v>
      </c>
    </row>
    <row r="159" spans="1:65" s="14" customFormat="1" ht="11.25">
      <c r="B159" s="207"/>
      <c r="C159" s="208"/>
      <c r="D159" s="190" t="s">
        <v>173</v>
      </c>
      <c r="E159" s="209" t="s">
        <v>19</v>
      </c>
      <c r="F159" s="210" t="s">
        <v>1127</v>
      </c>
      <c r="G159" s="208"/>
      <c r="H159" s="211">
        <v>21.001000000000001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173</v>
      </c>
      <c r="AU159" s="217" t="s">
        <v>87</v>
      </c>
      <c r="AV159" s="14" t="s">
        <v>84</v>
      </c>
      <c r="AW159" s="14" t="s">
        <v>35</v>
      </c>
      <c r="AX159" s="14" t="s">
        <v>75</v>
      </c>
      <c r="AY159" s="217" t="s">
        <v>159</v>
      </c>
    </row>
    <row r="160" spans="1:65" s="14" customFormat="1" ht="11.25">
      <c r="B160" s="207"/>
      <c r="C160" s="208"/>
      <c r="D160" s="190" t="s">
        <v>173</v>
      </c>
      <c r="E160" s="208"/>
      <c r="F160" s="210" t="s">
        <v>1128</v>
      </c>
      <c r="G160" s="208"/>
      <c r="H160" s="211">
        <v>651.03099999999995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173</v>
      </c>
      <c r="AU160" s="217" t="s">
        <v>87</v>
      </c>
      <c r="AV160" s="14" t="s">
        <v>84</v>
      </c>
      <c r="AW160" s="14" t="s">
        <v>4</v>
      </c>
      <c r="AX160" s="14" t="s">
        <v>80</v>
      </c>
      <c r="AY160" s="217" t="s">
        <v>159</v>
      </c>
    </row>
    <row r="161" spans="1:65" s="2" customFormat="1" ht="33" customHeight="1">
      <c r="A161" s="37"/>
      <c r="B161" s="38"/>
      <c r="C161" s="177" t="s">
        <v>108</v>
      </c>
      <c r="D161" s="177" t="s">
        <v>163</v>
      </c>
      <c r="E161" s="178" t="s">
        <v>749</v>
      </c>
      <c r="F161" s="179" t="s">
        <v>750</v>
      </c>
      <c r="G161" s="180" t="s">
        <v>233</v>
      </c>
      <c r="H161" s="181">
        <v>21.001000000000001</v>
      </c>
      <c r="I161" s="182"/>
      <c r="J161" s="183">
        <f>ROUND(I161*H161,2)</f>
        <v>0</v>
      </c>
      <c r="K161" s="179" t="s">
        <v>19</v>
      </c>
      <c r="L161" s="42"/>
      <c r="M161" s="184" t="s">
        <v>19</v>
      </c>
      <c r="N161" s="185" t="s">
        <v>46</v>
      </c>
      <c r="O161" s="67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8" t="s">
        <v>90</v>
      </c>
      <c r="AT161" s="188" t="s">
        <v>163</v>
      </c>
      <c r="AU161" s="188" t="s">
        <v>87</v>
      </c>
      <c r="AY161" s="20" t="s">
        <v>159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20" t="s">
        <v>80</v>
      </c>
      <c r="BK161" s="189">
        <f>ROUND(I161*H161,2)</f>
        <v>0</v>
      </c>
      <c r="BL161" s="20" t="s">
        <v>90</v>
      </c>
      <c r="BM161" s="188" t="s">
        <v>1129</v>
      </c>
    </row>
    <row r="162" spans="1:65" s="2" customFormat="1" ht="29.25">
      <c r="A162" s="37"/>
      <c r="B162" s="38"/>
      <c r="C162" s="39"/>
      <c r="D162" s="190" t="s">
        <v>169</v>
      </c>
      <c r="E162" s="39"/>
      <c r="F162" s="191" t="s">
        <v>752</v>
      </c>
      <c r="G162" s="39"/>
      <c r="H162" s="39"/>
      <c r="I162" s="192"/>
      <c r="J162" s="39"/>
      <c r="K162" s="39"/>
      <c r="L162" s="42"/>
      <c r="M162" s="193"/>
      <c r="N162" s="194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169</v>
      </c>
      <c r="AU162" s="20" t="s">
        <v>87</v>
      </c>
    </row>
    <row r="163" spans="1:65" s="14" customFormat="1" ht="11.25">
      <c r="B163" s="207"/>
      <c r="C163" s="208"/>
      <c r="D163" s="190" t="s">
        <v>173</v>
      </c>
      <c r="E163" s="209" t="s">
        <v>19</v>
      </c>
      <c r="F163" s="210" t="s">
        <v>1127</v>
      </c>
      <c r="G163" s="208"/>
      <c r="H163" s="211">
        <v>21.001000000000001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173</v>
      </c>
      <c r="AU163" s="217" t="s">
        <v>87</v>
      </c>
      <c r="AV163" s="14" t="s">
        <v>84</v>
      </c>
      <c r="AW163" s="14" t="s">
        <v>35</v>
      </c>
      <c r="AX163" s="14" t="s">
        <v>75</v>
      </c>
      <c r="AY163" s="217" t="s">
        <v>159</v>
      </c>
    </row>
    <row r="164" spans="1:65" s="2" customFormat="1" ht="16.5" customHeight="1">
      <c r="A164" s="37"/>
      <c r="B164" s="38"/>
      <c r="C164" s="177" t="s">
        <v>111</v>
      </c>
      <c r="D164" s="177" t="s">
        <v>163</v>
      </c>
      <c r="E164" s="178" t="s">
        <v>754</v>
      </c>
      <c r="F164" s="179" t="s">
        <v>755</v>
      </c>
      <c r="G164" s="180" t="s">
        <v>233</v>
      </c>
      <c r="H164" s="181">
        <v>21.001000000000001</v>
      </c>
      <c r="I164" s="182"/>
      <c r="J164" s="183">
        <f>ROUND(I164*H164,2)</f>
        <v>0</v>
      </c>
      <c r="K164" s="179" t="s">
        <v>167</v>
      </c>
      <c r="L164" s="42"/>
      <c r="M164" s="184" t="s">
        <v>19</v>
      </c>
      <c r="N164" s="185" t="s">
        <v>46</v>
      </c>
      <c r="O164" s="67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90</v>
      </c>
      <c r="AT164" s="188" t="s">
        <v>163</v>
      </c>
      <c r="AU164" s="188" t="s">
        <v>87</v>
      </c>
      <c r="AY164" s="20" t="s">
        <v>159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80</v>
      </c>
      <c r="BK164" s="189">
        <f>ROUND(I164*H164,2)</f>
        <v>0</v>
      </c>
      <c r="BL164" s="20" t="s">
        <v>90</v>
      </c>
      <c r="BM164" s="188" t="s">
        <v>1130</v>
      </c>
    </row>
    <row r="165" spans="1:65" s="2" customFormat="1" ht="19.5">
      <c r="A165" s="37"/>
      <c r="B165" s="38"/>
      <c r="C165" s="39"/>
      <c r="D165" s="190" t="s">
        <v>169</v>
      </c>
      <c r="E165" s="39"/>
      <c r="F165" s="191" t="s">
        <v>757</v>
      </c>
      <c r="G165" s="39"/>
      <c r="H165" s="39"/>
      <c r="I165" s="192"/>
      <c r="J165" s="39"/>
      <c r="K165" s="39"/>
      <c r="L165" s="42"/>
      <c r="M165" s="193"/>
      <c r="N165" s="194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169</v>
      </c>
      <c r="AU165" s="20" t="s">
        <v>87</v>
      </c>
    </row>
    <row r="166" spans="1:65" s="2" customFormat="1" ht="11.25">
      <c r="A166" s="37"/>
      <c r="B166" s="38"/>
      <c r="C166" s="39"/>
      <c r="D166" s="195" t="s">
        <v>171</v>
      </c>
      <c r="E166" s="39"/>
      <c r="F166" s="196" t="s">
        <v>758</v>
      </c>
      <c r="G166" s="39"/>
      <c r="H166" s="39"/>
      <c r="I166" s="192"/>
      <c r="J166" s="39"/>
      <c r="K166" s="39"/>
      <c r="L166" s="42"/>
      <c r="M166" s="193"/>
      <c r="N166" s="194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171</v>
      </c>
      <c r="AU166" s="20" t="s">
        <v>87</v>
      </c>
    </row>
    <row r="167" spans="1:65" s="14" customFormat="1" ht="11.25">
      <c r="B167" s="207"/>
      <c r="C167" s="208"/>
      <c r="D167" s="190" t="s">
        <v>173</v>
      </c>
      <c r="E167" s="209" t="s">
        <v>19</v>
      </c>
      <c r="F167" s="210" t="s">
        <v>1127</v>
      </c>
      <c r="G167" s="208"/>
      <c r="H167" s="211">
        <v>21.001000000000001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173</v>
      </c>
      <c r="AU167" s="217" t="s">
        <v>87</v>
      </c>
      <c r="AV167" s="14" t="s">
        <v>84</v>
      </c>
      <c r="AW167" s="14" t="s">
        <v>35</v>
      </c>
      <c r="AX167" s="14" t="s">
        <v>80</v>
      </c>
      <c r="AY167" s="217" t="s">
        <v>159</v>
      </c>
    </row>
    <row r="168" spans="1:65" s="2" customFormat="1" ht="16.5" customHeight="1">
      <c r="A168" s="37"/>
      <c r="B168" s="38"/>
      <c r="C168" s="177" t="s">
        <v>8</v>
      </c>
      <c r="D168" s="177" t="s">
        <v>163</v>
      </c>
      <c r="E168" s="178" t="s">
        <v>759</v>
      </c>
      <c r="F168" s="179" t="s">
        <v>760</v>
      </c>
      <c r="G168" s="180" t="s">
        <v>233</v>
      </c>
      <c r="H168" s="181">
        <v>651.03099999999995</v>
      </c>
      <c r="I168" s="182"/>
      <c r="J168" s="183">
        <f>ROUND(I168*H168,2)</f>
        <v>0</v>
      </c>
      <c r="K168" s="179" t="s">
        <v>167</v>
      </c>
      <c r="L168" s="42"/>
      <c r="M168" s="184" t="s">
        <v>19</v>
      </c>
      <c r="N168" s="185" t="s">
        <v>46</v>
      </c>
      <c r="O168" s="67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8" t="s">
        <v>90</v>
      </c>
      <c r="AT168" s="188" t="s">
        <v>163</v>
      </c>
      <c r="AU168" s="188" t="s">
        <v>87</v>
      </c>
      <c r="AY168" s="20" t="s">
        <v>159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20" t="s">
        <v>80</v>
      </c>
      <c r="BK168" s="189">
        <f>ROUND(I168*H168,2)</f>
        <v>0</v>
      </c>
      <c r="BL168" s="20" t="s">
        <v>90</v>
      </c>
      <c r="BM168" s="188" t="s">
        <v>1131</v>
      </c>
    </row>
    <row r="169" spans="1:65" s="2" customFormat="1" ht="19.5">
      <c r="A169" s="37"/>
      <c r="B169" s="38"/>
      <c r="C169" s="39"/>
      <c r="D169" s="190" t="s">
        <v>169</v>
      </c>
      <c r="E169" s="39"/>
      <c r="F169" s="191" t="s">
        <v>762</v>
      </c>
      <c r="G169" s="39"/>
      <c r="H169" s="39"/>
      <c r="I169" s="192"/>
      <c r="J169" s="39"/>
      <c r="K169" s="39"/>
      <c r="L169" s="42"/>
      <c r="M169" s="193"/>
      <c r="N169" s="194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169</v>
      </c>
      <c r="AU169" s="20" t="s">
        <v>87</v>
      </c>
    </row>
    <row r="170" spans="1:65" s="2" customFormat="1" ht="11.25">
      <c r="A170" s="37"/>
      <c r="B170" s="38"/>
      <c r="C170" s="39"/>
      <c r="D170" s="195" t="s">
        <v>171</v>
      </c>
      <c r="E170" s="39"/>
      <c r="F170" s="196" t="s">
        <v>763</v>
      </c>
      <c r="G170" s="39"/>
      <c r="H170" s="39"/>
      <c r="I170" s="192"/>
      <c r="J170" s="39"/>
      <c r="K170" s="39"/>
      <c r="L170" s="42"/>
      <c r="M170" s="193"/>
      <c r="N170" s="194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171</v>
      </c>
      <c r="AU170" s="20" t="s">
        <v>87</v>
      </c>
    </row>
    <row r="171" spans="1:65" s="14" customFormat="1" ht="11.25">
      <c r="B171" s="207"/>
      <c r="C171" s="208"/>
      <c r="D171" s="190" t="s">
        <v>173</v>
      </c>
      <c r="E171" s="209" t="s">
        <v>19</v>
      </c>
      <c r="F171" s="210" t="s">
        <v>1127</v>
      </c>
      <c r="G171" s="208"/>
      <c r="H171" s="211">
        <v>21.001000000000001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173</v>
      </c>
      <c r="AU171" s="217" t="s">
        <v>87</v>
      </c>
      <c r="AV171" s="14" t="s">
        <v>84</v>
      </c>
      <c r="AW171" s="14" t="s">
        <v>35</v>
      </c>
      <c r="AX171" s="14" t="s">
        <v>80</v>
      </c>
      <c r="AY171" s="217" t="s">
        <v>159</v>
      </c>
    </row>
    <row r="172" spans="1:65" s="14" customFormat="1" ht="11.25">
      <c r="B172" s="207"/>
      <c r="C172" s="208"/>
      <c r="D172" s="190" t="s">
        <v>173</v>
      </c>
      <c r="E172" s="208"/>
      <c r="F172" s="210" t="s">
        <v>1128</v>
      </c>
      <c r="G172" s="208"/>
      <c r="H172" s="211">
        <v>651.03099999999995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173</v>
      </c>
      <c r="AU172" s="217" t="s">
        <v>87</v>
      </c>
      <c r="AV172" s="14" t="s">
        <v>84</v>
      </c>
      <c r="AW172" s="14" t="s">
        <v>4</v>
      </c>
      <c r="AX172" s="14" t="s">
        <v>80</v>
      </c>
      <c r="AY172" s="217" t="s">
        <v>159</v>
      </c>
    </row>
    <row r="173" spans="1:65" s="2" customFormat="1" ht="21.75" customHeight="1">
      <c r="A173" s="37"/>
      <c r="B173" s="38"/>
      <c r="C173" s="177" t="s">
        <v>348</v>
      </c>
      <c r="D173" s="177" t="s">
        <v>163</v>
      </c>
      <c r="E173" s="178" t="s">
        <v>764</v>
      </c>
      <c r="F173" s="179" t="s">
        <v>765</v>
      </c>
      <c r="G173" s="180" t="s">
        <v>233</v>
      </c>
      <c r="H173" s="181">
        <v>21.001000000000001</v>
      </c>
      <c r="I173" s="182"/>
      <c r="J173" s="183">
        <f>ROUND(I173*H173,2)</f>
        <v>0</v>
      </c>
      <c r="K173" s="179" t="s">
        <v>167</v>
      </c>
      <c r="L173" s="42"/>
      <c r="M173" s="184" t="s">
        <v>19</v>
      </c>
      <c r="N173" s="185" t="s">
        <v>46</v>
      </c>
      <c r="O173" s="67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8" t="s">
        <v>90</v>
      </c>
      <c r="AT173" s="188" t="s">
        <v>163</v>
      </c>
      <c r="AU173" s="188" t="s">
        <v>87</v>
      </c>
      <c r="AY173" s="20" t="s">
        <v>159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20" t="s">
        <v>80</v>
      </c>
      <c r="BK173" s="189">
        <f>ROUND(I173*H173,2)</f>
        <v>0</v>
      </c>
      <c r="BL173" s="20" t="s">
        <v>90</v>
      </c>
      <c r="BM173" s="188" t="s">
        <v>1132</v>
      </c>
    </row>
    <row r="174" spans="1:65" s="2" customFormat="1" ht="19.5">
      <c r="A174" s="37"/>
      <c r="B174" s="38"/>
      <c r="C174" s="39"/>
      <c r="D174" s="190" t="s">
        <v>169</v>
      </c>
      <c r="E174" s="39"/>
      <c r="F174" s="191" t="s">
        <v>767</v>
      </c>
      <c r="G174" s="39"/>
      <c r="H174" s="39"/>
      <c r="I174" s="192"/>
      <c r="J174" s="39"/>
      <c r="K174" s="39"/>
      <c r="L174" s="42"/>
      <c r="M174" s="193"/>
      <c r="N174" s="194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169</v>
      </c>
      <c r="AU174" s="20" t="s">
        <v>87</v>
      </c>
    </row>
    <row r="175" spans="1:65" s="2" customFormat="1" ht="11.25">
      <c r="A175" s="37"/>
      <c r="B175" s="38"/>
      <c r="C175" s="39"/>
      <c r="D175" s="195" t="s">
        <v>171</v>
      </c>
      <c r="E175" s="39"/>
      <c r="F175" s="196" t="s">
        <v>768</v>
      </c>
      <c r="G175" s="39"/>
      <c r="H175" s="39"/>
      <c r="I175" s="192"/>
      <c r="J175" s="39"/>
      <c r="K175" s="39"/>
      <c r="L175" s="42"/>
      <c r="M175" s="193"/>
      <c r="N175" s="194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171</v>
      </c>
      <c r="AU175" s="20" t="s">
        <v>87</v>
      </c>
    </row>
    <row r="176" spans="1:65" s="14" customFormat="1" ht="11.25">
      <c r="B176" s="207"/>
      <c r="C176" s="208"/>
      <c r="D176" s="190" t="s">
        <v>173</v>
      </c>
      <c r="E176" s="209" t="s">
        <v>19</v>
      </c>
      <c r="F176" s="210" t="s">
        <v>1127</v>
      </c>
      <c r="G176" s="208"/>
      <c r="H176" s="211">
        <v>21.001000000000001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173</v>
      </c>
      <c r="AU176" s="217" t="s">
        <v>87</v>
      </c>
      <c r="AV176" s="14" t="s">
        <v>84</v>
      </c>
      <c r="AW176" s="14" t="s">
        <v>35</v>
      </c>
      <c r="AX176" s="14" t="s">
        <v>80</v>
      </c>
      <c r="AY176" s="217" t="s">
        <v>159</v>
      </c>
    </row>
    <row r="177" spans="1:65" s="2" customFormat="1" ht="21.75" customHeight="1">
      <c r="A177" s="37"/>
      <c r="B177" s="38"/>
      <c r="C177" s="177" t="s">
        <v>377</v>
      </c>
      <c r="D177" s="177" t="s">
        <v>163</v>
      </c>
      <c r="E177" s="178" t="s">
        <v>769</v>
      </c>
      <c r="F177" s="179" t="s">
        <v>770</v>
      </c>
      <c r="G177" s="180" t="s">
        <v>166</v>
      </c>
      <c r="H177" s="181">
        <v>3</v>
      </c>
      <c r="I177" s="182"/>
      <c r="J177" s="183">
        <f>ROUND(I177*H177,2)</f>
        <v>0</v>
      </c>
      <c r="K177" s="179" t="s">
        <v>167</v>
      </c>
      <c r="L177" s="42"/>
      <c r="M177" s="184" t="s">
        <v>19</v>
      </c>
      <c r="N177" s="185" t="s">
        <v>46</v>
      </c>
      <c r="O177" s="67"/>
      <c r="P177" s="186">
        <f>O177*H177</f>
        <v>0</v>
      </c>
      <c r="Q177" s="186">
        <v>0</v>
      </c>
      <c r="R177" s="186">
        <f>Q177*H177</f>
        <v>0</v>
      </c>
      <c r="S177" s="186">
        <v>0</v>
      </c>
      <c r="T177" s="18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8" t="s">
        <v>90</v>
      </c>
      <c r="AT177" s="188" t="s">
        <v>163</v>
      </c>
      <c r="AU177" s="188" t="s">
        <v>87</v>
      </c>
      <c r="AY177" s="20" t="s">
        <v>159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20" t="s">
        <v>80</v>
      </c>
      <c r="BK177" s="189">
        <f>ROUND(I177*H177,2)</f>
        <v>0</v>
      </c>
      <c r="BL177" s="20" t="s">
        <v>90</v>
      </c>
      <c r="BM177" s="188" t="s">
        <v>1133</v>
      </c>
    </row>
    <row r="178" spans="1:65" s="2" customFormat="1" ht="19.5">
      <c r="A178" s="37"/>
      <c r="B178" s="38"/>
      <c r="C178" s="39"/>
      <c r="D178" s="190" t="s">
        <v>169</v>
      </c>
      <c r="E178" s="39"/>
      <c r="F178" s="191" t="s">
        <v>772</v>
      </c>
      <c r="G178" s="39"/>
      <c r="H178" s="39"/>
      <c r="I178" s="192"/>
      <c r="J178" s="39"/>
      <c r="K178" s="39"/>
      <c r="L178" s="42"/>
      <c r="M178" s="193"/>
      <c r="N178" s="194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169</v>
      </c>
      <c r="AU178" s="20" t="s">
        <v>87</v>
      </c>
    </row>
    <row r="179" spans="1:65" s="2" customFormat="1" ht="11.25">
      <c r="A179" s="37"/>
      <c r="B179" s="38"/>
      <c r="C179" s="39"/>
      <c r="D179" s="195" t="s">
        <v>171</v>
      </c>
      <c r="E179" s="39"/>
      <c r="F179" s="196" t="s">
        <v>773</v>
      </c>
      <c r="G179" s="39"/>
      <c r="H179" s="39"/>
      <c r="I179" s="192"/>
      <c r="J179" s="39"/>
      <c r="K179" s="39"/>
      <c r="L179" s="42"/>
      <c r="M179" s="193"/>
      <c r="N179" s="194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171</v>
      </c>
      <c r="AU179" s="20" t="s">
        <v>87</v>
      </c>
    </row>
    <row r="180" spans="1:65" s="14" customFormat="1" ht="11.25">
      <c r="B180" s="207"/>
      <c r="C180" s="208"/>
      <c r="D180" s="190" t="s">
        <v>173</v>
      </c>
      <c r="E180" s="209" t="s">
        <v>19</v>
      </c>
      <c r="F180" s="210" t="s">
        <v>87</v>
      </c>
      <c r="G180" s="208"/>
      <c r="H180" s="211">
        <v>3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173</v>
      </c>
      <c r="AU180" s="217" t="s">
        <v>87</v>
      </c>
      <c r="AV180" s="14" t="s">
        <v>84</v>
      </c>
      <c r="AW180" s="14" t="s">
        <v>35</v>
      </c>
      <c r="AX180" s="14" t="s">
        <v>80</v>
      </c>
      <c r="AY180" s="217" t="s">
        <v>159</v>
      </c>
    </row>
    <row r="181" spans="1:65" s="2" customFormat="1" ht="24.2" customHeight="1">
      <c r="A181" s="37"/>
      <c r="B181" s="38"/>
      <c r="C181" s="177" t="s">
        <v>386</v>
      </c>
      <c r="D181" s="177" t="s">
        <v>163</v>
      </c>
      <c r="E181" s="178" t="s">
        <v>775</v>
      </c>
      <c r="F181" s="179" t="s">
        <v>776</v>
      </c>
      <c r="G181" s="180" t="s">
        <v>166</v>
      </c>
      <c r="H181" s="181">
        <v>93</v>
      </c>
      <c r="I181" s="182"/>
      <c r="J181" s="183">
        <f>ROUND(I181*H181,2)</f>
        <v>0</v>
      </c>
      <c r="K181" s="179" t="s">
        <v>167</v>
      </c>
      <c r="L181" s="42"/>
      <c r="M181" s="184" t="s">
        <v>19</v>
      </c>
      <c r="N181" s="185" t="s">
        <v>46</v>
      </c>
      <c r="O181" s="67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8" t="s">
        <v>90</v>
      </c>
      <c r="AT181" s="188" t="s">
        <v>163</v>
      </c>
      <c r="AU181" s="188" t="s">
        <v>87</v>
      </c>
      <c r="AY181" s="20" t="s">
        <v>159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20" t="s">
        <v>80</v>
      </c>
      <c r="BK181" s="189">
        <f>ROUND(I181*H181,2)</f>
        <v>0</v>
      </c>
      <c r="BL181" s="20" t="s">
        <v>90</v>
      </c>
      <c r="BM181" s="188" t="s">
        <v>1134</v>
      </c>
    </row>
    <row r="182" spans="1:65" s="2" customFormat="1" ht="29.25">
      <c r="A182" s="37"/>
      <c r="B182" s="38"/>
      <c r="C182" s="39"/>
      <c r="D182" s="190" t="s">
        <v>169</v>
      </c>
      <c r="E182" s="39"/>
      <c r="F182" s="191" t="s">
        <v>778</v>
      </c>
      <c r="G182" s="39"/>
      <c r="H182" s="39"/>
      <c r="I182" s="192"/>
      <c r="J182" s="39"/>
      <c r="K182" s="39"/>
      <c r="L182" s="42"/>
      <c r="M182" s="193"/>
      <c r="N182" s="194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169</v>
      </c>
      <c r="AU182" s="20" t="s">
        <v>87</v>
      </c>
    </row>
    <row r="183" spans="1:65" s="2" customFormat="1" ht="11.25">
      <c r="A183" s="37"/>
      <c r="B183" s="38"/>
      <c r="C183" s="39"/>
      <c r="D183" s="195" t="s">
        <v>171</v>
      </c>
      <c r="E183" s="39"/>
      <c r="F183" s="196" t="s">
        <v>779</v>
      </c>
      <c r="G183" s="39"/>
      <c r="H183" s="39"/>
      <c r="I183" s="192"/>
      <c r="J183" s="39"/>
      <c r="K183" s="39"/>
      <c r="L183" s="42"/>
      <c r="M183" s="193"/>
      <c r="N183" s="194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171</v>
      </c>
      <c r="AU183" s="20" t="s">
        <v>87</v>
      </c>
    </row>
    <row r="184" spans="1:65" s="14" customFormat="1" ht="11.25">
      <c r="B184" s="207"/>
      <c r="C184" s="208"/>
      <c r="D184" s="190" t="s">
        <v>173</v>
      </c>
      <c r="E184" s="209" t="s">
        <v>19</v>
      </c>
      <c r="F184" s="210" t="s">
        <v>87</v>
      </c>
      <c r="G184" s="208"/>
      <c r="H184" s="211">
        <v>3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173</v>
      </c>
      <c r="AU184" s="217" t="s">
        <v>87</v>
      </c>
      <c r="AV184" s="14" t="s">
        <v>84</v>
      </c>
      <c r="AW184" s="14" t="s">
        <v>35</v>
      </c>
      <c r="AX184" s="14" t="s">
        <v>80</v>
      </c>
      <c r="AY184" s="217" t="s">
        <v>159</v>
      </c>
    </row>
    <row r="185" spans="1:65" s="14" customFormat="1" ht="11.25">
      <c r="B185" s="207"/>
      <c r="C185" s="208"/>
      <c r="D185" s="190" t="s">
        <v>173</v>
      </c>
      <c r="E185" s="208"/>
      <c r="F185" s="210" t="s">
        <v>1135</v>
      </c>
      <c r="G185" s="208"/>
      <c r="H185" s="211">
        <v>93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173</v>
      </c>
      <c r="AU185" s="217" t="s">
        <v>87</v>
      </c>
      <c r="AV185" s="14" t="s">
        <v>84</v>
      </c>
      <c r="AW185" s="14" t="s">
        <v>4</v>
      </c>
      <c r="AX185" s="14" t="s">
        <v>80</v>
      </c>
      <c r="AY185" s="217" t="s">
        <v>159</v>
      </c>
    </row>
    <row r="186" spans="1:65" s="2" customFormat="1" ht="24.2" customHeight="1">
      <c r="A186" s="37"/>
      <c r="B186" s="38"/>
      <c r="C186" s="177" t="s">
        <v>228</v>
      </c>
      <c r="D186" s="177" t="s">
        <v>163</v>
      </c>
      <c r="E186" s="178" t="s">
        <v>781</v>
      </c>
      <c r="F186" s="179" t="s">
        <v>782</v>
      </c>
      <c r="G186" s="180" t="s">
        <v>166</v>
      </c>
      <c r="H186" s="181">
        <v>3</v>
      </c>
      <c r="I186" s="182"/>
      <c r="J186" s="183">
        <f>ROUND(I186*H186,2)</f>
        <v>0</v>
      </c>
      <c r="K186" s="179" t="s">
        <v>167</v>
      </c>
      <c r="L186" s="42"/>
      <c r="M186" s="184" t="s">
        <v>19</v>
      </c>
      <c r="N186" s="185" t="s">
        <v>46</v>
      </c>
      <c r="O186" s="67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8" t="s">
        <v>90</v>
      </c>
      <c r="AT186" s="188" t="s">
        <v>163</v>
      </c>
      <c r="AU186" s="188" t="s">
        <v>87</v>
      </c>
      <c r="AY186" s="20" t="s">
        <v>159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20" t="s">
        <v>80</v>
      </c>
      <c r="BK186" s="189">
        <f>ROUND(I186*H186,2)</f>
        <v>0</v>
      </c>
      <c r="BL186" s="20" t="s">
        <v>90</v>
      </c>
      <c r="BM186" s="188" t="s">
        <v>1136</v>
      </c>
    </row>
    <row r="187" spans="1:65" s="2" customFormat="1" ht="19.5">
      <c r="A187" s="37"/>
      <c r="B187" s="38"/>
      <c r="C187" s="39"/>
      <c r="D187" s="190" t="s">
        <v>169</v>
      </c>
      <c r="E187" s="39"/>
      <c r="F187" s="191" t="s">
        <v>784</v>
      </c>
      <c r="G187" s="39"/>
      <c r="H187" s="39"/>
      <c r="I187" s="192"/>
      <c r="J187" s="39"/>
      <c r="K187" s="39"/>
      <c r="L187" s="42"/>
      <c r="M187" s="193"/>
      <c r="N187" s="194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169</v>
      </c>
      <c r="AU187" s="20" t="s">
        <v>87</v>
      </c>
    </row>
    <row r="188" spans="1:65" s="2" customFormat="1" ht="11.25">
      <c r="A188" s="37"/>
      <c r="B188" s="38"/>
      <c r="C188" s="39"/>
      <c r="D188" s="195" t="s">
        <v>171</v>
      </c>
      <c r="E188" s="39"/>
      <c r="F188" s="196" t="s">
        <v>785</v>
      </c>
      <c r="G188" s="39"/>
      <c r="H188" s="39"/>
      <c r="I188" s="192"/>
      <c r="J188" s="39"/>
      <c r="K188" s="39"/>
      <c r="L188" s="42"/>
      <c r="M188" s="193"/>
      <c r="N188" s="194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171</v>
      </c>
      <c r="AU188" s="20" t="s">
        <v>87</v>
      </c>
    </row>
    <row r="189" spans="1:65" s="14" customFormat="1" ht="11.25">
      <c r="B189" s="207"/>
      <c r="C189" s="208"/>
      <c r="D189" s="190" t="s">
        <v>173</v>
      </c>
      <c r="E189" s="209" t="s">
        <v>19</v>
      </c>
      <c r="F189" s="210" t="s">
        <v>87</v>
      </c>
      <c r="G189" s="208"/>
      <c r="H189" s="211">
        <v>3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173</v>
      </c>
      <c r="AU189" s="217" t="s">
        <v>87</v>
      </c>
      <c r="AV189" s="14" t="s">
        <v>84</v>
      </c>
      <c r="AW189" s="14" t="s">
        <v>35</v>
      </c>
      <c r="AX189" s="14" t="s">
        <v>80</v>
      </c>
      <c r="AY189" s="217" t="s">
        <v>159</v>
      </c>
    </row>
    <row r="190" spans="1:65" s="2" customFormat="1" ht="24.2" customHeight="1">
      <c r="A190" s="37"/>
      <c r="B190" s="38"/>
      <c r="C190" s="177" t="s">
        <v>400</v>
      </c>
      <c r="D190" s="177" t="s">
        <v>163</v>
      </c>
      <c r="E190" s="178" t="s">
        <v>786</v>
      </c>
      <c r="F190" s="179" t="s">
        <v>787</v>
      </c>
      <c r="G190" s="180" t="s">
        <v>233</v>
      </c>
      <c r="H190" s="181">
        <v>21.001000000000001</v>
      </c>
      <c r="I190" s="182"/>
      <c r="J190" s="183">
        <f>ROUND(I190*H190,2)</f>
        <v>0</v>
      </c>
      <c r="K190" s="179" t="s">
        <v>167</v>
      </c>
      <c r="L190" s="42"/>
      <c r="M190" s="184" t="s">
        <v>19</v>
      </c>
      <c r="N190" s="185" t="s">
        <v>46</v>
      </c>
      <c r="O190" s="67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8" t="s">
        <v>90</v>
      </c>
      <c r="AT190" s="188" t="s">
        <v>163</v>
      </c>
      <c r="AU190" s="188" t="s">
        <v>87</v>
      </c>
      <c r="AY190" s="20" t="s">
        <v>159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20" t="s">
        <v>80</v>
      </c>
      <c r="BK190" s="189">
        <f>ROUND(I190*H190,2)</f>
        <v>0</v>
      </c>
      <c r="BL190" s="20" t="s">
        <v>90</v>
      </c>
      <c r="BM190" s="188" t="s">
        <v>1137</v>
      </c>
    </row>
    <row r="191" spans="1:65" s="2" customFormat="1" ht="19.5">
      <c r="A191" s="37"/>
      <c r="B191" s="38"/>
      <c r="C191" s="39"/>
      <c r="D191" s="190" t="s">
        <v>169</v>
      </c>
      <c r="E191" s="39"/>
      <c r="F191" s="191" t="s">
        <v>789</v>
      </c>
      <c r="G191" s="39"/>
      <c r="H191" s="39"/>
      <c r="I191" s="192"/>
      <c r="J191" s="39"/>
      <c r="K191" s="39"/>
      <c r="L191" s="42"/>
      <c r="M191" s="193"/>
      <c r="N191" s="194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169</v>
      </c>
      <c r="AU191" s="20" t="s">
        <v>87</v>
      </c>
    </row>
    <row r="192" spans="1:65" s="2" customFormat="1" ht="11.25">
      <c r="A192" s="37"/>
      <c r="B192" s="38"/>
      <c r="C192" s="39"/>
      <c r="D192" s="195" t="s">
        <v>171</v>
      </c>
      <c r="E192" s="39"/>
      <c r="F192" s="196" t="s">
        <v>790</v>
      </c>
      <c r="G192" s="39"/>
      <c r="H192" s="39"/>
      <c r="I192" s="192"/>
      <c r="J192" s="39"/>
      <c r="K192" s="39"/>
      <c r="L192" s="42"/>
      <c r="M192" s="193"/>
      <c r="N192" s="194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171</v>
      </c>
      <c r="AU192" s="20" t="s">
        <v>87</v>
      </c>
    </row>
    <row r="193" spans="1:65" s="14" customFormat="1" ht="11.25">
      <c r="B193" s="207"/>
      <c r="C193" s="208"/>
      <c r="D193" s="190" t="s">
        <v>173</v>
      </c>
      <c r="E193" s="209" t="s">
        <v>19</v>
      </c>
      <c r="F193" s="210" t="s">
        <v>1127</v>
      </c>
      <c r="G193" s="208"/>
      <c r="H193" s="211">
        <v>21.001000000000001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173</v>
      </c>
      <c r="AU193" s="217" t="s">
        <v>87</v>
      </c>
      <c r="AV193" s="14" t="s">
        <v>84</v>
      </c>
      <c r="AW193" s="14" t="s">
        <v>35</v>
      </c>
      <c r="AX193" s="14" t="s">
        <v>75</v>
      </c>
      <c r="AY193" s="217" t="s">
        <v>159</v>
      </c>
    </row>
    <row r="194" spans="1:65" s="2" customFormat="1" ht="24.2" customHeight="1">
      <c r="A194" s="37"/>
      <c r="B194" s="38"/>
      <c r="C194" s="177" t="s">
        <v>407</v>
      </c>
      <c r="D194" s="177" t="s">
        <v>163</v>
      </c>
      <c r="E194" s="178" t="s">
        <v>791</v>
      </c>
      <c r="F194" s="179" t="s">
        <v>792</v>
      </c>
      <c r="G194" s="180" t="s">
        <v>233</v>
      </c>
      <c r="H194" s="181">
        <v>210.01</v>
      </c>
      <c r="I194" s="182"/>
      <c r="J194" s="183">
        <f>ROUND(I194*H194,2)</f>
        <v>0</v>
      </c>
      <c r="K194" s="179" t="s">
        <v>167</v>
      </c>
      <c r="L194" s="42"/>
      <c r="M194" s="184" t="s">
        <v>19</v>
      </c>
      <c r="N194" s="185" t="s">
        <v>46</v>
      </c>
      <c r="O194" s="67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8" t="s">
        <v>90</v>
      </c>
      <c r="AT194" s="188" t="s">
        <v>163</v>
      </c>
      <c r="AU194" s="188" t="s">
        <v>87</v>
      </c>
      <c r="AY194" s="20" t="s">
        <v>159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20" t="s">
        <v>80</v>
      </c>
      <c r="BK194" s="189">
        <f>ROUND(I194*H194,2)</f>
        <v>0</v>
      </c>
      <c r="BL194" s="20" t="s">
        <v>90</v>
      </c>
      <c r="BM194" s="188" t="s">
        <v>1138</v>
      </c>
    </row>
    <row r="195" spans="1:65" s="2" customFormat="1" ht="29.25">
      <c r="A195" s="37"/>
      <c r="B195" s="38"/>
      <c r="C195" s="39"/>
      <c r="D195" s="190" t="s">
        <v>169</v>
      </c>
      <c r="E195" s="39"/>
      <c r="F195" s="191" t="s">
        <v>794</v>
      </c>
      <c r="G195" s="39"/>
      <c r="H195" s="39"/>
      <c r="I195" s="192"/>
      <c r="J195" s="39"/>
      <c r="K195" s="39"/>
      <c r="L195" s="42"/>
      <c r="M195" s="193"/>
      <c r="N195" s="194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169</v>
      </c>
      <c r="AU195" s="20" t="s">
        <v>87</v>
      </c>
    </row>
    <row r="196" spans="1:65" s="2" customFormat="1" ht="11.25">
      <c r="A196" s="37"/>
      <c r="B196" s="38"/>
      <c r="C196" s="39"/>
      <c r="D196" s="195" t="s">
        <v>171</v>
      </c>
      <c r="E196" s="39"/>
      <c r="F196" s="196" t="s">
        <v>795</v>
      </c>
      <c r="G196" s="39"/>
      <c r="H196" s="39"/>
      <c r="I196" s="192"/>
      <c r="J196" s="39"/>
      <c r="K196" s="39"/>
      <c r="L196" s="42"/>
      <c r="M196" s="193"/>
      <c r="N196" s="194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171</v>
      </c>
      <c r="AU196" s="20" t="s">
        <v>87</v>
      </c>
    </row>
    <row r="197" spans="1:65" s="14" customFormat="1" ht="11.25">
      <c r="B197" s="207"/>
      <c r="C197" s="208"/>
      <c r="D197" s="190" t="s">
        <v>173</v>
      </c>
      <c r="E197" s="209" t="s">
        <v>19</v>
      </c>
      <c r="F197" s="210" t="s">
        <v>1127</v>
      </c>
      <c r="G197" s="208"/>
      <c r="H197" s="211">
        <v>21.001000000000001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173</v>
      </c>
      <c r="AU197" s="217" t="s">
        <v>87</v>
      </c>
      <c r="AV197" s="14" t="s">
        <v>84</v>
      </c>
      <c r="AW197" s="14" t="s">
        <v>35</v>
      </c>
      <c r="AX197" s="14" t="s">
        <v>80</v>
      </c>
      <c r="AY197" s="217" t="s">
        <v>159</v>
      </c>
    </row>
    <row r="198" spans="1:65" s="14" customFormat="1" ht="11.25">
      <c r="B198" s="207"/>
      <c r="C198" s="208"/>
      <c r="D198" s="190" t="s">
        <v>173</v>
      </c>
      <c r="E198" s="208"/>
      <c r="F198" s="210" t="s">
        <v>1139</v>
      </c>
      <c r="G198" s="208"/>
      <c r="H198" s="211">
        <v>210.01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173</v>
      </c>
      <c r="AU198" s="217" t="s">
        <v>87</v>
      </c>
      <c r="AV198" s="14" t="s">
        <v>84</v>
      </c>
      <c r="AW198" s="14" t="s">
        <v>4</v>
      </c>
      <c r="AX198" s="14" t="s">
        <v>80</v>
      </c>
      <c r="AY198" s="217" t="s">
        <v>159</v>
      </c>
    </row>
    <row r="199" spans="1:65" s="12" customFormat="1" ht="20.85" customHeight="1">
      <c r="B199" s="161"/>
      <c r="C199" s="162"/>
      <c r="D199" s="163" t="s">
        <v>74</v>
      </c>
      <c r="E199" s="175" t="s">
        <v>346</v>
      </c>
      <c r="F199" s="175" t="s">
        <v>347</v>
      </c>
      <c r="G199" s="162"/>
      <c r="H199" s="162"/>
      <c r="I199" s="165"/>
      <c r="J199" s="176">
        <f>BK199</f>
        <v>0</v>
      </c>
      <c r="K199" s="162"/>
      <c r="L199" s="167"/>
      <c r="M199" s="168"/>
      <c r="N199" s="169"/>
      <c r="O199" s="169"/>
      <c r="P199" s="170">
        <f>SUM(P200:P211)</f>
        <v>0</v>
      </c>
      <c r="Q199" s="169"/>
      <c r="R199" s="170">
        <f>SUM(R200:R211)</f>
        <v>1.1750000000000001E-4</v>
      </c>
      <c r="S199" s="169"/>
      <c r="T199" s="171">
        <f>SUM(T200:T211)</f>
        <v>0</v>
      </c>
      <c r="AR199" s="172" t="s">
        <v>80</v>
      </c>
      <c r="AT199" s="173" t="s">
        <v>74</v>
      </c>
      <c r="AU199" s="173" t="s">
        <v>84</v>
      </c>
      <c r="AY199" s="172" t="s">
        <v>159</v>
      </c>
      <c r="BK199" s="174">
        <f>SUM(BK200:BK211)</f>
        <v>0</v>
      </c>
    </row>
    <row r="200" spans="1:65" s="2" customFormat="1" ht="16.5" customHeight="1">
      <c r="A200" s="37"/>
      <c r="B200" s="38"/>
      <c r="C200" s="177" t="s">
        <v>413</v>
      </c>
      <c r="D200" s="177" t="s">
        <v>163</v>
      </c>
      <c r="E200" s="178" t="s">
        <v>349</v>
      </c>
      <c r="F200" s="179" t="s">
        <v>350</v>
      </c>
      <c r="G200" s="180" t="s">
        <v>233</v>
      </c>
      <c r="H200" s="181">
        <v>11.75</v>
      </c>
      <c r="I200" s="182"/>
      <c r="J200" s="183">
        <f>ROUND(I200*H200,2)</f>
        <v>0</v>
      </c>
      <c r="K200" s="179" t="s">
        <v>167</v>
      </c>
      <c r="L200" s="42"/>
      <c r="M200" s="184" t="s">
        <v>19</v>
      </c>
      <c r="N200" s="185" t="s">
        <v>46</v>
      </c>
      <c r="O200" s="67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8" t="s">
        <v>90</v>
      </c>
      <c r="AT200" s="188" t="s">
        <v>163</v>
      </c>
      <c r="AU200" s="188" t="s">
        <v>87</v>
      </c>
      <c r="AY200" s="20" t="s">
        <v>159</v>
      </c>
      <c r="BE200" s="189">
        <f>IF(N200="základní",J200,0)</f>
        <v>0</v>
      </c>
      <c r="BF200" s="189">
        <f>IF(N200="snížená",J200,0)</f>
        <v>0</v>
      </c>
      <c r="BG200" s="189">
        <f>IF(N200="zákl. přenesená",J200,0)</f>
        <v>0</v>
      </c>
      <c r="BH200" s="189">
        <f>IF(N200="sníž. přenesená",J200,0)</f>
        <v>0</v>
      </c>
      <c r="BI200" s="189">
        <f>IF(N200="nulová",J200,0)</f>
        <v>0</v>
      </c>
      <c r="BJ200" s="20" t="s">
        <v>80</v>
      </c>
      <c r="BK200" s="189">
        <f>ROUND(I200*H200,2)</f>
        <v>0</v>
      </c>
      <c r="BL200" s="20" t="s">
        <v>90</v>
      </c>
      <c r="BM200" s="188" t="s">
        <v>1140</v>
      </c>
    </row>
    <row r="201" spans="1:65" s="2" customFormat="1" ht="19.5">
      <c r="A201" s="37"/>
      <c r="B201" s="38"/>
      <c r="C201" s="39"/>
      <c r="D201" s="190" t="s">
        <v>169</v>
      </c>
      <c r="E201" s="39"/>
      <c r="F201" s="191" t="s">
        <v>352</v>
      </c>
      <c r="G201" s="39"/>
      <c r="H201" s="39"/>
      <c r="I201" s="192"/>
      <c r="J201" s="39"/>
      <c r="K201" s="39"/>
      <c r="L201" s="42"/>
      <c r="M201" s="193"/>
      <c r="N201" s="194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169</v>
      </c>
      <c r="AU201" s="20" t="s">
        <v>87</v>
      </c>
    </row>
    <row r="202" spans="1:65" s="2" customFormat="1" ht="11.25">
      <c r="A202" s="37"/>
      <c r="B202" s="38"/>
      <c r="C202" s="39"/>
      <c r="D202" s="195" t="s">
        <v>171</v>
      </c>
      <c r="E202" s="39"/>
      <c r="F202" s="196" t="s">
        <v>353</v>
      </c>
      <c r="G202" s="39"/>
      <c r="H202" s="39"/>
      <c r="I202" s="192"/>
      <c r="J202" s="39"/>
      <c r="K202" s="39"/>
      <c r="L202" s="42"/>
      <c r="M202" s="193"/>
      <c r="N202" s="194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171</v>
      </c>
      <c r="AU202" s="20" t="s">
        <v>87</v>
      </c>
    </row>
    <row r="203" spans="1:65" s="13" customFormat="1" ht="11.25">
      <c r="B203" s="197"/>
      <c r="C203" s="198"/>
      <c r="D203" s="190" t="s">
        <v>173</v>
      </c>
      <c r="E203" s="199" t="s">
        <v>19</v>
      </c>
      <c r="F203" s="200" t="s">
        <v>1036</v>
      </c>
      <c r="G203" s="198"/>
      <c r="H203" s="199" t="s">
        <v>19</v>
      </c>
      <c r="I203" s="201"/>
      <c r="J203" s="198"/>
      <c r="K203" s="198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173</v>
      </c>
      <c r="AU203" s="206" t="s">
        <v>87</v>
      </c>
      <c r="AV203" s="13" t="s">
        <v>80</v>
      </c>
      <c r="AW203" s="13" t="s">
        <v>35</v>
      </c>
      <c r="AX203" s="13" t="s">
        <v>75</v>
      </c>
      <c r="AY203" s="206" t="s">
        <v>159</v>
      </c>
    </row>
    <row r="204" spans="1:65" s="14" customFormat="1" ht="11.25">
      <c r="B204" s="207"/>
      <c r="C204" s="208"/>
      <c r="D204" s="190" t="s">
        <v>173</v>
      </c>
      <c r="E204" s="209" t="s">
        <v>19</v>
      </c>
      <c r="F204" s="210" t="s">
        <v>1118</v>
      </c>
      <c r="G204" s="208"/>
      <c r="H204" s="211">
        <v>6.75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173</v>
      </c>
      <c r="AU204" s="217" t="s">
        <v>87</v>
      </c>
      <c r="AV204" s="14" t="s">
        <v>84</v>
      </c>
      <c r="AW204" s="14" t="s">
        <v>35</v>
      </c>
      <c r="AX204" s="14" t="s">
        <v>75</v>
      </c>
      <c r="AY204" s="217" t="s">
        <v>159</v>
      </c>
    </row>
    <row r="205" spans="1:65" s="13" customFormat="1" ht="11.25">
      <c r="B205" s="197"/>
      <c r="C205" s="198"/>
      <c r="D205" s="190" t="s">
        <v>173</v>
      </c>
      <c r="E205" s="199" t="s">
        <v>19</v>
      </c>
      <c r="F205" s="200" t="s">
        <v>1038</v>
      </c>
      <c r="G205" s="198"/>
      <c r="H205" s="199" t="s">
        <v>19</v>
      </c>
      <c r="I205" s="201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173</v>
      </c>
      <c r="AU205" s="206" t="s">
        <v>87</v>
      </c>
      <c r="AV205" s="13" t="s">
        <v>80</v>
      </c>
      <c r="AW205" s="13" t="s">
        <v>35</v>
      </c>
      <c r="AX205" s="13" t="s">
        <v>75</v>
      </c>
      <c r="AY205" s="206" t="s">
        <v>159</v>
      </c>
    </row>
    <row r="206" spans="1:65" s="14" customFormat="1" ht="11.25">
      <c r="B206" s="207"/>
      <c r="C206" s="208"/>
      <c r="D206" s="190" t="s">
        <v>173</v>
      </c>
      <c r="E206" s="209" t="s">
        <v>19</v>
      </c>
      <c r="F206" s="210" t="s">
        <v>1119</v>
      </c>
      <c r="G206" s="208"/>
      <c r="H206" s="211">
        <v>5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173</v>
      </c>
      <c r="AU206" s="217" t="s">
        <v>87</v>
      </c>
      <c r="AV206" s="14" t="s">
        <v>84</v>
      </c>
      <c r="AW206" s="14" t="s">
        <v>35</v>
      </c>
      <c r="AX206" s="14" t="s">
        <v>75</v>
      </c>
      <c r="AY206" s="217" t="s">
        <v>159</v>
      </c>
    </row>
    <row r="207" spans="1:65" s="15" customFormat="1" ht="11.25">
      <c r="B207" s="218"/>
      <c r="C207" s="219"/>
      <c r="D207" s="190" t="s">
        <v>173</v>
      </c>
      <c r="E207" s="220" t="s">
        <v>19</v>
      </c>
      <c r="F207" s="221" t="s">
        <v>272</v>
      </c>
      <c r="G207" s="219"/>
      <c r="H207" s="222">
        <v>11.75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173</v>
      </c>
      <c r="AU207" s="228" t="s">
        <v>87</v>
      </c>
      <c r="AV207" s="15" t="s">
        <v>90</v>
      </c>
      <c r="AW207" s="15" t="s">
        <v>35</v>
      </c>
      <c r="AX207" s="15" t="s">
        <v>80</v>
      </c>
      <c r="AY207" s="228" t="s">
        <v>159</v>
      </c>
    </row>
    <row r="208" spans="1:65" s="2" customFormat="1" ht="16.5" customHeight="1">
      <c r="A208" s="37"/>
      <c r="B208" s="38"/>
      <c r="C208" s="177" t="s">
        <v>421</v>
      </c>
      <c r="D208" s="177" t="s">
        <v>163</v>
      </c>
      <c r="E208" s="178" t="s">
        <v>801</v>
      </c>
      <c r="F208" s="179" t="s">
        <v>802</v>
      </c>
      <c r="G208" s="180" t="s">
        <v>233</v>
      </c>
      <c r="H208" s="181">
        <v>11.75</v>
      </c>
      <c r="I208" s="182"/>
      <c r="J208" s="183">
        <f>ROUND(I208*H208,2)</f>
        <v>0</v>
      </c>
      <c r="K208" s="179" t="s">
        <v>167</v>
      </c>
      <c r="L208" s="42"/>
      <c r="M208" s="184" t="s">
        <v>19</v>
      </c>
      <c r="N208" s="185" t="s">
        <v>46</v>
      </c>
      <c r="O208" s="67"/>
      <c r="P208" s="186">
        <f>O208*H208</f>
        <v>0</v>
      </c>
      <c r="Q208" s="186">
        <v>1.0000000000000001E-5</v>
      </c>
      <c r="R208" s="186">
        <f>Q208*H208</f>
        <v>1.1750000000000001E-4</v>
      </c>
      <c r="S208" s="186">
        <v>0</v>
      </c>
      <c r="T208" s="18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8" t="s">
        <v>90</v>
      </c>
      <c r="AT208" s="188" t="s">
        <v>163</v>
      </c>
      <c r="AU208" s="188" t="s">
        <v>87</v>
      </c>
      <c r="AY208" s="20" t="s">
        <v>159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20" t="s">
        <v>80</v>
      </c>
      <c r="BK208" s="189">
        <f>ROUND(I208*H208,2)</f>
        <v>0</v>
      </c>
      <c r="BL208" s="20" t="s">
        <v>90</v>
      </c>
      <c r="BM208" s="188" t="s">
        <v>1141</v>
      </c>
    </row>
    <row r="209" spans="1:65" s="2" customFormat="1" ht="19.5">
      <c r="A209" s="37"/>
      <c r="B209" s="38"/>
      <c r="C209" s="39"/>
      <c r="D209" s="190" t="s">
        <v>169</v>
      </c>
      <c r="E209" s="39"/>
      <c r="F209" s="191" t="s">
        <v>804</v>
      </c>
      <c r="G209" s="39"/>
      <c r="H209" s="39"/>
      <c r="I209" s="192"/>
      <c r="J209" s="39"/>
      <c r="K209" s="39"/>
      <c r="L209" s="42"/>
      <c r="M209" s="193"/>
      <c r="N209" s="194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169</v>
      </c>
      <c r="AU209" s="20" t="s">
        <v>87</v>
      </c>
    </row>
    <row r="210" spans="1:65" s="2" customFormat="1" ht="11.25">
      <c r="A210" s="37"/>
      <c r="B210" s="38"/>
      <c r="C210" s="39"/>
      <c r="D210" s="195" t="s">
        <v>171</v>
      </c>
      <c r="E210" s="39"/>
      <c r="F210" s="196" t="s">
        <v>805</v>
      </c>
      <c r="G210" s="39"/>
      <c r="H210" s="39"/>
      <c r="I210" s="192"/>
      <c r="J210" s="39"/>
      <c r="K210" s="39"/>
      <c r="L210" s="42"/>
      <c r="M210" s="193"/>
      <c r="N210" s="194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171</v>
      </c>
      <c r="AU210" s="20" t="s">
        <v>87</v>
      </c>
    </row>
    <row r="211" spans="1:65" s="14" customFormat="1" ht="11.25">
      <c r="B211" s="207"/>
      <c r="C211" s="208"/>
      <c r="D211" s="190" t="s">
        <v>173</v>
      </c>
      <c r="E211" s="209" t="s">
        <v>19</v>
      </c>
      <c r="F211" s="210" t="s">
        <v>1142</v>
      </c>
      <c r="G211" s="208"/>
      <c r="H211" s="211">
        <v>11.75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173</v>
      </c>
      <c r="AU211" s="217" t="s">
        <v>87</v>
      </c>
      <c r="AV211" s="14" t="s">
        <v>84</v>
      </c>
      <c r="AW211" s="14" t="s">
        <v>35</v>
      </c>
      <c r="AX211" s="14" t="s">
        <v>80</v>
      </c>
      <c r="AY211" s="217" t="s">
        <v>159</v>
      </c>
    </row>
    <row r="212" spans="1:65" s="12" customFormat="1" ht="20.85" customHeight="1">
      <c r="B212" s="161"/>
      <c r="C212" s="162"/>
      <c r="D212" s="163" t="s">
        <v>74</v>
      </c>
      <c r="E212" s="175" t="s">
        <v>429</v>
      </c>
      <c r="F212" s="175" t="s">
        <v>430</v>
      </c>
      <c r="G212" s="162"/>
      <c r="H212" s="162"/>
      <c r="I212" s="165"/>
      <c r="J212" s="176">
        <f>BK212</f>
        <v>0</v>
      </c>
      <c r="K212" s="162"/>
      <c r="L212" s="167"/>
      <c r="M212" s="168"/>
      <c r="N212" s="169"/>
      <c r="O212" s="169"/>
      <c r="P212" s="170">
        <f>SUM(P213:P222)</f>
        <v>0</v>
      </c>
      <c r="Q212" s="169"/>
      <c r="R212" s="170">
        <f>SUM(R213:R222)</f>
        <v>0</v>
      </c>
      <c r="S212" s="169"/>
      <c r="T212" s="171">
        <f>SUM(T213:T222)</f>
        <v>0.17474499999999998</v>
      </c>
      <c r="AR212" s="172" t="s">
        <v>80</v>
      </c>
      <c r="AT212" s="173" t="s">
        <v>74</v>
      </c>
      <c r="AU212" s="173" t="s">
        <v>84</v>
      </c>
      <c r="AY212" s="172" t="s">
        <v>159</v>
      </c>
      <c r="BK212" s="174">
        <f>SUM(BK213:BK222)</f>
        <v>0</v>
      </c>
    </row>
    <row r="213" spans="1:65" s="2" customFormat="1" ht="37.9" customHeight="1">
      <c r="A213" s="37"/>
      <c r="B213" s="38"/>
      <c r="C213" s="177" t="s">
        <v>7</v>
      </c>
      <c r="D213" s="177" t="s">
        <v>163</v>
      </c>
      <c r="E213" s="178" t="s">
        <v>806</v>
      </c>
      <c r="F213" s="179" t="s">
        <v>807</v>
      </c>
      <c r="G213" s="180" t="s">
        <v>233</v>
      </c>
      <c r="H213" s="181">
        <v>10.169</v>
      </c>
      <c r="I213" s="182"/>
      <c r="J213" s="183">
        <f>ROUND(I213*H213,2)</f>
        <v>0</v>
      </c>
      <c r="K213" s="179" t="s">
        <v>167</v>
      </c>
      <c r="L213" s="42"/>
      <c r="M213" s="184" t="s">
        <v>19</v>
      </c>
      <c r="N213" s="185" t="s">
        <v>46</v>
      </c>
      <c r="O213" s="67"/>
      <c r="P213" s="186">
        <f>O213*H213</f>
        <v>0</v>
      </c>
      <c r="Q213" s="186">
        <v>0</v>
      </c>
      <c r="R213" s="186">
        <f>Q213*H213</f>
        <v>0</v>
      </c>
      <c r="S213" s="186">
        <v>5.0000000000000001E-3</v>
      </c>
      <c r="T213" s="187">
        <f>S213*H213</f>
        <v>5.0845000000000001E-2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8" t="s">
        <v>90</v>
      </c>
      <c r="AT213" s="188" t="s">
        <v>163</v>
      </c>
      <c r="AU213" s="188" t="s">
        <v>87</v>
      </c>
      <c r="AY213" s="20" t="s">
        <v>159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20" t="s">
        <v>80</v>
      </c>
      <c r="BK213" s="189">
        <f>ROUND(I213*H213,2)</f>
        <v>0</v>
      </c>
      <c r="BL213" s="20" t="s">
        <v>90</v>
      </c>
      <c r="BM213" s="188" t="s">
        <v>1143</v>
      </c>
    </row>
    <row r="214" spans="1:65" s="2" customFormat="1" ht="29.25">
      <c r="A214" s="37"/>
      <c r="B214" s="38"/>
      <c r="C214" s="39"/>
      <c r="D214" s="190" t="s">
        <v>169</v>
      </c>
      <c r="E214" s="39"/>
      <c r="F214" s="191" t="s">
        <v>809</v>
      </c>
      <c r="G214" s="39"/>
      <c r="H214" s="39"/>
      <c r="I214" s="192"/>
      <c r="J214" s="39"/>
      <c r="K214" s="39"/>
      <c r="L214" s="42"/>
      <c r="M214" s="193"/>
      <c r="N214" s="194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169</v>
      </c>
      <c r="AU214" s="20" t="s">
        <v>87</v>
      </c>
    </row>
    <row r="215" spans="1:65" s="2" customFormat="1" ht="11.25">
      <c r="A215" s="37"/>
      <c r="B215" s="38"/>
      <c r="C215" s="39"/>
      <c r="D215" s="195" t="s">
        <v>171</v>
      </c>
      <c r="E215" s="39"/>
      <c r="F215" s="196" t="s">
        <v>810</v>
      </c>
      <c r="G215" s="39"/>
      <c r="H215" s="39"/>
      <c r="I215" s="192"/>
      <c r="J215" s="39"/>
      <c r="K215" s="39"/>
      <c r="L215" s="42"/>
      <c r="M215" s="193"/>
      <c r="N215" s="194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171</v>
      </c>
      <c r="AU215" s="20" t="s">
        <v>87</v>
      </c>
    </row>
    <row r="216" spans="1:65" s="14" customFormat="1" ht="11.25">
      <c r="B216" s="207"/>
      <c r="C216" s="208"/>
      <c r="D216" s="190" t="s">
        <v>173</v>
      </c>
      <c r="E216" s="209" t="s">
        <v>19</v>
      </c>
      <c r="F216" s="210" t="s">
        <v>1144</v>
      </c>
      <c r="G216" s="208"/>
      <c r="H216" s="211">
        <v>10.169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173</v>
      </c>
      <c r="AU216" s="217" t="s">
        <v>87</v>
      </c>
      <c r="AV216" s="14" t="s">
        <v>84</v>
      </c>
      <c r="AW216" s="14" t="s">
        <v>35</v>
      </c>
      <c r="AX216" s="14" t="s">
        <v>80</v>
      </c>
      <c r="AY216" s="217" t="s">
        <v>159</v>
      </c>
    </row>
    <row r="217" spans="1:65" s="2" customFormat="1" ht="37.9" customHeight="1">
      <c r="A217" s="37"/>
      <c r="B217" s="38"/>
      <c r="C217" s="177" t="s">
        <v>436</v>
      </c>
      <c r="D217" s="177" t="s">
        <v>163</v>
      </c>
      <c r="E217" s="178" t="s">
        <v>437</v>
      </c>
      <c r="F217" s="179" t="s">
        <v>438</v>
      </c>
      <c r="G217" s="180" t="s">
        <v>233</v>
      </c>
      <c r="H217" s="181">
        <v>2.1</v>
      </c>
      <c r="I217" s="182"/>
      <c r="J217" s="183">
        <f>ROUND(I217*H217,2)</f>
        <v>0</v>
      </c>
      <c r="K217" s="179" t="s">
        <v>167</v>
      </c>
      <c r="L217" s="42"/>
      <c r="M217" s="184" t="s">
        <v>19</v>
      </c>
      <c r="N217" s="185" t="s">
        <v>46</v>
      </c>
      <c r="O217" s="67"/>
      <c r="P217" s="186">
        <f>O217*H217</f>
        <v>0</v>
      </c>
      <c r="Q217" s="186">
        <v>0</v>
      </c>
      <c r="R217" s="186">
        <f>Q217*H217</f>
        <v>0</v>
      </c>
      <c r="S217" s="186">
        <v>5.8999999999999997E-2</v>
      </c>
      <c r="T217" s="187">
        <f>S217*H217</f>
        <v>0.1239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8" t="s">
        <v>90</v>
      </c>
      <c r="AT217" s="188" t="s">
        <v>163</v>
      </c>
      <c r="AU217" s="188" t="s">
        <v>87</v>
      </c>
      <c r="AY217" s="20" t="s">
        <v>159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20" t="s">
        <v>80</v>
      </c>
      <c r="BK217" s="189">
        <f>ROUND(I217*H217,2)</f>
        <v>0</v>
      </c>
      <c r="BL217" s="20" t="s">
        <v>90</v>
      </c>
      <c r="BM217" s="188" t="s">
        <v>1145</v>
      </c>
    </row>
    <row r="218" spans="1:65" s="2" customFormat="1" ht="29.25">
      <c r="A218" s="37"/>
      <c r="B218" s="38"/>
      <c r="C218" s="39"/>
      <c r="D218" s="190" t="s">
        <v>169</v>
      </c>
      <c r="E218" s="39"/>
      <c r="F218" s="191" t="s">
        <v>440</v>
      </c>
      <c r="G218" s="39"/>
      <c r="H218" s="39"/>
      <c r="I218" s="192"/>
      <c r="J218" s="39"/>
      <c r="K218" s="39"/>
      <c r="L218" s="42"/>
      <c r="M218" s="193"/>
      <c r="N218" s="194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169</v>
      </c>
      <c r="AU218" s="20" t="s">
        <v>87</v>
      </c>
    </row>
    <row r="219" spans="1:65" s="2" customFormat="1" ht="11.25">
      <c r="A219" s="37"/>
      <c r="B219" s="38"/>
      <c r="C219" s="39"/>
      <c r="D219" s="195" t="s">
        <v>171</v>
      </c>
      <c r="E219" s="39"/>
      <c r="F219" s="196" t="s">
        <v>441</v>
      </c>
      <c r="G219" s="39"/>
      <c r="H219" s="39"/>
      <c r="I219" s="192"/>
      <c r="J219" s="39"/>
      <c r="K219" s="39"/>
      <c r="L219" s="42"/>
      <c r="M219" s="193"/>
      <c r="N219" s="194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171</v>
      </c>
      <c r="AU219" s="20" t="s">
        <v>87</v>
      </c>
    </row>
    <row r="220" spans="1:65" s="13" customFormat="1" ht="11.25">
      <c r="B220" s="197"/>
      <c r="C220" s="198"/>
      <c r="D220" s="190" t="s">
        <v>173</v>
      </c>
      <c r="E220" s="199" t="s">
        <v>19</v>
      </c>
      <c r="F220" s="200" t="s">
        <v>1112</v>
      </c>
      <c r="G220" s="198"/>
      <c r="H220" s="199" t="s">
        <v>19</v>
      </c>
      <c r="I220" s="201"/>
      <c r="J220" s="198"/>
      <c r="K220" s="198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173</v>
      </c>
      <c r="AU220" s="206" t="s">
        <v>87</v>
      </c>
      <c r="AV220" s="13" t="s">
        <v>80</v>
      </c>
      <c r="AW220" s="13" t="s">
        <v>35</v>
      </c>
      <c r="AX220" s="13" t="s">
        <v>75</v>
      </c>
      <c r="AY220" s="206" t="s">
        <v>159</v>
      </c>
    </row>
    <row r="221" spans="1:65" s="14" customFormat="1" ht="11.25">
      <c r="B221" s="207"/>
      <c r="C221" s="208"/>
      <c r="D221" s="190" t="s">
        <v>173</v>
      </c>
      <c r="E221" s="209" t="s">
        <v>19</v>
      </c>
      <c r="F221" s="210" t="s">
        <v>1113</v>
      </c>
      <c r="G221" s="208"/>
      <c r="H221" s="211">
        <v>2.1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173</v>
      </c>
      <c r="AU221" s="217" t="s">
        <v>87</v>
      </c>
      <c r="AV221" s="14" t="s">
        <v>84</v>
      </c>
      <c r="AW221" s="14" t="s">
        <v>35</v>
      </c>
      <c r="AX221" s="14" t="s">
        <v>75</v>
      </c>
      <c r="AY221" s="217" t="s">
        <v>159</v>
      </c>
    </row>
    <row r="222" spans="1:65" s="15" customFormat="1" ht="11.25">
      <c r="B222" s="218"/>
      <c r="C222" s="219"/>
      <c r="D222" s="190" t="s">
        <v>173</v>
      </c>
      <c r="E222" s="220" t="s">
        <v>19</v>
      </c>
      <c r="F222" s="221" t="s">
        <v>272</v>
      </c>
      <c r="G222" s="219"/>
      <c r="H222" s="222">
        <v>2.1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173</v>
      </c>
      <c r="AU222" s="228" t="s">
        <v>87</v>
      </c>
      <c r="AV222" s="15" t="s">
        <v>90</v>
      </c>
      <c r="AW222" s="15" t="s">
        <v>35</v>
      </c>
      <c r="AX222" s="15" t="s">
        <v>80</v>
      </c>
      <c r="AY222" s="228" t="s">
        <v>159</v>
      </c>
    </row>
    <row r="223" spans="1:65" s="12" customFormat="1" ht="20.85" customHeight="1">
      <c r="B223" s="161"/>
      <c r="C223" s="162"/>
      <c r="D223" s="163" t="s">
        <v>74</v>
      </c>
      <c r="E223" s="175" t="s">
        <v>444</v>
      </c>
      <c r="F223" s="175" t="s">
        <v>445</v>
      </c>
      <c r="G223" s="162"/>
      <c r="H223" s="162"/>
      <c r="I223" s="165"/>
      <c r="J223" s="176">
        <f>BK223</f>
        <v>0</v>
      </c>
      <c r="K223" s="162"/>
      <c r="L223" s="167"/>
      <c r="M223" s="168"/>
      <c r="N223" s="169"/>
      <c r="O223" s="169"/>
      <c r="P223" s="170">
        <f>SUM(P224:P234)</f>
        <v>0</v>
      </c>
      <c r="Q223" s="169"/>
      <c r="R223" s="170">
        <f>SUM(R224:R234)</f>
        <v>0</v>
      </c>
      <c r="S223" s="169"/>
      <c r="T223" s="171">
        <f>SUM(T224:T234)</f>
        <v>2.2260000000000002E-2</v>
      </c>
      <c r="AR223" s="172" t="s">
        <v>80</v>
      </c>
      <c r="AT223" s="173" t="s">
        <v>74</v>
      </c>
      <c r="AU223" s="173" t="s">
        <v>84</v>
      </c>
      <c r="AY223" s="172" t="s">
        <v>159</v>
      </c>
      <c r="BK223" s="174">
        <f>SUM(BK224:BK234)</f>
        <v>0</v>
      </c>
    </row>
    <row r="224" spans="1:65" s="2" customFormat="1" ht="24.2" customHeight="1">
      <c r="A224" s="37"/>
      <c r="B224" s="38"/>
      <c r="C224" s="177" t="s">
        <v>446</v>
      </c>
      <c r="D224" s="177" t="s">
        <v>163</v>
      </c>
      <c r="E224" s="178" t="s">
        <v>447</v>
      </c>
      <c r="F224" s="179" t="s">
        <v>448</v>
      </c>
      <c r="G224" s="180" t="s">
        <v>233</v>
      </c>
      <c r="H224" s="181">
        <v>2.1</v>
      </c>
      <c r="I224" s="182"/>
      <c r="J224" s="183">
        <f>ROUND(I224*H224,2)</f>
        <v>0</v>
      </c>
      <c r="K224" s="179" t="s">
        <v>167</v>
      </c>
      <c r="L224" s="42"/>
      <c r="M224" s="184" t="s">
        <v>19</v>
      </c>
      <c r="N224" s="185" t="s">
        <v>46</v>
      </c>
      <c r="O224" s="67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8" t="s">
        <v>90</v>
      </c>
      <c r="AT224" s="188" t="s">
        <v>163</v>
      </c>
      <c r="AU224" s="188" t="s">
        <v>87</v>
      </c>
      <c r="AY224" s="20" t="s">
        <v>159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20" t="s">
        <v>80</v>
      </c>
      <c r="BK224" s="189">
        <f>ROUND(I224*H224,2)</f>
        <v>0</v>
      </c>
      <c r="BL224" s="20" t="s">
        <v>90</v>
      </c>
      <c r="BM224" s="188" t="s">
        <v>1146</v>
      </c>
    </row>
    <row r="225" spans="1:65" s="2" customFormat="1" ht="19.5">
      <c r="A225" s="37"/>
      <c r="B225" s="38"/>
      <c r="C225" s="39"/>
      <c r="D225" s="190" t="s">
        <v>169</v>
      </c>
      <c r="E225" s="39"/>
      <c r="F225" s="191" t="s">
        <v>450</v>
      </c>
      <c r="G225" s="39"/>
      <c r="H225" s="39"/>
      <c r="I225" s="192"/>
      <c r="J225" s="39"/>
      <c r="K225" s="39"/>
      <c r="L225" s="42"/>
      <c r="M225" s="193"/>
      <c r="N225" s="194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169</v>
      </c>
      <c r="AU225" s="20" t="s">
        <v>87</v>
      </c>
    </row>
    <row r="226" spans="1:65" s="2" customFormat="1" ht="11.25">
      <c r="A226" s="37"/>
      <c r="B226" s="38"/>
      <c r="C226" s="39"/>
      <c r="D226" s="195" t="s">
        <v>171</v>
      </c>
      <c r="E226" s="39"/>
      <c r="F226" s="196" t="s">
        <v>451</v>
      </c>
      <c r="G226" s="39"/>
      <c r="H226" s="39"/>
      <c r="I226" s="192"/>
      <c r="J226" s="39"/>
      <c r="K226" s="39"/>
      <c r="L226" s="42"/>
      <c r="M226" s="193"/>
      <c r="N226" s="194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171</v>
      </c>
      <c r="AU226" s="20" t="s">
        <v>87</v>
      </c>
    </row>
    <row r="227" spans="1:65" s="14" customFormat="1" ht="11.25">
      <c r="B227" s="207"/>
      <c r="C227" s="208"/>
      <c r="D227" s="190" t="s">
        <v>173</v>
      </c>
      <c r="E227" s="209" t="s">
        <v>19</v>
      </c>
      <c r="F227" s="210" t="s">
        <v>1147</v>
      </c>
      <c r="G227" s="208"/>
      <c r="H227" s="211">
        <v>2.1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173</v>
      </c>
      <c r="AU227" s="217" t="s">
        <v>87</v>
      </c>
      <c r="AV227" s="14" t="s">
        <v>84</v>
      </c>
      <c r="AW227" s="14" t="s">
        <v>35</v>
      </c>
      <c r="AX227" s="14" t="s">
        <v>75</v>
      </c>
      <c r="AY227" s="217" t="s">
        <v>159</v>
      </c>
    </row>
    <row r="228" spans="1:65" s="2" customFormat="1" ht="24.2" customHeight="1">
      <c r="A228" s="37"/>
      <c r="B228" s="38"/>
      <c r="C228" s="177" t="s">
        <v>452</v>
      </c>
      <c r="D228" s="177" t="s">
        <v>163</v>
      </c>
      <c r="E228" s="178" t="s">
        <v>453</v>
      </c>
      <c r="F228" s="179" t="s">
        <v>454</v>
      </c>
      <c r="G228" s="180" t="s">
        <v>233</v>
      </c>
      <c r="H228" s="181">
        <v>2.1</v>
      </c>
      <c r="I228" s="182"/>
      <c r="J228" s="183">
        <f>ROUND(I228*H228,2)</f>
        <v>0</v>
      </c>
      <c r="K228" s="179" t="s">
        <v>19</v>
      </c>
      <c r="L228" s="42"/>
      <c r="M228" s="184" t="s">
        <v>19</v>
      </c>
      <c r="N228" s="185" t="s">
        <v>46</v>
      </c>
      <c r="O228" s="67"/>
      <c r="P228" s="186">
        <f>O228*H228</f>
        <v>0</v>
      </c>
      <c r="Q228" s="186">
        <v>0</v>
      </c>
      <c r="R228" s="186">
        <f>Q228*H228</f>
        <v>0</v>
      </c>
      <c r="S228" s="186">
        <v>0</v>
      </c>
      <c r="T228" s="18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8" t="s">
        <v>90</v>
      </c>
      <c r="AT228" s="188" t="s">
        <v>163</v>
      </c>
      <c r="AU228" s="188" t="s">
        <v>87</v>
      </c>
      <c r="AY228" s="20" t="s">
        <v>159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20" t="s">
        <v>80</v>
      </c>
      <c r="BK228" s="189">
        <f>ROUND(I228*H228,2)</f>
        <v>0</v>
      </c>
      <c r="BL228" s="20" t="s">
        <v>90</v>
      </c>
      <c r="BM228" s="188" t="s">
        <v>1148</v>
      </c>
    </row>
    <row r="229" spans="1:65" s="2" customFormat="1" ht="19.5">
      <c r="A229" s="37"/>
      <c r="B229" s="38"/>
      <c r="C229" s="39"/>
      <c r="D229" s="190" t="s">
        <v>169</v>
      </c>
      <c r="E229" s="39"/>
      <c r="F229" s="191" t="s">
        <v>456</v>
      </c>
      <c r="G229" s="39"/>
      <c r="H229" s="39"/>
      <c r="I229" s="192"/>
      <c r="J229" s="39"/>
      <c r="K229" s="39"/>
      <c r="L229" s="42"/>
      <c r="M229" s="193"/>
      <c r="N229" s="194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169</v>
      </c>
      <c r="AU229" s="20" t="s">
        <v>87</v>
      </c>
    </row>
    <row r="230" spans="1:65" s="14" customFormat="1" ht="11.25">
      <c r="B230" s="207"/>
      <c r="C230" s="208"/>
      <c r="D230" s="190" t="s">
        <v>173</v>
      </c>
      <c r="E230" s="209" t="s">
        <v>19</v>
      </c>
      <c r="F230" s="210" t="s">
        <v>1147</v>
      </c>
      <c r="G230" s="208"/>
      <c r="H230" s="211">
        <v>2.1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173</v>
      </c>
      <c r="AU230" s="217" t="s">
        <v>87</v>
      </c>
      <c r="AV230" s="14" t="s">
        <v>84</v>
      </c>
      <c r="AW230" s="14" t="s">
        <v>35</v>
      </c>
      <c r="AX230" s="14" t="s">
        <v>75</v>
      </c>
      <c r="AY230" s="217" t="s">
        <v>159</v>
      </c>
    </row>
    <row r="231" spans="1:65" s="2" customFormat="1" ht="24.2" customHeight="1">
      <c r="A231" s="37"/>
      <c r="B231" s="38"/>
      <c r="C231" s="177" t="s">
        <v>459</v>
      </c>
      <c r="D231" s="177" t="s">
        <v>163</v>
      </c>
      <c r="E231" s="178" t="s">
        <v>460</v>
      </c>
      <c r="F231" s="179" t="s">
        <v>461</v>
      </c>
      <c r="G231" s="180" t="s">
        <v>233</v>
      </c>
      <c r="H231" s="181">
        <v>2.1</v>
      </c>
      <c r="I231" s="182"/>
      <c r="J231" s="183">
        <f>ROUND(I231*H231,2)</f>
        <v>0</v>
      </c>
      <c r="K231" s="179" t="s">
        <v>167</v>
      </c>
      <c r="L231" s="42"/>
      <c r="M231" s="184" t="s">
        <v>19</v>
      </c>
      <c r="N231" s="185" t="s">
        <v>46</v>
      </c>
      <c r="O231" s="67"/>
      <c r="P231" s="186">
        <f>O231*H231</f>
        <v>0</v>
      </c>
      <c r="Q231" s="186">
        <v>0</v>
      </c>
      <c r="R231" s="186">
        <f>Q231*H231</f>
        <v>0</v>
      </c>
      <c r="S231" s="186">
        <v>1.06E-2</v>
      </c>
      <c r="T231" s="187">
        <f>S231*H231</f>
        <v>2.2260000000000002E-2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8" t="s">
        <v>90</v>
      </c>
      <c r="AT231" s="188" t="s">
        <v>163</v>
      </c>
      <c r="AU231" s="188" t="s">
        <v>87</v>
      </c>
      <c r="AY231" s="20" t="s">
        <v>159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80</v>
      </c>
      <c r="BK231" s="189">
        <f>ROUND(I231*H231,2)</f>
        <v>0</v>
      </c>
      <c r="BL231" s="20" t="s">
        <v>90</v>
      </c>
      <c r="BM231" s="188" t="s">
        <v>1149</v>
      </c>
    </row>
    <row r="232" spans="1:65" s="2" customFormat="1" ht="19.5">
      <c r="A232" s="37"/>
      <c r="B232" s="38"/>
      <c r="C232" s="39"/>
      <c r="D232" s="190" t="s">
        <v>169</v>
      </c>
      <c r="E232" s="39"/>
      <c r="F232" s="191" t="s">
        <v>463</v>
      </c>
      <c r="G232" s="39"/>
      <c r="H232" s="39"/>
      <c r="I232" s="192"/>
      <c r="J232" s="39"/>
      <c r="K232" s="39"/>
      <c r="L232" s="42"/>
      <c r="M232" s="193"/>
      <c r="N232" s="194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169</v>
      </c>
      <c r="AU232" s="20" t="s">
        <v>87</v>
      </c>
    </row>
    <row r="233" spans="1:65" s="2" customFormat="1" ht="11.25">
      <c r="A233" s="37"/>
      <c r="B233" s="38"/>
      <c r="C233" s="39"/>
      <c r="D233" s="195" t="s">
        <v>171</v>
      </c>
      <c r="E233" s="39"/>
      <c r="F233" s="196" t="s">
        <v>464</v>
      </c>
      <c r="G233" s="39"/>
      <c r="H233" s="39"/>
      <c r="I233" s="192"/>
      <c r="J233" s="39"/>
      <c r="K233" s="39"/>
      <c r="L233" s="42"/>
      <c r="M233" s="193"/>
      <c r="N233" s="194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171</v>
      </c>
      <c r="AU233" s="20" t="s">
        <v>87</v>
      </c>
    </row>
    <row r="234" spans="1:65" s="14" customFormat="1" ht="11.25">
      <c r="B234" s="207"/>
      <c r="C234" s="208"/>
      <c r="D234" s="190" t="s">
        <v>173</v>
      </c>
      <c r="E234" s="209" t="s">
        <v>19</v>
      </c>
      <c r="F234" s="210" t="s">
        <v>1147</v>
      </c>
      <c r="G234" s="208"/>
      <c r="H234" s="211">
        <v>2.1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173</v>
      </c>
      <c r="AU234" s="217" t="s">
        <v>87</v>
      </c>
      <c r="AV234" s="14" t="s">
        <v>84</v>
      </c>
      <c r="AW234" s="14" t="s">
        <v>35</v>
      </c>
      <c r="AX234" s="14" t="s">
        <v>75</v>
      </c>
      <c r="AY234" s="217" t="s">
        <v>159</v>
      </c>
    </row>
    <row r="235" spans="1:65" s="12" customFormat="1" ht="20.85" customHeight="1">
      <c r="B235" s="161"/>
      <c r="C235" s="162"/>
      <c r="D235" s="163" t="s">
        <v>74</v>
      </c>
      <c r="E235" s="175" t="s">
        <v>465</v>
      </c>
      <c r="F235" s="175" t="s">
        <v>466</v>
      </c>
      <c r="G235" s="162"/>
      <c r="H235" s="162"/>
      <c r="I235" s="165"/>
      <c r="J235" s="176">
        <f>BK235</f>
        <v>0</v>
      </c>
      <c r="K235" s="162"/>
      <c r="L235" s="167"/>
      <c r="M235" s="168"/>
      <c r="N235" s="169"/>
      <c r="O235" s="169"/>
      <c r="P235" s="170">
        <f>SUM(P236:P238)</f>
        <v>0</v>
      </c>
      <c r="Q235" s="169"/>
      <c r="R235" s="170">
        <f>SUM(R236:R238)</f>
        <v>0</v>
      </c>
      <c r="S235" s="169"/>
      <c r="T235" s="171">
        <f>SUM(T236:T238)</f>
        <v>0</v>
      </c>
      <c r="AR235" s="172" t="s">
        <v>80</v>
      </c>
      <c r="AT235" s="173" t="s">
        <v>74</v>
      </c>
      <c r="AU235" s="173" t="s">
        <v>84</v>
      </c>
      <c r="AY235" s="172" t="s">
        <v>159</v>
      </c>
      <c r="BK235" s="174">
        <f>SUM(BK236:BK238)</f>
        <v>0</v>
      </c>
    </row>
    <row r="236" spans="1:65" s="2" customFormat="1" ht="21.75" customHeight="1">
      <c r="A236" s="37"/>
      <c r="B236" s="38"/>
      <c r="C236" s="177" t="s">
        <v>467</v>
      </c>
      <c r="D236" s="177" t="s">
        <v>163</v>
      </c>
      <c r="E236" s="178" t="s">
        <v>468</v>
      </c>
      <c r="F236" s="179" t="s">
        <v>469</v>
      </c>
      <c r="G236" s="180" t="s">
        <v>470</v>
      </c>
      <c r="H236" s="181">
        <v>0.185</v>
      </c>
      <c r="I236" s="182"/>
      <c r="J236" s="183">
        <f>ROUND(I236*H236,2)</f>
        <v>0</v>
      </c>
      <c r="K236" s="179" t="s">
        <v>167</v>
      </c>
      <c r="L236" s="42"/>
      <c r="M236" s="184" t="s">
        <v>19</v>
      </c>
      <c r="N236" s="185" t="s">
        <v>46</v>
      </c>
      <c r="O236" s="67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8" t="s">
        <v>90</v>
      </c>
      <c r="AT236" s="188" t="s">
        <v>163</v>
      </c>
      <c r="AU236" s="188" t="s">
        <v>87</v>
      </c>
      <c r="AY236" s="20" t="s">
        <v>159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20" t="s">
        <v>80</v>
      </c>
      <c r="BK236" s="189">
        <f>ROUND(I236*H236,2)</f>
        <v>0</v>
      </c>
      <c r="BL236" s="20" t="s">
        <v>90</v>
      </c>
      <c r="BM236" s="188" t="s">
        <v>1150</v>
      </c>
    </row>
    <row r="237" spans="1:65" s="2" customFormat="1" ht="29.25">
      <c r="A237" s="37"/>
      <c r="B237" s="38"/>
      <c r="C237" s="39"/>
      <c r="D237" s="190" t="s">
        <v>169</v>
      </c>
      <c r="E237" s="39"/>
      <c r="F237" s="191" t="s">
        <v>472</v>
      </c>
      <c r="G237" s="39"/>
      <c r="H237" s="39"/>
      <c r="I237" s="192"/>
      <c r="J237" s="39"/>
      <c r="K237" s="39"/>
      <c r="L237" s="42"/>
      <c r="M237" s="193"/>
      <c r="N237" s="194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169</v>
      </c>
      <c r="AU237" s="20" t="s">
        <v>87</v>
      </c>
    </row>
    <row r="238" spans="1:65" s="2" customFormat="1" ht="11.25">
      <c r="A238" s="37"/>
      <c r="B238" s="38"/>
      <c r="C238" s="39"/>
      <c r="D238" s="195" t="s">
        <v>171</v>
      </c>
      <c r="E238" s="39"/>
      <c r="F238" s="196" t="s">
        <v>473</v>
      </c>
      <c r="G238" s="39"/>
      <c r="H238" s="39"/>
      <c r="I238" s="192"/>
      <c r="J238" s="39"/>
      <c r="K238" s="39"/>
      <c r="L238" s="42"/>
      <c r="M238" s="193"/>
      <c r="N238" s="194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171</v>
      </c>
      <c r="AU238" s="20" t="s">
        <v>87</v>
      </c>
    </row>
    <row r="239" spans="1:65" s="12" customFormat="1" ht="20.85" customHeight="1">
      <c r="B239" s="161"/>
      <c r="C239" s="162"/>
      <c r="D239" s="163" t="s">
        <v>74</v>
      </c>
      <c r="E239" s="175" t="s">
        <v>474</v>
      </c>
      <c r="F239" s="175" t="s">
        <v>475</v>
      </c>
      <c r="G239" s="162"/>
      <c r="H239" s="162"/>
      <c r="I239" s="165"/>
      <c r="J239" s="176">
        <f>BK239</f>
        <v>0</v>
      </c>
      <c r="K239" s="162"/>
      <c r="L239" s="167"/>
      <c r="M239" s="168"/>
      <c r="N239" s="169"/>
      <c r="O239" s="169"/>
      <c r="P239" s="170">
        <f>SUM(P240:P252)</f>
        <v>0</v>
      </c>
      <c r="Q239" s="169"/>
      <c r="R239" s="170">
        <f>SUM(R240:R252)</f>
        <v>0</v>
      </c>
      <c r="S239" s="169"/>
      <c r="T239" s="171">
        <f>SUM(T240:T252)</f>
        <v>0</v>
      </c>
      <c r="AR239" s="172" t="s">
        <v>80</v>
      </c>
      <c r="AT239" s="173" t="s">
        <v>74</v>
      </c>
      <c r="AU239" s="173" t="s">
        <v>84</v>
      </c>
      <c r="AY239" s="172" t="s">
        <v>159</v>
      </c>
      <c r="BK239" s="174">
        <f>SUM(BK240:BK252)</f>
        <v>0</v>
      </c>
    </row>
    <row r="240" spans="1:65" s="2" customFormat="1" ht="24.2" customHeight="1">
      <c r="A240" s="37"/>
      <c r="B240" s="38"/>
      <c r="C240" s="177" t="s">
        <v>476</v>
      </c>
      <c r="D240" s="177" t="s">
        <v>163</v>
      </c>
      <c r="E240" s="178" t="s">
        <v>477</v>
      </c>
      <c r="F240" s="179" t="s">
        <v>478</v>
      </c>
      <c r="G240" s="180" t="s">
        <v>470</v>
      </c>
      <c r="H240" s="181">
        <v>0.252</v>
      </c>
      <c r="I240" s="182"/>
      <c r="J240" s="183">
        <f>ROUND(I240*H240,2)</f>
        <v>0</v>
      </c>
      <c r="K240" s="179" t="s">
        <v>167</v>
      </c>
      <c r="L240" s="42"/>
      <c r="M240" s="184" t="s">
        <v>19</v>
      </c>
      <c r="N240" s="185" t="s">
        <v>46</v>
      </c>
      <c r="O240" s="67"/>
      <c r="P240" s="186">
        <f>O240*H240</f>
        <v>0</v>
      </c>
      <c r="Q240" s="186">
        <v>0</v>
      </c>
      <c r="R240" s="186">
        <f>Q240*H240</f>
        <v>0</v>
      </c>
      <c r="S240" s="186">
        <v>0</v>
      </c>
      <c r="T240" s="18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8" t="s">
        <v>90</v>
      </c>
      <c r="AT240" s="188" t="s">
        <v>163</v>
      </c>
      <c r="AU240" s="188" t="s">
        <v>87</v>
      </c>
      <c r="AY240" s="20" t="s">
        <v>159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20" t="s">
        <v>80</v>
      </c>
      <c r="BK240" s="189">
        <f>ROUND(I240*H240,2)</f>
        <v>0</v>
      </c>
      <c r="BL240" s="20" t="s">
        <v>90</v>
      </c>
      <c r="BM240" s="188" t="s">
        <v>1151</v>
      </c>
    </row>
    <row r="241" spans="1:65" s="2" customFormat="1" ht="19.5">
      <c r="A241" s="37"/>
      <c r="B241" s="38"/>
      <c r="C241" s="39"/>
      <c r="D241" s="190" t="s">
        <v>169</v>
      </c>
      <c r="E241" s="39"/>
      <c r="F241" s="191" t="s">
        <v>480</v>
      </c>
      <c r="G241" s="39"/>
      <c r="H241" s="39"/>
      <c r="I241" s="192"/>
      <c r="J241" s="39"/>
      <c r="K241" s="39"/>
      <c r="L241" s="42"/>
      <c r="M241" s="193"/>
      <c r="N241" s="194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169</v>
      </c>
      <c r="AU241" s="20" t="s">
        <v>87</v>
      </c>
    </row>
    <row r="242" spans="1:65" s="2" customFormat="1" ht="11.25">
      <c r="A242" s="37"/>
      <c r="B242" s="38"/>
      <c r="C242" s="39"/>
      <c r="D242" s="195" t="s">
        <v>171</v>
      </c>
      <c r="E242" s="39"/>
      <c r="F242" s="196" t="s">
        <v>481</v>
      </c>
      <c r="G242" s="39"/>
      <c r="H242" s="39"/>
      <c r="I242" s="192"/>
      <c r="J242" s="39"/>
      <c r="K242" s="39"/>
      <c r="L242" s="42"/>
      <c r="M242" s="193"/>
      <c r="N242" s="194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171</v>
      </c>
      <c r="AU242" s="20" t="s">
        <v>87</v>
      </c>
    </row>
    <row r="243" spans="1:65" s="2" customFormat="1" ht="24.2" customHeight="1">
      <c r="A243" s="37"/>
      <c r="B243" s="38"/>
      <c r="C243" s="177" t="s">
        <v>482</v>
      </c>
      <c r="D243" s="177" t="s">
        <v>163</v>
      </c>
      <c r="E243" s="178" t="s">
        <v>483</v>
      </c>
      <c r="F243" s="179" t="s">
        <v>484</v>
      </c>
      <c r="G243" s="180" t="s">
        <v>470</v>
      </c>
      <c r="H243" s="181">
        <v>0.252</v>
      </c>
      <c r="I243" s="182"/>
      <c r="J243" s="183">
        <f>ROUND(I243*H243,2)</f>
        <v>0</v>
      </c>
      <c r="K243" s="179" t="s">
        <v>167</v>
      </c>
      <c r="L243" s="42"/>
      <c r="M243" s="184" t="s">
        <v>19</v>
      </c>
      <c r="N243" s="185" t="s">
        <v>46</v>
      </c>
      <c r="O243" s="67"/>
      <c r="P243" s="186">
        <f>O243*H243</f>
        <v>0</v>
      </c>
      <c r="Q243" s="186">
        <v>0</v>
      </c>
      <c r="R243" s="186">
        <f>Q243*H243</f>
        <v>0</v>
      </c>
      <c r="S243" s="186">
        <v>0</v>
      </c>
      <c r="T243" s="18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8" t="s">
        <v>90</v>
      </c>
      <c r="AT243" s="188" t="s">
        <v>163</v>
      </c>
      <c r="AU243" s="188" t="s">
        <v>87</v>
      </c>
      <c r="AY243" s="20" t="s">
        <v>159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20" t="s">
        <v>80</v>
      </c>
      <c r="BK243" s="189">
        <f>ROUND(I243*H243,2)</f>
        <v>0</v>
      </c>
      <c r="BL243" s="20" t="s">
        <v>90</v>
      </c>
      <c r="BM243" s="188" t="s">
        <v>1152</v>
      </c>
    </row>
    <row r="244" spans="1:65" s="2" customFormat="1" ht="19.5">
      <c r="A244" s="37"/>
      <c r="B244" s="38"/>
      <c r="C244" s="39"/>
      <c r="D244" s="190" t="s">
        <v>169</v>
      </c>
      <c r="E244" s="39"/>
      <c r="F244" s="191" t="s">
        <v>486</v>
      </c>
      <c r="G244" s="39"/>
      <c r="H244" s="39"/>
      <c r="I244" s="192"/>
      <c r="J244" s="39"/>
      <c r="K244" s="39"/>
      <c r="L244" s="42"/>
      <c r="M244" s="193"/>
      <c r="N244" s="194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169</v>
      </c>
      <c r="AU244" s="20" t="s">
        <v>87</v>
      </c>
    </row>
    <row r="245" spans="1:65" s="2" customFormat="1" ht="11.25">
      <c r="A245" s="37"/>
      <c r="B245" s="38"/>
      <c r="C245" s="39"/>
      <c r="D245" s="195" t="s">
        <v>171</v>
      </c>
      <c r="E245" s="39"/>
      <c r="F245" s="196" t="s">
        <v>487</v>
      </c>
      <c r="G245" s="39"/>
      <c r="H245" s="39"/>
      <c r="I245" s="192"/>
      <c r="J245" s="39"/>
      <c r="K245" s="39"/>
      <c r="L245" s="42"/>
      <c r="M245" s="193"/>
      <c r="N245" s="194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171</v>
      </c>
      <c r="AU245" s="20" t="s">
        <v>87</v>
      </c>
    </row>
    <row r="246" spans="1:65" s="2" customFormat="1" ht="24.2" customHeight="1">
      <c r="A246" s="37"/>
      <c r="B246" s="38"/>
      <c r="C246" s="177" t="s">
        <v>488</v>
      </c>
      <c r="D246" s="177" t="s">
        <v>163</v>
      </c>
      <c r="E246" s="178" t="s">
        <v>489</v>
      </c>
      <c r="F246" s="179" t="s">
        <v>490</v>
      </c>
      <c r="G246" s="180" t="s">
        <v>470</v>
      </c>
      <c r="H246" s="181">
        <v>3.78</v>
      </c>
      <c r="I246" s="182"/>
      <c r="J246" s="183">
        <f>ROUND(I246*H246,2)</f>
        <v>0</v>
      </c>
      <c r="K246" s="179" t="s">
        <v>167</v>
      </c>
      <c r="L246" s="42"/>
      <c r="M246" s="184" t="s">
        <v>19</v>
      </c>
      <c r="N246" s="185" t="s">
        <v>46</v>
      </c>
      <c r="O246" s="67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90</v>
      </c>
      <c r="AT246" s="188" t="s">
        <v>163</v>
      </c>
      <c r="AU246" s="188" t="s">
        <v>87</v>
      </c>
      <c r="AY246" s="20" t="s">
        <v>159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80</v>
      </c>
      <c r="BK246" s="189">
        <f>ROUND(I246*H246,2)</f>
        <v>0</v>
      </c>
      <c r="BL246" s="20" t="s">
        <v>90</v>
      </c>
      <c r="BM246" s="188" t="s">
        <v>1153</v>
      </c>
    </row>
    <row r="247" spans="1:65" s="2" customFormat="1" ht="29.25">
      <c r="A247" s="37"/>
      <c r="B247" s="38"/>
      <c r="C247" s="39"/>
      <c r="D247" s="190" t="s">
        <v>169</v>
      </c>
      <c r="E247" s="39"/>
      <c r="F247" s="191" t="s">
        <v>492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169</v>
      </c>
      <c r="AU247" s="20" t="s">
        <v>87</v>
      </c>
    </row>
    <row r="248" spans="1:65" s="2" customFormat="1" ht="11.25">
      <c r="A248" s="37"/>
      <c r="B248" s="38"/>
      <c r="C248" s="39"/>
      <c r="D248" s="195" t="s">
        <v>171</v>
      </c>
      <c r="E248" s="39"/>
      <c r="F248" s="196" t="s">
        <v>493</v>
      </c>
      <c r="G248" s="39"/>
      <c r="H248" s="39"/>
      <c r="I248" s="192"/>
      <c r="J248" s="39"/>
      <c r="K248" s="39"/>
      <c r="L248" s="42"/>
      <c r="M248" s="193"/>
      <c r="N248" s="194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171</v>
      </c>
      <c r="AU248" s="20" t="s">
        <v>87</v>
      </c>
    </row>
    <row r="249" spans="1:65" s="14" customFormat="1" ht="11.25">
      <c r="B249" s="207"/>
      <c r="C249" s="208"/>
      <c r="D249" s="190" t="s">
        <v>173</v>
      </c>
      <c r="E249" s="208"/>
      <c r="F249" s="210" t="s">
        <v>1154</v>
      </c>
      <c r="G249" s="208"/>
      <c r="H249" s="211">
        <v>3.78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173</v>
      </c>
      <c r="AU249" s="217" t="s">
        <v>87</v>
      </c>
      <c r="AV249" s="14" t="s">
        <v>84</v>
      </c>
      <c r="AW249" s="14" t="s">
        <v>4</v>
      </c>
      <c r="AX249" s="14" t="s">
        <v>80</v>
      </c>
      <c r="AY249" s="217" t="s">
        <v>159</v>
      </c>
    </row>
    <row r="250" spans="1:65" s="2" customFormat="1" ht="44.25" customHeight="1">
      <c r="A250" s="37"/>
      <c r="B250" s="38"/>
      <c r="C250" s="177" t="s">
        <v>495</v>
      </c>
      <c r="D250" s="177" t="s">
        <v>163</v>
      </c>
      <c r="E250" s="178" t="s">
        <v>496</v>
      </c>
      <c r="F250" s="179" t="s">
        <v>497</v>
      </c>
      <c r="G250" s="180" t="s">
        <v>470</v>
      </c>
      <c r="H250" s="181">
        <v>0.252</v>
      </c>
      <c r="I250" s="182"/>
      <c r="J250" s="183">
        <f>ROUND(I250*H250,2)</f>
        <v>0</v>
      </c>
      <c r="K250" s="179" t="s">
        <v>167</v>
      </c>
      <c r="L250" s="42"/>
      <c r="M250" s="184" t="s">
        <v>19</v>
      </c>
      <c r="N250" s="185" t="s">
        <v>46</v>
      </c>
      <c r="O250" s="67"/>
      <c r="P250" s="186">
        <f>O250*H250</f>
        <v>0</v>
      </c>
      <c r="Q250" s="186">
        <v>0</v>
      </c>
      <c r="R250" s="186">
        <f>Q250*H250</f>
        <v>0</v>
      </c>
      <c r="S250" s="186">
        <v>0</v>
      </c>
      <c r="T250" s="18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8" t="s">
        <v>90</v>
      </c>
      <c r="AT250" s="188" t="s">
        <v>163</v>
      </c>
      <c r="AU250" s="188" t="s">
        <v>87</v>
      </c>
      <c r="AY250" s="20" t="s">
        <v>159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20" t="s">
        <v>80</v>
      </c>
      <c r="BK250" s="189">
        <f>ROUND(I250*H250,2)</f>
        <v>0</v>
      </c>
      <c r="BL250" s="20" t="s">
        <v>90</v>
      </c>
      <c r="BM250" s="188" t="s">
        <v>1155</v>
      </c>
    </row>
    <row r="251" spans="1:65" s="2" customFormat="1" ht="39">
      <c r="A251" s="37"/>
      <c r="B251" s="38"/>
      <c r="C251" s="39"/>
      <c r="D251" s="190" t="s">
        <v>169</v>
      </c>
      <c r="E251" s="39"/>
      <c r="F251" s="191" t="s">
        <v>499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169</v>
      </c>
      <c r="AU251" s="20" t="s">
        <v>87</v>
      </c>
    </row>
    <row r="252" spans="1:65" s="2" customFormat="1" ht="11.25">
      <c r="A252" s="37"/>
      <c r="B252" s="38"/>
      <c r="C252" s="39"/>
      <c r="D252" s="195" t="s">
        <v>171</v>
      </c>
      <c r="E252" s="39"/>
      <c r="F252" s="196" t="s">
        <v>500</v>
      </c>
      <c r="G252" s="39"/>
      <c r="H252" s="39"/>
      <c r="I252" s="192"/>
      <c r="J252" s="39"/>
      <c r="K252" s="39"/>
      <c r="L252" s="42"/>
      <c r="M252" s="193"/>
      <c r="N252" s="194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171</v>
      </c>
      <c r="AU252" s="20" t="s">
        <v>87</v>
      </c>
    </row>
    <row r="253" spans="1:65" s="12" customFormat="1" ht="25.9" customHeight="1">
      <c r="B253" s="161"/>
      <c r="C253" s="162"/>
      <c r="D253" s="163" t="s">
        <v>74</v>
      </c>
      <c r="E253" s="164" t="s">
        <v>501</v>
      </c>
      <c r="F253" s="164" t="s">
        <v>502</v>
      </c>
      <c r="G253" s="162"/>
      <c r="H253" s="162"/>
      <c r="I253" s="165"/>
      <c r="J253" s="166">
        <f>BK253</f>
        <v>0</v>
      </c>
      <c r="K253" s="162"/>
      <c r="L253" s="167"/>
      <c r="M253" s="168"/>
      <c r="N253" s="169"/>
      <c r="O253" s="169"/>
      <c r="P253" s="170">
        <f>P254+P272+P293</f>
        <v>0</v>
      </c>
      <c r="Q253" s="169"/>
      <c r="R253" s="170">
        <f>R254+R272+R293</f>
        <v>3.7982130000000003E-2</v>
      </c>
      <c r="S253" s="169"/>
      <c r="T253" s="171">
        <f>T254+T272+T293</f>
        <v>5.4394999999999999E-2</v>
      </c>
      <c r="AR253" s="172" t="s">
        <v>84</v>
      </c>
      <c r="AT253" s="173" t="s">
        <v>74</v>
      </c>
      <c r="AU253" s="173" t="s">
        <v>75</v>
      </c>
      <c r="AY253" s="172" t="s">
        <v>159</v>
      </c>
      <c r="BK253" s="174">
        <f>BK254+BK272+BK293</f>
        <v>0</v>
      </c>
    </row>
    <row r="254" spans="1:65" s="12" customFormat="1" ht="22.9" customHeight="1">
      <c r="B254" s="161"/>
      <c r="C254" s="162"/>
      <c r="D254" s="163" t="s">
        <v>74</v>
      </c>
      <c r="E254" s="175" t="s">
        <v>822</v>
      </c>
      <c r="F254" s="175" t="s">
        <v>823</v>
      </c>
      <c r="G254" s="162"/>
      <c r="H254" s="162"/>
      <c r="I254" s="165"/>
      <c r="J254" s="176">
        <f>BK254</f>
        <v>0</v>
      </c>
      <c r="K254" s="162"/>
      <c r="L254" s="167"/>
      <c r="M254" s="168"/>
      <c r="N254" s="169"/>
      <c r="O254" s="169"/>
      <c r="P254" s="170">
        <f>SUM(P255:P271)</f>
        <v>0</v>
      </c>
      <c r="Q254" s="169"/>
      <c r="R254" s="170">
        <f>SUM(R255:R271)</f>
        <v>3.6600000000000001E-3</v>
      </c>
      <c r="S254" s="169"/>
      <c r="T254" s="171">
        <f>SUM(T255:T271)</f>
        <v>3.5220000000000001E-2</v>
      </c>
      <c r="AR254" s="172" t="s">
        <v>84</v>
      </c>
      <c r="AT254" s="173" t="s">
        <v>74</v>
      </c>
      <c r="AU254" s="173" t="s">
        <v>80</v>
      </c>
      <c r="AY254" s="172" t="s">
        <v>159</v>
      </c>
      <c r="BK254" s="174">
        <f>SUM(BK255:BK271)</f>
        <v>0</v>
      </c>
    </row>
    <row r="255" spans="1:65" s="2" customFormat="1" ht="16.5" customHeight="1">
      <c r="A255" s="37"/>
      <c r="B255" s="38"/>
      <c r="C255" s="177" t="s">
        <v>161</v>
      </c>
      <c r="D255" s="177" t="s">
        <v>163</v>
      </c>
      <c r="E255" s="178" t="s">
        <v>824</v>
      </c>
      <c r="F255" s="179" t="s">
        <v>825</v>
      </c>
      <c r="G255" s="180" t="s">
        <v>216</v>
      </c>
      <c r="H255" s="181">
        <v>1</v>
      </c>
      <c r="I255" s="182"/>
      <c r="J255" s="183">
        <f>ROUND(I255*H255,2)</f>
        <v>0</v>
      </c>
      <c r="K255" s="179" t="s">
        <v>167</v>
      </c>
      <c r="L255" s="42"/>
      <c r="M255" s="184" t="s">
        <v>19</v>
      </c>
      <c r="N255" s="185" t="s">
        <v>46</v>
      </c>
      <c r="O255" s="67"/>
      <c r="P255" s="186">
        <f>O255*H255</f>
        <v>0</v>
      </c>
      <c r="Q255" s="186">
        <v>2.2599999999999999E-3</v>
      </c>
      <c r="R255" s="186">
        <f>Q255*H255</f>
        <v>2.2599999999999999E-3</v>
      </c>
      <c r="S255" s="186">
        <v>0</v>
      </c>
      <c r="T255" s="18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8" t="s">
        <v>90</v>
      </c>
      <c r="AT255" s="188" t="s">
        <v>163</v>
      </c>
      <c r="AU255" s="188" t="s">
        <v>84</v>
      </c>
      <c r="AY255" s="20" t="s">
        <v>159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20" t="s">
        <v>80</v>
      </c>
      <c r="BK255" s="189">
        <f>ROUND(I255*H255,2)</f>
        <v>0</v>
      </c>
      <c r="BL255" s="20" t="s">
        <v>90</v>
      </c>
      <c r="BM255" s="188" t="s">
        <v>1156</v>
      </c>
    </row>
    <row r="256" spans="1:65" s="2" customFormat="1" ht="19.5">
      <c r="A256" s="37"/>
      <c r="B256" s="38"/>
      <c r="C256" s="39"/>
      <c r="D256" s="190" t="s">
        <v>169</v>
      </c>
      <c r="E256" s="39"/>
      <c r="F256" s="191" t="s">
        <v>827</v>
      </c>
      <c r="G256" s="39"/>
      <c r="H256" s="39"/>
      <c r="I256" s="192"/>
      <c r="J256" s="39"/>
      <c r="K256" s="39"/>
      <c r="L256" s="42"/>
      <c r="M256" s="193"/>
      <c r="N256" s="194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169</v>
      </c>
      <c r="AU256" s="20" t="s">
        <v>84</v>
      </c>
    </row>
    <row r="257" spans="1:65" s="2" customFormat="1" ht="11.25">
      <c r="A257" s="37"/>
      <c r="B257" s="38"/>
      <c r="C257" s="39"/>
      <c r="D257" s="195" t="s">
        <v>171</v>
      </c>
      <c r="E257" s="39"/>
      <c r="F257" s="196" t="s">
        <v>828</v>
      </c>
      <c r="G257" s="39"/>
      <c r="H257" s="39"/>
      <c r="I257" s="192"/>
      <c r="J257" s="39"/>
      <c r="K257" s="39"/>
      <c r="L257" s="42"/>
      <c r="M257" s="193"/>
      <c r="N257" s="194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171</v>
      </c>
      <c r="AU257" s="20" t="s">
        <v>84</v>
      </c>
    </row>
    <row r="258" spans="1:65" s="13" customFormat="1" ht="11.25">
      <c r="B258" s="197"/>
      <c r="C258" s="198"/>
      <c r="D258" s="190" t="s">
        <v>173</v>
      </c>
      <c r="E258" s="199" t="s">
        <v>19</v>
      </c>
      <c r="F258" s="200" t="s">
        <v>829</v>
      </c>
      <c r="G258" s="198"/>
      <c r="H258" s="199" t="s">
        <v>19</v>
      </c>
      <c r="I258" s="201"/>
      <c r="J258" s="198"/>
      <c r="K258" s="198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173</v>
      </c>
      <c r="AU258" s="206" t="s">
        <v>84</v>
      </c>
      <c r="AV258" s="13" t="s">
        <v>80</v>
      </c>
      <c r="AW258" s="13" t="s">
        <v>35</v>
      </c>
      <c r="AX258" s="13" t="s">
        <v>75</v>
      </c>
      <c r="AY258" s="206" t="s">
        <v>159</v>
      </c>
    </row>
    <row r="259" spans="1:65" s="14" customFormat="1" ht="11.25">
      <c r="B259" s="207"/>
      <c r="C259" s="208"/>
      <c r="D259" s="190" t="s">
        <v>173</v>
      </c>
      <c r="E259" s="209" t="s">
        <v>19</v>
      </c>
      <c r="F259" s="210" t="s">
        <v>80</v>
      </c>
      <c r="G259" s="208"/>
      <c r="H259" s="211">
        <v>1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173</v>
      </c>
      <c r="AU259" s="217" t="s">
        <v>84</v>
      </c>
      <c r="AV259" s="14" t="s">
        <v>84</v>
      </c>
      <c r="AW259" s="14" t="s">
        <v>35</v>
      </c>
      <c r="AX259" s="14" t="s">
        <v>80</v>
      </c>
      <c r="AY259" s="217" t="s">
        <v>159</v>
      </c>
    </row>
    <row r="260" spans="1:65" s="2" customFormat="1" ht="16.5" customHeight="1">
      <c r="A260" s="37"/>
      <c r="B260" s="38"/>
      <c r="C260" s="177" t="s">
        <v>513</v>
      </c>
      <c r="D260" s="177" t="s">
        <v>163</v>
      </c>
      <c r="E260" s="178" t="s">
        <v>830</v>
      </c>
      <c r="F260" s="179" t="s">
        <v>831</v>
      </c>
      <c r="G260" s="180" t="s">
        <v>216</v>
      </c>
      <c r="H260" s="181">
        <v>1</v>
      </c>
      <c r="I260" s="182"/>
      <c r="J260" s="183">
        <f>ROUND(I260*H260,2)</f>
        <v>0</v>
      </c>
      <c r="K260" s="179" t="s">
        <v>167</v>
      </c>
      <c r="L260" s="42"/>
      <c r="M260" s="184" t="s">
        <v>19</v>
      </c>
      <c r="N260" s="185" t="s">
        <v>46</v>
      </c>
      <c r="O260" s="67"/>
      <c r="P260" s="186">
        <f>O260*H260</f>
        <v>0</v>
      </c>
      <c r="Q260" s="186">
        <v>0</v>
      </c>
      <c r="R260" s="186">
        <f>Q260*H260</f>
        <v>0</v>
      </c>
      <c r="S260" s="186">
        <v>0</v>
      </c>
      <c r="T260" s="18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8" t="s">
        <v>228</v>
      </c>
      <c r="AT260" s="188" t="s">
        <v>163</v>
      </c>
      <c r="AU260" s="188" t="s">
        <v>84</v>
      </c>
      <c r="AY260" s="20" t="s">
        <v>159</v>
      </c>
      <c r="BE260" s="189">
        <f>IF(N260="základní",J260,0)</f>
        <v>0</v>
      </c>
      <c r="BF260" s="189">
        <f>IF(N260="snížená",J260,0)</f>
        <v>0</v>
      </c>
      <c r="BG260" s="189">
        <f>IF(N260="zákl. přenesená",J260,0)</f>
        <v>0</v>
      </c>
      <c r="BH260" s="189">
        <f>IF(N260="sníž. přenesená",J260,0)</f>
        <v>0</v>
      </c>
      <c r="BI260" s="189">
        <f>IF(N260="nulová",J260,0)</f>
        <v>0</v>
      </c>
      <c r="BJ260" s="20" t="s">
        <v>80</v>
      </c>
      <c r="BK260" s="189">
        <f>ROUND(I260*H260,2)</f>
        <v>0</v>
      </c>
      <c r="BL260" s="20" t="s">
        <v>228</v>
      </c>
      <c r="BM260" s="188" t="s">
        <v>1157</v>
      </c>
    </row>
    <row r="261" spans="1:65" s="2" customFormat="1" ht="11.25">
      <c r="A261" s="37"/>
      <c r="B261" s="38"/>
      <c r="C261" s="39"/>
      <c r="D261" s="190" t="s">
        <v>169</v>
      </c>
      <c r="E261" s="39"/>
      <c r="F261" s="191" t="s">
        <v>833</v>
      </c>
      <c r="G261" s="39"/>
      <c r="H261" s="39"/>
      <c r="I261" s="192"/>
      <c r="J261" s="39"/>
      <c r="K261" s="39"/>
      <c r="L261" s="42"/>
      <c r="M261" s="193"/>
      <c r="N261" s="194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169</v>
      </c>
      <c r="AU261" s="20" t="s">
        <v>84</v>
      </c>
    </row>
    <row r="262" spans="1:65" s="2" customFormat="1" ht="11.25">
      <c r="A262" s="37"/>
      <c r="B262" s="38"/>
      <c r="C262" s="39"/>
      <c r="D262" s="195" t="s">
        <v>171</v>
      </c>
      <c r="E262" s="39"/>
      <c r="F262" s="196" t="s">
        <v>834</v>
      </c>
      <c r="G262" s="39"/>
      <c r="H262" s="39"/>
      <c r="I262" s="192"/>
      <c r="J262" s="39"/>
      <c r="K262" s="39"/>
      <c r="L262" s="42"/>
      <c r="M262" s="193"/>
      <c r="N262" s="194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171</v>
      </c>
      <c r="AU262" s="20" t="s">
        <v>84</v>
      </c>
    </row>
    <row r="263" spans="1:65" s="2" customFormat="1" ht="16.5" customHeight="1">
      <c r="A263" s="37"/>
      <c r="B263" s="38"/>
      <c r="C263" s="177" t="s">
        <v>522</v>
      </c>
      <c r="D263" s="177" t="s">
        <v>163</v>
      </c>
      <c r="E263" s="178" t="s">
        <v>835</v>
      </c>
      <c r="F263" s="179" t="s">
        <v>836</v>
      </c>
      <c r="G263" s="180" t="s">
        <v>216</v>
      </c>
      <c r="H263" s="181">
        <v>1</v>
      </c>
      <c r="I263" s="182"/>
      <c r="J263" s="183">
        <f>ROUND(I263*H263,2)</f>
        <v>0</v>
      </c>
      <c r="K263" s="179" t="s">
        <v>167</v>
      </c>
      <c r="L263" s="42"/>
      <c r="M263" s="184" t="s">
        <v>19</v>
      </c>
      <c r="N263" s="185" t="s">
        <v>46</v>
      </c>
      <c r="O263" s="67"/>
      <c r="P263" s="186">
        <f>O263*H263</f>
        <v>0</v>
      </c>
      <c r="Q263" s="186">
        <v>0</v>
      </c>
      <c r="R263" s="186">
        <f>Q263*H263</f>
        <v>0</v>
      </c>
      <c r="S263" s="186">
        <v>3.5220000000000001E-2</v>
      </c>
      <c r="T263" s="187">
        <f>S263*H263</f>
        <v>3.5220000000000001E-2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8" t="s">
        <v>228</v>
      </c>
      <c r="AT263" s="188" t="s">
        <v>163</v>
      </c>
      <c r="AU263" s="188" t="s">
        <v>84</v>
      </c>
      <c r="AY263" s="20" t="s">
        <v>159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20" t="s">
        <v>80</v>
      </c>
      <c r="BK263" s="189">
        <f>ROUND(I263*H263,2)</f>
        <v>0</v>
      </c>
      <c r="BL263" s="20" t="s">
        <v>228</v>
      </c>
      <c r="BM263" s="188" t="s">
        <v>1158</v>
      </c>
    </row>
    <row r="264" spans="1:65" s="2" customFormat="1" ht="11.25">
      <c r="A264" s="37"/>
      <c r="B264" s="38"/>
      <c r="C264" s="39"/>
      <c r="D264" s="190" t="s">
        <v>169</v>
      </c>
      <c r="E264" s="39"/>
      <c r="F264" s="191" t="s">
        <v>838</v>
      </c>
      <c r="G264" s="39"/>
      <c r="H264" s="39"/>
      <c r="I264" s="192"/>
      <c r="J264" s="39"/>
      <c r="K264" s="39"/>
      <c r="L264" s="42"/>
      <c r="M264" s="193"/>
      <c r="N264" s="194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169</v>
      </c>
      <c r="AU264" s="20" t="s">
        <v>84</v>
      </c>
    </row>
    <row r="265" spans="1:65" s="2" customFormat="1" ht="11.25">
      <c r="A265" s="37"/>
      <c r="B265" s="38"/>
      <c r="C265" s="39"/>
      <c r="D265" s="195" t="s">
        <v>171</v>
      </c>
      <c r="E265" s="39"/>
      <c r="F265" s="196" t="s">
        <v>839</v>
      </c>
      <c r="G265" s="39"/>
      <c r="H265" s="39"/>
      <c r="I265" s="192"/>
      <c r="J265" s="39"/>
      <c r="K265" s="39"/>
      <c r="L265" s="42"/>
      <c r="M265" s="193"/>
      <c r="N265" s="194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171</v>
      </c>
      <c r="AU265" s="20" t="s">
        <v>84</v>
      </c>
    </row>
    <row r="266" spans="1:65" s="2" customFormat="1" ht="24.2" customHeight="1">
      <c r="A266" s="37"/>
      <c r="B266" s="38"/>
      <c r="C266" s="177" t="s">
        <v>529</v>
      </c>
      <c r="D266" s="177" t="s">
        <v>163</v>
      </c>
      <c r="E266" s="178" t="s">
        <v>840</v>
      </c>
      <c r="F266" s="179" t="s">
        <v>841</v>
      </c>
      <c r="G266" s="180" t="s">
        <v>216</v>
      </c>
      <c r="H266" s="181">
        <v>1</v>
      </c>
      <c r="I266" s="182"/>
      <c r="J266" s="183">
        <f>ROUND(I266*H266,2)</f>
        <v>0</v>
      </c>
      <c r="K266" s="179" t="s">
        <v>167</v>
      </c>
      <c r="L266" s="42"/>
      <c r="M266" s="184" t="s">
        <v>19</v>
      </c>
      <c r="N266" s="185" t="s">
        <v>46</v>
      </c>
      <c r="O266" s="67"/>
      <c r="P266" s="186">
        <f>O266*H266</f>
        <v>0</v>
      </c>
      <c r="Q266" s="186">
        <v>1.4E-3</v>
      </c>
      <c r="R266" s="186">
        <f>Q266*H266</f>
        <v>1.4E-3</v>
      </c>
      <c r="S266" s="186">
        <v>0</v>
      </c>
      <c r="T266" s="18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8" t="s">
        <v>228</v>
      </c>
      <c r="AT266" s="188" t="s">
        <v>163</v>
      </c>
      <c r="AU266" s="188" t="s">
        <v>84</v>
      </c>
      <c r="AY266" s="20" t="s">
        <v>159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20" t="s">
        <v>80</v>
      </c>
      <c r="BK266" s="189">
        <f>ROUND(I266*H266,2)</f>
        <v>0</v>
      </c>
      <c r="BL266" s="20" t="s">
        <v>228</v>
      </c>
      <c r="BM266" s="188" t="s">
        <v>1159</v>
      </c>
    </row>
    <row r="267" spans="1:65" s="2" customFormat="1" ht="19.5">
      <c r="A267" s="37"/>
      <c r="B267" s="38"/>
      <c r="C267" s="39"/>
      <c r="D267" s="190" t="s">
        <v>169</v>
      </c>
      <c r="E267" s="39"/>
      <c r="F267" s="191" t="s">
        <v>843</v>
      </c>
      <c r="G267" s="39"/>
      <c r="H267" s="39"/>
      <c r="I267" s="192"/>
      <c r="J267" s="39"/>
      <c r="K267" s="39"/>
      <c r="L267" s="42"/>
      <c r="M267" s="193"/>
      <c r="N267" s="194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169</v>
      </c>
      <c r="AU267" s="20" t="s">
        <v>84</v>
      </c>
    </row>
    <row r="268" spans="1:65" s="2" customFormat="1" ht="11.25">
      <c r="A268" s="37"/>
      <c r="B268" s="38"/>
      <c r="C268" s="39"/>
      <c r="D268" s="195" t="s">
        <v>171</v>
      </c>
      <c r="E268" s="39"/>
      <c r="F268" s="196" t="s">
        <v>844</v>
      </c>
      <c r="G268" s="39"/>
      <c r="H268" s="39"/>
      <c r="I268" s="192"/>
      <c r="J268" s="39"/>
      <c r="K268" s="39"/>
      <c r="L268" s="42"/>
      <c r="M268" s="193"/>
      <c r="N268" s="194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171</v>
      </c>
      <c r="AU268" s="20" t="s">
        <v>84</v>
      </c>
    </row>
    <row r="269" spans="1:65" s="2" customFormat="1" ht="16.5" customHeight="1">
      <c r="A269" s="37"/>
      <c r="B269" s="38"/>
      <c r="C269" s="177" t="s">
        <v>534</v>
      </c>
      <c r="D269" s="177" t="s">
        <v>163</v>
      </c>
      <c r="E269" s="178" t="s">
        <v>845</v>
      </c>
      <c r="F269" s="179" t="s">
        <v>846</v>
      </c>
      <c r="G269" s="180" t="s">
        <v>216</v>
      </c>
      <c r="H269" s="181">
        <v>1</v>
      </c>
      <c r="I269" s="182"/>
      <c r="J269" s="183">
        <f>ROUND(I269*H269,2)</f>
        <v>0</v>
      </c>
      <c r="K269" s="179" t="s">
        <v>167</v>
      </c>
      <c r="L269" s="42"/>
      <c r="M269" s="184" t="s">
        <v>19</v>
      </c>
      <c r="N269" s="185" t="s">
        <v>46</v>
      </c>
      <c r="O269" s="67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8" t="s">
        <v>228</v>
      </c>
      <c r="AT269" s="188" t="s">
        <v>163</v>
      </c>
      <c r="AU269" s="188" t="s">
        <v>84</v>
      </c>
      <c r="AY269" s="20" t="s">
        <v>159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80</v>
      </c>
      <c r="BK269" s="189">
        <f>ROUND(I269*H269,2)</f>
        <v>0</v>
      </c>
      <c r="BL269" s="20" t="s">
        <v>228</v>
      </c>
      <c r="BM269" s="188" t="s">
        <v>1160</v>
      </c>
    </row>
    <row r="270" spans="1:65" s="2" customFormat="1" ht="11.25">
      <c r="A270" s="37"/>
      <c r="B270" s="38"/>
      <c r="C270" s="39"/>
      <c r="D270" s="190" t="s">
        <v>169</v>
      </c>
      <c r="E270" s="39"/>
      <c r="F270" s="191" t="s">
        <v>846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169</v>
      </c>
      <c r="AU270" s="20" t="s">
        <v>84</v>
      </c>
    </row>
    <row r="271" spans="1:65" s="2" customFormat="1" ht="11.25">
      <c r="A271" s="37"/>
      <c r="B271" s="38"/>
      <c r="C271" s="39"/>
      <c r="D271" s="195" t="s">
        <v>171</v>
      </c>
      <c r="E271" s="39"/>
      <c r="F271" s="196" t="s">
        <v>848</v>
      </c>
      <c r="G271" s="39"/>
      <c r="H271" s="39"/>
      <c r="I271" s="192"/>
      <c r="J271" s="39"/>
      <c r="K271" s="39"/>
      <c r="L271" s="42"/>
      <c r="M271" s="193"/>
      <c r="N271" s="194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171</v>
      </c>
      <c r="AU271" s="20" t="s">
        <v>84</v>
      </c>
    </row>
    <row r="272" spans="1:65" s="12" customFormat="1" ht="22.9" customHeight="1">
      <c r="B272" s="161"/>
      <c r="C272" s="162"/>
      <c r="D272" s="163" t="s">
        <v>74</v>
      </c>
      <c r="E272" s="175" t="s">
        <v>511</v>
      </c>
      <c r="F272" s="175" t="s">
        <v>512</v>
      </c>
      <c r="G272" s="162"/>
      <c r="H272" s="162"/>
      <c r="I272" s="165"/>
      <c r="J272" s="176">
        <f>BK272</f>
        <v>0</v>
      </c>
      <c r="K272" s="162"/>
      <c r="L272" s="167"/>
      <c r="M272" s="168"/>
      <c r="N272" s="169"/>
      <c r="O272" s="169"/>
      <c r="P272" s="170">
        <f>SUM(P273:P292)</f>
        <v>0</v>
      </c>
      <c r="Q272" s="169"/>
      <c r="R272" s="170">
        <f>SUM(R273:R292)</f>
        <v>2.8900000000000002E-3</v>
      </c>
      <c r="S272" s="169"/>
      <c r="T272" s="171">
        <f>SUM(T273:T292)</f>
        <v>1.8822499999999999E-2</v>
      </c>
      <c r="AR272" s="172" t="s">
        <v>84</v>
      </c>
      <c r="AT272" s="173" t="s">
        <v>74</v>
      </c>
      <c r="AU272" s="173" t="s">
        <v>80</v>
      </c>
      <c r="AY272" s="172" t="s">
        <v>159</v>
      </c>
      <c r="BK272" s="174">
        <f>SUM(BK273:BK292)</f>
        <v>0</v>
      </c>
    </row>
    <row r="273" spans="1:65" s="2" customFormat="1" ht="16.5" customHeight="1">
      <c r="A273" s="37"/>
      <c r="B273" s="38"/>
      <c r="C273" s="177" t="s">
        <v>541</v>
      </c>
      <c r="D273" s="177" t="s">
        <v>163</v>
      </c>
      <c r="E273" s="178" t="s">
        <v>514</v>
      </c>
      <c r="F273" s="179" t="s">
        <v>515</v>
      </c>
      <c r="G273" s="180" t="s">
        <v>166</v>
      </c>
      <c r="H273" s="181">
        <v>1.75</v>
      </c>
      <c r="I273" s="182"/>
      <c r="J273" s="183">
        <f>ROUND(I273*H273,2)</f>
        <v>0</v>
      </c>
      <c r="K273" s="179" t="s">
        <v>167</v>
      </c>
      <c r="L273" s="42"/>
      <c r="M273" s="184" t="s">
        <v>19</v>
      </c>
      <c r="N273" s="185" t="s">
        <v>46</v>
      </c>
      <c r="O273" s="67"/>
      <c r="P273" s="186">
        <f>O273*H273</f>
        <v>0</v>
      </c>
      <c r="Q273" s="186">
        <v>0</v>
      </c>
      <c r="R273" s="186">
        <f>Q273*H273</f>
        <v>0</v>
      </c>
      <c r="S273" s="186">
        <v>1.75E-3</v>
      </c>
      <c r="T273" s="187">
        <f>S273*H273</f>
        <v>3.0625000000000001E-3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8" t="s">
        <v>228</v>
      </c>
      <c r="AT273" s="188" t="s">
        <v>163</v>
      </c>
      <c r="AU273" s="188" t="s">
        <v>84</v>
      </c>
      <c r="AY273" s="20" t="s">
        <v>159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20" t="s">
        <v>80</v>
      </c>
      <c r="BK273" s="189">
        <f>ROUND(I273*H273,2)</f>
        <v>0</v>
      </c>
      <c r="BL273" s="20" t="s">
        <v>228</v>
      </c>
      <c r="BM273" s="188" t="s">
        <v>1161</v>
      </c>
    </row>
    <row r="274" spans="1:65" s="2" customFormat="1" ht="11.25">
      <c r="A274" s="37"/>
      <c r="B274" s="38"/>
      <c r="C274" s="39"/>
      <c r="D274" s="190" t="s">
        <v>169</v>
      </c>
      <c r="E274" s="39"/>
      <c r="F274" s="191" t="s">
        <v>517</v>
      </c>
      <c r="G274" s="39"/>
      <c r="H274" s="39"/>
      <c r="I274" s="192"/>
      <c r="J274" s="39"/>
      <c r="K274" s="39"/>
      <c r="L274" s="42"/>
      <c r="M274" s="193"/>
      <c r="N274" s="194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169</v>
      </c>
      <c r="AU274" s="20" t="s">
        <v>84</v>
      </c>
    </row>
    <row r="275" spans="1:65" s="2" customFormat="1" ht="11.25">
      <c r="A275" s="37"/>
      <c r="B275" s="38"/>
      <c r="C275" s="39"/>
      <c r="D275" s="195" t="s">
        <v>171</v>
      </c>
      <c r="E275" s="39"/>
      <c r="F275" s="196" t="s">
        <v>518</v>
      </c>
      <c r="G275" s="39"/>
      <c r="H275" s="39"/>
      <c r="I275" s="192"/>
      <c r="J275" s="39"/>
      <c r="K275" s="39"/>
      <c r="L275" s="42"/>
      <c r="M275" s="193"/>
      <c r="N275" s="194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171</v>
      </c>
      <c r="AU275" s="20" t="s">
        <v>84</v>
      </c>
    </row>
    <row r="276" spans="1:65" s="13" customFormat="1" ht="11.25">
      <c r="B276" s="197"/>
      <c r="C276" s="198"/>
      <c r="D276" s="190" t="s">
        <v>173</v>
      </c>
      <c r="E276" s="199" t="s">
        <v>19</v>
      </c>
      <c r="F276" s="200" t="s">
        <v>850</v>
      </c>
      <c r="G276" s="198"/>
      <c r="H276" s="199" t="s">
        <v>19</v>
      </c>
      <c r="I276" s="201"/>
      <c r="J276" s="198"/>
      <c r="K276" s="198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173</v>
      </c>
      <c r="AU276" s="206" t="s">
        <v>84</v>
      </c>
      <c r="AV276" s="13" t="s">
        <v>80</v>
      </c>
      <c r="AW276" s="13" t="s">
        <v>35</v>
      </c>
      <c r="AX276" s="13" t="s">
        <v>75</v>
      </c>
      <c r="AY276" s="206" t="s">
        <v>159</v>
      </c>
    </row>
    <row r="277" spans="1:65" s="14" customFormat="1" ht="11.25">
      <c r="B277" s="207"/>
      <c r="C277" s="208"/>
      <c r="D277" s="190" t="s">
        <v>173</v>
      </c>
      <c r="E277" s="209" t="s">
        <v>19</v>
      </c>
      <c r="F277" s="210" t="s">
        <v>1104</v>
      </c>
      <c r="G277" s="208"/>
      <c r="H277" s="211">
        <v>1.75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173</v>
      </c>
      <c r="AU277" s="217" t="s">
        <v>84</v>
      </c>
      <c r="AV277" s="14" t="s">
        <v>84</v>
      </c>
      <c r="AW277" s="14" t="s">
        <v>35</v>
      </c>
      <c r="AX277" s="14" t="s">
        <v>75</v>
      </c>
      <c r="AY277" s="217" t="s">
        <v>159</v>
      </c>
    </row>
    <row r="278" spans="1:65" s="2" customFormat="1" ht="16.5" customHeight="1">
      <c r="A278" s="37"/>
      <c r="B278" s="38"/>
      <c r="C278" s="177" t="s">
        <v>547</v>
      </c>
      <c r="D278" s="177" t="s">
        <v>163</v>
      </c>
      <c r="E278" s="178" t="s">
        <v>852</v>
      </c>
      <c r="F278" s="179" t="s">
        <v>853</v>
      </c>
      <c r="G278" s="180" t="s">
        <v>166</v>
      </c>
      <c r="H278" s="181">
        <v>4</v>
      </c>
      <c r="I278" s="182"/>
      <c r="J278" s="183">
        <f>ROUND(I278*H278,2)</f>
        <v>0</v>
      </c>
      <c r="K278" s="179" t="s">
        <v>167</v>
      </c>
      <c r="L278" s="42"/>
      <c r="M278" s="184" t="s">
        <v>19</v>
      </c>
      <c r="N278" s="185" t="s">
        <v>46</v>
      </c>
      <c r="O278" s="67"/>
      <c r="P278" s="186">
        <f>O278*H278</f>
        <v>0</v>
      </c>
      <c r="Q278" s="186">
        <v>0</v>
      </c>
      <c r="R278" s="186">
        <f>Q278*H278</f>
        <v>0</v>
      </c>
      <c r="S278" s="186">
        <v>3.9399999999999999E-3</v>
      </c>
      <c r="T278" s="187">
        <f>S278*H278</f>
        <v>1.576E-2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8" t="s">
        <v>228</v>
      </c>
      <c r="AT278" s="188" t="s">
        <v>163</v>
      </c>
      <c r="AU278" s="188" t="s">
        <v>84</v>
      </c>
      <c r="AY278" s="20" t="s">
        <v>159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20" t="s">
        <v>80</v>
      </c>
      <c r="BK278" s="189">
        <f>ROUND(I278*H278,2)</f>
        <v>0</v>
      </c>
      <c r="BL278" s="20" t="s">
        <v>228</v>
      </c>
      <c r="BM278" s="188" t="s">
        <v>1162</v>
      </c>
    </row>
    <row r="279" spans="1:65" s="2" customFormat="1" ht="11.25">
      <c r="A279" s="37"/>
      <c r="B279" s="38"/>
      <c r="C279" s="39"/>
      <c r="D279" s="190" t="s">
        <v>169</v>
      </c>
      <c r="E279" s="39"/>
      <c r="F279" s="191" t="s">
        <v>855</v>
      </c>
      <c r="G279" s="39"/>
      <c r="H279" s="39"/>
      <c r="I279" s="192"/>
      <c r="J279" s="39"/>
      <c r="K279" s="39"/>
      <c r="L279" s="42"/>
      <c r="M279" s="193"/>
      <c r="N279" s="194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169</v>
      </c>
      <c r="AU279" s="20" t="s">
        <v>84</v>
      </c>
    </row>
    <row r="280" spans="1:65" s="2" customFormat="1" ht="11.25">
      <c r="A280" s="37"/>
      <c r="B280" s="38"/>
      <c r="C280" s="39"/>
      <c r="D280" s="195" t="s">
        <v>171</v>
      </c>
      <c r="E280" s="39"/>
      <c r="F280" s="196" t="s">
        <v>856</v>
      </c>
      <c r="G280" s="39"/>
      <c r="H280" s="39"/>
      <c r="I280" s="192"/>
      <c r="J280" s="39"/>
      <c r="K280" s="39"/>
      <c r="L280" s="42"/>
      <c r="M280" s="193"/>
      <c r="N280" s="194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171</v>
      </c>
      <c r="AU280" s="20" t="s">
        <v>84</v>
      </c>
    </row>
    <row r="281" spans="1:65" s="14" customFormat="1" ht="11.25">
      <c r="B281" s="207"/>
      <c r="C281" s="208"/>
      <c r="D281" s="190" t="s">
        <v>173</v>
      </c>
      <c r="E281" s="209" t="s">
        <v>19</v>
      </c>
      <c r="F281" s="210" t="s">
        <v>90</v>
      </c>
      <c r="G281" s="208"/>
      <c r="H281" s="211">
        <v>4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173</v>
      </c>
      <c r="AU281" s="217" t="s">
        <v>84</v>
      </c>
      <c r="AV281" s="14" t="s">
        <v>84</v>
      </c>
      <c r="AW281" s="14" t="s">
        <v>35</v>
      </c>
      <c r="AX281" s="14" t="s">
        <v>80</v>
      </c>
      <c r="AY281" s="217" t="s">
        <v>159</v>
      </c>
    </row>
    <row r="282" spans="1:65" s="2" customFormat="1" ht="16.5" customHeight="1">
      <c r="A282" s="37"/>
      <c r="B282" s="38"/>
      <c r="C282" s="177" t="s">
        <v>551</v>
      </c>
      <c r="D282" s="177" t="s">
        <v>163</v>
      </c>
      <c r="E282" s="178" t="s">
        <v>858</v>
      </c>
      <c r="F282" s="179" t="s">
        <v>859</v>
      </c>
      <c r="G282" s="180" t="s">
        <v>166</v>
      </c>
      <c r="H282" s="181">
        <v>4</v>
      </c>
      <c r="I282" s="182"/>
      <c r="J282" s="183">
        <f>ROUND(I282*H282,2)</f>
        <v>0</v>
      </c>
      <c r="K282" s="179" t="s">
        <v>167</v>
      </c>
      <c r="L282" s="42"/>
      <c r="M282" s="184" t="s">
        <v>19</v>
      </c>
      <c r="N282" s="185" t="s">
        <v>46</v>
      </c>
      <c r="O282" s="67"/>
      <c r="P282" s="186">
        <f>O282*H282</f>
        <v>0</v>
      </c>
      <c r="Q282" s="186">
        <v>0</v>
      </c>
      <c r="R282" s="186">
        <f>Q282*H282</f>
        <v>0</v>
      </c>
      <c r="S282" s="186">
        <v>0</v>
      </c>
      <c r="T282" s="18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8" t="s">
        <v>228</v>
      </c>
      <c r="AT282" s="188" t="s">
        <v>163</v>
      </c>
      <c r="AU282" s="188" t="s">
        <v>84</v>
      </c>
      <c r="AY282" s="20" t="s">
        <v>159</v>
      </c>
      <c r="BE282" s="189">
        <f>IF(N282="základní",J282,0)</f>
        <v>0</v>
      </c>
      <c r="BF282" s="189">
        <f>IF(N282="snížená",J282,0)</f>
        <v>0</v>
      </c>
      <c r="BG282" s="189">
        <f>IF(N282="zákl. přenesená",J282,0)</f>
        <v>0</v>
      </c>
      <c r="BH282" s="189">
        <f>IF(N282="sníž. přenesená",J282,0)</f>
        <v>0</v>
      </c>
      <c r="BI282" s="189">
        <f>IF(N282="nulová",J282,0)</f>
        <v>0</v>
      </c>
      <c r="BJ282" s="20" t="s">
        <v>80</v>
      </c>
      <c r="BK282" s="189">
        <f>ROUND(I282*H282,2)</f>
        <v>0</v>
      </c>
      <c r="BL282" s="20" t="s">
        <v>228</v>
      </c>
      <c r="BM282" s="188" t="s">
        <v>1163</v>
      </c>
    </row>
    <row r="283" spans="1:65" s="2" customFormat="1" ht="11.25">
      <c r="A283" s="37"/>
      <c r="B283" s="38"/>
      <c r="C283" s="39"/>
      <c r="D283" s="190" t="s">
        <v>169</v>
      </c>
      <c r="E283" s="39"/>
      <c r="F283" s="191" t="s">
        <v>861</v>
      </c>
      <c r="G283" s="39"/>
      <c r="H283" s="39"/>
      <c r="I283" s="192"/>
      <c r="J283" s="39"/>
      <c r="K283" s="39"/>
      <c r="L283" s="42"/>
      <c r="M283" s="193"/>
      <c r="N283" s="194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169</v>
      </c>
      <c r="AU283" s="20" t="s">
        <v>84</v>
      </c>
    </row>
    <row r="284" spans="1:65" s="2" customFormat="1" ht="11.25">
      <c r="A284" s="37"/>
      <c r="B284" s="38"/>
      <c r="C284" s="39"/>
      <c r="D284" s="195" t="s">
        <v>171</v>
      </c>
      <c r="E284" s="39"/>
      <c r="F284" s="196" t="s">
        <v>862</v>
      </c>
      <c r="G284" s="39"/>
      <c r="H284" s="39"/>
      <c r="I284" s="192"/>
      <c r="J284" s="39"/>
      <c r="K284" s="39"/>
      <c r="L284" s="42"/>
      <c r="M284" s="193"/>
      <c r="N284" s="194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171</v>
      </c>
      <c r="AU284" s="20" t="s">
        <v>84</v>
      </c>
    </row>
    <row r="285" spans="1:65" s="2" customFormat="1" ht="16.5" customHeight="1">
      <c r="A285" s="37"/>
      <c r="B285" s="38"/>
      <c r="C285" s="177" t="s">
        <v>557</v>
      </c>
      <c r="D285" s="177" t="s">
        <v>163</v>
      </c>
      <c r="E285" s="178" t="s">
        <v>863</v>
      </c>
      <c r="F285" s="179" t="s">
        <v>864</v>
      </c>
      <c r="G285" s="180" t="s">
        <v>216</v>
      </c>
      <c r="H285" s="181">
        <v>2</v>
      </c>
      <c r="I285" s="182"/>
      <c r="J285" s="183">
        <f>ROUND(I285*H285,2)</f>
        <v>0</v>
      </c>
      <c r="K285" s="179" t="s">
        <v>167</v>
      </c>
      <c r="L285" s="42"/>
      <c r="M285" s="184" t="s">
        <v>19</v>
      </c>
      <c r="N285" s="185" t="s">
        <v>46</v>
      </c>
      <c r="O285" s="67"/>
      <c r="P285" s="186">
        <f>O285*H285</f>
        <v>0</v>
      </c>
      <c r="Q285" s="186">
        <v>0</v>
      </c>
      <c r="R285" s="186">
        <f>Q285*H285</f>
        <v>0</v>
      </c>
      <c r="S285" s="186">
        <v>0</v>
      </c>
      <c r="T285" s="18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8" t="s">
        <v>228</v>
      </c>
      <c r="AT285" s="188" t="s">
        <v>163</v>
      </c>
      <c r="AU285" s="188" t="s">
        <v>84</v>
      </c>
      <c r="AY285" s="20" t="s">
        <v>159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20" t="s">
        <v>80</v>
      </c>
      <c r="BK285" s="189">
        <f>ROUND(I285*H285,2)</f>
        <v>0</v>
      </c>
      <c r="BL285" s="20" t="s">
        <v>228</v>
      </c>
      <c r="BM285" s="188" t="s">
        <v>1164</v>
      </c>
    </row>
    <row r="286" spans="1:65" s="2" customFormat="1" ht="11.25">
      <c r="A286" s="37"/>
      <c r="B286" s="38"/>
      <c r="C286" s="39"/>
      <c r="D286" s="190" t="s">
        <v>169</v>
      </c>
      <c r="E286" s="39"/>
      <c r="F286" s="191" t="s">
        <v>866</v>
      </c>
      <c r="G286" s="39"/>
      <c r="H286" s="39"/>
      <c r="I286" s="192"/>
      <c r="J286" s="39"/>
      <c r="K286" s="39"/>
      <c r="L286" s="42"/>
      <c r="M286" s="193"/>
      <c r="N286" s="194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169</v>
      </c>
      <c r="AU286" s="20" t="s">
        <v>84</v>
      </c>
    </row>
    <row r="287" spans="1:65" s="2" customFormat="1" ht="11.25">
      <c r="A287" s="37"/>
      <c r="B287" s="38"/>
      <c r="C287" s="39"/>
      <c r="D287" s="195" t="s">
        <v>171</v>
      </c>
      <c r="E287" s="39"/>
      <c r="F287" s="196" t="s">
        <v>867</v>
      </c>
      <c r="G287" s="39"/>
      <c r="H287" s="39"/>
      <c r="I287" s="192"/>
      <c r="J287" s="39"/>
      <c r="K287" s="39"/>
      <c r="L287" s="42"/>
      <c r="M287" s="193"/>
      <c r="N287" s="194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171</v>
      </c>
      <c r="AU287" s="20" t="s">
        <v>84</v>
      </c>
    </row>
    <row r="288" spans="1:65" s="2" customFormat="1" ht="24.2" customHeight="1">
      <c r="A288" s="37"/>
      <c r="B288" s="38"/>
      <c r="C288" s="177" t="s">
        <v>565</v>
      </c>
      <c r="D288" s="177" t="s">
        <v>163</v>
      </c>
      <c r="E288" s="178" t="s">
        <v>874</v>
      </c>
      <c r="F288" s="179" t="s">
        <v>875</v>
      </c>
      <c r="G288" s="180" t="s">
        <v>166</v>
      </c>
      <c r="H288" s="181">
        <v>1</v>
      </c>
      <c r="I288" s="182"/>
      <c r="J288" s="183">
        <f>ROUND(I288*H288,2)</f>
        <v>0</v>
      </c>
      <c r="K288" s="179" t="s">
        <v>167</v>
      </c>
      <c r="L288" s="42"/>
      <c r="M288" s="184" t="s">
        <v>19</v>
      </c>
      <c r="N288" s="185" t="s">
        <v>46</v>
      </c>
      <c r="O288" s="67"/>
      <c r="P288" s="186">
        <f>O288*H288</f>
        <v>0</v>
      </c>
      <c r="Q288" s="186">
        <v>2.8900000000000002E-3</v>
      </c>
      <c r="R288" s="186">
        <f>Q288*H288</f>
        <v>2.8900000000000002E-3</v>
      </c>
      <c r="S288" s="186">
        <v>0</v>
      </c>
      <c r="T288" s="18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8" t="s">
        <v>228</v>
      </c>
      <c r="AT288" s="188" t="s">
        <v>163</v>
      </c>
      <c r="AU288" s="188" t="s">
        <v>84</v>
      </c>
      <c r="AY288" s="20" t="s">
        <v>159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20" t="s">
        <v>80</v>
      </c>
      <c r="BK288" s="189">
        <f>ROUND(I288*H288,2)</f>
        <v>0</v>
      </c>
      <c r="BL288" s="20" t="s">
        <v>228</v>
      </c>
      <c r="BM288" s="188" t="s">
        <v>1165</v>
      </c>
    </row>
    <row r="289" spans="1:65" s="2" customFormat="1" ht="19.5">
      <c r="A289" s="37"/>
      <c r="B289" s="38"/>
      <c r="C289" s="39"/>
      <c r="D289" s="190" t="s">
        <v>169</v>
      </c>
      <c r="E289" s="39"/>
      <c r="F289" s="191" t="s">
        <v>877</v>
      </c>
      <c r="G289" s="39"/>
      <c r="H289" s="39"/>
      <c r="I289" s="192"/>
      <c r="J289" s="39"/>
      <c r="K289" s="39"/>
      <c r="L289" s="42"/>
      <c r="M289" s="193"/>
      <c r="N289" s="194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169</v>
      </c>
      <c r="AU289" s="20" t="s">
        <v>84</v>
      </c>
    </row>
    <row r="290" spans="1:65" s="2" customFormat="1" ht="11.25">
      <c r="A290" s="37"/>
      <c r="B290" s="38"/>
      <c r="C290" s="39"/>
      <c r="D290" s="195" t="s">
        <v>171</v>
      </c>
      <c r="E290" s="39"/>
      <c r="F290" s="196" t="s">
        <v>878</v>
      </c>
      <c r="G290" s="39"/>
      <c r="H290" s="39"/>
      <c r="I290" s="192"/>
      <c r="J290" s="39"/>
      <c r="K290" s="39"/>
      <c r="L290" s="42"/>
      <c r="M290" s="193"/>
      <c r="N290" s="194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171</v>
      </c>
      <c r="AU290" s="20" t="s">
        <v>84</v>
      </c>
    </row>
    <row r="291" spans="1:65" s="13" customFormat="1" ht="11.25">
      <c r="B291" s="197"/>
      <c r="C291" s="198"/>
      <c r="D291" s="190" t="s">
        <v>173</v>
      </c>
      <c r="E291" s="199" t="s">
        <v>19</v>
      </c>
      <c r="F291" s="200" t="s">
        <v>1166</v>
      </c>
      <c r="G291" s="198"/>
      <c r="H291" s="199" t="s">
        <v>19</v>
      </c>
      <c r="I291" s="201"/>
      <c r="J291" s="198"/>
      <c r="K291" s="198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173</v>
      </c>
      <c r="AU291" s="206" t="s">
        <v>84</v>
      </c>
      <c r="AV291" s="13" t="s">
        <v>80</v>
      </c>
      <c r="AW291" s="13" t="s">
        <v>35</v>
      </c>
      <c r="AX291" s="13" t="s">
        <v>75</v>
      </c>
      <c r="AY291" s="206" t="s">
        <v>159</v>
      </c>
    </row>
    <row r="292" spans="1:65" s="14" customFormat="1" ht="11.25">
      <c r="B292" s="207"/>
      <c r="C292" s="208"/>
      <c r="D292" s="190" t="s">
        <v>173</v>
      </c>
      <c r="E292" s="209" t="s">
        <v>19</v>
      </c>
      <c r="F292" s="210" t="s">
        <v>80</v>
      </c>
      <c r="G292" s="208"/>
      <c r="H292" s="211">
        <v>1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173</v>
      </c>
      <c r="AU292" s="217" t="s">
        <v>84</v>
      </c>
      <c r="AV292" s="14" t="s">
        <v>84</v>
      </c>
      <c r="AW292" s="14" t="s">
        <v>35</v>
      </c>
      <c r="AX292" s="14" t="s">
        <v>80</v>
      </c>
      <c r="AY292" s="217" t="s">
        <v>159</v>
      </c>
    </row>
    <row r="293" spans="1:65" s="12" customFormat="1" ht="22.9" customHeight="1">
      <c r="B293" s="161"/>
      <c r="C293" s="162"/>
      <c r="D293" s="163" t="s">
        <v>74</v>
      </c>
      <c r="E293" s="175" t="s">
        <v>563</v>
      </c>
      <c r="F293" s="175" t="s">
        <v>564</v>
      </c>
      <c r="G293" s="162"/>
      <c r="H293" s="162"/>
      <c r="I293" s="165"/>
      <c r="J293" s="176">
        <f>BK293</f>
        <v>0</v>
      </c>
      <c r="K293" s="162"/>
      <c r="L293" s="167"/>
      <c r="M293" s="168"/>
      <c r="N293" s="169"/>
      <c r="O293" s="169"/>
      <c r="P293" s="170">
        <f>SUM(P294:P372)</f>
        <v>0</v>
      </c>
      <c r="Q293" s="169"/>
      <c r="R293" s="170">
        <f>SUM(R294:R372)</f>
        <v>3.1432130000000003E-2</v>
      </c>
      <c r="S293" s="169"/>
      <c r="T293" s="171">
        <f>SUM(T294:T372)</f>
        <v>3.525E-4</v>
      </c>
      <c r="AR293" s="172" t="s">
        <v>84</v>
      </c>
      <c r="AT293" s="173" t="s">
        <v>74</v>
      </c>
      <c r="AU293" s="173" t="s">
        <v>80</v>
      </c>
      <c r="AY293" s="172" t="s">
        <v>159</v>
      </c>
      <c r="BK293" s="174">
        <f>SUM(BK294:BK372)</f>
        <v>0</v>
      </c>
    </row>
    <row r="294" spans="1:65" s="2" customFormat="1" ht="24.2" customHeight="1">
      <c r="A294" s="37"/>
      <c r="B294" s="38"/>
      <c r="C294" s="177" t="s">
        <v>572</v>
      </c>
      <c r="D294" s="177" t="s">
        <v>163</v>
      </c>
      <c r="E294" s="178" t="s">
        <v>881</v>
      </c>
      <c r="F294" s="179" t="s">
        <v>882</v>
      </c>
      <c r="G294" s="180" t="s">
        <v>233</v>
      </c>
      <c r="H294" s="181">
        <v>11.75</v>
      </c>
      <c r="I294" s="182"/>
      <c r="J294" s="183">
        <f>ROUND(I294*H294,2)</f>
        <v>0</v>
      </c>
      <c r="K294" s="179" t="s">
        <v>167</v>
      </c>
      <c r="L294" s="42"/>
      <c r="M294" s="184" t="s">
        <v>19</v>
      </c>
      <c r="N294" s="185" t="s">
        <v>46</v>
      </c>
      <c r="O294" s="67"/>
      <c r="P294" s="186">
        <f>O294*H294</f>
        <v>0</v>
      </c>
      <c r="Q294" s="186">
        <v>0</v>
      </c>
      <c r="R294" s="186">
        <f>Q294*H294</f>
        <v>0</v>
      </c>
      <c r="S294" s="186">
        <v>3.0000000000000001E-5</v>
      </c>
      <c r="T294" s="187">
        <f>S294*H294</f>
        <v>3.525E-4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8" t="s">
        <v>228</v>
      </c>
      <c r="AT294" s="188" t="s">
        <v>163</v>
      </c>
      <c r="AU294" s="188" t="s">
        <v>84</v>
      </c>
      <c r="AY294" s="20" t="s">
        <v>159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20" t="s">
        <v>80</v>
      </c>
      <c r="BK294" s="189">
        <f>ROUND(I294*H294,2)</f>
        <v>0</v>
      </c>
      <c r="BL294" s="20" t="s">
        <v>228</v>
      </c>
      <c r="BM294" s="188" t="s">
        <v>1167</v>
      </c>
    </row>
    <row r="295" spans="1:65" s="2" customFormat="1" ht="19.5">
      <c r="A295" s="37"/>
      <c r="B295" s="38"/>
      <c r="C295" s="39"/>
      <c r="D295" s="190" t="s">
        <v>169</v>
      </c>
      <c r="E295" s="39"/>
      <c r="F295" s="191" t="s">
        <v>884</v>
      </c>
      <c r="G295" s="39"/>
      <c r="H295" s="39"/>
      <c r="I295" s="192"/>
      <c r="J295" s="39"/>
      <c r="K295" s="39"/>
      <c r="L295" s="42"/>
      <c r="M295" s="193"/>
      <c r="N295" s="194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169</v>
      </c>
      <c r="AU295" s="20" t="s">
        <v>84</v>
      </c>
    </row>
    <row r="296" spans="1:65" s="2" customFormat="1" ht="11.25">
      <c r="A296" s="37"/>
      <c r="B296" s="38"/>
      <c r="C296" s="39"/>
      <c r="D296" s="195" t="s">
        <v>171</v>
      </c>
      <c r="E296" s="39"/>
      <c r="F296" s="196" t="s">
        <v>885</v>
      </c>
      <c r="G296" s="39"/>
      <c r="H296" s="39"/>
      <c r="I296" s="192"/>
      <c r="J296" s="39"/>
      <c r="K296" s="39"/>
      <c r="L296" s="42"/>
      <c r="M296" s="193"/>
      <c r="N296" s="194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171</v>
      </c>
      <c r="AU296" s="20" t="s">
        <v>84</v>
      </c>
    </row>
    <row r="297" spans="1:65" s="13" customFormat="1" ht="11.25">
      <c r="B297" s="197"/>
      <c r="C297" s="198"/>
      <c r="D297" s="190" t="s">
        <v>173</v>
      </c>
      <c r="E297" s="199" t="s">
        <v>19</v>
      </c>
      <c r="F297" s="200" t="s">
        <v>1036</v>
      </c>
      <c r="G297" s="198"/>
      <c r="H297" s="199" t="s">
        <v>19</v>
      </c>
      <c r="I297" s="201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173</v>
      </c>
      <c r="AU297" s="206" t="s">
        <v>84</v>
      </c>
      <c r="AV297" s="13" t="s">
        <v>80</v>
      </c>
      <c r="AW297" s="13" t="s">
        <v>35</v>
      </c>
      <c r="AX297" s="13" t="s">
        <v>75</v>
      </c>
      <c r="AY297" s="206" t="s">
        <v>159</v>
      </c>
    </row>
    <row r="298" spans="1:65" s="14" customFormat="1" ht="11.25">
      <c r="B298" s="207"/>
      <c r="C298" s="208"/>
      <c r="D298" s="190" t="s">
        <v>173</v>
      </c>
      <c r="E298" s="209" t="s">
        <v>19</v>
      </c>
      <c r="F298" s="210" t="s">
        <v>1168</v>
      </c>
      <c r="G298" s="208"/>
      <c r="H298" s="211">
        <v>6.75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173</v>
      </c>
      <c r="AU298" s="217" t="s">
        <v>84</v>
      </c>
      <c r="AV298" s="14" t="s">
        <v>84</v>
      </c>
      <c r="AW298" s="14" t="s">
        <v>35</v>
      </c>
      <c r="AX298" s="14" t="s">
        <v>75</v>
      </c>
      <c r="AY298" s="217" t="s">
        <v>159</v>
      </c>
    </row>
    <row r="299" spans="1:65" s="13" customFormat="1" ht="11.25">
      <c r="B299" s="197"/>
      <c r="C299" s="198"/>
      <c r="D299" s="190" t="s">
        <v>173</v>
      </c>
      <c r="E299" s="199" t="s">
        <v>19</v>
      </c>
      <c r="F299" s="200" t="s">
        <v>1038</v>
      </c>
      <c r="G299" s="198"/>
      <c r="H299" s="199" t="s">
        <v>19</v>
      </c>
      <c r="I299" s="201"/>
      <c r="J299" s="198"/>
      <c r="K299" s="198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173</v>
      </c>
      <c r="AU299" s="206" t="s">
        <v>84</v>
      </c>
      <c r="AV299" s="13" t="s">
        <v>80</v>
      </c>
      <c r="AW299" s="13" t="s">
        <v>35</v>
      </c>
      <c r="AX299" s="13" t="s">
        <v>75</v>
      </c>
      <c r="AY299" s="206" t="s">
        <v>159</v>
      </c>
    </row>
    <row r="300" spans="1:65" s="14" customFormat="1" ht="11.25">
      <c r="B300" s="207"/>
      <c r="C300" s="208"/>
      <c r="D300" s="190" t="s">
        <v>173</v>
      </c>
      <c r="E300" s="209" t="s">
        <v>19</v>
      </c>
      <c r="F300" s="210" t="s">
        <v>1169</v>
      </c>
      <c r="G300" s="208"/>
      <c r="H300" s="211">
        <v>5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173</v>
      </c>
      <c r="AU300" s="217" t="s">
        <v>84</v>
      </c>
      <c r="AV300" s="14" t="s">
        <v>84</v>
      </c>
      <c r="AW300" s="14" t="s">
        <v>35</v>
      </c>
      <c r="AX300" s="14" t="s">
        <v>75</v>
      </c>
      <c r="AY300" s="217" t="s">
        <v>159</v>
      </c>
    </row>
    <row r="301" spans="1:65" s="15" customFormat="1" ht="11.25">
      <c r="B301" s="218"/>
      <c r="C301" s="219"/>
      <c r="D301" s="190" t="s">
        <v>173</v>
      </c>
      <c r="E301" s="220" t="s">
        <v>19</v>
      </c>
      <c r="F301" s="221" t="s">
        <v>272</v>
      </c>
      <c r="G301" s="219"/>
      <c r="H301" s="222">
        <v>11.75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173</v>
      </c>
      <c r="AU301" s="228" t="s">
        <v>84</v>
      </c>
      <c r="AV301" s="15" t="s">
        <v>90</v>
      </c>
      <c r="AW301" s="15" t="s">
        <v>35</v>
      </c>
      <c r="AX301" s="15" t="s">
        <v>80</v>
      </c>
      <c r="AY301" s="228" t="s">
        <v>159</v>
      </c>
    </row>
    <row r="302" spans="1:65" s="2" customFormat="1" ht="16.5" customHeight="1">
      <c r="A302" s="37"/>
      <c r="B302" s="38"/>
      <c r="C302" s="230" t="s">
        <v>577</v>
      </c>
      <c r="D302" s="230" t="s">
        <v>530</v>
      </c>
      <c r="E302" s="231" t="s">
        <v>887</v>
      </c>
      <c r="F302" s="232" t="s">
        <v>888</v>
      </c>
      <c r="G302" s="233" t="s">
        <v>233</v>
      </c>
      <c r="H302" s="234">
        <v>12.925000000000001</v>
      </c>
      <c r="I302" s="235"/>
      <c r="J302" s="236">
        <f>ROUND(I302*H302,2)</f>
        <v>0</v>
      </c>
      <c r="K302" s="232" t="s">
        <v>167</v>
      </c>
      <c r="L302" s="237"/>
      <c r="M302" s="238" t="s">
        <v>19</v>
      </c>
      <c r="N302" s="239" t="s">
        <v>46</v>
      </c>
      <c r="O302" s="67"/>
      <c r="P302" s="186">
        <f>O302*H302</f>
        <v>0</v>
      </c>
      <c r="Q302" s="186">
        <v>8.9999999999999998E-4</v>
      </c>
      <c r="R302" s="186">
        <f>Q302*H302</f>
        <v>1.16325E-2</v>
      </c>
      <c r="S302" s="186">
        <v>0</v>
      </c>
      <c r="T302" s="18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8" t="s">
        <v>513</v>
      </c>
      <c r="AT302" s="188" t="s">
        <v>530</v>
      </c>
      <c r="AU302" s="188" t="s">
        <v>84</v>
      </c>
      <c r="AY302" s="20" t="s">
        <v>159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20" t="s">
        <v>80</v>
      </c>
      <c r="BK302" s="189">
        <f>ROUND(I302*H302,2)</f>
        <v>0</v>
      </c>
      <c r="BL302" s="20" t="s">
        <v>228</v>
      </c>
      <c r="BM302" s="188" t="s">
        <v>1170</v>
      </c>
    </row>
    <row r="303" spans="1:65" s="2" customFormat="1" ht="11.25">
      <c r="A303" s="37"/>
      <c r="B303" s="38"/>
      <c r="C303" s="39"/>
      <c r="D303" s="190" t="s">
        <v>169</v>
      </c>
      <c r="E303" s="39"/>
      <c r="F303" s="191" t="s">
        <v>888</v>
      </c>
      <c r="G303" s="39"/>
      <c r="H303" s="39"/>
      <c r="I303" s="192"/>
      <c r="J303" s="39"/>
      <c r="K303" s="39"/>
      <c r="L303" s="42"/>
      <c r="M303" s="193"/>
      <c r="N303" s="194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169</v>
      </c>
      <c r="AU303" s="20" t="s">
        <v>84</v>
      </c>
    </row>
    <row r="304" spans="1:65" s="14" customFormat="1" ht="11.25">
      <c r="B304" s="207"/>
      <c r="C304" s="208"/>
      <c r="D304" s="190" t="s">
        <v>173</v>
      </c>
      <c r="E304" s="209" t="s">
        <v>19</v>
      </c>
      <c r="F304" s="210" t="s">
        <v>1142</v>
      </c>
      <c r="G304" s="208"/>
      <c r="H304" s="211">
        <v>11.75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173</v>
      </c>
      <c r="AU304" s="217" t="s">
        <v>84</v>
      </c>
      <c r="AV304" s="14" t="s">
        <v>84</v>
      </c>
      <c r="AW304" s="14" t="s">
        <v>35</v>
      </c>
      <c r="AX304" s="14" t="s">
        <v>80</v>
      </c>
      <c r="AY304" s="217" t="s">
        <v>159</v>
      </c>
    </row>
    <row r="305" spans="1:65" s="14" customFormat="1" ht="11.25">
      <c r="B305" s="207"/>
      <c r="C305" s="208"/>
      <c r="D305" s="190" t="s">
        <v>173</v>
      </c>
      <c r="E305" s="208"/>
      <c r="F305" s="210" t="s">
        <v>1171</v>
      </c>
      <c r="G305" s="208"/>
      <c r="H305" s="211">
        <v>12.925000000000001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173</v>
      </c>
      <c r="AU305" s="217" t="s">
        <v>84</v>
      </c>
      <c r="AV305" s="14" t="s">
        <v>84</v>
      </c>
      <c r="AW305" s="14" t="s">
        <v>4</v>
      </c>
      <c r="AX305" s="14" t="s">
        <v>80</v>
      </c>
      <c r="AY305" s="217" t="s">
        <v>159</v>
      </c>
    </row>
    <row r="306" spans="1:65" s="2" customFormat="1" ht="16.5" customHeight="1">
      <c r="A306" s="37"/>
      <c r="B306" s="38"/>
      <c r="C306" s="177" t="s">
        <v>584</v>
      </c>
      <c r="D306" s="177" t="s">
        <v>163</v>
      </c>
      <c r="E306" s="178" t="s">
        <v>591</v>
      </c>
      <c r="F306" s="179" t="s">
        <v>592</v>
      </c>
      <c r="G306" s="180" t="s">
        <v>233</v>
      </c>
      <c r="H306" s="181">
        <v>1</v>
      </c>
      <c r="I306" s="182"/>
      <c r="J306" s="183">
        <f>ROUND(I306*H306,2)</f>
        <v>0</v>
      </c>
      <c r="K306" s="179" t="s">
        <v>167</v>
      </c>
      <c r="L306" s="42"/>
      <c r="M306" s="184" t="s">
        <v>19</v>
      </c>
      <c r="N306" s="185" t="s">
        <v>46</v>
      </c>
      <c r="O306" s="67"/>
      <c r="P306" s="186">
        <f>O306*H306</f>
        <v>0</v>
      </c>
      <c r="Q306" s="186">
        <v>6.9999999999999994E-5</v>
      </c>
      <c r="R306" s="186">
        <f>Q306*H306</f>
        <v>6.9999999999999994E-5</v>
      </c>
      <c r="S306" s="186">
        <v>0</v>
      </c>
      <c r="T306" s="18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8" t="s">
        <v>228</v>
      </c>
      <c r="AT306" s="188" t="s">
        <v>163</v>
      </c>
      <c r="AU306" s="188" t="s">
        <v>84</v>
      </c>
      <c r="AY306" s="20" t="s">
        <v>159</v>
      </c>
      <c r="BE306" s="189">
        <f>IF(N306="základní",J306,0)</f>
        <v>0</v>
      </c>
      <c r="BF306" s="189">
        <f>IF(N306="snížená",J306,0)</f>
        <v>0</v>
      </c>
      <c r="BG306" s="189">
        <f>IF(N306="zákl. přenesená",J306,0)</f>
        <v>0</v>
      </c>
      <c r="BH306" s="189">
        <f>IF(N306="sníž. přenesená",J306,0)</f>
        <v>0</v>
      </c>
      <c r="BI306" s="189">
        <f>IF(N306="nulová",J306,0)</f>
        <v>0</v>
      </c>
      <c r="BJ306" s="20" t="s">
        <v>80</v>
      </c>
      <c r="BK306" s="189">
        <f>ROUND(I306*H306,2)</f>
        <v>0</v>
      </c>
      <c r="BL306" s="20" t="s">
        <v>228</v>
      </c>
      <c r="BM306" s="188" t="s">
        <v>1172</v>
      </c>
    </row>
    <row r="307" spans="1:65" s="2" customFormat="1" ht="19.5">
      <c r="A307" s="37"/>
      <c r="B307" s="38"/>
      <c r="C307" s="39"/>
      <c r="D307" s="190" t="s">
        <v>169</v>
      </c>
      <c r="E307" s="39"/>
      <c r="F307" s="191" t="s">
        <v>594</v>
      </c>
      <c r="G307" s="39"/>
      <c r="H307" s="39"/>
      <c r="I307" s="192"/>
      <c r="J307" s="39"/>
      <c r="K307" s="39"/>
      <c r="L307" s="42"/>
      <c r="M307" s="193"/>
      <c r="N307" s="194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169</v>
      </c>
      <c r="AU307" s="20" t="s">
        <v>84</v>
      </c>
    </row>
    <row r="308" spans="1:65" s="2" customFormat="1" ht="11.25">
      <c r="A308" s="37"/>
      <c r="B308" s="38"/>
      <c r="C308" s="39"/>
      <c r="D308" s="195" t="s">
        <v>171</v>
      </c>
      <c r="E308" s="39"/>
      <c r="F308" s="196" t="s">
        <v>595</v>
      </c>
      <c r="G308" s="39"/>
      <c r="H308" s="39"/>
      <c r="I308" s="192"/>
      <c r="J308" s="39"/>
      <c r="K308" s="39"/>
      <c r="L308" s="42"/>
      <c r="M308" s="193"/>
      <c r="N308" s="194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171</v>
      </c>
      <c r="AU308" s="20" t="s">
        <v>84</v>
      </c>
    </row>
    <row r="309" spans="1:65" s="13" customFormat="1" ht="11.25">
      <c r="B309" s="197"/>
      <c r="C309" s="198"/>
      <c r="D309" s="190" t="s">
        <v>173</v>
      </c>
      <c r="E309" s="199" t="s">
        <v>19</v>
      </c>
      <c r="F309" s="200" t="s">
        <v>900</v>
      </c>
      <c r="G309" s="198"/>
      <c r="H309" s="199" t="s">
        <v>19</v>
      </c>
      <c r="I309" s="201"/>
      <c r="J309" s="198"/>
      <c r="K309" s="198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173</v>
      </c>
      <c r="AU309" s="206" t="s">
        <v>84</v>
      </c>
      <c r="AV309" s="13" t="s">
        <v>80</v>
      </c>
      <c r="AW309" s="13" t="s">
        <v>35</v>
      </c>
      <c r="AX309" s="13" t="s">
        <v>75</v>
      </c>
      <c r="AY309" s="206" t="s">
        <v>159</v>
      </c>
    </row>
    <row r="310" spans="1:65" s="14" customFormat="1" ht="11.25">
      <c r="B310" s="207"/>
      <c r="C310" s="208"/>
      <c r="D310" s="190" t="s">
        <v>173</v>
      </c>
      <c r="E310" s="209" t="s">
        <v>19</v>
      </c>
      <c r="F310" s="210" t="s">
        <v>80</v>
      </c>
      <c r="G310" s="208"/>
      <c r="H310" s="211">
        <v>1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173</v>
      </c>
      <c r="AU310" s="217" t="s">
        <v>84</v>
      </c>
      <c r="AV310" s="14" t="s">
        <v>84</v>
      </c>
      <c r="AW310" s="14" t="s">
        <v>35</v>
      </c>
      <c r="AX310" s="14" t="s">
        <v>80</v>
      </c>
      <c r="AY310" s="217" t="s">
        <v>159</v>
      </c>
    </row>
    <row r="311" spans="1:65" s="2" customFormat="1" ht="37.9" customHeight="1">
      <c r="A311" s="37"/>
      <c r="B311" s="38"/>
      <c r="C311" s="177" t="s">
        <v>590</v>
      </c>
      <c r="D311" s="177" t="s">
        <v>163</v>
      </c>
      <c r="E311" s="178" t="s">
        <v>598</v>
      </c>
      <c r="F311" s="179" t="s">
        <v>599</v>
      </c>
      <c r="G311" s="180" t="s">
        <v>233</v>
      </c>
      <c r="H311" s="181">
        <v>1</v>
      </c>
      <c r="I311" s="182"/>
      <c r="J311" s="183">
        <f>ROUND(I311*H311,2)</f>
        <v>0</v>
      </c>
      <c r="K311" s="179" t="s">
        <v>167</v>
      </c>
      <c r="L311" s="42"/>
      <c r="M311" s="184" t="s">
        <v>19</v>
      </c>
      <c r="N311" s="185" t="s">
        <v>46</v>
      </c>
      <c r="O311" s="67"/>
      <c r="P311" s="186">
        <f>O311*H311</f>
        <v>0</v>
      </c>
      <c r="Q311" s="186">
        <v>2.2000000000000001E-4</v>
      </c>
      <c r="R311" s="186">
        <f>Q311*H311</f>
        <v>2.2000000000000001E-4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228</v>
      </c>
      <c r="AT311" s="188" t="s">
        <v>163</v>
      </c>
      <c r="AU311" s="188" t="s">
        <v>84</v>
      </c>
      <c r="AY311" s="20" t="s">
        <v>159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80</v>
      </c>
      <c r="BK311" s="189">
        <f>ROUND(I311*H311,2)</f>
        <v>0</v>
      </c>
      <c r="BL311" s="20" t="s">
        <v>228</v>
      </c>
      <c r="BM311" s="188" t="s">
        <v>1173</v>
      </c>
    </row>
    <row r="312" spans="1:65" s="2" customFormat="1" ht="19.5">
      <c r="A312" s="37"/>
      <c r="B312" s="38"/>
      <c r="C312" s="39"/>
      <c r="D312" s="190" t="s">
        <v>169</v>
      </c>
      <c r="E312" s="39"/>
      <c r="F312" s="191" t="s">
        <v>601</v>
      </c>
      <c r="G312" s="39"/>
      <c r="H312" s="39"/>
      <c r="I312" s="192"/>
      <c r="J312" s="39"/>
      <c r="K312" s="39"/>
      <c r="L312" s="42"/>
      <c r="M312" s="193"/>
      <c r="N312" s="194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169</v>
      </c>
      <c r="AU312" s="20" t="s">
        <v>84</v>
      </c>
    </row>
    <row r="313" spans="1:65" s="2" customFormat="1" ht="11.25">
      <c r="A313" s="37"/>
      <c r="B313" s="38"/>
      <c r="C313" s="39"/>
      <c r="D313" s="195" t="s">
        <v>171</v>
      </c>
      <c r="E313" s="39"/>
      <c r="F313" s="196" t="s">
        <v>602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171</v>
      </c>
      <c r="AU313" s="20" t="s">
        <v>84</v>
      </c>
    </row>
    <row r="314" spans="1:65" s="2" customFormat="1" ht="24.2" customHeight="1">
      <c r="A314" s="37"/>
      <c r="B314" s="38"/>
      <c r="C314" s="177" t="s">
        <v>597</v>
      </c>
      <c r="D314" s="177" t="s">
        <v>163</v>
      </c>
      <c r="E314" s="178" t="s">
        <v>904</v>
      </c>
      <c r="F314" s="179" t="s">
        <v>905</v>
      </c>
      <c r="G314" s="180" t="s">
        <v>233</v>
      </c>
      <c r="H314" s="181">
        <v>1</v>
      </c>
      <c r="I314" s="182"/>
      <c r="J314" s="183">
        <f>ROUND(I314*H314,2)</f>
        <v>0</v>
      </c>
      <c r="K314" s="179" t="s">
        <v>167</v>
      </c>
      <c r="L314" s="42"/>
      <c r="M314" s="184" t="s">
        <v>19</v>
      </c>
      <c r="N314" s="185" t="s">
        <v>46</v>
      </c>
      <c r="O314" s="67"/>
      <c r="P314" s="186">
        <f>O314*H314</f>
        <v>0</v>
      </c>
      <c r="Q314" s="186">
        <v>1.3999999999999999E-4</v>
      </c>
      <c r="R314" s="186">
        <f>Q314*H314</f>
        <v>1.3999999999999999E-4</v>
      </c>
      <c r="S314" s="186">
        <v>0</v>
      </c>
      <c r="T314" s="18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8" t="s">
        <v>228</v>
      </c>
      <c r="AT314" s="188" t="s">
        <v>163</v>
      </c>
      <c r="AU314" s="188" t="s">
        <v>84</v>
      </c>
      <c r="AY314" s="20" t="s">
        <v>159</v>
      </c>
      <c r="BE314" s="189">
        <f>IF(N314="základní",J314,0)</f>
        <v>0</v>
      </c>
      <c r="BF314" s="189">
        <f>IF(N314="snížená",J314,0)</f>
        <v>0</v>
      </c>
      <c r="BG314" s="189">
        <f>IF(N314="zákl. přenesená",J314,0)</f>
        <v>0</v>
      </c>
      <c r="BH314" s="189">
        <f>IF(N314="sníž. přenesená",J314,0)</f>
        <v>0</v>
      </c>
      <c r="BI314" s="189">
        <f>IF(N314="nulová",J314,0)</f>
        <v>0</v>
      </c>
      <c r="BJ314" s="20" t="s">
        <v>80</v>
      </c>
      <c r="BK314" s="189">
        <f>ROUND(I314*H314,2)</f>
        <v>0</v>
      </c>
      <c r="BL314" s="20" t="s">
        <v>228</v>
      </c>
      <c r="BM314" s="188" t="s">
        <v>1174</v>
      </c>
    </row>
    <row r="315" spans="1:65" s="2" customFormat="1" ht="19.5">
      <c r="A315" s="37"/>
      <c r="B315" s="38"/>
      <c r="C315" s="39"/>
      <c r="D315" s="190" t="s">
        <v>169</v>
      </c>
      <c r="E315" s="39"/>
      <c r="F315" s="191" t="s">
        <v>907</v>
      </c>
      <c r="G315" s="39"/>
      <c r="H315" s="39"/>
      <c r="I315" s="192"/>
      <c r="J315" s="39"/>
      <c r="K315" s="39"/>
      <c r="L315" s="42"/>
      <c r="M315" s="193"/>
      <c r="N315" s="194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169</v>
      </c>
      <c r="AU315" s="20" t="s">
        <v>84</v>
      </c>
    </row>
    <row r="316" spans="1:65" s="2" customFormat="1" ht="11.25">
      <c r="A316" s="37"/>
      <c r="B316" s="38"/>
      <c r="C316" s="39"/>
      <c r="D316" s="195" t="s">
        <v>171</v>
      </c>
      <c r="E316" s="39"/>
      <c r="F316" s="196" t="s">
        <v>908</v>
      </c>
      <c r="G316" s="39"/>
      <c r="H316" s="39"/>
      <c r="I316" s="192"/>
      <c r="J316" s="39"/>
      <c r="K316" s="39"/>
      <c r="L316" s="42"/>
      <c r="M316" s="193"/>
      <c r="N316" s="194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171</v>
      </c>
      <c r="AU316" s="20" t="s">
        <v>84</v>
      </c>
    </row>
    <row r="317" spans="1:65" s="2" customFormat="1" ht="24.2" customHeight="1">
      <c r="A317" s="37"/>
      <c r="B317" s="38"/>
      <c r="C317" s="177" t="s">
        <v>610</v>
      </c>
      <c r="D317" s="177" t="s">
        <v>163</v>
      </c>
      <c r="E317" s="178" t="s">
        <v>1175</v>
      </c>
      <c r="F317" s="179" t="s">
        <v>1176</v>
      </c>
      <c r="G317" s="180" t="s">
        <v>233</v>
      </c>
      <c r="H317" s="181">
        <v>3.9249999999999998</v>
      </c>
      <c r="I317" s="182"/>
      <c r="J317" s="183">
        <f>ROUND(I317*H317,2)</f>
        <v>0</v>
      </c>
      <c r="K317" s="179" t="s">
        <v>167</v>
      </c>
      <c r="L317" s="42"/>
      <c r="M317" s="184" t="s">
        <v>19</v>
      </c>
      <c r="N317" s="185" t="s">
        <v>46</v>
      </c>
      <c r="O317" s="67"/>
      <c r="P317" s="186">
        <f>O317*H317</f>
        <v>0</v>
      </c>
      <c r="Q317" s="186">
        <v>1.7000000000000001E-4</v>
      </c>
      <c r="R317" s="186">
        <f>Q317*H317</f>
        <v>6.6724999999999998E-4</v>
      </c>
      <c r="S317" s="186">
        <v>0</v>
      </c>
      <c r="T317" s="18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8" t="s">
        <v>90</v>
      </c>
      <c r="AT317" s="188" t="s">
        <v>163</v>
      </c>
      <c r="AU317" s="188" t="s">
        <v>84</v>
      </c>
      <c r="AY317" s="20" t="s">
        <v>159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80</v>
      </c>
      <c r="BK317" s="189">
        <f>ROUND(I317*H317,2)</f>
        <v>0</v>
      </c>
      <c r="BL317" s="20" t="s">
        <v>90</v>
      </c>
      <c r="BM317" s="188" t="s">
        <v>1177</v>
      </c>
    </row>
    <row r="318" spans="1:65" s="2" customFormat="1" ht="19.5">
      <c r="A318" s="37"/>
      <c r="B318" s="38"/>
      <c r="C318" s="39"/>
      <c r="D318" s="190" t="s">
        <v>169</v>
      </c>
      <c r="E318" s="39"/>
      <c r="F318" s="191" t="s">
        <v>1178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169</v>
      </c>
      <c r="AU318" s="20" t="s">
        <v>84</v>
      </c>
    </row>
    <row r="319" spans="1:65" s="2" customFormat="1" ht="11.25">
      <c r="A319" s="37"/>
      <c r="B319" s="38"/>
      <c r="C319" s="39"/>
      <c r="D319" s="195" t="s">
        <v>171</v>
      </c>
      <c r="E319" s="39"/>
      <c r="F319" s="196" t="s">
        <v>1179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171</v>
      </c>
      <c r="AU319" s="20" t="s">
        <v>84</v>
      </c>
    </row>
    <row r="320" spans="1:65" s="13" customFormat="1" ht="11.25">
      <c r="B320" s="197"/>
      <c r="C320" s="198"/>
      <c r="D320" s="190" t="s">
        <v>173</v>
      </c>
      <c r="E320" s="199" t="s">
        <v>19</v>
      </c>
      <c r="F320" s="200" t="s">
        <v>1180</v>
      </c>
      <c r="G320" s="198"/>
      <c r="H320" s="199" t="s">
        <v>19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173</v>
      </c>
      <c r="AU320" s="206" t="s">
        <v>84</v>
      </c>
      <c r="AV320" s="13" t="s">
        <v>80</v>
      </c>
      <c r="AW320" s="13" t="s">
        <v>35</v>
      </c>
      <c r="AX320" s="13" t="s">
        <v>75</v>
      </c>
      <c r="AY320" s="206" t="s">
        <v>159</v>
      </c>
    </row>
    <row r="321" spans="1:65" s="14" customFormat="1" ht="11.25">
      <c r="B321" s="207"/>
      <c r="C321" s="208"/>
      <c r="D321" s="190" t="s">
        <v>173</v>
      </c>
      <c r="E321" s="209" t="s">
        <v>19</v>
      </c>
      <c r="F321" s="210" t="s">
        <v>1181</v>
      </c>
      <c r="G321" s="208"/>
      <c r="H321" s="211">
        <v>3.9249999999999998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173</v>
      </c>
      <c r="AU321" s="217" t="s">
        <v>84</v>
      </c>
      <c r="AV321" s="14" t="s">
        <v>84</v>
      </c>
      <c r="AW321" s="14" t="s">
        <v>35</v>
      </c>
      <c r="AX321" s="14" t="s">
        <v>80</v>
      </c>
      <c r="AY321" s="217" t="s">
        <v>159</v>
      </c>
    </row>
    <row r="322" spans="1:65" s="2" customFormat="1" ht="24.2" customHeight="1">
      <c r="A322" s="37"/>
      <c r="B322" s="38"/>
      <c r="C322" s="177" t="s">
        <v>616</v>
      </c>
      <c r="D322" s="177" t="s">
        <v>163</v>
      </c>
      <c r="E322" s="178" t="s">
        <v>1182</v>
      </c>
      <c r="F322" s="179" t="s">
        <v>1183</v>
      </c>
      <c r="G322" s="180" t="s">
        <v>233</v>
      </c>
      <c r="H322" s="181">
        <v>3.9249999999999998</v>
      </c>
      <c r="I322" s="182"/>
      <c r="J322" s="183">
        <f>ROUND(I322*H322,2)</f>
        <v>0</v>
      </c>
      <c r="K322" s="179" t="s">
        <v>167</v>
      </c>
      <c r="L322" s="42"/>
      <c r="M322" s="184" t="s">
        <v>19</v>
      </c>
      <c r="N322" s="185" t="s">
        <v>46</v>
      </c>
      <c r="O322" s="67"/>
      <c r="P322" s="186">
        <f>O322*H322</f>
        <v>0</v>
      </c>
      <c r="Q322" s="186">
        <v>0</v>
      </c>
      <c r="R322" s="186">
        <f>Q322*H322</f>
        <v>0</v>
      </c>
      <c r="S322" s="186">
        <v>0</v>
      </c>
      <c r="T322" s="18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8" t="s">
        <v>228</v>
      </c>
      <c r="AT322" s="188" t="s">
        <v>163</v>
      </c>
      <c r="AU322" s="188" t="s">
        <v>84</v>
      </c>
      <c r="AY322" s="20" t="s">
        <v>159</v>
      </c>
      <c r="BE322" s="189">
        <f>IF(N322="základní",J322,0)</f>
        <v>0</v>
      </c>
      <c r="BF322" s="189">
        <f>IF(N322="snížená",J322,0)</f>
        <v>0</v>
      </c>
      <c r="BG322" s="189">
        <f>IF(N322="zákl. přenesená",J322,0)</f>
        <v>0</v>
      </c>
      <c r="BH322" s="189">
        <f>IF(N322="sníž. přenesená",J322,0)</f>
        <v>0</v>
      </c>
      <c r="BI322" s="189">
        <f>IF(N322="nulová",J322,0)</f>
        <v>0</v>
      </c>
      <c r="BJ322" s="20" t="s">
        <v>80</v>
      </c>
      <c r="BK322" s="189">
        <f>ROUND(I322*H322,2)</f>
        <v>0</v>
      </c>
      <c r="BL322" s="20" t="s">
        <v>228</v>
      </c>
      <c r="BM322" s="188" t="s">
        <v>1184</v>
      </c>
    </row>
    <row r="323" spans="1:65" s="2" customFormat="1" ht="19.5">
      <c r="A323" s="37"/>
      <c r="B323" s="38"/>
      <c r="C323" s="39"/>
      <c r="D323" s="190" t="s">
        <v>169</v>
      </c>
      <c r="E323" s="39"/>
      <c r="F323" s="191" t="s">
        <v>1185</v>
      </c>
      <c r="G323" s="39"/>
      <c r="H323" s="39"/>
      <c r="I323" s="192"/>
      <c r="J323" s="39"/>
      <c r="K323" s="39"/>
      <c r="L323" s="42"/>
      <c r="M323" s="193"/>
      <c r="N323" s="194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169</v>
      </c>
      <c r="AU323" s="20" t="s">
        <v>84</v>
      </c>
    </row>
    <row r="324" spans="1:65" s="2" customFormat="1" ht="11.25">
      <c r="A324" s="37"/>
      <c r="B324" s="38"/>
      <c r="C324" s="39"/>
      <c r="D324" s="195" t="s">
        <v>171</v>
      </c>
      <c r="E324" s="39"/>
      <c r="F324" s="196" t="s">
        <v>1186</v>
      </c>
      <c r="G324" s="39"/>
      <c r="H324" s="39"/>
      <c r="I324" s="192"/>
      <c r="J324" s="39"/>
      <c r="K324" s="39"/>
      <c r="L324" s="42"/>
      <c r="M324" s="193"/>
      <c r="N324" s="194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171</v>
      </c>
      <c r="AU324" s="20" t="s">
        <v>84</v>
      </c>
    </row>
    <row r="325" spans="1:65" s="14" customFormat="1" ht="11.25">
      <c r="B325" s="207"/>
      <c r="C325" s="208"/>
      <c r="D325" s="190" t="s">
        <v>173</v>
      </c>
      <c r="E325" s="209" t="s">
        <v>19</v>
      </c>
      <c r="F325" s="210" t="s">
        <v>1187</v>
      </c>
      <c r="G325" s="208"/>
      <c r="H325" s="211">
        <v>3.9249999999999998</v>
      </c>
      <c r="I325" s="212"/>
      <c r="J325" s="208"/>
      <c r="K325" s="208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173</v>
      </c>
      <c r="AU325" s="217" t="s">
        <v>84</v>
      </c>
      <c r="AV325" s="14" t="s">
        <v>84</v>
      </c>
      <c r="AW325" s="14" t="s">
        <v>35</v>
      </c>
      <c r="AX325" s="14" t="s">
        <v>80</v>
      </c>
      <c r="AY325" s="217" t="s">
        <v>159</v>
      </c>
    </row>
    <row r="326" spans="1:65" s="2" customFormat="1" ht="16.5" customHeight="1">
      <c r="A326" s="37"/>
      <c r="B326" s="38"/>
      <c r="C326" s="177" t="s">
        <v>624</v>
      </c>
      <c r="D326" s="177" t="s">
        <v>163</v>
      </c>
      <c r="E326" s="178" t="s">
        <v>617</v>
      </c>
      <c r="F326" s="179" t="s">
        <v>618</v>
      </c>
      <c r="G326" s="180" t="s">
        <v>233</v>
      </c>
      <c r="H326" s="181">
        <v>13.957000000000001</v>
      </c>
      <c r="I326" s="182"/>
      <c r="J326" s="183">
        <f>ROUND(I326*H326,2)</f>
        <v>0</v>
      </c>
      <c r="K326" s="179" t="s">
        <v>167</v>
      </c>
      <c r="L326" s="42"/>
      <c r="M326" s="184" t="s">
        <v>19</v>
      </c>
      <c r="N326" s="185" t="s">
        <v>46</v>
      </c>
      <c r="O326" s="67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8" t="s">
        <v>228</v>
      </c>
      <c r="AT326" s="188" t="s">
        <v>163</v>
      </c>
      <c r="AU326" s="188" t="s">
        <v>84</v>
      </c>
      <c r="AY326" s="20" t="s">
        <v>159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20" t="s">
        <v>80</v>
      </c>
      <c r="BK326" s="189">
        <f>ROUND(I326*H326,2)</f>
        <v>0</v>
      </c>
      <c r="BL326" s="20" t="s">
        <v>228</v>
      </c>
      <c r="BM326" s="188" t="s">
        <v>1188</v>
      </c>
    </row>
    <row r="327" spans="1:65" s="2" customFormat="1" ht="11.25">
      <c r="A327" s="37"/>
      <c r="B327" s="38"/>
      <c r="C327" s="39"/>
      <c r="D327" s="190" t="s">
        <v>169</v>
      </c>
      <c r="E327" s="39"/>
      <c r="F327" s="191" t="s">
        <v>620</v>
      </c>
      <c r="G327" s="39"/>
      <c r="H327" s="39"/>
      <c r="I327" s="192"/>
      <c r="J327" s="39"/>
      <c r="K327" s="39"/>
      <c r="L327" s="42"/>
      <c r="M327" s="193"/>
      <c r="N327" s="194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169</v>
      </c>
      <c r="AU327" s="20" t="s">
        <v>84</v>
      </c>
    </row>
    <row r="328" spans="1:65" s="2" customFormat="1" ht="11.25">
      <c r="A328" s="37"/>
      <c r="B328" s="38"/>
      <c r="C328" s="39"/>
      <c r="D328" s="195" t="s">
        <v>171</v>
      </c>
      <c r="E328" s="39"/>
      <c r="F328" s="196" t="s">
        <v>621</v>
      </c>
      <c r="G328" s="39"/>
      <c r="H328" s="39"/>
      <c r="I328" s="192"/>
      <c r="J328" s="39"/>
      <c r="K328" s="39"/>
      <c r="L328" s="42"/>
      <c r="M328" s="193"/>
      <c r="N328" s="194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171</v>
      </c>
      <c r="AU328" s="20" t="s">
        <v>84</v>
      </c>
    </row>
    <row r="329" spans="1:65" s="13" customFormat="1" ht="11.25">
      <c r="B329" s="197"/>
      <c r="C329" s="198"/>
      <c r="D329" s="190" t="s">
        <v>173</v>
      </c>
      <c r="E329" s="199" t="s">
        <v>19</v>
      </c>
      <c r="F329" s="200" t="s">
        <v>1003</v>
      </c>
      <c r="G329" s="198"/>
      <c r="H329" s="199" t="s">
        <v>19</v>
      </c>
      <c r="I329" s="201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173</v>
      </c>
      <c r="AU329" s="206" t="s">
        <v>84</v>
      </c>
      <c r="AV329" s="13" t="s">
        <v>80</v>
      </c>
      <c r="AW329" s="13" t="s">
        <v>35</v>
      </c>
      <c r="AX329" s="13" t="s">
        <v>75</v>
      </c>
      <c r="AY329" s="206" t="s">
        <v>159</v>
      </c>
    </row>
    <row r="330" spans="1:65" s="14" customFormat="1" ht="11.25">
      <c r="B330" s="207"/>
      <c r="C330" s="208"/>
      <c r="D330" s="190" t="s">
        <v>173</v>
      </c>
      <c r="E330" s="209" t="s">
        <v>19</v>
      </c>
      <c r="F330" s="210" t="s">
        <v>1122</v>
      </c>
      <c r="G330" s="208"/>
      <c r="H330" s="211">
        <v>25.312999999999999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173</v>
      </c>
      <c r="AU330" s="217" t="s">
        <v>84</v>
      </c>
      <c r="AV330" s="14" t="s">
        <v>84</v>
      </c>
      <c r="AW330" s="14" t="s">
        <v>35</v>
      </c>
      <c r="AX330" s="14" t="s">
        <v>75</v>
      </c>
      <c r="AY330" s="217" t="s">
        <v>159</v>
      </c>
    </row>
    <row r="331" spans="1:65" s="13" customFormat="1" ht="11.25">
      <c r="B331" s="197"/>
      <c r="C331" s="198"/>
      <c r="D331" s="190" t="s">
        <v>173</v>
      </c>
      <c r="E331" s="199" t="s">
        <v>19</v>
      </c>
      <c r="F331" s="200" t="s">
        <v>1017</v>
      </c>
      <c r="G331" s="198"/>
      <c r="H331" s="199" t="s">
        <v>19</v>
      </c>
      <c r="I331" s="201"/>
      <c r="J331" s="198"/>
      <c r="K331" s="198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173</v>
      </c>
      <c r="AU331" s="206" t="s">
        <v>84</v>
      </c>
      <c r="AV331" s="13" t="s">
        <v>80</v>
      </c>
      <c r="AW331" s="13" t="s">
        <v>35</v>
      </c>
      <c r="AX331" s="13" t="s">
        <v>75</v>
      </c>
      <c r="AY331" s="206" t="s">
        <v>159</v>
      </c>
    </row>
    <row r="332" spans="1:65" s="14" customFormat="1" ht="11.25">
      <c r="B332" s="207"/>
      <c r="C332" s="208"/>
      <c r="D332" s="190" t="s">
        <v>173</v>
      </c>
      <c r="E332" s="209" t="s">
        <v>19</v>
      </c>
      <c r="F332" s="210" t="s">
        <v>1123</v>
      </c>
      <c r="G332" s="208"/>
      <c r="H332" s="211">
        <v>1.6879999999999999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173</v>
      </c>
      <c r="AU332" s="217" t="s">
        <v>84</v>
      </c>
      <c r="AV332" s="14" t="s">
        <v>84</v>
      </c>
      <c r="AW332" s="14" t="s">
        <v>35</v>
      </c>
      <c r="AX332" s="14" t="s">
        <v>75</v>
      </c>
      <c r="AY332" s="217" t="s">
        <v>159</v>
      </c>
    </row>
    <row r="333" spans="1:65" s="13" customFormat="1" ht="11.25">
      <c r="B333" s="197"/>
      <c r="C333" s="198"/>
      <c r="D333" s="190" t="s">
        <v>173</v>
      </c>
      <c r="E333" s="199" t="s">
        <v>19</v>
      </c>
      <c r="F333" s="200" t="s">
        <v>920</v>
      </c>
      <c r="G333" s="198"/>
      <c r="H333" s="199" t="s">
        <v>19</v>
      </c>
      <c r="I333" s="201"/>
      <c r="J333" s="198"/>
      <c r="K333" s="198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173</v>
      </c>
      <c r="AU333" s="206" t="s">
        <v>84</v>
      </c>
      <c r="AV333" s="13" t="s">
        <v>80</v>
      </c>
      <c r="AW333" s="13" t="s">
        <v>35</v>
      </c>
      <c r="AX333" s="13" t="s">
        <v>75</v>
      </c>
      <c r="AY333" s="206" t="s">
        <v>159</v>
      </c>
    </row>
    <row r="334" spans="1:65" s="13" customFormat="1" ht="11.25">
      <c r="B334" s="197"/>
      <c r="C334" s="198"/>
      <c r="D334" s="190" t="s">
        <v>173</v>
      </c>
      <c r="E334" s="199" t="s">
        <v>19</v>
      </c>
      <c r="F334" s="200" t="s">
        <v>1189</v>
      </c>
      <c r="G334" s="198"/>
      <c r="H334" s="199" t="s">
        <v>19</v>
      </c>
      <c r="I334" s="201"/>
      <c r="J334" s="198"/>
      <c r="K334" s="198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173</v>
      </c>
      <c r="AU334" s="206" t="s">
        <v>84</v>
      </c>
      <c r="AV334" s="13" t="s">
        <v>80</v>
      </c>
      <c r="AW334" s="13" t="s">
        <v>35</v>
      </c>
      <c r="AX334" s="13" t="s">
        <v>75</v>
      </c>
      <c r="AY334" s="206" t="s">
        <v>159</v>
      </c>
    </row>
    <row r="335" spans="1:65" s="14" customFormat="1" ht="11.25">
      <c r="B335" s="207"/>
      <c r="C335" s="208"/>
      <c r="D335" s="190" t="s">
        <v>173</v>
      </c>
      <c r="E335" s="209" t="s">
        <v>19</v>
      </c>
      <c r="F335" s="210" t="s">
        <v>1190</v>
      </c>
      <c r="G335" s="208"/>
      <c r="H335" s="211">
        <v>-6.1749999999999998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173</v>
      </c>
      <c r="AU335" s="217" t="s">
        <v>84</v>
      </c>
      <c r="AV335" s="14" t="s">
        <v>84</v>
      </c>
      <c r="AW335" s="14" t="s">
        <v>35</v>
      </c>
      <c r="AX335" s="14" t="s">
        <v>75</v>
      </c>
      <c r="AY335" s="217" t="s">
        <v>159</v>
      </c>
    </row>
    <row r="336" spans="1:65" s="14" customFormat="1" ht="11.25">
      <c r="B336" s="207"/>
      <c r="C336" s="208"/>
      <c r="D336" s="190" t="s">
        <v>173</v>
      </c>
      <c r="E336" s="209" t="s">
        <v>19</v>
      </c>
      <c r="F336" s="210" t="s">
        <v>1191</v>
      </c>
      <c r="G336" s="208"/>
      <c r="H336" s="211">
        <v>-2.0019999999999998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173</v>
      </c>
      <c r="AU336" s="217" t="s">
        <v>84</v>
      </c>
      <c r="AV336" s="14" t="s">
        <v>84</v>
      </c>
      <c r="AW336" s="14" t="s">
        <v>35</v>
      </c>
      <c r="AX336" s="14" t="s">
        <v>75</v>
      </c>
      <c r="AY336" s="217" t="s">
        <v>159</v>
      </c>
    </row>
    <row r="337" spans="1:65" s="13" customFormat="1" ht="11.25">
      <c r="B337" s="197"/>
      <c r="C337" s="198"/>
      <c r="D337" s="190" t="s">
        <v>173</v>
      </c>
      <c r="E337" s="199" t="s">
        <v>19</v>
      </c>
      <c r="F337" s="200" t="s">
        <v>1192</v>
      </c>
      <c r="G337" s="198"/>
      <c r="H337" s="199" t="s">
        <v>19</v>
      </c>
      <c r="I337" s="201"/>
      <c r="J337" s="198"/>
      <c r="K337" s="198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173</v>
      </c>
      <c r="AU337" s="206" t="s">
        <v>84</v>
      </c>
      <c r="AV337" s="13" t="s">
        <v>80</v>
      </c>
      <c r="AW337" s="13" t="s">
        <v>35</v>
      </c>
      <c r="AX337" s="13" t="s">
        <v>75</v>
      </c>
      <c r="AY337" s="206" t="s">
        <v>159</v>
      </c>
    </row>
    <row r="338" spans="1:65" s="14" customFormat="1" ht="11.25">
      <c r="B338" s="207"/>
      <c r="C338" s="208"/>
      <c r="D338" s="190" t="s">
        <v>173</v>
      </c>
      <c r="E338" s="209" t="s">
        <v>19</v>
      </c>
      <c r="F338" s="210" t="s">
        <v>1193</v>
      </c>
      <c r="G338" s="208"/>
      <c r="H338" s="211">
        <v>-3.5880000000000001</v>
      </c>
      <c r="I338" s="212"/>
      <c r="J338" s="208"/>
      <c r="K338" s="208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173</v>
      </c>
      <c r="AU338" s="217" t="s">
        <v>84</v>
      </c>
      <c r="AV338" s="14" t="s">
        <v>84</v>
      </c>
      <c r="AW338" s="14" t="s">
        <v>35</v>
      </c>
      <c r="AX338" s="14" t="s">
        <v>75</v>
      </c>
      <c r="AY338" s="217" t="s">
        <v>159</v>
      </c>
    </row>
    <row r="339" spans="1:65" s="14" customFormat="1" ht="11.25">
      <c r="B339" s="207"/>
      <c r="C339" s="208"/>
      <c r="D339" s="190" t="s">
        <v>173</v>
      </c>
      <c r="E339" s="209" t="s">
        <v>19</v>
      </c>
      <c r="F339" s="210" t="s">
        <v>1194</v>
      </c>
      <c r="G339" s="208"/>
      <c r="H339" s="211">
        <v>-1.2789999999999999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173</v>
      </c>
      <c r="AU339" s="217" t="s">
        <v>84</v>
      </c>
      <c r="AV339" s="14" t="s">
        <v>84</v>
      </c>
      <c r="AW339" s="14" t="s">
        <v>35</v>
      </c>
      <c r="AX339" s="14" t="s">
        <v>75</v>
      </c>
      <c r="AY339" s="217" t="s">
        <v>159</v>
      </c>
    </row>
    <row r="340" spans="1:65" s="2" customFormat="1" ht="16.5" customHeight="1">
      <c r="A340" s="37"/>
      <c r="B340" s="38"/>
      <c r="C340" s="177" t="s">
        <v>629</v>
      </c>
      <c r="D340" s="177" t="s">
        <v>163</v>
      </c>
      <c r="E340" s="178" t="s">
        <v>625</v>
      </c>
      <c r="F340" s="179" t="s">
        <v>626</v>
      </c>
      <c r="G340" s="180" t="s">
        <v>233</v>
      </c>
      <c r="H340" s="181">
        <v>13.957000000000001</v>
      </c>
      <c r="I340" s="182"/>
      <c r="J340" s="183">
        <f>ROUND(I340*H340,2)</f>
        <v>0</v>
      </c>
      <c r="K340" s="179" t="s">
        <v>19</v>
      </c>
      <c r="L340" s="42"/>
      <c r="M340" s="184" t="s">
        <v>19</v>
      </c>
      <c r="N340" s="185" t="s">
        <v>46</v>
      </c>
      <c r="O340" s="67"/>
      <c r="P340" s="186">
        <f>O340*H340</f>
        <v>0</v>
      </c>
      <c r="Q340" s="186">
        <v>0</v>
      </c>
      <c r="R340" s="186">
        <f>Q340*H340</f>
        <v>0</v>
      </c>
      <c r="S340" s="186">
        <v>0</v>
      </c>
      <c r="T340" s="18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8" t="s">
        <v>228</v>
      </c>
      <c r="AT340" s="188" t="s">
        <v>163</v>
      </c>
      <c r="AU340" s="188" t="s">
        <v>84</v>
      </c>
      <c r="AY340" s="20" t="s">
        <v>159</v>
      </c>
      <c r="BE340" s="189">
        <f>IF(N340="základní",J340,0)</f>
        <v>0</v>
      </c>
      <c r="BF340" s="189">
        <f>IF(N340="snížená",J340,0)</f>
        <v>0</v>
      </c>
      <c r="BG340" s="189">
        <f>IF(N340="zákl. přenesená",J340,0)</f>
        <v>0</v>
      </c>
      <c r="BH340" s="189">
        <f>IF(N340="sníž. přenesená",J340,0)</f>
        <v>0</v>
      </c>
      <c r="BI340" s="189">
        <f>IF(N340="nulová",J340,0)</f>
        <v>0</v>
      </c>
      <c r="BJ340" s="20" t="s">
        <v>80</v>
      </c>
      <c r="BK340" s="189">
        <f>ROUND(I340*H340,2)</f>
        <v>0</v>
      </c>
      <c r="BL340" s="20" t="s">
        <v>228</v>
      </c>
      <c r="BM340" s="188" t="s">
        <v>1195</v>
      </c>
    </row>
    <row r="341" spans="1:65" s="2" customFormat="1" ht="11.25">
      <c r="A341" s="37"/>
      <c r="B341" s="38"/>
      <c r="C341" s="39"/>
      <c r="D341" s="190" t="s">
        <v>169</v>
      </c>
      <c r="E341" s="39"/>
      <c r="F341" s="191" t="s">
        <v>628</v>
      </c>
      <c r="G341" s="39"/>
      <c r="H341" s="39"/>
      <c r="I341" s="192"/>
      <c r="J341" s="39"/>
      <c r="K341" s="39"/>
      <c r="L341" s="42"/>
      <c r="M341" s="193"/>
      <c r="N341" s="194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169</v>
      </c>
      <c r="AU341" s="20" t="s">
        <v>84</v>
      </c>
    </row>
    <row r="342" spans="1:65" s="14" customFormat="1" ht="11.25">
      <c r="B342" s="207"/>
      <c r="C342" s="208"/>
      <c r="D342" s="190" t="s">
        <v>173</v>
      </c>
      <c r="E342" s="209" t="s">
        <v>19</v>
      </c>
      <c r="F342" s="210" t="s">
        <v>1107</v>
      </c>
      <c r="G342" s="208"/>
      <c r="H342" s="211">
        <v>13.957000000000001</v>
      </c>
      <c r="I342" s="212"/>
      <c r="J342" s="208"/>
      <c r="K342" s="208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173</v>
      </c>
      <c r="AU342" s="217" t="s">
        <v>84</v>
      </c>
      <c r="AV342" s="14" t="s">
        <v>84</v>
      </c>
      <c r="AW342" s="14" t="s">
        <v>35</v>
      </c>
      <c r="AX342" s="14" t="s">
        <v>80</v>
      </c>
      <c r="AY342" s="217" t="s">
        <v>159</v>
      </c>
    </row>
    <row r="343" spans="1:65" s="2" customFormat="1" ht="24.2" customHeight="1">
      <c r="A343" s="37"/>
      <c r="B343" s="38"/>
      <c r="C343" s="177" t="s">
        <v>635</v>
      </c>
      <c r="D343" s="177" t="s">
        <v>163</v>
      </c>
      <c r="E343" s="178" t="s">
        <v>933</v>
      </c>
      <c r="F343" s="179" t="s">
        <v>934</v>
      </c>
      <c r="G343" s="180" t="s">
        <v>233</v>
      </c>
      <c r="H343" s="181">
        <v>13.957000000000001</v>
      </c>
      <c r="I343" s="182"/>
      <c r="J343" s="183">
        <f>ROUND(I343*H343,2)</f>
        <v>0</v>
      </c>
      <c r="K343" s="179" t="s">
        <v>167</v>
      </c>
      <c r="L343" s="42"/>
      <c r="M343" s="184" t="s">
        <v>19</v>
      </c>
      <c r="N343" s="185" t="s">
        <v>46</v>
      </c>
      <c r="O343" s="67"/>
      <c r="P343" s="186">
        <f>O343*H343</f>
        <v>0</v>
      </c>
      <c r="Q343" s="186">
        <v>5.0000000000000001E-4</v>
      </c>
      <c r="R343" s="186">
        <f>Q343*H343</f>
        <v>6.9785000000000003E-3</v>
      </c>
      <c r="S343" s="186">
        <v>0</v>
      </c>
      <c r="T343" s="18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8" t="s">
        <v>228</v>
      </c>
      <c r="AT343" s="188" t="s">
        <v>163</v>
      </c>
      <c r="AU343" s="188" t="s">
        <v>84</v>
      </c>
      <c r="AY343" s="20" t="s">
        <v>159</v>
      </c>
      <c r="BE343" s="189">
        <f>IF(N343="základní",J343,0)</f>
        <v>0</v>
      </c>
      <c r="BF343" s="189">
        <f>IF(N343="snížená",J343,0)</f>
        <v>0</v>
      </c>
      <c r="BG343" s="189">
        <f>IF(N343="zákl. přenesená",J343,0)</f>
        <v>0</v>
      </c>
      <c r="BH343" s="189">
        <f>IF(N343="sníž. přenesená",J343,0)</f>
        <v>0</v>
      </c>
      <c r="BI343" s="189">
        <f>IF(N343="nulová",J343,0)</f>
        <v>0</v>
      </c>
      <c r="BJ343" s="20" t="s">
        <v>80</v>
      </c>
      <c r="BK343" s="189">
        <f>ROUND(I343*H343,2)</f>
        <v>0</v>
      </c>
      <c r="BL343" s="20" t="s">
        <v>228</v>
      </c>
      <c r="BM343" s="188" t="s">
        <v>1196</v>
      </c>
    </row>
    <row r="344" spans="1:65" s="2" customFormat="1" ht="19.5">
      <c r="A344" s="37"/>
      <c r="B344" s="38"/>
      <c r="C344" s="39"/>
      <c r="D344" s="190" t="s">
        <v>169</v>
      </c>
      <c r="E344" s="39"/>
      <c r="F344" s="191" t="s">
        <v>936</v>
      </c>
      <c r="G344" s="39"/>
      <c r="H344" s="39"/>
      <c r="I344" s="192"/>
      <c r="J344" s="39"/>
      <c r="K344" s="39"/>
      <c r="L344" s="42"/>
      <c r="M344" s="193"/>
      <c r="N344" s="194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169</v>
      </c>
      <c r="AU344" s="20" t="s">
        <v>84</v>
      </c>
    </row>
    <row r="345" spans="1:65" s="2" customFormat="1" ht="11.25">
      <c r="A345" s="37"/>
      <c r="B345" s="38"/>
      <c r="C345" s="39"/>
      <c r="D345" s="195" t="s">
        <v>171</v>
      </c>
      <c r="E345" s="39"/>
      <c r="F345" s="196" t="s">
        <v>937</v>
      </c>
      <c r="G345" s="39"/>
      <c r="H345" s="39"/>
      <c r="I345" s="192"/>
      <c r="J345" s="39"/>
      <c r="K345" s="39"/>
      <c r="L345" s="42"/>
      <c r="M345" s="193"/>
      <c r="N345" s="194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171</v>
      </c>
      <c r="AU345" s="20" t="s">
        <v>84</v>
      </c>
    </row>
    <row r="346" spans="1:65" s="14" customFormat="1" ht="11.25">
      <c r="B346" s="207"/>
      <c r="C346" s="208"/>
      <c r="D346" s="190" t="s">
        <v>173</v>
      </c>
      <c r="E346" s="209" t="s">
        <v>19</v>
      </c>
      <c r="F346" s="210" t="s">
        <v>1107</v>
      </c>
      <c r="G346" s="208"/>
      <c r="H346" s="211">
        <v>13.957000000000001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173</v>
      </c>
      <c r="AU346" s="217" t="s">
        <v>84</v>
      </c>
      <c r="AV346" s="14" t="s">
        <v>84</v>
      </c>
      <c r="AW346" s="14" t="s">
        <v>35</v>
      </c>
      <c r="AX346" s="14" t="s">
        <v>80</v>
      </c>
      <c r="AY346" s="217" t="s">
        <v>159</v>
      </c>
    </row>
    <row r="347" spans="1:65" s="2" customFormat="1" ht="24.2" customHeight="1">
      <c r="A347" s="37"/>
      <c r="B347" s="38"/>
      <c r="C347" s="177" t="s">
        <v>641</v>
      </c>
      <c r="D347" s="177" t="s">
        <v>163</v>
      </c>
      <c r="E347" s="178" t="s">
        <v>636</v>
      </c>
      <c r="F347" s="179" t="s">
        <v>637</v>
      </c>
      <c r="G347" s="180" t="s">
        <v>233</v>
      </c>
      <c r="H347" s="181">
        <v>13.957000000000001</v>
      </c>
      <c r="I347" s="182"/>
      <c r="J347" s="183">
        <f>ROUND(I347*H347,2)</f>
        <v>0</v>
      </c>
      <c r="K347" s="179" t="s">
        <v>167</v>
      </c>
      <c r="L347" s="42"/>
      <c r="M347" s="184" t="s">
        <v>19</v>
      </c>
      <c r="N347" s="185" t="s">
        <v>46</v>
      </c>
      <c r="O347" s="67"/>
      <c r="P347" s="186">
        <f>O347*H347</f>
        <v>0</v>
      </c>
      <c r="Q347" s="186">
        <v>1.1E-4</v>
      </c>
      <c r="R347" s="186">
        <f>Q347*H347</f>
        <v>1.53527E-3</v>
      </c>
      <c r="S347" s="186">
        <v>0</v>
      </c>
      <c r="T347" s="18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8" t="s">
        <v>228</v>
      </c>
      <c r="AT347" s="188" t="s">
        <v>163</v>
      </c>
      <c r="AU347" s="188" t="s">
        <v>84</v>
      </c>
      <c r="AY347" s="20" t="s">
        <v>159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20" t="s">
        <v>80</v>
      </c>
      <c r="BK347" s="189">
        <f>ROUND(I347*H347,2)</f>
        <v>0</v>
      </c>
      <c r="BL347" s="20" t="s">
        <v>228</v>
      </c>
      <c r="BM347" s="188" t="s">
        <v>1197</v>
      </c>
    </row>
    <row r="348" spans="1:65" s="2" customFormat="1" ht="19.5">
      <c r="A348" s="37"/>
      <c r="B348" s="38"/>
      <c r="C348" s="39"/>
      <c r="D348" s="190" t="s">
        <v>169</v>
      </c>
      <c r="E348" s="39"/>
      <c r="F348" s="191" t="s">
        <v>639</v>
      </c>
      <c r="G348" s="39"/>
      <c r="H348" s="39"/>
      <c r="I348" s="192"/>
      <c r="J348" s="39"/>
      <c r="K348" s="39"/>
      <c r="L348" s="42"/>
      <c r="M348" s="193"/>
      <c r="N348" s="194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169</v>
      </c>
      <c r="AU348" s="20" t="s">
        <v>84</v>
      </c>
    </row>
    <row r="349" spans="1:65" s="2" customFormat="1" ht="11.25">
      <c r="A349" s="37"/>
      <c r="B349" s="38"/>
      <c r="C349" s="39"/>
      <c r="D349" s="195" t="s">
        <v>171</v>
      </c>
      <c r="E349" s="39"/>
      <c r="F349" s="196" t="s">
        <v>640</v>
      </c>
      <c r="G349" s="39"/>
      <c r="H349" s="39"/>
      <c r="I349" s="192"/>
      <c r="J349" s="39"/>
      <c r="K349" s="39"/>
      <c r="L349" s="42"/>
      <c r="M349" s="193"/>
      <c r="N349" s="194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171</v>
      </c>
      <c r="AU349" s="20" t="s">
        <v>84</v>
      </c>
    </row>
    <row r="350" spans="1:65" s="14" customFormat="1" ht="11.25">
      <c r="B350" s="207"/>
      <c r="C350" s="208"/>
      <c r="D350" s="190" t="s">
        <v>173</v>
      </c>
      <c r="E350" s="209" t="s">
        <v>19</v>
      </c>
      <c r="F350" s="210" t="s">
        <v>1107</v>
      </c>
      <c r="G350" s="208"/>
      <c r="H350" s="211">
        <v>13.957000000000001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173</v>
      </c>
      <c r="AU350" s="217" t="s">
        <v>84</v>
      </c>
      <c r="AV350" s="14" t="s">
        <v>84</v>
      </c>
      <c r="AW350" s="14" t="s">
        <v>35</v>
      </c>
      <c r="AX350" s="14" t="s">
        <v>80</v>
      </c>
      <c r="AY350" s="217" t="s">
        <v>159</v>
      </c>
    </row>
    <row r="351" spans="1:65" s="2" customFormat="1" ht="24.2" customHeight="1">
      <c r="A351" s="37"/>
      <c r="B351" s="38"/>
      <c r="C351" s="177" t="s">
        <v>886</v>
      </c>
      <c r="D351" s="177" t="s">
        <v>163</v>
      </c>
      <c r="E351" s="178" t="s">
        <v>642</v>
      </c>
      <c r="F351" s="179" t="s">
        <v>643</v>
      </c>
      <c r="G351" s="180" t="s">
        <v>233</v>
      </c>
      <c r="H351" s="181">
        <v>13.957000000000001</v>
      </c>
      <c r="I351" s="182"/>
      <c r="J351" s="183">
        <f>ROUND(I351*H351,2)</f>
        <v>0</v>
      </c>
      <c r="K351" s="179" t="s">
        <v>167</v>
      </c>
      <c r="L351" s="42"/>
      <c r="M351" s="184" t="s">
        <v>19</v>
      </c>
      <c r="N351" s="185" t="s">
        <v>46</v>
      </c>
      <c r="O351" s="67"/>
      <c r="P351" s="186">
        <f>O351*H351</f>
        <v>0</v>
      </c>
      <c r="Q351" s="186">
        <v>7.2000000000000005E-4</v>
      </c>
      <c r="R351" s="186">
        <f>Q351*H351</f>
        <v>1.004904E-2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228</v>
      </c>
      <c r="AT351" s="188" t="s">
        <v>163</v>
      </c>
      <c r="AU351" s="188" t="s">
        <v>84</v>
      </c>
      <c r="AY351" s="20" t="s">
        <v>159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80</v>
      </c>
      <c r="BK351" s="189">
        <f>ROUND(I351*H351,2)</f>
        <v>0</v>
      </c>
      <c r="BL351" s="20" t="s">
        <v>228</v>
      </c>
      <c r="BM351" s="188" t="s">
        <v>1198</v>
      </c>
    </row>
    <row r="352" spans="1:65" s="2" customFormat="1" ht="29.25">
      <c r="A352" s="37"/>
      <c r="B352" s="38"/>
      <c r="C352" s="39"/>
      <c r="D352" s="190" t="s">
        <v>169</v>
      </c>
      <c r="E352" s="39"/>
      <c r="F352" s="191" t="s">
        <v>645</v>
      </c>
      <c r="G352" s="39"/>
      <c r="H352" s="39"/>
      <c r="I352" s="192"/>
      <c r="J352" s="39"/>
      <c r="K352" s="39"/>
      <c r="L352" s="42"/>
      <c r="M352" s="193"/>
      <c r="N352" s="194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169</v>
      </c>
      <c r="AU352" s="20" t="s">
        <v>84</v>
      </c>
    </row>
    <row r="353" spans="1:65" s="2" customFormat="1" ht="11.25">
      <c r="A353" s="37"/>
      <c r="B353" s="38"/>
      <c r="C353" s="39"/>
      <c r="D353" s="195" t="s">
        <v>171</v>
      </c>
      <c r="E353" s="39"/>
      <c r="F353" s="196" t="s">
        <v>646</v>
      </c>
      <c r="G353" s="39"/>
      <c r="H353" s="39"/>
      <c r="I353" s="192"/>
      <c r="J353" s="39"/>
      <c r="K353" s="39"/>
      <c r="L353" s="42"/>
      <c r="M353" s="193"/>
      <c r="N353" s="194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171</v>
      </c>
      <c r="AU353" s="20" t="s">
        <v>84</v>
      </c>
    </row>
    <row r="354" spans="1:65" s="14" customFormat="1" ht="11.25">
      <c r="B354" s="207"/>
      <c r="C354" s="208"/>
      <c r="D354" s="190" t="s">
        <v>173</v>
      </c>
      <c r="E354" s="209" t="s">
        <v>19</v>
      </c>
      <c r="F354" s="210" t="s">
        <v>1107</v>
      </c>
      <c r="G354" s="208"/>
      <c r="H354" s="211">
        <v>13.957000000000001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173</v>
      </c>
      <c r="AU354" s="217" t="s">
        <v>84</v>
      </c>
      <c r="AV354" s="14" t="s">
        <v>84</v>
      </c>
      <c r="AW354" s="14" t="s">
        <v>35</v>
      </c>
      <c r="AX354" s="14" t="s">
        <v>75</v>
      </c>
      <c r="AY354" s="217" t="s">
        <v>159</v>
      </c>
    </row>
    <row r="355" spans="1:65" s="2" customFormat="1" ht="24.2" customHeight="1">
      <c r="A355" s="37"/>
      <c r="B355" s="38"/>
      <c r="C355" s="177" t="s">
        <v>892</v>
      </c>
      <c r="D355" s="177" t="s">
        <v>163</v>
      </c>
      <c r="E355" s="178" t="s">
        <v>971</v>
      </c>
      <c r="F355" s="179" t="s">
        <v>972</v>
      </c>
      <c r="G355" s="180" t="s">
        <v>166</v>
      </c>
      <c r="H355" s="181">
        <v>34.569000000000003</v>
      </c>
      <c r="I355" s="182"/>
      <c r="J355" s="183">
        <f>ROUND(I355*H355,2)</f>
        <v>0</v>
      </c>
      <c r="K355" s="179" t="s">
        <v>167</v>
      </c>
      <c r="L355" s="42"/>
      <c r="M355" s="184" t="s">
        <v>19</v>
      </c>
      <c r="N355" s="185" t="s">
        <v>46</v>
      </c>
      <c r="O355" s="67"/>
      <c r="P355" s="186">
        <f>O355*H355</f>
        <v>0</v>
      </c>
      <c r="Q355" s="186">
        <v>0</v>
      </c>
      <c r="R355" s="186">
        <f>Q355*H355</f>
        <v>0</v>
      </c>
      <c r="S355" s="186">
        <v>0</v>
      </c>
      <c r="T355" s="18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8" t="s">
        <v>228</v>
      </c>
      <c r="AT355" s="188" t="s">
        <v>163</v>
      </c>
      <c r="AU355" s="188" t="s">
        <v>84</v>
      </c>
      <c r="AY355" s="20" t="s">
        <v>159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20" t="s">
        <v>80</v>
      </c>
      <c r="BK355" s="189">
        <f>ROUND(I355*H355,2)</f>
        <v>0</v>
      </c>
      <c r="BL355" s="20" t="s">
        <v>228</v>
      </c>
      <c r="BM355" s="188" t="s">
        <v>1199</v>
      </c>
    </row>
    <row r="356" spans="1:65" s="2" customFormat="1" ht="19.5">
      <c r="A356" s="37"/>
      <c r="B356" s="38"/>
      <c r="C356" s="39"/>
      <c r="D356" s="190" t="s">
        <v>169</v>
      </c>
      <c r="E356" s="39"/>
      <c r="F356" s="191" t="s">
        <v>974</v>
      </c>
      <c r="G356" s="39"/>
      <c r="H356" s="39"/>
      <c r="I356" s="192"/>
      <c r="J356" s="39"/>
      <c r="K356" s="39"/>
      <c r="L356" s="42"/>
      <c r="M356" s="193"/>
      <c r="N356" s="194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169</v>
      </c>
      <c r="AU356" s="20" t="s">
        <v>84</v>
      </c>
    </row>
    <row r="357" spans="1:65" s="2" customFormat="1" ht="11.25">
      <c r="A357" s="37"/>
      <c r="B357" s="38"/>
      <c r="C357" s="39"/>
      <c r="D357" s="195" t="s">
        <v>171</v>
      </c>
      <c r="E357" s="39"/>
      <c r="F357" s="196" t="s">
        <v>975</v>
      </c>
      <c r="G357" s="39"/>
      <c r="H357" s="39"/>
      <c r="I357" s="192"/>
      <c r="J357" s="39"/>
      <c r="K357" s="39"/>
      <c r="L357" s="42"/>
      <c r="M357" s="193"/>
      <c r="N357" s="194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171</v>
      </c>
      <c r="AU357" s="20" t="s">
        <v>84</v>
      </c>
    </row>
    <row r="358" spans="1:65" s="13" customFormat="1" ht="11.25">
      <c r="B358" s="197"/>
      <c r="C358" s="198"/>
      <c r="D358" s="190" t="s">
        <v>173</v>
      </c>
      <c r="E358" s="199" t="s">
        <v>19</v>
      </c>
      <c r="F358" s="200" t="s">
        <v>956</v>
      </c>
      <c r="G358" s="198"/>
      <c r="H358" s="199" t="s">
        <v>19</v>
      </c>
      <c r="I358" s="201"/>
      <c r="J358" s="198"/>
      <c r="K358" s="198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173</v>
      </c>
      <c r="AU358" s="206" t="s">
        <v>84</v>
      </c>
      <c r="AV358" s="13" t="s">
        <v>80</v>
      </c>
      <c r="AW358" s="13" t="s">
        <v>35</v>
      </c>
      <c r="AX358" s="13" t="s">
        <v>75</v>
      </c>
      <c r="AY358" s="206" t="s">
        <v>159</v>
      </c>
    </row>
    <row r="359" spans="1:65" s="14" customFormat="1" ht="11.25">
      <c r="B359" s="207"/>
      <c r="C359" s="208"/>
      <c r="D359" s="190" t="s">
        <v>173</v>
      </c>
      <c r="E359" s="209" t="s">
        <v>19</v>
      </c>
      <c r="F359" s="210" t="s">
        <v>1200</v>
      </c>
      <c r="G359" s="208"/>
      <c r="H359" s="211">
        <v>13.5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173</v>
      </c>
      <c r="AU359" s="217" t="s">
        <v>84</v>
      </c>
      <c r="AV359" s="14" t="s">
        <v>84</v>
      </c>
      <c r="AW359" s="14" t="s">
        <v>35</v>
      </c>
      <c r="AX359" s="14" t="s">
        <v>75</v>
      </c>
      <c r="AY359" s="217" t="s">
        <v>159</v>
      </c>
    </row>
    <row r="360" spans="1:65" s="13" customFormat="1" ht="11.25">
      <c r="B360" s="197"/>
      <c r="C360" s="198"/>
      <c r="D360" s="190" t="s">
        <v>173</v>
      </c>
      <c r="E360" s="199" t="s">
        <v>19</v>
      </c>
      <c r="F360" s="200" t="s">
        <v>980</v>
      </c>
      <c r="G360" s="198"/>
      <c r="H360" s="199" t="s">
        <v>19</v>
      </c>
      <c r="I360" s="201"/>
      <c r="J360" s="198"/>
      <c r="K360" s="198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173</v>
      </c>
      <c r="AU360" s="206" t="s">
        <v>84</v>
      </c>
      <c r="AV360" s="13" t="s">
        <v>80</v>
      </c>
      <c r="AW360" s="13" t="s">
        <v>35</v>
      </c>
      <c r="AX360" s="13" t="s">
        <v>75</v>
      </c>
      <c r="AY360" s="206" t="s">
        <v>159</v>
      </c>
    </row>
    <row r="361" spans="1:65" s="14" customFormat="1" ht="11.25">
      <c r="B361" s="207"/>
      <c r="C361" s="208"/>
      <c r="D361" s="190" t="s">
        <v>173</v>
      </c>
      <c r="E361" s="209" t="s">
        <v>19</v>
      </c>
      <c r="F361" s="210" t="s">
        <v>1201</v>
      </c>
      <c r="G361" s="208"/>
      <c r="H361" s="211">
        <v>7.5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173</v>
      </c>
      <c r="AU361" s="217" t="s">
        <v>84</v>
      </c>
      <c r="AV361" s="14" t="s">
        <v>84</v>
      </c>
      <c r="AW361" s="14" t="s">
        <v>35</v>
      </c>
      <c r="AX361" s="14" t="s">
        <v>75</v>
      </c>
      <c r="AY361" s="217" t="s">
        <v>159</v>
      </c>
    </row>
    <row r="362" spans="1:65" s="13" customFormat="1" ht="11.25">
      <c r="B362" s="197"/>
      <c r="C362" s="198"/>
      <c r="D362" s="190" t="s">
        <v>173</v>
      </c>
      <c r="E362" s="199" t="s">
        <v>19</v>
      </c>
      <c r="F362" s="200" t="s">
        <v>982</v>
      </c>
      <c r="G362" s="198"/>
      <c r="H362" s="199" t="s">
        <v>19</v>
      </c>
      <c r="I362" s="201"/>
      <c r="J362" s="198"/>
      <c r="K362" s="198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173</v>
      </c>
      <c r="AU362" s="206" t="s">
        <v>84</v>
      </c>
      <c r="AV362" s="13" t="s">
        <v>80</v>
      </c>
      <c r="AW362" s="13" t="s">
        <v>35</v>
      </c>
      <c r="AX362" s="13" t="s">
        <v>75</v>
      </c>
      <c r="AY362" s="206" t="s">
        <v>159</v>
      </c>
    </row>
    <row r="363" spans="1:65" s="14" customFormat="1" ht="11.25">
      <c r="B363" s="207"/>
      <c r="C363" s="208"/>
      <c r="D363" s="190" t="s">
        <v>173</v>
      </c>
      <c r="E363" s="209" t="s">
        <v>19</v>
      </c>
      <c r="F363" s="210" t="s">
        <v>1202</v>
      </c>
      <c r="G363" s="208"/>
      <c r="H363" s="211">
        <v>4.0999999999999996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173</v>
      </c>
      <c r="AU363" s="217" t="s">
        <v>84</v>
      </c>
      <c r="AV363" s="14" t="s">
        <v>84</v>
      </c>
      <c r="AW363" s="14" t="s">
        <v>35</v>
      </c>
      <c r="AX363" s="14" t="s">
        <v>75</v>
      </c>
      <c r="AY363" s="217" t="s">
        <v>159</v>
      </c>
    </row>
    <row r="364" spans="1:65" s="14" customFormat="1" ht="11.25">
      <c r="B364" s="207"/>
      <c r="C364" s="208"/>
      <c r="D364" s="190" t="s">
        <v>173</v>
      </c>
      <c r="E364" s="209" t="s">
        <v>19</v>
      </c>
      <c r="F364" s="210" t="s">
        <v>1203</v>
      </c>
      <c r="G364" s="208"/>
      <c r="H364" s="211">
        <v>1.984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173</v>
      </c>
      <c r="AU364" s="217" t="s">
        <v>84</v>
      </c>
      <c r="AV364" s="14" t="s">
        <v>84</v>
      </c>
      <c r="AW364" s="14" t="s">
        <v>35</v>
      </c>
      <c r="AX364" s="14" t="s">
        <v>75</v>
      </c>
      <c r="AY364" s="217" t="s">
        <v>159</v>
      </c>
    </row>
    <row r="365" spans="1:65" s="13" customFormat="1" ht="11.25">
      <c r="B365" s="197"/>
      <c r="C365" s="198"/>
      <c r="D365" s="190" t="s">
        <v>173</v>
      </c>
      <c r="E365" s="199" t="s">
        <v>19</v>
      </c>
      <c r="F365" s="200" t="s">
        <v>985</v>
      </c>
      <c r="G365" s="198"/>
      <c r="H365" s="199" t="s">
        <v>19</v>
      </c>
      <c r="I365" s="201"/>
      <c r="J365" s="198"/>
      <c r="K365" s="198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173</v>
      </c>
      <c r="AU365" s="206" t="s">
        <v>84</v>
      </c>
      <c r="AV365" s="13" t="s">
        <v>80</v>
      </c>
      <c r="AW365" s="13" t="s">
        <v>35</v>
      </c>
      <c r="AX365" s="13" t="s">
        <v>75</v>
      </c>
      <c r="AY365" s="206" t="s">
        <v>159</v>
      </c>
    </row>
    <row r="366" spans="1:65" s="14" customFormat="1" ht="11.25">
      <c r="B366" s="207"/>
      <c r="C366" s="208"/>
      <c r="D366" s="190" t="s">
        <v>173</v>
      </c>
      <c r="E366" s="209" t="s">
        <v>19</v>
      </c>
      <c r="F366" s="210" t="s">
        <v>1204</v>
      </c>
      <c r="G366" s="208"/>
      <c r="H366" s="211">
        <v>3.8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173</v>
      </c>
      <c r="AU366" s="217" t="s">
        <v>84</v>
      </c>
      <c r="AV366" s="14" t="s">
        <v>84</v>
      </c>
      <c r="AW366" s="14" t="s">
        <v>35</v>
      </c>
      <c r="AX366" s="14" t="s">
        <v>75</v>
      </c>
      <c r="AY366" s="217" t="s">
        <v>159</v>
      </c>
    </row>
    <row r="367" spans="1:65" s="14" customFormat="1" ht="11.25">
      <c r="B367" s="207"/>
      <c r="C367" s="208"/>
      <c r="D367" s="190" t="s">
        <v>173</v>
      </c>
      <c r="E367" s="209" t="s">
        <v>19</v>
      </c>
      <c r="F367" s="210" t="s">
        <v>1205</v>
      </c>
      <c r="G367" s="208"/>
      <c r="H367" s="211">
        <v>3.6850000000000001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173</v>
      </c>
      <c r="AU367" s="217" t="s">
        <v>84</v>
      </c>
      <c r="AV367" s="14" t="s">
        <v>84</v>
      </c>
      <c r="AW367" s="14" t="s">
        <v>35</v>
      </c>
      <c r="AX367" s="14" t="s">
        <v>75</v>
      </c>
      <c r="AY367" s="217" t="s">
        <v>159</v>
      </c>
    </row>
    <row r="368" spans="1:65" s="15" customFormat="1" ht="11.25">
      <c r="B368" s="218"/>
      <c r="C368" s="219"/>
      <c r="D368" s="190" t="s">
        <v>173</v>
      </c>
      <c r="E368" s="220" t="s">
        <v>19</v>
      </c>
      <c r="F368" s="221" t="s">
        <v>272</v>
      </c>
      <c r="G368" s="219"/>
      <c r="H368" s="222">
        <v>34.569000000000003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173</v>
      </c>
      <c r="AU368" s="228" t="s">
        <v>84</v>
      </c>
      <c r="AV368" s="15" t="s">
        <v>90</v>
      </c>
      <c r="AW368" s="15" t="s">
        <v>35</v>
      </c>
      <c r="AX368" s="15" t="s">
        <v>80</v>
      </c>
      <c r="AY368" s="228" t="s">
        <v>159</v>
      </c>
    </row>
    <row r="369" spans="1:65" s="2" customFormat="1" ht="24.2" customHeight="1">
      <c r="A369" s="37"/>
      <c r="B369" s="38"/>
      <c r="C369" s="177" t="s">
        <v>898</v>
      </c>
      <c r="D369" s="177" t="s">
        <v>163</v>
      </c>
      <c r="E369" s="178" t="s">
        <v>1097</v>
      </c>
      <c r="F369" s="179" t="s">
        <v>1098</v>
      </c>
      <c r="G369" s="180" t="s">
        <v>233</v>
      </c>
      <c r="H369" s="181">
        <v>13.957000000000001</v>
      </c>
      <c r="I369" s="182"/>
      <c r="J369" s="183">
        <f>ROUND(I369*H369,2)</f>
        <v>0</v>
      </c>
      <c r="K369" s="179" t="s">
        <v>167</v>
      </c>
      <c r="L369" s="42"/>
      <c r="M369" s="184" t="s">
        <v>19</v>
      </c>
      <c r="N369" s="185" t="s">
        <v>46</v>
      </c>
      <c r="O369" s="67"/>
      <c r="P369" s="186">
        <f>O369*H369</f>
        <v>0</v>
      </c>
      <c r="Q369" s="186">
        <v>1.0000000000000001E-5</v>
      </c>
      <c r="R369" s="186">
        <f>Q369*H369</f>
        <v>1.3957000000000002E-4</v>
      </c>
      <c r="S369" s="186">
        <v>0</v>
      </c>
      <c r="T369" s="18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8" t="s">
        <v>228</v>
      </c>
      <c r="AT369" s="188" t="s">
        <v>163</v>
      </c>
      <c r="AU369" s="188" t="s">
        <v>84</v>
      </c>
      <c r="AY369" s="20" t="s">
        <v>159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20" t="s">
        <v>80</v>
      </c>
      <c r="BK369" s="189">
        <f>ROUND(I369*H369,2)</f>
        <v>0</v>
      </c>
      <c r="BL369" s="20" t="s">
        <v>228</v>
      </c>
      <c r="BM369" s="188" t="s">
        <v>1206</v>
      </c>
    </row>
    <row r="370" spans="1:65" s="2" customFormat="1" ht="19.5">
      <c r="A370" s="37"/>
      <c r="B370" s="38"/>
      <c r="C370" s="39"/>
      <c r="D370" s="190" t="s">
        <v>169</v>
      </c>
      <c r="E370" s="39"/>
      <c r="F370" s="191" t="s">
        <v>1100</v>
      </c>
      <c r="G370" s="39"/>
      <c r="H370" s="39"/>
      <c r="I370" s="192"/>
      <c r="J370" s="39"/>
      <c r="K370" s="39"/>
      <c r="L370" s="42"/>
      <c r="M370" s="193"/>
      <c r="N370" s="194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169</v>
      </c>
      <c r="AU370" s="20" t="s">
        <v>84</v>
      </c>
    </row>
    <row r="371" spans="1:65" s="2" customFormat="1" ht="11.25">
      <c r="A371" s="37"/>
      <c r="B371" s="38"/>
      <c r="C371" s="39"/>
      <c r="D371" s="195" t="s">
        <v>171</v>
      </c>
      <c r="E371" s="39"/>
      <c r="F371" s="196" t="s">
        <v>1101</v>
      </c>
      <c r="G371" s="39"/>
      <c r="H371" s="39"/>
      <c r="I371" s="192"/>
      <c r="J371" s="39"/>
      <c r="K371" s="39"/>
      <c r="L371" s="42"/>
      <c r="M371" s="193"/>
      <c r="N371" s="194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171</v>
      </c>
      <c r="AU371" s="20" t="s">
        <v>84</v>
      </c>
    </row>
    <row r="372" spans="1:65" s="14" customFormat="1" ht="11.25">
      <c r="B372" s="207"/>
      <c r="C372" s="208"/>
      <c r="D372" s="190" t="s">
        <v>173</v>
      </c>
      <c r="E372" s="209" t="s">
        <v>19</v>
      </c>
      <c r="F372" s="210" t="s">
        <v>1107</v>
      </c>
      <c r="G372" s="208"/>
      <c r="H372" s="211">
        <v>13.957000000000001</v>
      </c>
      <c r="I372" s="212"/>
      <c r="J372" s="208"/>
      <c r="K372" s="208"/>
      <c r="L372" s="213"/>
      <c r="M372" s="240"/>
      <c r="N372" s="241"/>
      <c r="O372" s="241"/>
      <c r="P372" s="241"/>
      <c r="Q372" s="241"/>
      <c r="R372" s="241"/>
      <c r="S372" s="241"/>
      <c r="T372" s="242"/>
      <c r="AT372" s="217" t="s">
        <v>173</v>
      </c>
      <c r="AU372" s="217" t="s">
        <v>84</v>
      </c>
      <c r="AV372" s="14" t="s">
        <v>84</v>
      </c>
      <c r="AW372" s="14" t="s">
        <v>35</v>
      </c>
      <c r="AX372" s="14" t="s">
        <v>80</v>
      </c>
      <c r="AY372" s="217" t="s">
        <v>159</v>
      </c>
    </row>
    <row r="373" spans="1:65" s="2" customFormat="1" ht="6.95" customHeight="1">
      <c r="A373" s="37"/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42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</row>
  </sheetData>
  <sheetProtection algorithmName="SHA-512" hashValue="yl/9WHDv1LykX84EB9vWm6aHeLPMTHkAPvPvH/I/U2lz8zRkjCRa4zlI01gdjp698+Rhm8o8+SyVADrG+iqIGA==" saltValue="Y18RtmA2f3LQ6qx9oAwLAibgO6tCROTlo5mrxSTQF/E8X9MfEqYdN3S7ZqCeBOpaXvSO9SUkCx/XyhemepPx8g==" spinCount="100000" sheet="1" objects="1" scenarios="1" formatColumns="0" formatRows="0" autoFilter="0"/>
  <autoFilter ref="C95:K372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2" r:id="rId1"/>
    <hyperlink ref="F112" r:id="rId2"/>
    <hyperlink ref="F122" r:id="rId3"/>
    <hyperlink ref="F129" r:id="rId4"/>
    <hyperlink ref="F135" r:id="rId5"/>
    <hyperlink ref="F140" r:id="rId6"/>
    <hyperlink ref="F158" r:id="rId7"/>
    <hyperlink ref="F166" r:id="rId8"/>
    <hyperlink ref="F170" r:id="rId9"/>
    <hyperlink ref="F175" r:id="rId10"/>
    <hyperlink ref="F179" r:id="rId11"/>
    <hyperlink ref="F183" r:id="rId12"/>
    <hyperlink ref="F188" r:id="rId13"/>
    <hyperlink ref="F192" r:id="rId14"/>
    <hyperlink ref="F196" r:id="rId15"/>
    <hyperlink ref="F202" r:id="rId16"/>
    <hyperlink ref="F210" r:id="rId17"/>
    <hyperlink ref="F215" r:id="rId18"/>
    <hyperlink ref="F219" r:id="rId19"/>
    <hyperlink ref="F226" r:id="rId20"/>
    <hyperlink ref="F233" r:id="rId21"/>
    <hyperlink ref="F238" r:id="rId22"/>
    <hyperlink ref="F242" r:id="rId23"/>
    <hyperlink ref="F245" r:id="rId24"/>
    <hyperlink ref="F248" r:id="rId25"/>
    <hyperlink ref="F252" r:id="rId26"/>
    <hyperlink ref="F257" r:id="rId27"/>
    <hyperlink ref="F262" r:id="rId28"/>
    <hyperlink ref="F265" r:id="rId29"/>
    <hyperlink ref="F268" r:id="rId30"/>
    <hyperlink ref="F271" r:id="rId31"/>
    <hyperlink ref="F275" r:id="rId32"/>
    <hyperlink ref="F280" r:id="rId33"/>
    <hyperlink ref="F284" r:id="rId34"/>
    <hyperlink ref="F287" r:id="rId35"/>
    <hyperlink ref="F290" r:id="rId36"/>
    <hyperlink ref="F296" r:id="rId37"/>
    <hyperlink ref="F308" r:id="rId38"/>
    <hyperlink ref="F313" r:id="rId39"/>
    <hyperlink ref="F316" r:id="rId40"/>
    <hyperlink ref="F319" r:id="rId41"/>
    <hyperlink ref="F324" r:id="rId42"/>
    <hyperlink ref="F328" r:id="rId43"/>
    <hyperlink ref="F345" r:id="rId44"/>
    <hyperlink ref="F349" r:id="rId45"/>
    <hyperlink ref="F353" r:id="rId46"/>
    <hyperlink ref="F357" r:id="rId47"/>
    <hyperlink ref="F371" r:id="rId4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1207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ROUND(J96,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ROUND((SUM(BE96:BE393)),  2)</f>
        <v>0</v>
      </c>
      <c r="G33" s="37"/>
      <c r="H33" s="37"/>
      <c r="I33" s="122">
        <v>0.21</v>
      </c>
      <c r="J33" s="121">
        <f>ROUND(((SUM(BE96:BE393))*I33),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ROUND((SUM(BF96:BF393)),  2)</f>
        <v>0</v>
      </c>
      <c r="G34" s="37"/>
      <c r="H34" s="37"/>
      <c r="I34" s="122">
        <v>0.12</v>
      </c>
      <c r="J34" s="121">
        <f>ROUND(((SUM(BF96:BF393))*I34),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ROUND((SUM(BG96:BG393)),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ROUND((SUM(BH96:BH393)),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ROUND((SUM(BI96:BI393)),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5 - Oprava fasády dům p.č. 55 - Hodinářství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J97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J98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J99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J105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J108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J109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131</v>
      </c>
      <c r="E66" s="147"/>
      <c r="F66" s="147"/>
      <c r="G66" s="147"/>
      <c r="H66" s="147"/>
      <c r="I66" s="147"/>
      <c r="J66" s="148">
        <f>J144</f>
        <v>0</v>
      </c>
      <c r="K66" s="145"/>
      <c r="L66" s="149"/>
    </row>
    <row r="67" spans="1:31" s="10" customFormat="1" ht="14.85" customHeight="1">
      <c r="B67" s="144"/>
      <c r="C67" s="145"/>
      <c r="D67" s="146" t="s">
        <v>132</v>
      </c>
      <c r="E67" s="147"/>
      <c r="F67" s="147"/>
      <c r="G67" s="147"/>
      <c r="H67" s="147"/>
      <c r="I67" s="147"/>
      <c r="J67" s="148">
        <f>J145</f>
        <v>0</v>
      </c>
      <c r="K67" s="145"/>
      <c r="L67" s="149"/>
    </row>
    <row r="68" spans="1:31" s="10" customFormat="1" ht="14.85" customHeight="1">
      <c r="B68" s="144"/>
      <c r="C68" s="145"/>
      <c r="D68" s="146" t="s">
        <v>133</v>
      </c>
      <c r="E68" s="147"/>
      <c r="F68" s="147"/>
      <c r="G68" s="147"/>
      <c r="H68" s="147"/>
      <c r="I68" s="147"/>
      <c r="J68" s="148">
        <f>J200</f>
        <v>0</v>
      </c>
      <c r="K68" s="145"/>
      <c r="L68" s="149"/>
    </row>
    <row r="69" spans="1:31" s="10" customFormat="1" ht="14.85" customHeight="1">
      <c r="B69" s="144"/>
      <c r="C69" s="145"/>
      <c r="D69" s="146" t="s">
        <v>135</v>
      </c>
      <c r="E69" s="147"/>
      <c r="F69" s="147"/>
      <c r="G69" s="147"/>
      <c r="H69" s="147"/>
      <c r="I69" s="147"/>
      <c r="J69" s="148">
        <f>J217</f>
        <v>0</v>
      </c>
      <c r="K69" s="145"/>
      <c r="L69" s="149"/>
    </row>
    <row r="70" spans="1:31" s="10" customFormat="1" ht="14.85" customHeight="1">
      <c r="B70" s="144"/>
      <c r="C70" s="145"/>
      <c r="D70" s="146" t="s">
        <v>136</v>
      </c>
      <c r="E70" s="147"/>
      <c r="F70" s="147"/>
      <c r="G70" s="147"/>
      <c r="H70" s="147"/>
      <c r="I70" s="147"/>
      <c r="J70" s="148">
        <f>J227</f>
        <v>0</v>
      </c>
      <c r="K70" s="145"/>
      <c r="L70" s="149"/>
    </row>
    <row r="71" spans="1:31" s="10" customFormat="1" ht="14.85" customHeight="1">
      <c r="B71" s="144"/>
      <c r="C71" s="145"/>
      <c r="D71" s="146" t="s">
        <v>137</v>
      </c>
      <c r="E71" s="147"/>
      <c r="F71" s="147"/>
      <c r="G71" s="147"/>
      <c r="H71" s="147"/>
      <c r="I71" s="147"/>
      <c r="J71" s="148">
        <f>J241</f>
        <v>0</v>
      </c>
      <c r="K71" s="145"/>
      <c r="L71" s="149"/>
    </row>
    <row r="72" spans="1:31" s="10" customFormat="1" ht="14.85" customHeight="1">
      <c r="B72" s="144"/>
      <c r="C72" s="145"/>
      <c r="D72" s="146" t="s">
        <v>138</v>
      </c>
      <c r="E72" s="147"/>
      <c r="F72" s="147"/>
      <c r="G72" s="147"/>
      <c r="H72" s="147"/>
      <c r="I72" s="147"/>
      <c r="J72" s="148">
        <f>J245</f>
        <v>0</v>
      </c>
      <c r="K72" s="145"/>
      <c r="L72" s="149"/>
    </row>
    <row r="73" spans="1:31" s="9" customFormat="1" ht="24.95" customHeight="1">
      <c r="B73" s="138"/>
      <c r="C73" s="139"/>
      <c r="D73" s="140" t="s">
        <v>139</v>
      </c>
      <c r="E73" s="141"/>
      <c r="F73" s="141"/>
      <c r="G73" s="141"/>
      <c r="H73" s="141"/>
      <c r="I73" s="141"/>
      <c r="J73" s="142">
        <f>J259</f>
        <v>0</v>
      </c>
      <c r="K73" s="139"/>
      <c r="L73" s="143"/>
    </row>
    <row r="74" spans="1:31" s="10" customFormat="1" ht="19.899999999999999" customHeight="1">
      <c r="B74" s="144"/>
      <c r="C74" s="145"/>
      <c r="D74" s="146" t="s">
        <v>651</v>
      </c>
      <c r="E74" s="147"/>
      <c r="F74" s="147"/>
      <c r="G74" s="147"/>
      <c r="H74" s="147"/>
      <c r="I74" s="147"/>
      <c r="J74" s="148">
        <f>J260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141</v>
      </c>
      <c r="E75" s="147"/>
      <c r="F75" s="147"/>
      <c r="G75" s="147"/>
      <c r="H75" s="147"/>
      <c r="I75" s="147"/>
      <c r="J75" s="148">
        <f>J278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143</v>
      </c>
      <c r="E76" s="147"/>
      <c r="F76" s="147"/>
      <c r="G76" s="147"/>
      <c r="H76" s="147"/>
      <c r="I76" s="147"/>
      <c r="J76" s="148">
        <f>J299</f>
        <v>0</v>
      </c>
      <c r="K76" s="145"/>
      <c r="L76" s="149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6" t="s">
        <v>144</v>
      </c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26.25" customHeight="1">
      <c r="A86" s="37"/>
      <c r="B86" s="38"/>
      <c r="C86" s="39"/>
      <c r="D86" s="39"/>
      <c r="E86" s="409" t="str">
        <f>E7</f>
        <v>Oprava a údržba podloubí a části vekovních fasád Mírové nám., Bílina</v>
      </c>
      <c r="F86" s="410"/>
      <c r="G86" s="410"/>
      <c r="H86" s="410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119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66" t="str">
        <f>E9</f>
        <v>5 - Oprava fasády dům p.č. 55 - Hodinářství</v>
      </c>
      <c r="F88" s="411"/>
      <c r="G88" s="411"/>
      <c r="H88" s="411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F12</f>
        <v>Bílina</v>
      </c>
      <c r="G90" s="39"/>
      <c r="H90" s="39"/>
      <c r="I90" s="32" t="s">
        <v>23</v>
      </c>
      <c r="J90" s="62" t="str">
        <f>IF(J12="","",J12)</f>
        <v>6. 12. 2024</v>
      </c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25</v>
      </c>
      <c r="D92" s="39"/>
      <c r="E92" s="39"/>
      <c r="F92" s="30" t="str">
        <f>E15</f>
        <v>Město Bílina</v>
      </c>
      <c r="G92" s="39"/>
      <c r="H92" s="39"/>
      <c r="I92" s="32" t="s">
        <v>33</v>
      </c>
      <c r="J92" s="35" t="str">
        <f>E21</f>
        <v xml:space="preserve"> 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5.2" customHeight="1">
      <c r="A93" s="37"/>
      <c r="B93" s="38"/>
      <c r="C93" s="32" t="s">
        <v>31</v>
      </c>
      <c r="D93" s="39"/>
      <c r="E93" s="39"/>
      <c r="F93" s="30" t="str">
        <f>IF(E18="","",E18)</f>
        <v>Vyplň údaj</v>
      </c>
      <c r="G93" s="39"/>
      <c r="H93" s="39"/>
      <c r="I93" s="32" t="s">
        <v>36</v>
      </c>
      <c r="J93" s="35" t="str">
        <f>E24</f>
        <v>Ing. Jaromír Pýcha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50"/>
      <c r="B95" s="151"/>
      <c r="C95" s="152" t="s">
        <v>145</v>
      </c>
      <c r="D95" s="153" t="s">
        <v>60</v>
      </c>
      <c r="E95" s="153" t="s">
        <v>56</v>
      </c>
      <c r="F95" s="153" t="s">
        <v>57</v>
      </c>
      <c r="G95" s="153" t="s">
        <v>146</v>
      </c>
      <c r="H95" s="153" t="s">
        <v>147</v>
      </c>
      <c r="I95" s="153" t="s">
        <v>148</v>
      </c>
      <c r="J95" s="153" t="s">
        <v>123</v>
      </c>
      <c r="K95" s="154" t="s">
        <v>149</v>
      </c>
      <c r="L95" s="155"/>
      <c r="M95" s="71" t="s">
        <v>19</v>
      </c>
      <c r="N95" s="72" t="s">
        <v>45</v>
      </c>
      <c r="O95" s="72" t="s">
        <v>150</v>
      </c>
      <c r="P95" s="72" t="s">
        <v>151</v>
      </c>
      <c r="Q95" s="72" t="s">
        <v>152</v>
      </c>
      <c r="R95" s="72" t="s">
        <v>153</v>
      </c>
      <c r="S95" s="72" t="s">
        <v>154</v>
      </c>
      <c r="T95" s="73" t="s">
        <v>155</v>
      </c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</row>
    <row r="96" spans="1:63" s="2" customFormat="1" ht="22.9" customHeight="1">
      <c r="A96" s="37"/>
      <c r="B96" s="38"/>
      <c r="C96" s="78" t="s">
        <v>156</v>
      </c>
      <c r="D96" s="39"/>
      <c r="E96" s="39"/>
      <c r="F96" s="39"/>
      <c r="G96" s="39"/>
      <c r="H96" s="39"/>
      <c r="I96" s="39"/>
      <c r="J96" s="156">
        <f>BK96</f>
        <v>0</v>
      </c>
      <c r="K96" s="39"/>
      <c r="L96" s="42"/>
      <c r="M96" s="74"/>
      <c r="N96" s="157"/>
      <c r="O96" s="75"/>
      <c r="P96" s="158">
        <f>P97+P259</f>
        <v>0</v>
      </c>
      <c r="Q96" s="75"/>
      <c r="R96" s="158">
        <f>R97+R259</f>
        <v>0.68303146999999986</v>
      </c>
      <c r="S96" s="75"/>
      <c r="T96" s="159">
        <f>T97+T259</f>
        <v>0.54000549999999992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74</v>
      </c>
      <c r="AU96" s="20" t="s">
        <v>124</v>
      </c>
      <c r="BK96" s="160">
        <f>BK97+BK259</f>
        <v>0</v>
      </c>
    </row>
    <row r="97" spans="1:65" s="12" customFormat="1" ht="25.9" customHeight="1">
      <c r="B97" s="161"/>
      <c r="C97" s="162"/>
      <c r="D97" s="163" t="s">
        <v>74</v>
      </c>
      <c r="E97" s="164" t="s">
        <v>157</v>
      </c>
      <c r="F97" s="164" t="s">
        <v>158</v>
      </c>
      <c r="G97" s="162"/>
      <c r="H97" s="162"/>
      <c r="I97" s="165"/>
      <c r="J97" s="166">
        <f>BK97</f>
        <v>0</v>
      </c>
      <c r="K97" s="162"/>
      <c r="L97" s="167"/>
      <c r="M97" s="168"/>
      <c r="N97" s="169"/>
      <c r="O97" s="169"/>
      <c r="P97" s="170">
        <f>P98+P105+P108+P144</f>
        <v>0</v>
      </c>
      <c r="Q97" s="169"/>
      <c r="R97" s="170">
        <f>R98+R105+R108+R144</f>
        <v>0.6099579799999999</v>
      </c>
      <c r="S97" s="169"/>
      <c r="T97" s="171">
        <f>T98+T105+T108+T144</f>
        <v>0.47926949999999996</v>
      </c>
      <c r="AR97" s="172" t="s">
        <v>80</v>
      </c>
      <c r="AT97" s="173" t="s">
        <v>74</v>
      </c>
      <c r="AU97" s="173" t="s">
        <v>75</v>
      </c>
      <c r="AY97" s="172" t="s">
        <v>159</v>
      </c>
      <c r="BK97" s="174">
        <f>BK98+BK105+BK108+BK144</f>
        <v>0</v>
      </c>
    </row>
    <row r="98" spans="1:65" s="12" customFormat="1" ht="22.9" customHeight="1">
      <c r="B98" s="161"/>
      <c r="C98" s="162"/>
      <c r="D98" s="163" t="s">
        <v>74</v>
      </c>
      <c r="E98" s="175" t="s">
        <v>87</v>
      </c>
      <c r="F98" s="175" t="s">
        <v>160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P99</f>
        <v>0</v>
      </c>
      <c r="Q98" s="169"/>
      <c r="R98" s="170">
        <f>R99</f>
        <v>3.0975E-3</v>
      </c>
      <c r="S98" s="169"/>
      <c r="T98" s="171">
        <f>T99</f>
        <v>5.2500000000000002E-5</v>
      </c>
      <c r="AR98" s="172" t="s">
        <v>80</v>
      </c>
      <c r="AT98" s="173" t="s">
        <v>74</v>
      </c>
      <c r="AU98" s="173" t="s">
        <v>80</v>
      </c>
      <c r="AY98" s="172" t="s">
        <v>159</v>
      </c>
      <c r="BK98" s="174">
        <f>BK99</f>
        <v>0</v>
      </c>
    </row>
    <row r="99" spans="1:65" s="12" customFormat="1" ht="20.85" customHeight="1">
      <c r="B99" s="161"/>
      <c r="C99" s="162"/>
      <c r="D99" s="163" t="s">
        <v>74</v>
      </c>
      <c r="E99" s="175" t="s">
        <v>161</v>
      </c>
      <c r="F99" s="175" t="s">
        <v>162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f>SUM(P100:P104)</f>
        <v>0</v>
      </c>
      <c r="Q99" s="169"/>
      <c r="R99" s="170">
        <f>SUM(R100:R104)</f>
        <v>3.0975E-3</v>
      </c>
      <c r="S99" s="169"/>
      <c r="T99" s="171">
        <f>SUM(T100:T104)</f>
        <v>5.2500000000000002E-5</v>
      </c>
      <c r="AR99" s="172" t="s">
        <v>80</v>
      </c>
      <c r="AT99" s="173" t="s">
        <v>74</v>
      </c>
      <c r="AU99" s="173" t="s">
        <v>84</v>
      </c>
      <c r="AY99" s="172" t="s">
        <v>159</v>
      </c>
      <c r="BK99" s="174">
        <f>SUM(BK100:BK104)</f>
        <v>0</v>
      </c>
    </row>
    <row r="100" spans="1:65" s="2" customFormat="1" ht="24.2" customHeight="1">
      <c r="A100" s="37"/>
      <c r="B100" s="38"/>
      <c r="C100" s="177" t="s">
        <v>80</v>
      </c>
      <c r="D100" s="177" t="s">
        <v>163</v>
      </c>
      <c r="E100" s="178" t="s">
        <v>164</v>
      </c>
      <c r="F100" s="179" t="s">
        <v>165</v>
      </c>
      <c r="G100" s="180" t="s">
        <v>166</v>
      </c>
      <c r="H100" s="181">
        <v>5.25</v>
      </c>
      <c r="I100" s="182"/>
      <c r="J100" s="183">
        <f>ROUND(I100*H100,2)</f>
        <v>0</v>
      </c>
      <c r="K100" s="179" t="s">
        <v>167</v>
      </c>
      <c r="L100" s="42"/>
      <c r="M100" s="184" t="s">
        <v>19</v>
      </c>
      <c r="N100" s="185" t="s">
        <v>46</v>
      </c>
      <c r="O100" s="67"/>
      <c r="P100" s="186">
        <f>O100*H100</f>
        <v>0</v>
      </c>
      <c r="Q100" s="186">
        <v>5.9000000000000003E-4</v>
      </c>
      <c r="R100" s="186">
        <f>Q100*H100</f>
        <v>3.0975E-3</v>
      </c>
      <c r="S100" s="186">
        <v>1.0000000000000001E-5</v>
      </c>
      <c r="T100" s="187">
        <f>S100*H100</f>
        <v>5.2500000000000002E-5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8" t="s">
        <v>90</v>
      </c>
      <c r="AT100" s="188" t="s">
        <v>163</v>
      </c>
      <c r="AU100" s="188" t="s">
        <v>87</v>
      </c>
      <c r="AY100" s="20" t="s">
        <v>159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20" t="s">
        <v>80</v>
      </c>
      <c r="BK100" s="189">
        <f>ROUND(I100*H100,2)</f>
        <v>0</v>
      </c>
      <c r="BL100" s="20" t="s">
        <v>90</v>
      </c>
      <c r="BM100" s="188" t="s">
        <v>1208</v>
      </c>
    </row>
    <row r="101" spans="1:65" s="2" customFormat="1" ht="19.5">
      <c r="A101" s="37"/>
      <c r="B101" s="38"/>
      <c r="C101" s="39"/>
      <c r="D101" s="190" t="s">
        <v>169</v>
      </c>
      <c r="E101" s="39"/>
      <c r="F101" s="191" t="s">
        <v>170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169</v>
      </c>
      <c r="AU101" s="20" t="s">
        <v>87</v>
      </c>
    </row>
    <row r="102" spans="1:65" s="2" customFormat="1" ht="11.25">
      <c r="A102" s="37"/>
      <c r="B102" s="38"/>
      <c r="C102" s="39"/>
      <c r="D102" s="195" t="s">
        <v>171</v>
      </c>
      <c r="E102" s="39"/>
      <c r="F102" s="196" t="s">
        <v>172</v>
      </c>
      <c r="G102" s="39"/>
      <c r="H102" s="39"/>
      <c r="I102" s="192"/>
      <c r="J102" s="39"/>
      <c r="K102" s="39"/>
      <c r="L102" s="42"/>
      <c r="M102" s="193"/>
      <c r="N102" s="194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171</v>
      </c>
      <c r="AU102" s="20" t="s">
        <v>87</v>
      </c>
    </row>
    <row r="103" spans="1:65" s="13" customFormat="1" ht="11.25">
      <c r="B103" s="197"/>
      <c r="C103" s="198"/>
      <c r="D103" s="190" t="s">
        <v>173</v>
      </c>
      <c r="E103" s="199" t="s">
        <v>19</v>
      </c>
      <c r="F103" s="200" t="s">
        <v>999</v>
      </c>
      <c r="G103" s="198"/>
      <c r="H103" s="199" t="s">
        <v>19</v>
      </c>
      <c r="I103" s="201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173</v>
      </c>
      <c r="AU103" s="206" t="s">
        <v>87</v>
      </c>
      <c r="AV103" s="13" t="s">
        <v>80</v>
      </c>
      <c r="AW103" s="13" t="s">
        <v>35</v>
      </c>
      <c r="AX103" s="13" t="s">
        <v>75</v>
      </c>
      <c r="AY103" s="206" t="s">
        <v>159</v>
      </c>
    </row>
    <row r="104" spans="1:65" s="14" customFormat="1" ht="11.25">
      <c r="B104" s="207"/>
      <c r="C104" s="208"/>
      <c r="D104" s="190" t="s">
        <v>173</v>
      </c>
      <c r="E104" s="209" t="s">
        <v>19</v>
      </c>
      <c r="F104" s="210" t="s">
        <v>1209</v>
      </c>
      <c r="G104" s="208"/>
      <c r="H104" s="211">
        <v>5.25</v>
      </c>
      <c r="I104" s="212"/>
      <c r="J104" s="208"/>
      <c r="K104" s="208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173</v>
      </c>
      <c r="AU104" s="217" t="s">
        <v>87</v>
      </c>
      <c r="AV104" s="14" t="s">
        <v>84</v>
      </c>
      <c r="AW104" s="14" t="s">
        <v>35</v>
      </c>
      <c r="AX104" s="14" t="s">
        <v>75</v>
      </c>
      <c r="AY104" s="217" t="s">
        <v>159</v>
      </c>
    </row>
    <row r="105" spans="1:65" s="12" customFormat="1" ht="22.9" customHeight="1">
      <c r="B105" s="161"/>
      <c r="C105" s="162"/>
      <c r="D105" s="163" t="s">
        <v>74</v>
      </c>
      <c r="E105" s="175" t="s">
        <v>93</v>
      </c>
      <c r="F105" s="175" t="s">
        <v>654</v>
      </c>
      <c r="G105" s="162"/>
      <c r="H105" s="162"/>
      <c r="I105" s="165"/>
      <c r="J105" s="176">
        <f>BK105</f>
        <v>0</v>
      </c>
      <c r="K105" s="162"/>
      <c r="L105" s="167"/>
      <c r="M105" s="168"/>
      <c r="N105" s="169"/>
      <c r="O105" s="169"/>
      <c r="P105" s="170">
        <f>SUM(P106:P107)</f>
        <v>0</v>
      </c>
      <c r="Q105" s="169"/>
      <c r="R105" s="170">
        <f>SUM(R106:R107)</f>
        <v>0</v>
      </c>
      <c r="S105" s="169"/>
      <c r="T105" s="171">
        <f>SUM(T106:T107)</f>
        <v>0</v>
      </c>
      <c r="AR105" s="172" t="s">
        <v>80</v>
      </c>
      <c r="AT105" s="173" t="s">
        <v>74</v>
      </c>
      <c r="AU105" s="173" t="s">
        <v>80</v>
      </c>
      <c r="AY105" s="172" t="s">
        <v>159</v>
      </c>
      <c r="BK105" s="174">
        <f>SUM(BK106:BK107)</f>
        <v>0</v>
      </c>
    </row>
    <row r="106" spans="1:65" s="2" customFormat="1" ht="21.75" customHeight="1">
      <c r="A106" s="37"/>
      <c r="B106" s="38"/>
      <c r="C106" s="177" t="s">
        <v>84</v>
      </c>
      <c r="D106" s="177" t="s">
        <v>163</v>
      </c>
      <c r="E106" s="178" t="s">
        <v>655</v>
      </c>
      <c r="F106" s="179" t="s">
        <v>656</v>
      </c>
      <c r="G106" s="180" t="s">
        <v>233</v>
      </c>
      <c r="H106" s="181">
        <v>1</v>
      </c>
      <c r="I106" s="182"/>
      <c r="J106" s="183">
        <f>ROUND(I106*H106,2)</f>
        <v>0</v>
      </c>
      <c r="K106" s="179" t="s">
        <v>19</v>
      </c>
      <c r="L106" s="42"/>
      <c r="M106" s="184" t="s">
        <v>19</v>
      </c>
      <c r="N106" s="185" t="s">
        <v>46</v>
      </c>
      <c r="O106" s="67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8" t="s">
        <v>90</v>
      </c>
      <c r="AT106" s="188" t="s">
        <v>163</v>
      </c>
      <c r="AU106" s="188" t="s">
        <v>84</v>
      </c>
      <c r="AY106" s="20" t="s">
        <v>159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80</v>
      </c>
      <c r="BK106" s="189">
        <f>ROUND(I106*H106,2)</f>
        <v>0</v>
      </c>
      <c r="BL106" s="20" t="s">
        <v>90</v>
      </c>
      <c r="BM106" s="188" t="s">
        <v>1210</v>
      </c>
    </row>
    <row r="107" spans="1:65" s="2" customFormat="1" ht="11.25">
      <c r="A107" s="37"/>
      <c r="B107" s="38"/>
      <c r="C107" s="39"/>
      <c r="D107" s="190" t="s">
        <v>169</v>
      </c>
      <c r="E107" s="39"/>
      <c r="F107" s="191" t="s">
        <v>656</v>
      </c>
      <c r="G107" s="39"/>
      <c r="H107" s="39"/>
      <c r="I107" s="192"/>
      <c r="J107" s="39"/>
      <c r="K107" s="39"/>
      <c r="L107" s="42"/>
      <c r="M107" s="193"/>
      <c r="N107" s="194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169</v>
      </c>
      <c r="AU107" s="20" t="s">
        <v>84</v>
      </c>
    </row>
    <row r="108" spans="1:65" s="12" customFormat="1" ht="22.9" customHeight="1">
      <c r="B108" s="161"/>
      <c r="C108" s="162"/>
      <c r="D108" s="163" t="s">
        <v>74</v>
      </c>
      <c r="E108" s="175" t="s">
        <v>96</v>
      </c>
      <c r="F108" s="175" t="s">
        <v>211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P109</f>
        <v>0</v>
      </c>
      <c r="Q108" s="169"/>
      <c r="R108" s="170">
        <f>R109</f>
        <v>0.60667097999999997</v>
      </c>
      <c r="S108" s="169"/>
      <c r="T108" s="171">
        <f>T109</f>
        <v>1.137E-3</v>
      </c>
      <c r="AR108" s="172" t="s">
        <v>80</v>
      </c>
      <c r="AT108" s="173" t="s">
        <v>74</v>
      </c>
      <c r="AU108" s="173" t="s">
        <v>80</v>
      </c>
      <c r="AY108" s="172" t="s">
        <v>159</v>
      </c>
      <c r="BK108" s="174">
        <f>BK109</f>
        <v>0</v>
      </c>
    </row>
    <row r="109" spans="1:65" s="12" customFormat="1" ht="20.85" customHeight="1">
      <c r="B109" s="161"/>
      <c r="C109" s="162"/>
      <c r="D109" s="163" t="s">
        <v>74</v>
      </c>
      <c r="E109" s="175" t="s">
        <v>229</v>
      </c>
      <c r="F109" s="175" t="s">
        <v>230</v>
      </c>
      <c r="G109" s="162"/>
      <c r="H109" s="162"/>
      <c r="I109" s="165"/>
      <c r="J109" s="176">
        <f>BK109</f>
        <v>0</v>
      </c>
      <c r="K109" s="162"/>
      <c r="L109" s="167"/>
      <c r="M109" s="168"/>
      <c r="N109" s="169"/>
      <c r="O109" s="169"/>
      <c r="P109" s="170">
        <f>SUM(P110:P143)</f>
        <v>0</v>
      </c>
      <c r="Q109" s="169"/>
      <c r="R109" s="170">
        <f>SUM(R110:R143)</f>
        <v>0.60667097999999997</v>
      </c>
      <c r="S109" s="169"/>
      <c r="T109" s="171">
        <f>SUM(T110:T143)</f>
        <v>1.137E-3</v>
      </c>
      <c r="AR109" s="172" t="s">
        <v>80</v>
      </c>
      <c r="AT109" s="173" t="s">
        <v>74</v>
      </c>
      <c r="AU109" s="173" t="s">
        <v>84</v>
      </c>
      <c r="AY109" s="172" t="s">
        <v>159</v>
      </c>
      <c r="BK109" s="174">
        <f>SUM(BK110:BK143)</f>
        <v>0</v>
      </c>
    </row>
    <row r="110" spans="1:65" s="2" customFormat="1" ht="24.2" customHeight="1">
      <c r="A110" s="37"/>
      <c r="B110" s="38"/>
      <c r="C110" s="177" t="s">
        <v>87</v>
      </c>
      <c r="D110" s="177" t="s">
        <v>163</v>
      </c>
      <c r="E110" s="178" t="s">
        <v>678</v>
      </c>
      <c r="F110" s="179" t="s">
        <v>679</v>
      </c>
      <c r="G110" s="180" t="s">
        <v>233</v>
      </c>
      <c r="H110" s="181">
        <v>22.536000000000001</v>
      </c>
      <c r="I110" s="182"/>
      <c r="J110" s="183">
        <f>ROUND(I110*H110,2)</f>
        <v>0</v>
      </c>
      <c r="K110" s="179" t="s">
        <v>167</v>
      </c>
      <c r="L110" s="42"/>
      <c r="M110" s="184" t="s">
        <v>19</v>
      </c>
      <c r="N110" s="185" t="s">
        <v>46</v>
      </c>
      <c r="O110" s="67"/>
      <c r="P110" s="186">
        <f>O110*H110</f>
        <v>0</v>
      </c>
      <c r="Q110" s="186">
        <v>5.4299999999999999E-3</v>
      </c>
      <c r="R110" s="186">
        <f>Q110*H110</f>
        <v>0.12237048</v>
      </c>
      <c r="S110" s="186">
        <v>0</v>
      </c>
      <c r="T110" s="18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8" t="s">
        <v>90</v>
      </c>
      <c r="AT110" s="188" t="s">
        <v>163</v>
      </c>
      <c r="AU110" s="188" t="s">
        <v>87</v>
      </c>
      <c r="AY110" s="20" t="s">
        <v>159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20" t="s">
        <v>80</v>
      </c>
      <c r="BK110" s="189">
        <f>ROUND(I110*H110,2)</f>
        <v>0</v>
      </c>
      <c r="BL110" s="20" t="s">
        <v>90</v>
      </c>
      <c r="BM110" s="188" t="s">
        <v>1211</v>
      </c>
    </row>
    <row r="111" spans="1:65" s="2" customFormat="1" ht="19.5">
      <c r="A111" s="37"/>
      <c r="B111" s="38"/>
      <c r="C111" s="39"/>
      <c r="D111" s="190" t="s">
        <v>169</v>
      </c>
      <c r="E111" s="39"/>
      <c r="F111" s="191" t="s">
        <v>681</v>
      </c>
      <c r="G111" s="39"/>
      <c r="H111" s="39"/>
      <c r="I111" s="192"/>
      <c r="J111" s="39"/>
      <c r="K111" s="39"/>
      <c r="L111" s="42"/>
      <c r="M111" s="193"/>
      <c r="N111" s="194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169</v>
      </c>
      <c r="AU111" s="20" t="s">
        <v>87</v>
      </c>
    </row>
    <row r="112" spans="1:65" s="2" customFormat="1" ht="11.25">
      <c r="A112" s="37"/>
      <c r="B112" s="38"/>
      <c r="C112" s="39"/>
      <c r="D112" s="195" t="s">
        <v>171</v>
      </c>
      <c r="E112" s="39"/>
      <c r="F112" s="196" t="s">
        <v>682</v>
      </c>
      <c r="G112" s="39"/>
      <c r="H112" s="39"/>
      <c r="I112" s="192"/>
      <c r="J112" s="39"/>
      <c r="K112" s="39"/>
      <c r="L112" s="42"/>
      <c r="M112" s="193"/>
      <c r="N112" s="194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171</v>
      </c>
      <c r="AU112" s="20" t="s">
        <v>87</v>
      </c>
    </row>
    <row r="113" spans="1:65" s="13" customFormat="1" ht="11.25">
      <c r="B113" s="197"/>
      <c r="C113" s="198"/>
      <c r="D113" s="190" t="s">
        <v>173</v>
      </c>
      <c r="E113" s="199" t="s">
        <v>19</v>
      </c>
      <c r="F113" s="200" t="s">
        <v>1003</v>
      </c>
      <c r="G113" s="198"/>
      <c r="H113" s="199" t="s">
        <v>19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173</v>
      </c>
      <c r="AU113" s="206" t="s">
        <v>87</v>
      </c>
      <c r="AV113" s="13" t="s">
        <v>80</v>
      </c>
      <c r="AW113" s="13" t="s">
        <v>35</v>
      </c>
      <c r="AX113" s="13" t="s">
        <v>75</v>
      </c>
      <c r="AY113" s="206" t="s">
        <v>159</v>
      </c>
    </row>
    <row r="114" spans="1:65" s="14" customFormat="1" ht="11.25">
      <c r="B114" s="207"/>
      <c r="C114" s="208"/>
      <c r="D114" s="190" t="s">
        <v>173</v>
      </c>
      <c r="E114" s="209" t="s">
        <v>19</v>
      </c>
      <c r="F114" s="210" t="s">
        <v>1212</v>
      </c>
      <c r="G114" s="208"/>
      <c r="H114" s="211">
        <v>33.835999999999999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173</v>
      </c>
      <c r="AU114" s="217" t="s">
        <v>87</v>
      </c>
      <c r="AV114" s="14" t="s">
        <v>84</v>
      </c>
      <c r="AW114" s="14" t="s">
        <v>35</v>
      </c>
      <c r="AX114" s="14" t="s">
        <v>75</v>
      </c>
      <c r="AY114" s="217" t="s">
        <v>159</v>
      </c>
    </row>
    <row r="115" spans="1:65" s="13" customFormat="1" ht="11.25">
      <c r="B115" s="197"/>
      <c r="C115" s="198"/>
      <c r="D115" s="190" t="s">
        <v>173</v>
      </c>
      <c r="E115" s="199" t="s">
        <v>19</v>
      </c>
      <c r="F115" s="200" t="s">
        <v>1005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173</v>
      </c>
      <c r="AU115" s="206" t="s">
        <v>87</v>
      </c>
      <c r="AV115" s="13" t="s">
        <v>80</v>
      </c>
      <c r="AW115" s="13" t="s">
        <v>35</v>
      </c>
      <c r="AX115" s="13" t="s">
        <v>75</v>
      </c>
      <c r="AY115" s="206" t="s">
        <v>159</v>
      </c>
    </row>
    <row r="116" spans="1:65" s="14" customFormat="1" ht="11.25">
      <c r="B116" s="207"/>
      <c r="C116" s="208"/>
      <c r="D116" s="190" t="s">
        <v>173</v>
      </c>
      <c r="E116" s="209" t="s">
        <v>19</v>
      </c>
      <c r="F116" s="210" t="s">
        <v>1213</v>
      </c>
      <c r="G116" s="208"/>
      <c r="H116" s="211">
        <v>-6.05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173</v>
      </c>
      <c r="AU116" s="217" t="s">
        <v>87</v>
      </c>
      <c r="AV116" s="14" t="s">
        <v>84</v>
      </c>
      <c r="AW116" s="14" t="s">
        <v>35</v>
      </c>
      <c r="AX116" s="14" t="s">
        <v>75</v>
      </c>
      <c r="AY116" s="217" t="s">
        <v>159</v>
      </c>
    </row>
    <row r="117" spans="1:65" s="13" customFormat="1" ht="11.25">
      <c r="B117" s="197"/>
      <c r="C117" s="198"/>
      <c r="D117" s="190" t="s">
        <v>173</v>
      </c>
      <c r="E117" s="199" t="s">
        <v>19</v>
      </c>
      <c r="F117" s="200" t="s">
        <v>1109</v>
      </c>
      <c r="G117" s="198"/>
      <c r="H117" s="199" t="s">
        <v>19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173</v>
      </c>
      <c r="AU117" s="206" t="s">
        <v>87</v>
      </c>
      <c r="AV117" s="13" t="s">
        <v>80</v>
      </c>
      <c r="AW117" s="13" t="s">
        <v>35</v>
      </c>
      <c r="AX117" s="13" t="s">
        <v>75</v>
      </c>
      <c r="AY117" s="206" t="s">
        <v>159</v>
      </c>
    </row>
    <row r="118" spans="1:65" s="14" customFormat="1" ht="11.25">
      <c r="B118" s="207"/>
      <c r="C118" s="208"/>
      <c r="D118" s="190" t="s">
        <v>173</v>
      </c>
      <c r="E118" s="209" t="s">
        <v>19</v>
      </c>
      <c r="F118" s="210" t="s">
        <v>1214</v>
      </c>
      <c r="G118" s="208"/>
      <c r="H118" s="211">
        <v>-5.25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173</v>
      </c>
      <c r="AU118" s="217" t="s">
        <v>87</v>
      </c>
      <c r="AV118" s="14" t="s">
        <v>84</v>
      </c>
      <c r="AW118" s="14" t="s">
        <v>35</v>
      </c>
      <c r="AX118" s="14" t="s">
        <v>75</v>
      </c>
      <c r="AY118" s="217" t="s">
        <v>159</v>
      </c>
    </row>
    <row r="119" spans="1:65" s="15" customFormat="1" ht="11.25">
      <c r="B119" s="218"/>
      <c r="C119" s="219"/>
      <c r="D119" s="190" t="s">
        <v>173</v>
      </c>
      <c r="E119" s="220" t="s">
        <v>19</v>
      </c>
      <c r="F119" s="221" t="s">
        <v>272</v>
      </c>
      <c r="G119" s="219"/>
      <c r="H119" s="222">
        <v>22.536000000000001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173</v>
      </c>
      <c r="AU119" s="228" t="s">
        <v>87</v>
      </c>
      <c r="AV119" s="15" t="s">
        <v>90</v>
      </c>
      <c r="AW119" s="15" t="s">
        <v>35</v>
      </c>
      <c r="AX119" s="15" t="s">
        <v>80</v>
      </c>
      <c r="AY119" s="228" t="s">
        <v>159</v>
      </c>
    </row>
    <row r="120" spans="1:65" s="2" customFormat="1" ht="24.2" customHeight="1">
      <c r="A120" s="37"/>
      <c r="B120" s="38"/>
      <c r="C120" s="177" t="s">
        <v>90</v>
      </c>
      <c r="D120" s="177" t="s">
        <v>163</v>
      </c>
      <c r="E120" s="178" t="s">
        <v>231</v>
      </c>
      <c r="F120" s="179" t="s">
        <v>232</v>
      </c>
      <c r="G120" s="180" t="s">
        <v>233</v>
      </c>
      <c r="H120" s="181">
        <v>5.25</v>
      </c>
      <c r="I120" s="182"/>
      <c r="J120" s="183">
        <f>ROUND(I120*H120,2)</f>
        <v>0</v>
      </c>
      <c r="K120" s="179" t="s">
        <v>167</v>
      </c>
      <c r="L120" s="42"/>
      <c r="M120" s="184" t="s">
        <v>19</v>
      </c>
      <c r="N120" s="185" t="s">
        <v>46</v>
      </c>
      <c r="O120" s="67"/>
      <c r="P120" s="186">
        <f>O120*H120</f>
        <v>0</v>
      </c>
      <c r="Q120" s="186">
        <v>5.0939999999999999E-2</v>
      </c>
      <c r="R120" s="186">
        <f>Q120*H120</f>
        <v>0.26743499999999998</v>
      </c>
      <c r="S120" s="186">
        <v>0</v>
      </c>
      <c r="T120" s="18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8" t="s">
        <v>90</v>
      </c>
      <c r="AT120" s="188" t="s">
        <v>163</v>
      </c>
      <c r="AU120" s="188" t="s">
        <v>87</v>
      </c>
      <c r="AY120" s="20" t="s">
        <v>159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80</v>
      </c>
      <c r="BK120" s="189">
        <f>ROUND(I120*H120,2)</f>
        <v>0</v>
      </c>
      <c r="BL120" s="20" t="s">
        <v>90</v>
      </c>
      <c r="BM120" s="188" t="s">
        <v>1215</v>
      </c>
    </row>
    <row r="121" spans="1:65" s="2" customFormat="1" ht="19.5">
      <c r="A121" s="37"/>
      <c r="B121" s="38"/>
      <c r="C121" s="39"/>
      <c r="D121" s="190" t="s">
        <v>169</v>
      </c>
      <c r="E121" s="39"/>
      <c r="F121" s="191" t="s">
        <v>235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169</v>
      </c>
      <c r="AU121" s="20" t="s">
        <v>87</v>
      </c>
    </row>
    <row r="122" spans="1:65" s="2" customFormat="1" ht="11.25">
      <c r="A122" s="37"/>
      <c r="B122" s="38"/>
      <c r="C122" s="39"/>
      <c r="D122" s="195" t="s">
        <v>171</v>
      </c>
      <c r="E122" s="39"/>
      <c r="F122" s="196" t="s">
        <v>236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171</v>
      </c>
      <c r="AU122" s="20" t="s">
        <v>87</v>
      </c>
    </row>
    <row r="123" spans="1:65" s="13" customFormat="1" ht="11.25">
      <c r="B123" s="197"/>
      <c r="C123" s="198"/>
      <c r="D123" s="190" t="s">
        <v>173</v>
      </c>
      <c r="E123" s="199" t="s">
        <v>19</v>
      </c>
      <c r="F123" s="200" t="s">
        <v>999</v>
      </c>
      <c r="G123" s="198"/>
      <c r="H123" s="199" t="s">
        <v>19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173</v>
      </c>
      <c r="AU123" s="206" t="s">
        <v>87</v>
      </c>
      <c r="AV123" s="13" t="s">
        <v>80</v>
      </c>
      <c r="AW123" s="13" t="s">
        <v>35</v>
      </c>
      <c r="AX123" s="13" t="s">
        <v>75</v>
      </c>
      <c r="AY123" s="206" t="s">
        <v>159</v>
      </c>
    </row>
    <row r="124" spans="1:65" s="14" customFormat="1" ht="11.25">
      <c r="B124" s="207"/>
      <c r="C124" s="208"/>
      <c r="D124" s="190" t="s">
        <v>173</v>
      </c>
      <c r="E124" s="209" t="s">
        <v>19</v>
      </c>
      <c r="F124" s="210" t="s">
        <v>1216</v>
      </c>
      <c r="G124" s="208"/>
      <c r="H124" s="211">
        <v>5.25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173</v>
      </c>
      <c r="AU124" s="217" t="s">
        <v>87</v>
      </c>
      <c r="AV124" s="14" t="s">
        <v>84</v>
      </c>
      <c r="AW124" s="14" t="s">
        <v>35</v>
      </c>
      <c r="AX124" s="14" t="s">
        <v>80</v>
      </c>
      <c r="AY124" s="217" t="s">
        <v>159</v>
      </c>
    </row>
    <row r="125" spans="1:65" s="2" customFormat="1" ht="24.2" customHeight="1">
      <c r="A125" s="37"/>
      <c r="B125" s="38"/>
      <c r="C125" s="177" t="s">
        <v>93</v>
      </c>
      <c r="D125" s="177" t="s">
        <v>163</v>
      </c>
      <c r="E125" s="178" t="s">
        <v>238</v>
      </c>
      <c r="F125" s="179" t="s">
        <v>239</v>
      </c>
      <c r="G125" s="180" t="s">
        <v>233</v>
      </c>
      <c r="H125" s="181">
        <v>5.25</v>
      </c>
      <c r="I125" s="182"/>
      <c r="J125" s="183">
        <f>ROUND(I125*H125,2)</f>
        <v>0</v>
      </c>
      <c r="K125" s="179" t="s">
        <v>167</v>
      </c>
      <c r="L125" s="42"/>
      <c r="M125" s="184" t="s">
        <v>19</v>
      </c>
      <c r="N125" s="185" t="s">
        <v>46</v>
      </c>
      <c r="O125" s="67"/>
      <c r="P125" s="186">
        <f>O125*H125</f>
        <v>0</v>
      </c>
      <c r="Q125" s="186">
        <v>6.4999999999999997E-3</v>
      </c>
      <c r="R125" s="186">
        <f>Q125*H125</f>
        <v>3.4124999999999996E-2</v>
      </c>
      <c r="S125" s="186">
        <v>0</v>
      </c>
      <c r="T125" s="18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8" t="s">
        <v>90</v>
      </c>
      <c r="AT125" s="188" t="s">
        <v>163</v>
      </c>
      <c r="AU125" s="188" t="s">
        <v>87</v>
      </c>
      <c r="AY125" s="20" t="s">
        <v>159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20" t="s">
        <v>80</v>
      </c>
      <c r="BK125" s="189">
        <f>ROUND(I125*H125,2)</f>
        <v>0</v>
      </c>
      <c r="BL125" s="20" t="s">
        <v>90</v>
      </c>
      <c r="BM125" s="188" t="s">
        <v>1217</v>
      </c>
    </row>
    <row r="126" spans="1:65" s="2" customFormat="1" ht="19.5">
      <c r="A126" s="37"/>
      <c r="B126" s="38"/>
      <c r="C126" s="39"/>
      <c r="D126" s="190" t="s">
        <v>169</v>
      </c>
      <c r="E126" s="39"/>
      <c r="F126" s="191" t="s">
        <v>241</v>
      </c>
      <c r="G126" s="39"/>
      <c r="H126" s="39"/>
      <c r="I126" s="192"/>
      <c r="J126" s="39"/>
      <c r="K126" s="39"/>
      <c r="L126" s="42"/>
      <c r="M126" s="193"/>
      <c r="N126" s="194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169</v>
      </c>
      <c r="AU126" s="20" t="s">
        <v>87</v>
      </c>
    </row>
    <row r="127" spans="1:65" s="2" customFormat="1" ht="11.25">
      <c r="A127" s="37"/>
      <c r="B127" s="38"/>
      <c r="C127" s="39"/>
      <c r="D127" s="195" t="s">
        <v>171</v>
      </c>
      <c r="E127" s="39"/>
      <c r="F127" s="196" t="s">
        <v>242</v>
      </c>
      <c r="G127" s="39"/>
      <c r="H127" s="39"/>
      <c r="I127" s="192"/>
      <c r="J127" s="39"/>
      <c r="K127" s="39"/>
      <c r="L127" s="42"/>
      <c r="M127" s="193"/>
      <c r="N127" s="194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171</v>
      </c>
      <c r="AU127" s="20" t="s">
        <v>87</v>
      </c>
    </row>
    <row r="128" spans="1:65" s="13" customFormat="1" ht="11.25">
      <c r="B128" s="197"/>
      <c r="C128" s="198"/>
      <c r="D128" s="190" t="s">
        <v>173</v>
      </c>
      <c r="E128" s="199" t="s">
        <v>19</v>
      </c>
      <c r="F128" s="200" t="s">
        <v>999</v>
      </c>
      <c r="G128" s="198"/>
      <c r="H128" s="199" t="s">
        <v>19</v>
      </c>
      <c r="I128" s="201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173</v>
      </c>
      <c r="AU128" s="206" t="s">
        <v>87</v>
      </c>
      <c r="AV128" s="13" t="s">
        <v>80</v>
      </c>
      <c r="AW128" s="13" t="s">
        <v>35</v>
      </c>
      <c r="AX128" s="13" t="s">
        <v>75</v>
      </c>
      <c r="AY128" s="206" t="s">
        <v>159</v>
      </c>
    </row>
    <row r="129" spans="1:65" s="14" customFormat="1" ht="11.25">
      <c r="B129" s="207"/>
      <c r="C129" s="208"/>
      <c r="D129" s="190" t="s">
        <v>173</v>
      </c>
      <c r="E129" s="209" t="s">
        <v>19</v>
      </c>
      <c r="F129" s="210" t="s">
        <v>1216</v>
      </c>
      <c r="G129" s="208"/>
      <c r="H129" s="211">
        <v>5.25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173</v>
      </c>
      <c r="AU129" s="217" t="s">
        <v>87</v>
      </c>
      <c r="AV129" s="14" t="s">
        <v>84</v>
      </c>
      <c r="AW129" s="14" t="s">
        <v>35</v>
      </c>
      <c r="AX129" s="14" t="s">
        <v>80</v>
      </c>
      <c r="AY129" s="217" t="s">
        <v>159</v>
      </c>
    </row>
    <row r="130" spans="1:65" s="2" customFormat="1" ht="24.2" customHeight="1">
      <c r="A130" s="37"/>
      <c r="B130" s="38"/>
      <c r="C130" s="177" t="s">
        <v>96</v>
      </c>
      <c r="D130" s="177" t="s">
        <v>163</v>
      </c>
      <c r="E130" s="178" t="s">
        <v>243</v>
      </c>
      <c r="F130" s="179" t="s">
        <v>244</v>
      </c>
      <c r="G130" s="180" t="s">
        <v>233</v>
      </c>
      <c r="H130" s="181">
        <v>10.5</v>
      </c>
      <c r="I130" s="182"/>
      <c r="J130" s="183">
        <f>ROUND(I130*H130,2)</f>
        <v>0</v>
      </c>
      <c r="K130" s="179" t="s">
        <v>167</v>
      </c>
      <c r="L130" s="42"/>
      <c r="M130" s="184" t="s">
        <v>19</v>
      </c>
      <c r="N130" s="185" t="s">
        <v>46</v>
      </c>
      <c r="O130" s="67"/>
      <c r="P130" s="186">
        <f>O130*H130</f>
        <v>0</v>
      </c>
      <c r="Q130" s="186">
        <v>1.67E-2</v>
      </c>
      <c r="R130" s="186">
        <f>Q130*H130</f>
        <v>0.17535000000000001</v>
      </c>
      <c r="S130" s="186">
        <v>0</v>
      </c>
      <c r="T130" s="18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228</v>
      </c>
      <c r="AT130" s="188" t="s">
        <v>163</v>
      </c>
      <c r="AU130" s="188" t="s">
        <v>87</v>
      </c>
      <c r="AY130" s="20" t="s">
        <v>159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0" t="s">
        <v>80</v>
      </c>
      <c r="BK130" s="189">
        <f>ROUND(I130*H130,2)</f>
        <v>0</v>
      </c>
      <c r="BL130" s="20" t="s">
        <v>228</v>
      </c>
      <c r="BM130" s="188" t="s">
        <v>1218</v>
      </c>
    </row>
    <row r="131" spans="1:65" s="2" customFormat="1" ht="19.5">
      <c r="A131" s="37"/>
      <c r="B131" s="38"/>
      <c r="C131" s="39"/>
      <c r="D131" s="190" t="s">
        <v>169</v>
      </c>
      <c r="E131" s="39"/>
      <c r="F131" s="191" t="s">
        <v>246</v>
      </c>
      <c r="G131" s="39"/>
      <c r="H131" s="39"/>
      <c r="I131" s="192"/>
      <c r="J131" s="39"/>
      <c r="K131" s="39"/>
      <c r="L131" s="42"/>
      <c r="M131" s="193"/>
      <c r="N131" s="194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169</v>
      </c>
      <c r="AU131" s="20" t="s">
        <v>87</v>
      </c>
    </row>
    <row r="132" spans="1:65" s="2" customFormat="1" ht="11.25">
      <c r="A132" s="37"/>
      <c r="B132" s="38"/>
      <c r="C132" s="39"/>
      <c r="D132" s="195" t="s">
        <v>171</v>
      </c>
      <c r="E132" s="39"/>
      <c r="F132" s="196" t="s">
        <v>247</v>
      </c>
      <c r="G132" s="39"/>
      <c r="H132" s="39"/>
      <c r="I132" s="192"/>
      <c r="J132" s="39"/>
      <c r="K132" s="39"/>
      <c r="L132" s="42"/>
      <c r="M132" s="193"/>
      <c r="N132" s="194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171</v>
      </c>
      <c r="AU132" s="20" t="s">
        <v>87</v>
      </c>
    </row>
    <row r="133" spans="1:65" s="13" customFormat="1" ht="11.25">
      <c r="B133" s="197"/>
      <c r="C133" s="198"/>
      <c r="D133" s="190" t="s">
        <v>173</v>
      </c>
      <c r="E133" s="199" t="s">
        <v>19</v>
      </c>
      <c r="F133" s="200" t="s">
        <v>999</v>
      </c>
      <c r="G133" s="198"/>
      <c r="H133" s="199" t="s">
        <v>19</v>
      </c>
      <c r="I133" s="201"/>
      <c r="J133" s="198"/>
      <c r="K133" s="198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173</v>
      </c>
      <c r="AU133" s="206" t="s">
        <v>87</v>
      </c>
      <c r="AV133" s="13" t="s">
        <v>80</v>
      </c>
      <c r="AW133" s="13" t="s">
        <v>35</v>
      </c>
      <c r="AX133" s="13" t="s">
        <v>75</v>
      </c>
      <c r="AY133" s="206" t="s">
        <v>159</v>
      </c>
    </row>
    <row r="134" spans="1:65" s="14" customFormat="1" ht="11.25">
      <c r="B134" s="207"/>
      <c r="C134" s="208"/>
      <c r="D134" s="190" t="s">
        <v>173</v>
      </c>
      <c r="E134" s="209" t="s">
        <v>19</v>
      </c>
      <c r="F134" s="210" t="s">
        <v>1219</v>
      </c>
      <c r="G134" s="208"/>
      <c r="H134" s="211">
        <v>5.25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173</v>
      </c>
      <c r="AU134" s="217" t="s">
        <v>87</v>
      </c>
      <c r="AV134" s="14" t="s">
        <v>84</v>
      </c>
      <c r="AW134" s="14" t="s">
        <v>35</v>
      </c>
      <c r="AX134" s="14" t="s">
        <v>80</v>
      </c>
      <c r="AY134" s="217" t="s">
        <v>159</v>
      </c>
    </row>
    <row r="135" spans="1:65" s="14" customFormat="1" ht="11.25">
      <c r="B135" s="207"/>
      <c r="C135" s="208"/>
      <c r="D135" s="190" t="s">
        <v>173</v>
      </c>
      <c r="E135" s="208"/>
      <c r="F135" s="210" t="s">
        <v>1220</v>
      </c>
      <c r="G135" s="208"/>
      <c r="H135" s="211">
        <v>10.5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173</v>
      </c>
      <c r="AU135" s="217" t="s">
        <v>87</v>
      </c>
      <c r="AV135" s="14" t="s">
        <v>84</v>
      </c>
      <c r="AW135" s="14" t="s">
        <v>4</v>
      </c>
      <c r="AX135" s="14" t="s">
        <v>80</v>
      </c>
      <c r="AY135" s="217" t="s">
        <v>159</v>
      </c>
    </row>
    <row r="136" spans="1:65" s="2" customFormat="1" ht="16.5" customHeight="1">
      <c r="A136" s="37"/>
      <c r="B136" s="38"/>
      <c r="C136" s="177" t="s">
        <v>99</v>
      </c>
      <c r="D136" s="177" t="s">
        <v>163</v>
      </c>
      <c r="E136" s="178" t="s">
        <v>280</v>
      </c>
      <c r="F136" s="179" t="s">
        <v>281</v>
      </c>
      <c r="G136" s="180" t="s">
        <v>233</v>
      </c>
      <c r="H136" s="181">
        <v>18.95</v>
      </c>
      <c r="I136" s="182"/>
      <c r="J136" s="183">
        <f>ROUND(I136*H136,2)</f>
        <v>0</v>
      </c>
      <c r="K136" s="179" t="s">
        <v>167</v>
      </c>
      <c r="L136" s="42"/>
      <c r="M136" s="184" t="s">
        <v>19</v>
      </c>
      <c r="N136" s="185" t="s">
        <v>46</v>
      </c>
      <c r="O136" s="67"/>
      <c r="P136" s="186">
        <f>O136*H136</f>
        <v>0</v>
      </c>
      <c r="Q136" s="186">
        <v>3.8999999999999999E-4</v>
      </c>
      <c r="R136" s="186">
        <f>Q136*H136</f>
        <v>7.3904999999999995E-3</v>
      </c>
      <c r="S136" s="186">
        <v>6.0000000000000002E-5</v>
      </c>
      <c r="T136" s="187">
        <f>S136*H136</f>
        <v>1.137E-3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8" t="s">
        <v>90</v>
      </c>
      <c r="AT136" s="188" t="s">
        <v>163</v>
      </c>
      <c r="AU136" s="188" t="s">
        <v>87</v>
      </c>
      <c r="AY136" s="20" t="s">
        <v>159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20" t="s">
        <v>80</v>
      </c>
      <c r="BK136" s="189">
        <f>ROUND(I136*H136,2)</f>
        <v>0</v>
      </c>
      <c r="BL136" s="20" t="s">
        <v>90</v>
      </c>
      <c r="BM136" s="188" t="s">
        <v>1221</v>
      </c>
    </row>
    <row r="137" spans="1:65" s="2" customFormat="1" ht="19.5">
      <c r="A137" s="37"/>
      <c r="B137" s="38"/>
      <c r="C137" s="39"/>
      <c r="D137" s="190" t="s">
        <v>169</v>
      </c>
      <c r="E137" s="39"/>
      <c r="F137" s="191" t="s">
        <v>283</v>
      </c>
      <c r="G137" s="39"/>
      <c r="H137" s="39"/>
      <c r="I137" s="192"/>
      <c r="J137" s="39"/>
      <c r="K137" s="39"/>
      <c r="L137" s="42"/>
      <c r="M137" s="193"/>
      <c r="N137" s="194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169</v>
      </c>
      <c r="AU137" s="20" t="s">
        <v>87</v>
      </c>
    </row>
    <row r="138" spans="1:65" s="2" customFormat="1" ht="11.25">
      <c r="A138" s="37"/>
      <c r="B138" s="38"/>
      <c r="C138" s="39"/>
      <c r="D138" s="195" t="s">
        <v>171</v>
      </c>
      <c r="E138" s="39"/>
      <c r="F138" s="196" t="s">
        <v>284</v>
      </c>
      <c r="G138" s="39"/>
      <c r="H138" s="39"/>
      <c r="I138" s="192"/>
      <c r="J138" s="39"/>
      <c r="K138" s="39"/>
      <c r="L138" s="42"/>
      <c r="M138" s="193"/>
      <c r="N138" s="194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171</v>
      </c>
      <c r="AU138" s="20" t="s">
        <v>87</v>
      </c>
    </row>
    <row r="139" spans="1:65" s="13" customFormat="1" ht="11.25">
      <c r="B139" s="197"/>
      <c r="C139" s="198"/>
      <c r="D139" s="190" t="s">
        <v>173</v>
      </c>
      <c r="E139" s="199" t="s">
        <v>19</v>
      </c>
      <c r="F139" s="200" t="s">
        <v>1036</v>
      </c>
      <c r="G139" s="198"/>
      <c r="H139" s="199" t="s">
        <v>19</v>
      </c>
      <c r="I139" s="201"/>
      <c r="J139" s="198"/>
      <c r="K139" s="198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173</v>
      </c>
      <c r="AU139" s="206" t="s">
        <v>87</v>
      </c>
      <c r="AV139" s="13" t="s">
        <v>80</v>
      </c>
      <c r="AW139" s="13" t="s">
        <v>35</v>
      </c>
      <c r="AX139" s="13" t="s">
        <v>75</v>
      </c>
      <c r="AY139" s="206" t="s">
        <v>159</v>
      </c>
    </row>
    <row r="140" spans="1:65" s="14" customFormat="1" ht="11.25">
      <c r="B140" s="207"/>
      <c r="C140" s="208"/>
      <c r="D140" s="190" t="s">
        <v>173</v>
      </c>
      <c r="E140" s="209" t="s">
        <v>19</v>
      </c>
      <c r="F140" s="210" t="s">
        <v>1222</v>
      </c>
      <c r="G140" s="208"/>
      <c r="H140" s="211">
        <v>12.1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173</v>
      </c>
      <c r="AU140" s="217" t="s">
        <v>87</v>
      </c>
      <c r="AV140" s="14" t="s">
        <v>84</v>
      </c>
      <c r="AW140" s="14" t="s">
        <v>35</v>
      </c>
      <c r="AX140" s="14" t="s">
        <v>75</v>
      </c>
      <c r="AY140" s="217" t="s">
        <v>159</v>
      </c>
    </row>
    <row r="141" spans="1:65" s="13" customFormat="1" ht="11.25">
      <c r="B141" s="197"/>
      <c r="C141" s="198"/>
      <c r="D141" s="190" t="s">
        <v>173</v>
      </c>
      <c r="E141" s="199" t="s">
        <v>19</v>
      </c>
      <c r="F141" s="200" t="s">
        <v>1038</v>
      </c>
      <c r="G141" s="198"/>
      <c r="H141" s="199" t="s">
        <v>19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173</v>
      </c>
      <c r="AU141" s="206" t="s">
        <v>87</v>
      </c>
      <c r="AV141" s="13" t="s">
        <v>80</v>
      </c>
      <c r="AW141" s="13" t="s">
        <v>35</v>
      </c>
      <c r="AX141" s="13" t="s">
        <v>75</v>
      </c>
      <c r="AY141" s="206" t="s">
        <v>159</v>
      </c>
    </row>
    <row r="142" spans="1:65" s="14" customFormat="1" ht="11.25">
      <c r="B142" s="207"/>
      <c r="C142" s="208"/>
      <c r="D142" s="190" t="s">
        <v>173</v>
      </c>
      <c r="E142" s="209" t="s">
        <v>19</v>
      </c>
      <c r="F142" s="210" t="s">
        <v>1223</v>
      </c>
      <c r="G142" s="208"/>
      <c r="H142" s="211">
        <v>6.85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173</v>
      </c>
      <c r="AU142" s="217" t="s">
        <v>87</v>
      </c>
      <c r="AV142" s="14" t="s">
        <v>84</v>
      </c>
      <c r="AW142" s="14" t="s">
        <v>35</v>
      </c>
      <c r="AX142" s="14" t="s">
        <v>75</v>
      </c>
      <c r="AY142" s="217" t="s">
        <v>159</v>
      </c>
    </row>
    <row r="143" spans="1:65" s="15" customFormat="1" ht="11.25">
      <c r="B143" s="218"/>
      <c r="C143" s="219"/>
      <c r="D143" s="190" t="s">
        <v>173</v>
      </c>
      <c r="E143" s="220" t="s">
        <v>19</v>
      </c>
      <c r="F143" s="221" t="s">
        <v>272</v>
      </c>
      <c r="G143" s="219"/>
      <c r="H143" s="222">
        <v>18.95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173</v>
      </c>
      <c r="AU143" s="228" t="s">
        <v>87</v>
      </c>
      <c r="AV143" s="15" t="s">
        <v>90</v>
      </c>
      <c r="AW143" s="15" t="s">
        <v>35</v>
      </c>
      <c r="AX143" s="15" t="s">
        <v>80</v>
      </c>
      <c r="AY143" s="228" t="s">
        <v>159</v>
      </c>
    </row>
    <row r="144" spans="1:65" s="12" customFormat="1" ht="22.9" customHeight="1">
      <c r="B144" s="161"/>
      <c r="C144" s="162"/>
      <c r="D144" s="163" t="s">
        <v>74</v>
      </c>
      <c r="E144" s="175" t="s">
        <v>105</v>
      </c>
      <c r="F144" s="175" t="s">
        <v>326</v>
      </c>
      <c r="G144" s="162"/>
      <c r="H144" s="162"/>
      <c r="I144" s="165"/>
      <c r="J144" s="176">
        <f>BK144</f>
        <v>0</v>
      </c>
      <c r="K144" s="162"/>
      <c r="L144" s="167"/>
      <c r="M144" s="168"/>
      <c r="N144" s="169"/>
      <c r="O144" s="169"/>
      <c r="P144" s="170">
        <f>P145+P200+P217+P227+P241+P245</f>
        <v>0</v>
      </c>
      <c r="Q144" s="169"/>
      <c r="R144" s="170">
        <f>R145+R200+R217+R227+R241+R245</f>
        <v>1.895E-4</v>
      </c>
      <c r="S144" s="169"/>
      <c r="T144" s="171">
        <f>T145+T200+T217+T227+T241+T245</f>
        <v>0.47807999999999995</v>
      </c>
      <c r="AR144" s="172" t="s">
        <v>80</v>
      </c>
      <c r="AT144" s="173" t="s">
        <v>74</v>
      </c>
      <c r="AU144" s="173" t="s">
        <v>80</v>
      </c>
      <c r="AY144" s="172" t="s">
        <v>159</v>
      </c>
      <c r="BK144" s="174">
        <f>BK145+BK200+BK217+BK227+BK241+BK245</f>
        <v>0</v>
      </c>
    </row>
    <row r="145" spans="1:65" s="12" customFormat="1" ht="20.85" customHeight="1">
      <c r="B145" s="161"/>
      <c r="C145" s="162"/>
      <c r="D145" s="163" t="s">
        <v>74</v>
      </c>
      <c r="E145" s="175" t="s">
        <v>327</v>
      </c>
      <c r="F145" s="175" t="s">
        <v>328</v>
      </c>
      <c r="G145" s="162"/>
      <c r="H145" s="162"/>
      <c r="I145" s="165"/>
      <c r="J145" s="176">
        <f>BK145</f>
        <v>0</v>
      </c>
      <c r="K145" s="162"/>
      <c r="L145" s="167"/>
      <c r="M145" s="168"/>
      <c r="N145" s="169"/>
      <c r="O145" s="169"/>
      <c r="P145" s="170">
        <f>SUM(P146:P199)</f>
        <v>0</v>
      </c>
      <c r="Q145" s="169"/>
      <c r="R145" s="170">
        <f>SUM(R146:R199)</f>
        <v>0</v>
      </c>
      <c r="S145" s="169"/>
      <c r="T145" s="171">
        <f>SUM(T146:T199)</f>
        <v>0</v>
      </c>
      <c r="AR145" s="172" t="s">
        <v>80</v>
      </c>
      <c r="AT145" s="173" t="s">
        <v>74</v>
      </c>
      <c r="AU145" s="173" t="s">
        <v>84</v>
      </c>
      <c r="AY145" s="172" t="s">
        <v>159</v>
      </c>
      <c r="BK145" s="174">
        <f>SUM(BK146:BK199)</f>
        <v>0</v>
      </c>
    </row>
    <row r="146" spans="1:65" s="2" customFormat="1" ht="33" customHeight="1">
      <c r="A146" s="37"/>
      <c r="B146" s="38"/>
      <c r="C146" s="177" t="s">
        <v>102</v>
      </c>
      <c r="D146" s="177" t="s">
        <v>163</v>
      </c>
      <c r="E146" s="178" t="s">
        <v>717</v>
      </c>
      <c r="F146" s="179" t="s">
        <v>718</v>
      </c>
      <c r="G146" s="180" t="s">
        <v>233</v>
      </c>
      <c r="H146" s="181">
        <v>39.424999999999997</v>
      </c>
      <c r="I146" s="182"/>
      <c r="J146" s="183">
        <f>ROUND(I146*H146,2)</f>
        <v>0</v>
      </c>
      <c r="K146" s="179" t="s">
        <v>167</v>
      </c>
      <c r="L146" s="42"/>
      <c r="M146" s="184" t="s">
        <v>19</v>
      </c>
      <c r="N146" s="185" t="s">
        <v>46</v>
      </c>
      <c r="O146" s="67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8" t="s">
        <v>90</v>
      </c>
      <c r="AT146" s="188" t="s">
        <v>163</v>
      </c>
      <c r="AU146" s="188" t="s">
        <v>87</v>
      </c>
      <c r="AY146" s="20" t="s">
        <v>159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80</v>
      </c>
      <c r="BK146" s="189">
        <f>ROUND(I146*H146,2)</f>
        <v>0</v>
      </c>
      <c r="BL146" s="20" t="s">
        <v>90</v>
      </c>
      <c r="BM146" s="188" t="s">
        <v>1224</v>
      </c>
    </row>
    <row r="147" spans="1:65" s="2" customFormat="1" ht="29.25">
      <c r="A147" s="37"/>
      <c r="B147" s="38"/>
      <c r="C147" s="39"/>
      <c r="D147" s="190" t="s">
        <v>169</v>
      </c>
      <c r="E147" s="39"/>
      <c r="F147" s="191" t="s">
        <v>720</v>
      </c>
      <c r="G147" s="39"/>
      <c r="H147" s="39"/>
      <c r="I147" s="192"/>
      <c r="J147" s="39"/>
      <c r="K147" s="39"/>
      <c r="L147" s="42"/>
      <c r="M147" s="193"/>
      <c r="N147" s="194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169</v>
      </c>
      <c r="AU147" s="20" t="s">
        <v>87</v>
      </c>
    </row>
    <row r="148" spans="1:65" s="2" customFormat="1" ht="11.25">
      <c r="A148" s="37"/>
      <c r="B148" s="38"/>
      <c r="C148" s="39"/>
      <c r="D148" s="195" t="s">
        <v>171</v>
      </c>
      <c r="E148" s="39"/>
      <c r="F148" s="196" t="s">
        <v>721</v>
      </c>
      <c r="G148" s="39"/>
      <c r="H148" s="39"/>
      <c r="I148" s="192"/>
      <c r="J148" s="39"/>
      <c r="K148" s="39"/>
      <c r="L148" s="42"/>
      <c r="M148" s="193"/>
      <c r="N148" s="194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171</v>
      </c>
      <c r="AU148" s="20" t="s">
        <v>87</v>
      </c>
    </row>
    <row r="149" spans="1:65" s="13" customFormat="1" ht="11.25">
      <c r="B149" s="197"/>
      <c r="C149" s="198"/>
      <c r="D149" s="190" t="s">
        <v>173</v>
      </c>
      <c r="E149" s="199" t="s">
        <v>19</v>
      </c>
      <c r="F149" s="200" t="s">
        <v>1003</v>
      </c>
      <c r="G149" s="198"/>
      <c r="H149" s="199" t="s">
        <v>19</v>
      </c>
      <c r="I149" s="201"/>
      <c r="J149" s="198"/>
      <c r="K149" s="198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173</v>
      </c>
      <c r="AU149" s="206" t="s">
        <v>87</v>
      </c>
      <c r="AV149" s="13" t="s">
        <v>80</v>
      </c>
      <c r="AW149" s="13" t="s">
        <v>35</v>
      </c>
      <c r="AX149" s="13" t="s">
        <v>75</v>
      </c>
      <c r="AY149" s="206" t="s">
        <v>159</v>
      </c>
    </row>
    <row r="150" spans="1:65" s="14" customFormat="1" ht="11.25">
      <c r="B150" s="207"/>
      <c r="C150" s="208"/>
      <c r="D150" s="190" t="s">
        <v>173</v>
      </c>
      <c r="E150" s="209" t="s">
        <v>19</v>
      </c>
      <c r="F150" s="210" t="s">
        <v>1225</v>
      </c>
      <c r="G150" s="208"/>
      <c r="H150" s="211">
        <v>45.375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173</v>
      </c>
      <c r="AU150" s="217" t="s">
        <v>87</v>
      </c>
      <c r="AV150" s="14" t="s">
        <v>84</v>
      </c>
      <c r="AW150" s="14" t="s">
        <v>35</v>
      </c>
      <c r="AX150" s="14" t="s">
        <v>75</v>
      </c>
      <c r="AY150" s="217" t="s">
        <v>159</v>
      </c>
    </row>
    <row r="151" spans="1:65" s="13" customFormat="1" ht="11.25">
      <c r="B151" s="197"/>
      <c r="C151" s="198"/>
      <c r="D151" s="190" t="s">
        <v>173</v>
      </c>
      <c r="E151" s="199" t="s">
        <v>19</v>
      </c>
      <c r="F151" s="200" t="s">
        <v>1017</v>
      </c>
      <c r="G151" s="198"/>
      <c r="H151" s="199" t="s">
        <v>19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173</v>
      </c>
      <c r="AU151" s="206" t="s">
        <v>87</v>
      </c>
      <c r="AV151" s="13" t="s">
        <v>80</v>
      </c>
      <c r="AW151" s="13" t="s">
        <v>35</v>
      </c>
      <c r="AX151" s="13" t="s">
        <v>75</v>
      </c>
      <c r="AY151" s="206" t="s">
        <v>159</v>
      </c>
    </row>
    <row r="152" spans="1:65" s="14" customFormat="1" ht="11.25">
      <c r="B152" s="207"/>
      <c r="C152" s="208"/>
      <c r="D152" s="190" t="s">
        <v>173</v>
      </c>
      <c r="E152" s="209" t="s">
        <v>19</v>
      </c>
      <c r="F152" s="210" t="s">
        <v>1226</v>
      </c>
      <c r="G152" s="208"/>
      <c r="H152" s="211">
        <v>6.05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173</v>
      </c>
      <c r="AU152" s="217" t="s">
        <v>87</v>
      </c>
      <c r="AV152" s="14" t="s">
        <v>84</v>
      </c>
      <c r="AW152" s="14" t="s">
        <v>35</v>
      </c>
      <c r="AX152" s="14" t="s">
        <v>75</v>
      </c>
      <c r="AY152" s="217" t="s">
        <v>159</v>
      </c>
    </row>
    <row r="153" spans="1:65" s="13" customFormat="1" ht="11.25">
      <c r="B153" s="197"/>
      <c r="C153" s="198"/>
      <c r="D153" s="190" t="s">
        <v>173</v>
      </c>
      <c r="E153" s="199" t="s">
        <v>19</v>
      </c>
      <c r="F153" s="200" t="s">
        <v>920</v>
      </c>
      <c r="G153" s="198"/>
      <c r="H153" s="199" t="s">
        <v>19</v>
      </c>
      <c r="I153" s="201"/>
      <c r="J153" s="198"/>
      <c r="K153" s="198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173</v>
      </c>
      <c r="AU153" s="206" t="s">
        <v>87</v>
      </c>
      <c r="AV153" s="13" t="s">
        <v>80</v>
      </c>
      <c r="AW153" s="13" t="s">
        <v>35</v>
      </c>
      <c r="AX153" s="13" t="s">
        <v>75</v>
      </c>
      <c r="AY153" s="206" t="s">
        <v>159</v>
      </c>
    </row>
    <row r="154" spans="1:65" s="14" customFormat="1" ht="11.25">
      <c r="B154" s="207"/>
      <c r="C154" s="208"/>
      <c r="D154" s="190" t="s">
        <v>173</v>
      </c>
      <c r="E154" s="209" t="s">
        <v>19</v>
      </c>
      <c r="F154" s="210" t="s">
        <v>1227</v>
      </c>
      <c r="G154" s="208"/>
      <c r="H154" s="211">
        <v>-6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173</v>
      </c>
      <c r="AU154" s="217" t="s">
        <v>87</v>
      </c>
      <c r="AV154" s="14" t="s">
        <v>84</v>
      </c>
      <c r="AW154" s="14" t="s">
        <v>35</v>
      </c>
      <c r="AX154" s="14" t="s">
        <v>75</v>
      </c>
      <c r="AY154" s="217" t="s">
        <v>159</v>
      </c>
    </row>
    <row r="155" spans="1:65" s="14" customFormat="1" ht="11.25">
      <c r="B155" s="207"/>
      <c r="C155" s="208"/>
      <c r="D155" s="190" t="s">
        <v>173</v>
      </c>
      <c r="E155" s="209" t="s">
        <v>19</v>
      </c>
      <c r="F155" s="210" t="s">
        <v>1227</v>
      </c>
      <c r="G155" s="208"/>
      <c r="H155" s="211">
        <v>-6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173</v>
      </c>
      <c r="AU155" s="217" t="s">
        <v>87</v>
      </c>
      <c r="AV155" s="14" t="s">
        <v>84</v>
      </c>
      <c r="AW155" s="14" t="s">
        <v>35</v>
      </c>
      <c r="AX155" s="14" t="s">
        <v>75</v>
      </c>
      <c r="AY155" s="217" t="s">
        <v>159</v>
      </c>
    </row>
    <row r="156" spans="1:65" s="2" customFormat="1" ht="37.9" customHeight="1">
      <c r="A156" s="37"/>
      <c r="B156" s="38"/>
      <c r="C156" s="177" t="s">
        <v>105</v>
      </c>
      <c r="D156" s="177" t="s">
        <v>163</v>
      </c>
      <c r="E156" s="178" t="s">
        <v>736</v>
      </c>
      <c r="F156" s="179" t="s">
        <v>737</v>
      </c>
      <c r="G156" s="180" t="s">
        <v>233</v>
      </c>
      <c r="H156" s="181">
        <v>1222.175</v>
      </c>
      <c r="I156" s="182"/>
      <c r="J156" s="183">
        <f>ROUND(I156*H156,2)</f>
        <v>0</v>
      </c>
      <c r="K156" s="179" t="s">
        <v>167</v>
      </c>
      <c r="L156" s="42"/>
      <c r="M156" s="184" t="s">
        <v>19</v>
      </c>
      <c r="N156" s="185" t="s">
        <v>46</v>
      </c>
      <c r="O156" s="67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8" t="s">
        <v>90</v>
      </c>
      <c r="AT156" s="188" t="s">
        <v>163</v>
      </c>
      <c r="AU156" s="188" t="s">
        <v>87</v>
      </c>
      <c r="AY156" s="20" t="s">
        <v>159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20" t="s">
        <v>80</v>
      </c>
      <c r="BK156" s="189">
        <f>ROUND(I156*H156,2)</f>
        <v>0</v>
      </c>
      <c r="BL156" s="20" t="s">
        <v>90</v>
      </c>
      <c r="BM156" s="188" t="s">
        <v>1228</v>
      </c>
    </row>
    <row r="157" spans="1:65" s="2" customFormat="1" ht="29.25">
      <c r="A157" s="37"/>
      <c r="B157" s="38"/>
      <c r="C157" s="39"/>
      <c r="D157" s="190" t="s">
        <v>169</v>
      </c>
      <c r="E157" s="39"/>
      <c r="F157" s="191" t="s">
        <v>739</v>
      </c>
      <c r="G157" s="39"/>
      <c r="H157" s="39"/>
      <c r="I157" s="192"/>
      <c r="J157" s="39"/>
      <c r="K157" s="39"/>
      <c r="L157" s="42"/>
      <c r="M157" s="193"/>
      <c r="N157" s="194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169</v>
      </c>
      <c r="AU157" s="20" t="s">
        <v>87</v>
      </c>
    </row>
    <row r="158" spans="1:65" s="2" customFormat="1" ht="11.25">
      <c r="A158" s="37"/>
      <c r="B158" s="38"/>
      <c r="C158" s="39"/>
      <c r="D158" s="195" t="s">
        <v>171</v>
      </c>
      <c r="E158" s="39"/>
      <c r="F158" s="196" t="s">
        <v>740</v>
      </c>
      <c r="G158" s="39"/>
      <c r="H158" s="39"/>
      <c r="I158" s="192"/>
      <c r="J158" s="39"/>
      <c r="K158" s="39"/>
      <c r="L158" s="42"/>
      <c r="M158" s="193"/>
      <c r="N158" s="194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171</v>
      </c>
      <c r="AU158" s="20" t="s">
        <v>87</v>
      </c>
    </row>
    <row r="159" spans="1:65" s="14" customFormat="1" ht="11.25">
      <c r="B159" s="207"/>
      <c r="C159" s="208"/>
      <c r="D159" s="190" t="s">
        <v>173</v>
      </c>
      <c r="E159" s="209" t="s">
        <v>19</v>
      </c>
      <c r="F159" s="210" t="s">
        <v>1229</v>
      </c>
      <c r="G159" s="208"/>
      <c r="H159" s="211">
        <v>39.424999999999997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173</v>
      </c>
      <c r="AU159" s="217" t="s">
        <v>87</v>
      </c>
      <c r="AV159" s="14" t="s">
        <v>84</v>
      </c>
      <c r="AW159" s="14" t="s">
        <v>35</v>
      </c>
      <c r="AX159" s="14" t="s">
        <v>75</v>
      </c>
      <c r="AY159" s="217" t="s">
        <v>159</v>
      </c>
    </row>
    <row r="160" spans="1:65" s="14" customFormat="1" ht="11.25">
      <c r="B160" s="207"/>
      <c r="C160" s="208"/>
      <c r="D160" s="190" t="s">
        <v>173</v>
      </c>
      <c r="E160" s="208"/>
      <c r="F160" s="210" t="s">
        <v>1230</v>
      </c>
      <c r="G160" s="208"/>
      <c r="H160" s="211">
        <v>1222.175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173</v>
      </c>
      <c r="AU160" s="217" t="s">
        <v>87</v>
      </c>
      <c r="AV160" s="14" t="s">
        <v>84</v>
      </c>
      <c r="AW160" s="14" t="s">
        <v>4</v>
      </c>
      <c r="AX160" s="14" t="s">
        <v>80</v>
      </c>
      <c r="AY160" s="217" t="s">
        <v>159</v>
      </c>
    </row>
    <row r="161" spans="1:65" s="2" customFormat="1" ht="33" customHeight="1">
      <c r="A161" s="37"/>
      <c r="B161" s="38"/>
      <c r="C161" s="177" t="s">
        <v>108</v>
      </c>
      <c r="D161" s="177" t="s">
        <v>163</v>
      </c>
      <c r="E161" s="178" t="s">
        <v>749</v>
      </c>
      <c r="F161" s="179" t="s">
        <v>750</v>
      </c>
      <c r="G161" s="180" t="s">
        <v>233</v>
      </c>
      <c r="H161" s="181">
        <v>39.424999999999997</v>
      </c>
      <c r="I161" s="182"/>
      <c r="J161" s="183">
        <f>ROUND(I161*H161,2)</f>
        <v>0</v>
      </c>
      <c r="K161" s="179" t="s">
        <v>167</v>
      </c>
      <c r="L161" s="42"/>
      <c r="M161" s="184" t="s">
        <v>19</v>
      </c>
      <c r="N161" s="185" t="s">
        <v>46</v>
      </c>
      <c r="O161" s="67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8" t="s">
        <v>90</v>
      </c>
      <c r="AT161" s="188" t="s">
        <v>163</v>
      </c>
      <c r="AU161" s="188" t="s">
        <v>87</v>
      </c>
      <c r="AY161" s="20" t="s">
        <v>159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20" t="s">
        <v>80</v>
      </c>
      <c r="BK161" s="189">
        <f>ROUND(I161*H161,2)</f>
        <v>0</v>
      </c>
      <c r="BL161" s="20" t="s">
        <v>90</v>
      </c>
      <c r="BM161" s="188" t="s">
        <v>1231</v>
      </c>
    </row>
    <row r="162" spans="1:65" s="2" customFormat="1" ht="29.25">
      <c r="A162" s="37"/>
      <c r="B162" s="38"/>
      <c r="C162" s="39"/>
      <c r="D162" s="190" t="s">
        <v>169</v>
      </c>
      <c r="E162" s="39"/>
      <c r="F162" s="191" t="s">
        <v>752</v>
      </c>
      <c r="G162" s="39"/>
      <c r="H162" s="39"/>
      <c r="I162" s="192"/>
      <c r="J162" s="39"/>
      <c r="K162" s="39"/>
      <c r="L162" s="42"/>
      <c r="M162" s="193"/>
      <c r="N162" s="194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169</v>
      </c>
      <c r="AU162" s="20" t="s">
        <v>87</v>
      </c>
    </row>
    <row r="163" spans="1:65" s="2" customFormat="1" ht="11.25">
      <c r="A163" s="37"/>
      <c r="B163" s="38"/>
      <c r="C163" s="39"/>
      <c r="D163" s="195" t="s">
        <v>171</v>
      </c>
      <c r="E163" s="39"/>
      <c r="F163" s="196" t="s">
        <v>753</v>
      </c>
      <c r="G163" s="39"/>
      <c r="H163" s="39"/>
      <c r="I163" s="192"/>
      <c r="J163" s="39"/>
      <c r="K163" s="39"/>
      <c r="L163" s="42"/>
      <c r="M163" s="193"/>
      <c r="N163" s="194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171</v>
      </c>
      <c r="AU163" s="20" t="s">
        <v>87</v>
      </c>
    </row>
    <row r="164" spans="1:65" s="14" customFormat="1" ht="11.25">
      <c r="B164" s="207"/>
      <c r="C164" s="208"/>
      <c r="D164" s="190" t="s">
        <v>173</v>
      </c>
      <c r="E164" s="209" t="s">
        <v>19</v>
      </c>
      <c r="F164" s="210" t="s">
        <v>1229</v>
      </c>
      <c r="G164" s="208"/>
      <c r="H164" s="211">
        <v>39.424999999999997</v>
      </c>
      <c r="I164" s="212"/>
      <c r="J164" s="208"/>
      <c r="K164" s="208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173</v>
      </c>
      <c r="AU164" s="217" t="s">
        <v>87</v>
      </c>
      <c r="AV164" s="14" t="s">
        <v>84</v>
      </c>
      <c r="AW164" s="14" t="s">
        <v>35</v>
      </c>
      <c r="AX164" s="14" t="s">
        <v>75</v>
      </c>
      <c r="AY164" s="217" t="s">
        <v>159</v>
      </c>
    </row>
    <row r="165" spans="1:65" s="2" customFormat="1" ht="16.5" customHeight="1">
      <c r="A165" s="37"/>
      <c r="B165" s="38"/>
      <c r="C165" s="177" t="s">
        <v>111</v>
      </c>
      <c r="D165" s="177" t="s">
        <v>163</v>
      </c>
      <c r="E165" s="178" t="s">
        <v>754</v>
      </c>
      <c r="F165" s="179" t="s">
        <v>755</v>
      </c>
      <c r="G165" s="180" t="s">
        <v>233</v>
      </c>
      <c r="H165" s="181">
        <v>39.424999999999997</v>
      </c>
      <c r="I165" s="182"/>
      <c r="J165" s="183">
        <f>ROUND(I165*H165,2)</f>
        <v>0</v>
      </c>
      <c r="K165" s="179" t="s">
        <v>167</v>
      </c>
      <c r="L165" s="42"/>
      <c r="M165" s="184" t="s">
        <v>19</v>
      </c>
      <c r="N165" s="185" t="s">
        <v>46</v>
      </c>
      <c r="O165" s="67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8" t="s">
        <v>90</v>
      </c>
      <c r="AT165" s="188" t="s">
        <v>163</v>
      </c>
      <c r="AU165" s="188" t="s">
        <v>87</v>
      </c>
      <c r="AY165" s="20" t="s">
        <v>159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20" t="s">
        <v>80</v>
      </c>
      <c r="BK165" s="189">
        <f>ROUND(I165*H165,2)</f>
        <v>0</v>
      </c>
      <c r="BL165" s="20" t="s">
        <v>90</v>
      </c>
      <c r="BM165" s="188" t="s">
        <v>1232</v>
      </c>
    </row>
    <row r="166" spans="1:65" s="2" customFormat="1" ht="19.5">
      <c r="A166" s="37"/>
      <c r="B166" s="38"/>
      <c r="C166" s="39"/>
      <c r="D166" s="190" t="s">
        <v>169</v>
      </c>
      <c r="E166" s="39"/>
      <c r="F166" s="191" t="s">
        <v>757</v>
      </c>
      <c r="G166" s="39"/>
      <c r="H166" s="39"/>
      <c r="I166" s="192"/>
      <c r="J166" s="39"/>
      <c r="K166" s="39"/>
      <c r="L166" s="42"/>
      <c r="M166" s="193"/>
      <c r="N166" s="194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169</v>
      </c>
      <c r="AU166" s="20" t="s">
        <v>87</v>
      </c>
    </row>
    <row r="167" spans="1:65" s="2" customFormat="1" ht="11.25">
      <c r="A167" s="37"/>
      <c r="B167" s="38"/>
      <c r="C167" s="39"/>
      <c r="D167" s="195" t="s">
        <v>171</v>
      </c>
      <c r="E167" s="39"/>
      <c r="F167" s="196" t="s">
        <v>758</v>
      </c>
      <c r="G167" s="39"/>
      <c r="H167" s="39"/>
      <c r="I167" s="192"/>
      <c r="J167" s="39"/>
      <c r="K167" s="39"/>
      <c r="L167" s="42"/>
      <c r="M167" s="193"/>
      <c r="N167" s="194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171</v>
      </c>
      <c r="AU167" s="20" t="s">
        <v>87</v>
      </c>
    </row>
    <row r="168" spans="1:65" s="14" customFormat="1" ht="11.25">
      <c r="B168" s="207"/>
      <c r="C168" s="208"/>
      <c r="D168" s="190" t="s">
        <v>173</v>
      </c>
      <c r="E168" s="209" t="s">
        <v>19</v>
      </c>
      <c r="F168" s="210" t="s">
        <v>1229</v>
      </c>
      <c r="G168" s="208"/>
      <c r="H168" s="211">
        <v>39.424999999999997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173</v>
      </c>
      <c r="AU168" s="217" t="s">
        <v>87</v>
      </c>
      <c r="AV168" s="14" t="s">
        <v>84</v>
      </c>
      <c r="AW168" s="14" t="s">
        <v>35</v>
      </c>
      <c r="AX168" s="14" t="s">
        <v>80</v>
      </c>
      <c r="AY168" s="217" t="s">
        <v>159</v>
      </c>
    </row>
    <row r="169" spans="1:65" s="2" customFormat="1" ht="16.5" customHeight="1">
      <c r="A169" s="37"/>
      <c r="B169" s="38"/>
      <c r="C169" s="177" t="s">
        <v>8</v>
      </c>
      <c r="D169" s="177" t="s">
        <v>163</v>
      </c>
      <c r="E169" s="178" t="s">
        <v>759</v>
      </c>
      <c r="F169" s="179" t="s">
        <v>760</v>
      </c>
      <c r="G169" s="180" t="s">
        <v>233</v>
      </c>
      <c r="H169" s="181">
        <v>1222.175</v>
      </c>
      <c r="I169" s="182"/>
      <c r="J169" s="183">
        <f>ROUND(I169*H169,2)</f>
        <v>0</v>
      </c>
      <c r="K169" s="179" t="s">
        <v>167</v>
      </c>
      <c r="L169" s="42"/>
      <c r="M169" s="184" t="s">
        <v>19</v>
      </c>
      <c r="N169" s="185" t="s">
        <v>46</v>
      </c>
      <c r="O169" s="67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8" t="s">
        <v>90</v>
      </c>
      <c r="AT169" s="188" t="s">
        <v>163</v>
      </c>
      <c r="AU169" s="188" t="s">
        <v>87</v>
      </c>
      <c r="AY169" s="20" t="s">
        <v>159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20" t="s">
        <v>80</v>
      </c>
      <c r="BK169" s="189">
        <f>ROUND(I169*H169,2)</f>
        <v>0</v>
      </c>
      <c r="BL169" s="20" t="s">
        <v>90</v>
      </c>
      <c r="BM169" s="188" t="s">
        <v>1233</v>
      </c>
    </row>
    <row r="170" spans="1:65" s="2" customFormat="1" ht="19.5">
      <c r="A170" s="37"/>
      <c r="B170" s="38"/>
      <c r="C170" s="39"/>
      <c r="D170" s="190" t="s">
        <v>169</v>
      </c>
      <c r="E170" s="39"/>
      <c r="F170" s="191" t="s">
        <v>762</v>
      </c>
      <c r="G170" s="39"/>
      <c r="H170" s="39"/>
      <c r="I170" s="192"/>
      <c r="J170" s="39"/>
      <c r="K170" s="39"/>
      <c r="L170" s="42"/>
      <c r="M170" s="193"/>
      <c r="N170" s="194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169</v>
      </c>
      <c r="AU170" s="20" t="s">
        <v>87</v>
      </c>
    </row>
    <row r="171" spans="1:65" s="2" customFormat="1" ht="11.25">
      <c r="A171" s="37"/>
      <c r="B171" s="38"/>
      <c r="C171" s="39"/>
      <c r="D171" s="195" t="s">
        <v>171</v>
      </c>
      <c r="E171" s="39"/>
      <c r="F171" s="196" t="s">
        <v>763</v>
      </c>
      <c r="G171" s="39"/>
      <c r="H171" s="39"/>
      <c r="I171" s="192"/>
      <c r="J171" s="39"/>
      <c r="K171" s="39"/>
      <c r="L171" s="42"/>
      <c r="M171" s="193"/>
      <c r="N171" s="194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171</v>
      </c>
      <c r="AU171" s="20" t="s">
        <v>87</v>
      </c>
    </row>
    <row r="172" spans="1:65" s="14" customFormat="1" ht="11.25">
      <c r="B172" s="207"/>
      <c r="C172" s="208"/>
      <c r="D172" s="190" t="s">
        <v>173</v>
      </c>
      <c r="E172" s="209" t="s">
        <v>19</v>
      </c>
      <c r="F172" s="210" t="s">
        <v>1229</v>
      </c>
      <c r="G172" s="208"/>
      <c r="H172" s="211">
        <v>39.424999999999997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173</v>
      </c>
      <c r="AU172" s="217" t="s">
        <v>87</v>
      </c>
      <c r="AV172" s="14" t="s">
        <v>84</v>
      </c>
      <c r="AW172" s="14" t="s">
        <v>35</v>
      </c>
      <c r="AX172" s="14" t="s">
        <v>80</v>
      </c>
      <c r="AY172" s="217" t="s">
        <v>159</v>
      </c>
    </row>
    <row r="173" spans="1:65" s="14" customFormat="1" ht="11.25">
      <c r="B173" s="207"/>
      <c r="C173" s="208"/>
      <c r="D173" s="190" t="s">
        <v>173</v>
      </c>
      <c r="E173" s="208"/>
      <c r="F173" s="210" t="s">
        <v>1230</v>
      </c>
      <c r="G173" s="208"/>
      <c r="H173" s="211">
        <v>1222.175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173</v>
      </c>
      <c r="AU173" s="217" t="s">
        <v>87</v>
      </c>
      <c r="AV173" s="14" t="s">
        <v>84</v>
      </c>
      <c r="AW173" s="14" t="s">
        <v>4</v>
      </c>
      <c r="AX173" s="14" t="s">
        <v>80</v>
      </c>
      <c r="AY173" s="217" t="s">
        <v>159</v>
      </c>
    </row>
    <row r="174" spans="1:65" s="2" customFormat="1" ht="21.75" customHeight="1">
      <c r="A174" s="37"/>
      <c r="B174" s="38"/>
      <c r="C174" s="177" t="s">
        <v>348</v>
      </c>
      <c r="D174" s="177" t="s">
        <v>163</v>
      </c>
      <c r="E174" s="178" t="s">
        <v>764</v>
      </c>
      <c r="F174" s="179" t="s">
        <v>765</v>
      </c>
      <c r="G174" s="180" t="s">
        <v>233</v>
      </c>
      <c r="H174" s="181">
        <v>39.424999999999997</v>
      </c>
      <c r="I174" s="182"/>
      <c r="J174" s="183">
        <f>ROUND(I174*H174,2)</f>
        <v>0</v>
      </c>
      <c r="K174" s="179" t="s">
        <v>167</v>
      </c>
      <c r="L174" s="42"/>
      <c r="M174" s="184" t="s">
        <v>19</v>
      </c>
      <c r="N174" s="185" t="s">
        <v>46</v>
      </c>
      <c r="O174" s="67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8" t="s">
        <v>90</v>
      </c>
      <c r="AT174" s="188" t="s">
        <v>163</v>
      </c>
      <c r="AU174" s="188" t="s">
        <v>87</v>
      </c>
      <c r="AY174" s="20" t="s">
        <v>159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20" t="s">
        <v>80</v>
      </c>
      <c r="BK174" s="189">
        <f>ROUND(I174*H174,2)</f>
        <v>0</v>
      </c>
      <c r="BL174" s="20" t="s">
        <v>90</v>
      </c>
      <c r="BM174" s="188" t="s">
        <v>1234</v>
      </c>
    </row>
    <row r="175" spans="1:65" s="2" customFormat="1" ht="19.5">
      <c r="A175" s="37"/>
      <c r="B175" s="38"/>
      <c r="C175" s="39"/>
      <c r="D175" s="190" t="s">
        <v>169</v>
      </c>
      <c r="E175" s="39"/>
      <c r="F175" s="191" t="s">
        <v>767</v>
      </c>
      <c r="G175" s="39"/>
      <c r="H175" s="39"/>
      <c r="I175" s="192"/>
      <c r="J175" s="39"/>
      <c r="K175" s="39"/>
      <c r="L175" s="42"/>
      <c r="M175" s="193"/>
      <c r="N175" s="194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169</v>
      </c>
      <c r="AU175" s="20" t="s">
        <v>87</v>
      </c>
    </row>
    <row r="176" spans="1:65" s="2" customFormat="1" ht="11.25">
      <c r="A176" s="37"/>
      <c r="B176" s="38"/>
      <c r="C176" s="39"/>
      <c r="D176" s="195" t="s">
        <v>171</v>
      </c>
      <c r="E176" s="39"/>
      <c r="F176" s="196" t="s">
        <v>768</v>
      </c>
      <c r="G176" s="39"/>
      <c r="H176" s="39"/>
      <c r="I176" s="192"/>
      <c r="J176" s="39"/>
      <c r="K176" s="39"/>
      <c r="L176" s="42"/>
      <c r="M176" s="193"/>
      <c r="N176" s="194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171</v>
      </c>
      <c r="AU176" s="20" t="s">
        <v>87</v>
      </c>
    </row>
    <row r="177" spans="1:65" s="14" customFormat="1" ht="11.25">
      <c r="B177" s="207"/>
      <c r="C177" s="208"/>
      <c r="D177" s="190" t="s">
        <v>173</v>
      </c>
      <c r="E177" s="209" t="s">
        <v>19</v>
      </c>
      <c r="F177" s="210" t="s">
        <v>1229</v>
      </c>
      <c r="G177" s="208"/>
      <c r="H177" s="211">
        <v>39.424999999999997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173</v>
      </c>
      <c r="AU177" s="217" t="s">
        <v>87</v>
      </c>
      <c r="AV177" s="14" t="s">
        <v>84</v>
      </c>
      <c r="AW177" s="14" t="s">
        <v>35</v>
      </c>
      <c r="AX177" s="14" t="s">
        <v>80</v>
      </c>
      <c r="AY177" s="217" t="s">
        <v>159</v>
      </c>
    </row>
    <row r="178" spans="1:65" s="2" customFormat="1" ht="21.75" customHeight="1">
      <c r="A178" s="37"/>
      <c r="B178" s="38"/>
      <c r="C178" s="177" t="s">
        <v>377</v>
      </c>
      <c r="D178" s="177" t="s">
        <v>163</v>
      </c>
      <c r="E178" s="178" t="s">
        <v>769</v>
      </c>
      <c r="F178" s="179" t="s">
        <v>770</v>
      </c>
      <c r="G178" s="180" t="s">
        <v>166</v>
      </c>
      <c r="H178" s="181">
        <v>6</v>
      </c>
      <c r="I178" s="182"/>
      <c r="J178" s="183">
        <f>ROUND(I178*H178,2)</f>
        <v>0</v>
      </c>
      <c r="K178" s="179" t="s">
        <v>167</v>
      </c>
      <c r="L178" s="42"/>
      <c r="M178" s="184" t="s">
        <v>19</v>
      </c>
      <c r="N178" s="185" t="s">
        <v>46</v>
      </c>
      <c r="O178" s="67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8" t="s">
        <v>90</v>
      </c>
      <c r="AT178" s="188" t="s">
        <v>163</v>
      </c>
      <c r="AU178" s="188" t="s">
        <v>87</v>
      </c>
      <c r="AY178" s="20" t="s">
        <v>159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20" t="s">
        <v>80</v>
      </c>
      <c r="BK178" s="189">
        <f>ROUND(I178*H178,2)</f>
        <v>0</v>
      </c>
      <c r="BL178" s="20" t="s">
        <v>90</v>
      </c>
      <c r="BM178" s="188" t="s">
        <v>1235</v>
      </c>
    </row>
    <row r="179" spans="1:65" s="2" customFormat="1" ht="19.5">
      <c r="A179" s="37"/>
      <c r="B179" s="38"/>
      <c r="C179" s="39"/>
      <c r="D179" s="190" t="s">
        <v>169</v>
      </c>
      <c r="E179" s="39"/>
      <c r="F179" s="191" t="s">
        <v>772</v>
      </c>
      <c r="G179" s="39"/>
      <c r="H179" s="39"/>
      <c r="I179" s="192"/>
      <c r="J179" s="39"/>
      <c r="K179" s="39"/>
      <c r="L179" s="42"/>
      <c r="M179" s="193"/>
      <c r="N179" s="194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169</v>
      </c>
      <c r="AU179" s="20" t="s">
        <v>87</v>
      </c>
    </row>
    <row r="180" spans="1:65" s="2" customFormat="1" ht="11.25">
      <c r="A180" s="37"/>
      <c r="B180" s="38"/>
      <c r="C180" s="39"/>
      <c r="D180" s="195" t="s">
        <v>171</v>
      </c>
      <c r="E180" s="39"/>
      <c r="F180" s="196" t="s">
        <v>773</v>
      </c>
      <c r="G180" s="39"/>
      <c r="H180" s="39"/>
      <c r="I180" s="192"/>
      <c r="J180" s="39"/>
      <c r="K180" s="39"/>
      <c r="L180" s="42"/>
      <c r="M180" s="193"/>
      <c r="N180" s="194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171</v>
      </c>
      <c r="AU180" s="20" t="s">
        <v>87</v>
      </c>
    </row>
    <row r="181" spans="1:65" s="14" customFormat="1" ht="11.25">
      <c r="B181" s="207"/>
      <c r="C181" s="208"/>
      <c r="D181" s="190" t="s">
        <v>173</v>
      </c>
      <c r="E181" s="209" t="s">
        <v>19</v>
      </c>
      <c r="F181" s="210" t="s">
        <v>774</v>
      </c>
      <c r="G181" s="208"/>
      <c r="H181" s="211">
        <v>6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173</v>
      </c>
      <c r="AU181" s="217" t="s">
        <v>87</v>
      </c>
      <c r="AV181" s="14" t="s">
        <v>84</v>
      </c>
      <c r="AW181" s="14" t="s">
        <v>35</v>
      </c>
      <c r="AX181" s="14" t="s">
        <v>80</v>
      </c>
      <c r="AY181" s="217" t="s">
        <v>159</v>
      </c>
    </row>
    <row r="182" spans="1:65" s="2" customFormat="1" ht="24.2" customHeight="1">
      <c r="A182" s="37"/>
      <c r="B182" s="38"/>
      <c r="C182" s="177" t="s">
        <v>386</v>
      </c>
      <c r="D182" s="177" t="s">
        <v>163</v>
      </c>
      <c r="E182" s="178" t="s">
        <v>775</v>
      </c>
      <c r="F182" s="179" t="s">
        <v>776</v>
      </c>
      <c r="G182" s="180" t="s">
        <v>166</v>
      </c>
      <c r="H182" s="181">
        <v>186</v>
      </c>
      <c r="I182" s="182"/>
      <c r="J182" s="183">
        <f>ROUND(I182*H182,2)</f>
        <v>0</v>
      </c>
      <c r="K182" s="179" t="s">
        <v>167</v>
      </c>
      <c r="L182" s="42"/>
      <c r="M182" s="184" t="s">
        <v>19</v>
      </c>
      <c r="N182" s="185" t="s">
        <v>46</v>
      </c>
      <c r="O182" s="67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8" t="s">
        <v>90</v>
      </c>
      <c r="AT182" s="188" t="s">
        <v>163</v>
      </c>
      <c r="AU182" s="188" t="s">
        <v>87</v>
      </c>
      <c r="AY182" s="20" t="s">
        <v>159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20" t="s">
        <v>80</v>
      </c>
      <c r="BK182" s="189">
        <f>ROUND(I182*H182,2)</f>
        <v>0</v>
      </c>
      <c r="BL182" s="20" t="s">
        <v>90</v>
      </c>
      <c r="BM182" s="188" t="s">
        <v>1236</v>
      </c>
    </row>
    <row r="183" spans="1:65" s="2" customFormat="1" ht="29.25">
      <c r="A183" s="37"/>
      <c r="B183" s="38"/>
      <c r="C183" s="39"/>
      <c r="D183" s="190" t="s">
        <v>169</v>
      </c>
      <c r="E183" s="39"/>
      <c r="F183" s="191" t="s">
        <v>778</v>
      </c>
      <c r="G183" s="39"/>
      <c r="H183" s="39"/>
      <c r="I183" s="192"/>
      <c r="J183" s="39"/>
      <c r="K183" s="39"/>
      <c r="L183" s="42"/>
      <c r="M183" s="193"/>
      <c r="N183" s="194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169</v>
      </c>
      <c r="AU183" s="20" t="s">
        <v>87</v>
      </c>
    </row>
    <row r="184" spans="1:65" s="2" customFormat="1" ht="11.25">
      <c r="A184" s="37"/>
      <c r="B184" s="38"/>
      <c r="C184" s="39"/>
      <c r="D184" s="195" t="s">
        <v>171</v>
      </c>
      <c r="E184" s="39"/>
      <c r="F184" s="196" t="s">
        <v>779</v>
      </c>
      <c r="G184" s="39"/>
      <c r="H184" s="39"/>
      <c r="I184" s="192"/>
      <c r="J184" s="39"/>
      <c r="K184" s="39"/>
      <c r="L184" s="42"/>
      <c r="M184" s="193"/>
      <c r="N184" s="194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171</v>
      </c>
      <c r="AU184" s="20" t="s">
        <v>87</v>
      </c>
    </row>
    <row r="185" spans="1:65" s="14" customFormat="1" ht="11.25">
      <c r="B185" s="207"/>
      <c r="C185" s="208"/>
      <c r="D185" s="190" t="s">
        <v>173</v>
      </c>
      <c r="E185" s="209" t="s">
        <v>19</v>
      </c>
      <c r="F185" s="210" t="s">
        <v>774</v>
      </c>
      <c r="G185" s="208"/>
      <c r="H185" s="211">
        <v>6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173</v>
      </c>
      <c r="AU185" s="217" t="s">
        <v>87</v>
      </c>
      <c r="AV185" s="14" t="s">
        <v>84</v>
      </c>
      <c r="AW185" s="14" t="s">
        <v>35</v>
      </c>
      <c r="AX185" s="14" t="s">
        <v>80</v>
      </c>
      <c r="AY185" s="217" t="s">
        <v>159</v>
      </c>
    </row>
    <row r="186" spans="1:65" s="14" customFormat="1" ht="11.25">
      <c r="B186" s="207"/>
      <c r="C186" s="208"/>
      <c r="D186" s="190" t="s">
        <v>173</v>
      </c>
      <c r="E186" s="208"/>
      <c r="F186" s="210" t="s">
        <v>780</v>
      </c>
      <c r="G186" s="208"/>
      <c r="H186" s="211">
        <v>186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173</v>
      </c>
      <c r="AU186" s="217" t="s">
        <v>87</v>
      </c>
      <c r="AV186" s="14" t="s">
        <v>84</v>
      </c>
      <c r="AW186" s="14" t="s">
        <v>4</v>
      </c>
      <c r="AX186" s="14" t="s">
        <v>80</v>
      </c>
      <c r="AY186" s="217" t="s">
        <v>159</v>
      </c>
    </row>
    <row r="187" spans="1:65" s="2" customFormat="1" ht="24.2" customHeight="1">
      <c r="A187" s="37"/>
      <c r="B187" s="38"/>
      <c r="C187" s="177" t="s">
        <v>228</v>
      </c>
      <c r="D187" s="177" t="s">
        <v>163</v>
      </c>
      <c r="E187" s="178" t="s">
        <v>781</v>
      </c>
      <c r="F187" s="179" t="s">
        <v>782</v>
      </c>
      <c r="G187" s="180" t="s">
        <v>166</v>
      </c>
      <c r="H187" s="181">
        <v>6</v>
      </c>
      <c r="I187" s="182"/>
      <c r="J187" s="183">
        <f>ROUND(I187*H187,2)</f>
        <v>0</v>
      </c>
      <c r="K187" s="179" t="s">
        <v>167</v>
      </c>
      <c r="L187" s="42"/>
      <c r="M187" s="184" t="s">
        <v>19</v>
      </c>
      <c r="N187" s="185" t="s">
        <v>46</v>
      </c>
      <c r="O187" s="67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8" t="s">
        <v>90</v>
      </c>
      <c r="AT187" s="188" t="s">
        <v>163</v>
      </c>
      <c r="AU187" s="188" t="s">
        <v>87</v>
      </c>
      <c r="AY187" s="20" t="s">
        <v>159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20" t="s">
        <v>80</v>
      </c>
      <c r="BK187" s="189">
        <f>ROUND(I187*H187,2)</f>
        <v>0</v>
      </c>
      <c r="BL187" s="20" t="s">
        <v>90</v>
      </c>
      <c r="BM187" s="188" t="s">
        <v>1237</v>
      </c>
    </row>
    <row r="188" spans="1:65" s="2" customFormat="1" ht="19.5">
      <c r="A188" s="37"/>
      <c r="B188" s="38"/>
      <c r="C188" s="39"/>
      <c r="D188" s="190" t="s">
        <v>169</v>
      </c>
      <c r="E188" s="39"/>
      <c r="F188" s="191" t="s">
        <v>784</v>
      </c>
      <c r="G188" s="39"/>
      <c r="H188" s="39"/>
      <c r="I188" s="192"/>
      <c r="J188" s="39"/>
      <c r="K188" s="39"/>
      <c r="L188" s="42"/>
      <c r="M188" s="193"/>
      <c r="N188" s="194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169</v>
      </c>
      <c r="AU188" s="20" t="s">
        <v>87</v>
      </c>
    </row>
    <row r="189" spans="1:65" s="2" customFormat="1" ht="11.25">
      <c r="A189" s="37"/>
      <c r="B189" s="38"/>
      <c r="C189" s="39"/>
      <c r="D189" s="195" t="s">
        <v>171</v>
      </c>
      <c r="E189" s="39"/>
      <c r="F189" s="196" t="s">
        <v>785</v>
      </c>
      <c r="G189" s="39"/>
      <c r="H189" s="39"/>
      <c r="I189" s="192"/>
      <c r="J189" s="39"/>
      <c r="K189" s="39"/>
      <c r="L189" s="42"/>
      <c r="M189" s="193"/>
      <c r="N189" s="194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171</v>
      </c>
      <c r="AU189" s="20" t="s">
        <v>87</v>
      </c>
    </row>
    <row r="190" spans="1:65" s="14" customFormat="1" ht="11.25">
      <c r="B190" s="207"/>
      <c r="C190" s="208"/>
      <c r="D190" s="190" t="s">
        <v>173</v>
      </c>
      <c r="E190" s="209" t="s">
        <v>19</v>
      </c>
      <c r="F190" s="210" t="s">
        <v>774</v>
      </c>
      <c r="G190" s="208"/>
      <c r="H190" s="211">
        <v>6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173</v>
      </c>
      <c r="AU190" s="217" t="s">
        <v>87</v>
      </c>
      <c r="AV190" s="14" t="s">
        <v>84</v>
      </c>
      <c r="AW190" s="14" t="s">
        <v>35</v>
      </c>
      <c r="AX190" s="14" t="s">
        <v>80</v>
      </c>
      <c r="AY190" s="217" t="s">
        <v>159</v>
      </c>
    </row>
    <row r="191" spans="1:65" s="2" customFormat="1" ht="24.2" customHeight="1">
      <c r="A191" s="37"/>
      <c r="B191" s="38"/>
      <c r="C191" s="177" t="s">
        <v>400</v>
      </c>
      <c r="D191" s="177" t="s">
        <v>163</v>
      </c>
      <c r="E191" s="178" t="s">
        <v>786</v>
      </c>
      <c r="F191" s="179" t="s">
        <v>787</v>
      </c>
      <c r="G191" s="180" t="s">
        <v>233</v>
      </c>
      <c r="H191" s="181">
        <v>39.424999999999997</v>
      </c>
      <c r="I191" s="182"/>
      <c r="J191" s="183">
        <f>ROUND(I191*H191,2)</f>
        <v>0</v>
      </c>
      <c r="K191" s="179" t="s">
        <v>167</v>
      </c>
      <c r="L191" s="42"/>
      <c r="M191" s="184" t="s">
        <v>19</v>
      </c>
      <c r="N191" s="185" t="s">
        <v>46</v>
      </c>
      <c r="O191" s="67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8" t="s">
        <v>90</v>
      </c>
      <c r="AT191" s="188" t="s">
        <v>163</v>
      </c>
      <c r="AU191" s="188" t="s">
        <v>87</v>
      </c>
      <c r="AY191" s="20" t="s">
        <v>159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20" t="s">
        <v>80</v>
      </c>
      <c r="BK191" s="189">
        <f>ROUND(I191*H191,2)</f>
        <v>0</v>
      </c>
      <c r="BL191" s="20" t="s">
        <v>90</v>
      </c>
      <c r="BM191" s="188" t="s">
        <v>1238</v>
      </c>
    </row>
    <row r="192" spans="1:65" s="2" customFormat="1" ht="19.5">
      <c r="A192" s="37"/>
      <c r="B192" s="38"/>
      <c r="C192" s="39"/>
      <c r="D192" s="190" t="s">
        <v>169</v>
      </c>
      <c r="E192" s="39"/>
      <c r="F192" s="191" t="s">
        <v>789</v>
      </c>
      <c r="G192" s="39"/>
      <c r="H192" s="39"/>
      <c r="I192" s="192"/>
      <c r="J192" s="39"/>
      <c r="K192" s="39"/>
      <c r="L192" s="42"/>
      <c r="M192" s="193"/>
      <c r="N192" s="194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169</v>
      </c>
      <c r="AU192" s="20" t="s">
        <v>87</v>
      </c>
    </row>
    <row r="193" spans="1:65" s="2" customFormat="1" ht="11.25">
      <c r="A193" s="37"/>
      <c r="B193" s="38"/>
      <c r="C193" s="39"/>
      <c r="D193" s="195" t="s">
        <v>171</v>
      </c>
      <c r="E193" s="39"/>
      <c r="F193" s="196" t="s">
        <v>790</v>
      </c>
      <c r="G193" s="39"/>
      <c r="H193" s="39"/>
      <c r="I193" s="192"/>
      <c r="J193" s="39"/>
      <c r="K193" s="39"/>
      <c r="L193" s="42"/>
      <c r="M193" s="193"/>
      <c r="N193" s="194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171</v>
      </c>
      <c r="AU193" s="20" t="s">
        <v>87</v>
      </c>
    </row>
    <row r="194" spans="1:65" s="14" customFormat="1" ht="11.25">
      <c r="B194" s="207"/>
      <c r="C194" s="208"/>
      <c r="D194" s="190" t="s">
        <v>173</v>
      </c>
      <c r="E194" s="209" t="s">
        <v>19</v>
      </c>
      <c r="F194" s="210" t="s">
        <v>1229</v>
      </c>
      <c r="G194" s="208"/>
      <c r="H194" s="211">
        <v>39.424999999999997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173</v>
      </c>
      <c r="AU194" s="217" t="s">
        <v>87</v>
      </c>
      <c r="AV194" s="14" t="s">
        <v>84</v>
      </c>
      <c r="AW194" s="14" t="s">
        <v>35</v>
      </c>
      <c r="AX194" s="14" t="s">
        <v>75</v>
      </c>
      <c r="AY194" s="217" t="s">
        <v>159</v>
      </c>
    </row>
    <row r="195" spans="1:65" s="2" customFormat="1" ht="24.2" customHeight="1">
      <c r="A195" s="37"/>
      <c r="B195" s="38"/>
      <c r="C195" s="177" t="s">
        <v>407</v>
      </c>
      <c r="D195" s="177" t="s">
        <v>163</v>
      </c>
      <c r="E195" s="178" t="s">
        <v>791</v>
      </c>
      <c r="F195" s="179" t="s">
        <v>792</v>
      </c>
      <c r="G195" s="180" t="s">
        <v>233</v>
      </c>
      <c r="H195" s="181">
        <v>394.25</v>
      </c>
      <c r="I195" s="182"/>
      <c r="J195" s="183">
        <f>ROUND(I195*H195,2)</f>
        <v>0</v>
      </c>
      <c r="K195" s="179" t="s">
        <v>167</v>
      </c>
      <c r="L195" s="42"/>
      <c r="M195" s="184" t="s">
        <v>19</v>
      </c>
      <c r="N195" s="185" t="s">
        <v>46</v>
      </c>
      <c r="O195" s="67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8" t="s">
        <v>90</v>
      </c>
      <c r="AT195" s="188" t="s">
        <v>163</v>
      </c>
      <c r="AU195" s="188" t="s">
        <v>87</v>
      </c>
      <c r="AY195" s="20" t="s">
        <v>159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20" t="s">
        <v>80</v>
      </c>
      <c r="BK195" s="189">
        <f>ROUND(I195*H195,2)</f>
        <v>0</v>
      </c>
      <c r="BL195" s="20" t="s">
        <v>90</v>
      </c>
      <c r="BM195" s="188" t="s">
        <v>1239</v>
      </c>
    </row>
    <row r="196" spans="1:65" s="2" customFormat="1" ht="29.25">
      <c r="A196" s="37"/>
      <c r="B196" s="38"/>
      <c r="C196" s="39"/>
      <c r="D196" s="190" t="s">
        <v>169</v>
      </c>
      <c r="E196" s="39"/>
      <c r="F196" s="191" t="s">
        <v>794</v>
      </c>
      <c r="G196" s="39"/>
      <c r="H196" s="39"/>
      <c r="I196" s="192"/>
      <c r="J196" s="39"/>
      <c r="K196" s="39"/>
      <c r="L196" s="42"/>
      <c r="M196" s="193"/>
      <c r="N196" s="194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169</v>
      </c>
      <c r="AU196" s="20" t="s">
        <v>87</v>
      </c>
    </row>
    <row r="197" spans="1:65" s="2" customFormat="1" ht="11.25">
      <c r="A197" s="37"/>
      <c r="B197" s="38"/>
      <c r="C197" s="39"/>
      <c r="D197" s="195" t="s">
        <v>171</v>
      </c>
      <c r="E197" s="39"/>
      <c r="F197" s="196" t="s">
        <v>795</v>
      </c>
      <c r="G197" s="39"/>
      <c r="H197" s="39"/>
      <c r="I197" s="192"/>
      <c r="J197" s="39"/>
      <c r="K197" s="39"/>
      <c r="L197" s="42"/>
      <c r="M197" s="193"/>
      <c r="N197" s="194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171</v>
      </c>
      <c r="AU197" s="20" t="s">
        <v>87</v>
      </c>
    </row>
    <row r="198" spans="1:65" s="14" customFormat="1" ht="11.25">
      <c r="B198" s="207"/>
      <c r="C198" s="208"/>
      <c r="D198" s="190" t="s">
        <v>173</v>
      </c>
      <c r="E198" s="209" t="s">
        <v>19</v>
      </c>
      <c r="F198" s="210" t="s">
        <v>1229</v>
      </c>
      <c r="G198" s="208"/>
      <c r="H198" s="211">
        <v>39.424999999999997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173</v>
      </c>
      <c r="AU198" s="217" t="s">
        <v>87</v>
      </c>
      <c r="AV198" s="14" t="s">
        <v>84</v>
      </c>
      <c r="AW198" s="14" t="s">
        <v>35</v>
      </c>
      <c r="AX198" s="14" t="s">
        <v>80</v>
      </c>
      <c r="AY198" s="217" t="s">
        <v>159</v>
      </c>
    </row>
    <row r="199" spans="1:65" s="14" customFormat="1" ht="11.25">
      <c r="B199" s="207"/>
      <c r="C199" s="208"/>
      <c r="D199" s="190" t="s">
        <v>173</v>
      </c>
      <c r="E199" s="208"/>
      <c r="F199" s="210" t="s">
        <v>1240</v>
      </c>
      <c r="G199" s="208"/>
      <c r="H199" s="211">
        <v>394.25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173</v>
      </c>
      <c r="AU199" s="217" t="s">
        <v>87</v>
      </c>
      <c r="AV199" s="14" t="s">
        <v>84</v>
      </c>
      <c r="AW199" s="14" t="s">
        <v>4</v>
      </c>
      <c r="AX199" s="14" t="s">
        <v>80</v>
      </c>
      <c r="AY199" s="217" t="s">
        <v>159</v>
      </c>
    </row>
    <row r="200" spans="1:65" s="12" customFormat="1" ht="20.85" customHeight="1">
      <c r="B200" s="161"/>
      <c r="C200" s="162"/>
      <c r="D200" s="163" t="s">
        <v>74</v>
      </c>
      <c r="E200" s="175" t="s">
        <v>346</v>
      </c>
      <c r="F200" s="175" t="s">
        <v>347</v>
      </c>
      <c r="G200" s="162"/>
      <c r="H200" s="162"/>
      <c r="I200" s="165"/>
      <c r="J200" s="176">
        <f>BK200</f>
        <v>0</v>
      </c>
      <c r="K200" s="162"/>
      <c r="L200" s="167"/>
      <c r="M200" s="168"/>
      <c r="N200" s="169"/>
      <c r="O200" s="169"/>
      <c r="P200" s="170">
        <f>SUM(P201:P216)</f>
        <v>0</v>
      </c>
      <c r="Q200" s="169"/>
      <c r="R200" s="170">
        <f>SUM(R201:R216)</f>
        <v>1.895E-4</v>
      </c>
      <c r="S200" s="169"/>
      <c r="T200" s="171">
        <f>SUM(T201:T216)</f>
        <v>0</v>
      </c>
      <c r="AR200" s="172" t="s">
        <v>80</v>
      </c>
      <c r="AT200" s="173" t="s">
        <v>74</v>
      </c>
      <c r="AU200" s="173" t="s">
        <v>84</v>
      </c>
      <c r="AY200" s="172" t="s">
        <v>159</v>
      </c>
      <c r="BK200" s="174">
        <f>SUM(BK201:BK216)</f>
        <v>0</v>
      </c>
    </row>
    <row r="201" spans="1:65" s="2" customFormat="1" ht="16.5" customHeight="1">
      <c r="A201" s="37"/>
      <c r="B201" s="38"/>
      <c r="C201" s="177" t="s">
        <v>413</v>
      </c>
      <c r="D201" s="177" t="s">
        <v>163</v>
      </c>
      <c r="E201" s="178" t="s">
        <v>349</v>
      </c>
      <c r="F201" s="179" t="s">
        <v>350</v>
      </c>
      <c r="G201" s="180" t="s">
        <v>233</v>
      </c>
      <c r="H201" s="181">
        <v>18.95</v>
      </c>
      <c r="I201" s="182"/>
      <c r="J201" s="183">
        <f>ROUND(I201*H201,2)</f>
        <v>0</v>
      </c>
      <c r="K201" s="179" t="s">
        <v>167</v>
      </c>
      <c r="L201" s="42"/>
      <c r="M201" s="184" t="s">
        <v>19</v>
      </c>
      <c r="N201" s="185" t="s">
        <v>46</v>
      </c>
      <c r="O201" s="67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8" t="s">
        <v>90</v>
      </c>
      <c r="AT201" s="188" t="s">
        <v>163</v>
      </c>
      <c r="AU201" s="188" t="s">
        <v>87</v>
      </c>
      <c r="AY201" s="20" t="s">
        <v>159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20" t="s">
        <v>80</v>
      </c>
      <c r="BK201" s="189">
        <f>ROUND(I201*H201,2)</f>
        <v>0</v>
      </c>
      <c r="BL201" s="20" t="s">
        <v>90</v>
      </c>
      <c r="BM201" s="188" t="s">
        <v>1241</v>
      </c>
    </row>
    <row r="202" spans="1:65" s="2" customFormat="1" ht="19.5">
      <c r="A202" s="37"/>
      <c r="B202" s="38"/>
      <c r="C202" s="39"/>
      <c r="D202" s="190" t="s">
        <v>169</v>
      </c>
      <c r="E202" s="39"/>
      <c r="F202" s="191" t="s">
        <v>352</v>
      </c>
      <c r="G202" s="39"/>
      <c r="H202" s="39"/>
      <c r="I202" s="192"/>
      <c r="J202" s="39"/>
      <c r="K202" s="39"/>
      <c r="L202" s="42"/>
      <c r="M202" s="193"/>
      <c r="N202" s="194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169</v>
      </c>
      <c r="AU202" s="20" t="s">
        <v>87</v>
      </c>
    </row>
    <row r="203" spans="1:65" s="2" customFormat="1" ht="11.25">
      <c r="A203" s="37"/>
      <c r="B203" s="38"/>
      <c r="C203" s="39"/>
      <c r="D203" s="195" t="s">
        <v>171</v>
      </c>
      <c r="E203" s="39"/>
      <c r="F203" s="196" t="s">
        <v>353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171</v>
      </c>
      <c r="AU203" s="20" t="s">
        <v>87</v>
      </c>
    </row>
    <row r="204" spans="1:65" s="13" customFormat="1" ht="11.25">
      <c r="B204" s="197"/>
      <c r="C204" s="198"/>
      <c r="D204" s="190" t="s">
        <v>173</v>
      </c>
      <c r="E204" s="199" t="s">
        <v>19</v>
      </c>
      <c r="F204" s="200" t="s">
        <v>1036</v>
      </c>
      <c r="G204" s="198"/>
      <c r="H204" s="199" t="s">
        <v>19</v>
      </c>
      <c r="I204" s="201"/>
      <c r="J204" s="198"/>
      <c r="K204" s="198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173</v>
      </c>
      <c r="AU204" s="206" t="s">
        <v>87</v>
      </c>
      <c r="AV204" s="13" t="s">
        <v>80</v>
      </c>
      <c r="AW204" s="13" t="s">
        <v>35</v>
      </c>
      <c r="AX204" s="13" t="s">
        <v>75</v>
      </c>
      <c r="AY204" s="206" t="s">
        <v>159</v>
      </c>
    </row>
    <row r="205" spans="1:65" s="14" customFormat="1" ht="11.25">
      <c r="B205" s="207"/>
      <c r="C205" s="208"/>
      <c r="D205" s="190" t="s">
        <v>173</v>
      </c>
      <c r="E205" s="209" t="s">
        <v>19</v>
      </c>
      <c r="F205" s="210" t="s">
        <v>1222</v>
      </c>
      <c r="G205" s="208"/>
      <c r="H205" s="211">
        <v>12.1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173</v>
      </c>
      <c r="AU205" s="217" t="s">
        <v>87</v>
      </c>
      <c r="AV205" s="14" t="s">
        <v>84</v>
      </c>
      <c r="AW205" s="14" t="s">
        <v>35</v>
      </c>
      <c r="AX205" s="14" t="s">
        <v>75</v>
      </c>
      <c r="AY205" s="217" t="s">
        <v>159</v>
      </c>
    </row>
    <row r="206" spans="1:65" s="13" customFormat="1" ht="11.25">
      <c r="B206" s="197"/>
      <c r="C206" s="198"/>
      <c r="D206" s="190" t="s">
        <v>173</v>
      </c>
      <c r="E206" s="199" t="s">
        <v>19</v>
      </c>
      <c r="F206" s="200" t="s">
        <v>1038</v>
      </c>
      <c r="G206" s="198"/>
      <c r="H206" s="199" t="s">
        <v>19</v>
      </c>
      <c r="I206" s="201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173</v>
      </c>
      <c r="AU206" s="206" t="s">
        <v>87</v>
      </c>
      <c r="AV206" s="13" t="s">
        <v>80</v>
      </c>
      <c r="AW206" s="13" t="s">
        <v>35</v>
      </c>
      <c r="AX206" s="13" t="s">
        <v>75</v>
      </c>
      <c r="AY206" s="206" t="s">
        <v>159</v>
      </c>
    </row>
    <row r="207" spans="1:65" s="14" customFormat="1" ht="11.25">
      <c r="B207" s="207"/>
      <c r="C207" s="208"/>
      <c r="D207" s="190" t="s">
        <v>173</v>
      </c>
      <c r="E207" s="209" t="s">
        <v>19</v>
      </c>
      <c r="F207" s="210" t="s">
        <v>1223</v>
      </c>
      <c r="G207" s="208"/>
      <c r="H207" s="211">
        <v>6.85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173</v>
      </c>
      <c r="AU207" s="217" t="s">
        <v>87</v>
      </c>
      <c r="AV207" s="14" t="s">
        <v>84</v>
      </c>
      <c r="AW207" s="14" t="s">
        <v>35</v>
      </c>
      <c r="AX207" s="14" t="s">
        <v>75</v>
      </c>
      <c r="AY207" s="217" t="s">
        <v>159</v>
      </c>
    </row>
    <row r="208" spans="1:65" s="15" customFormat="1" ht="11.25">
      <c r="B208" s="218"/>
      <c r="C208" s="219"/>
      <c r="D208" s="190" t="s">
        <v>173</v>
      </c>
      <c r="E208" s="220" t="s">
        <v>19</v>
      </c>
      <c r="F208" s="221" t="s">
        <v>272</v>
      </c>
      <c r="G208" s="219"/>
      <c r="H208" s="222">
        <v>18.95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173</v>
      </c>
      <c r="AU208" s="228" t="s">
        <v>87</v>
      </c>
      <c r="AV208" s="15" t="s">
        <v>90</v>
      </c>
      <c r="AW208" s="15" t="s">
        <v>35</v>
      </c>
      <c r="AX208" s="15" t="s">
        <v>80</v>
      </c>
      <c r="AY208" s="228" t="s">
        <v>159</v>
      </c>
    </row>
    <row r="209" spans="1:65" s="2" customFormat="1" ht="16.5" customHeight="1">
      <c r="A209" s="37"/>
      <c r="B209" s="38"/>
      <c r="C209" s="177" t="s">
        <v>421</v>
      </c>
      <c r="D209" s="177" t="s">
        <v>163</v>
      </c>
      <c r="E209" s="178" t="s">
        <v>801</v>
      </c>
      <c r="F209" s="179" t="s">
        <v>802</v>
      </c>
      <c r="G209" s="180" t="s">
        <v>233</v>
      </c>
      <c r="H209" s="181">
        <v>18.95</v>
      </c>
      <c r="I209" s="182"/>
      <c r="J209" s="183">
        <f>ROUND(I209*H209,2)</f>
        <v>0</v>
      </c>
      <c r="K209" s="179" t="s">
        <v>167</v>
      </c>
      <c r="L209" s="42"/>
      <c r="M209" s="184" t="s">
        <v>19</v>
      </c>
      <c r="N209" s="185" t="s">
        <v>46</v>
      </c>
      <c r="O209" s="67"/>
      <c r="P209" s="186">
        <f>O209*H209</f>
        <v>0</v>
      </c>
      <c r="Q209" s="186">
        <v>1.0000000000000001E-5</v>
      </c>
      <c r="R209" s="186">
        <f>Q209*H209</f>
        <v>1.895E-4</v>
      </c>
      <c r="S209" s="186">
        <v>0</v>
      </c>
      <c r="T209" s="18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8" t="s">
        <v>90</v>
      </c>
      <c r="AT209" s="188" t="s">
        <v>163</v>
      </c>
      <c r="AU209" s="188" t="s">
        <v>87</v>
      </c>
      <c r="AY209" s="20" t="s">
        <v>159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20" t="s">
        <v>80</v>
      </c>
      <c r="BK209" s="189">
        <f>ROUND(I209*H209,2)</f>
        <v>0</v>
      </c>
      <c r="BL209" s="20" t="s">
        <v>90</v>
      </c>
      <c r="BM209" s="188" t="s">
        <v>1242</v>
      </c>
    </row>
    <row r="210" spans="1:65" s="2" customFormat="1" ht="19.5">
      <c r="A210" s="37"/>
      <c r="B210" s="38"/>
      <c r="C210" s="39"/>
      <c r="D210" s="190" t="s">
        <v>169</v>
      </c>
      <c r="E210" s="39"/>
      <c r="F210" s="191" t="s">
        <v>804</v>
      </c>
      <c r="G210" s="39"/>
      <c r="H210" s="39"/>
      <c r="I210" s="192"/>
      <c r="J210" s="39"/>
      <c r="K210" s="39"/>
      <c r="L210" s="42"/>
      <c r="M210" s="193"/>
      <c r="N210" s="194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169</v>
      </c>
      <c r="AU210" s="20" t="s">
        <v>87</v>
      </c>
    </row>
    <row r="211" spans="1:65" s="2" customFormat="1" ht="11.25">
      <c r="A211" s="37"/>
      <c r="B211" s="38"/>
      <c r="C211" s="39"/>
      <c r="D211" s="195" t="s">
        <v>171</v>
      </c>
      <c r="E211" s="39"/>
      <c r="F211" s="196" t="s">
        <v>805</v>
      </c>
      <c r="G211" s="39"/>
      <c r="H211" s="39"/>
      <c r="I211" s="192"/>
      <c r="J211" s="39"/>
      <c r="K211" s="39"/>
      <c r="L211" s="42"/>
      <c r="M211" s="193"/>
      <c r="N211" s="194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171</v>
      </c>
      <c r="AU211" s="20" t="s">
        <v>87</v>
      </c>
    </row>
    <row r="212" spans="1:65" s="13" customFormat="1" ht="11.25">
      <c r="B212" s="197"/>
      <c r="C212" s="198"/>
      <c r="D212" s="190" t="s">
        <v>173</v>
      </c>
      <c r="E212" s="199" t="s">
        <v>19</v>
      </c>
      <c r="F212" s="200" t="s">
        <v>1036</v>
      </c>
      <c r="G212" s="198"/>
      <c r="H212" s="199" t="s">
        <v>19</v>
      </c>
      <c r="I212" s="201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173</v>
      </c>
      <c r="AU212" s="206" t="s">
        <v>87</v>
      </c>
      <c r="AV212" s="13" t="s">
        <v>80</v>
      </c>
      <c r="AW212" s="13" t="s">
        <v>35</v>
      </c>
      <c r="AX212" s="13" t="s">
        <v>75</v>
      </c>
      <c r="AY212" s="206" t="s">
        <v>159</v>
      </c>
    </row>
    <row r="213" spans="1:65" s="14" customFormat="1" ht="11.25">
      <c r="B213" s="207"/>
      <c r="C213" s="208"/>
      <c r="D213" s="190" t="s">
        <v>173</v>
      </c>
      <c r="E213" s="209" t="s">
        <v>19</v>
      </c>
      <c r="F213" s="210" t="s">
        <v>1222</v>
      </c>
      <c r="G213" s="208"/>
      <c r="H213" s="211">
        <v>12.1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173</v>
      </c>
      <c r="AU213" s="217" t="s">
        <v>87</v>
      </c>
      <c r="AV213" s="14" t="s">
        <v>84</v>
      </c>
      <c r="AW213" s="14" t="s">
        <v>35</v>
      </c>
      <c r="AX213" s="14" t="s">
        <v>75</v>
      </c>
      <c r="AY213" s="217" t="s">
        <v>159</v>
      </c>
    </row>
    <row r="214" spans="1:65" s="13" customFormat="1" ht="11.25">
      <c r="B214" s="197"/>
      <c r="C214" s="198"/>
      <c r="D214" s="190" t="s">
        <v>173</v>
      </c>
      <c r="E214" s="199" t="s">
        <v>19</v>
      </c>
      <c r="F214" s="200" t="s">
        <v>1038</v>
      </c>
      <c r="G214" s="198"/>
      <c r="H214" s="199" t="s">
        <v>19</v>
      </c>
      <c r="I214" s="201"/>
      <c r="J214" s="198"/>
      <c r="K214" s="198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173</v>
      </c>
      <c r="AU214" s="206" t="s">
        <v>87</v>
      </c>
      <c r="AV214" s="13" t="s">
        <v>80</v>
      </c>
      <c r="AW214" s="13" t="s">
        <v>35</v>
      </c>
      <c r="AX214" s="13" t="s">
        <v>75</v>
      </c>
      <c r="AY214" s="206" t="s">
        <v>159</v>
      </c>
    </row>
    <row r="215" spans="1:65" s="14" customFormat="1" ht="11.25">
      <c r="B215" s="207"/>
      <c r="C215" s="208"/>
      <c r="D215" s="190" t="s">
        <v>173</v>
      </c>
      <c r="E215" s="209" t="s">
        <v>19</v>
      </c>
      <c r="F215" s="210" t="s">
        <v>1223</v>
      </c>
      <c r="G215" s="208"/>
      <c r="H215" s="211">
        <v>6.85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173</v>
      </c>
      <c r="AU215" s="217" t="s">
        <v>87</v>
      </c>
      <c r="AV215" s="14" t="s">
        <v>84</v>
      </c>
      <c r="AW215" s="14" t="s">
        <v>35</v>
      </c>
      <c r="AX215" s="14" t="s">
        <v>75</v>
      </c>
      <c r="AY215" s="217" t="s">
        <v>159</v>
      </c>
    </row>
    <row r="216" spans="1:65" s="15" customFormat="1" ht="11.25">
      <c r="B216" s="218"/>
      <c r="C216" s="219"/>
      <c r="D216" s="190" t="s">
        <v>173</v>
      </c>
      <c r="E216" s="220" t="s">
        <v>19</v>
      </c>
      <c r="F216" s="221" t="s">
        <v>272</v>
      </c>
      <c r="G216" s="219"/>
      <c r="H216" s="222">
        <v>18.95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173</v>
      </c>
      <c r="AU216" s="228" t="s">
        <v>87</v>
      </c>
      <c r="AV216" s="15" t="s">
        <v>90</v>
      </c>
      <c r="AW216" s="15" t="s">
        <v>35</v>
      </c>
      <c r="AX216" s="15" t="s">
        <v>80</v>
      </c>
      <c r="AY216" s="228" t="s">
        <v>159</v>
      </c>
    </row>
    <row r="217" spans="1:65" s="12" customFormat="1" ht="20.85" customHeight="1">
      <c r="B217" s="161"/>
      <c r="C217" s="162"/>
      <c r="D217" s="163" t="s">
        <v>74</v>
      </c>
      <c r="E217" s="175" t="s">
        <v>429</v>
      </c>
      <c r="F217" s="175" t="s">
        <v>430</v>
      </c>
      <c r="G217" s="162"/>
      <c r="H217" s="162"/>
      <c r="I217" s="165"/>
      <c r="J217" s="176">
        <f>BK217</f>
        <v>0</v>
      </c>
      <c r="K217" s="162"/>
      <c r="L217" s="167"/>
      <c r="M217" s="168"/>
      <c r="N217" s="169"/>
      <c r="O217" s="169"/>
      <c r="P217" s="170">
        <f>SUM(P218:P226)</f>
        <v>0</v>
      </c>
      <c r="Q217" s="169"/>
      <c r="R217" s="170">
        <f>SUM(R218:R226)</f>
        <v>0</v>
      </c>
      <c r="S217" s="169"/>
      <c r="T217" s="171">
        <f>SUM(T218:T226)</f>
        <v>0.42242999999999997</v>
      </c>
      <c r="AR217" s="172" t="s">
        <v>80</v>
      </c>
      <c r="AT217" s="173" t="s">
        <v>74</v>
      </c>
      <c r="AU217" s="173" t="s">
        <v>84</v>
      </c>
      <c r="AY217" s="172" t="s">
        <v>159</v>
      </c>
      <c r="BK217" s="174">
        <f>SUM(BK218:BK226)</f>
        <v>0</v>
      </c>
    </row>
    <row r="218" spans="1:65" s="2" customFormat="1" ht="37.9" customHeight="1">
      <c r="A218" s="37"/>
      <c r="B218" s="38"/>
      <c r="C218" s="177" t="s">
        <v>7</v>
      </c>
      <c r="D218" s="177" t="s">
        <v>163</v>
      </c>
      <c r="E218" s="178" t="s">
        <v>806</v>
      </c>
      <c r="F218" s="179" t="s">
        <v>807</v>
      </c>
      <c r="G218" s="180" t="s">
        <v>233</v>
      </c>
      <c r="H218" s="181">
        <v>22.536000000000001</v>
      </c>
      <c r="I218" s="182"/>
      <c r="J218" s="183">
        <f>ROUND(I218*H218,2)</f>
        <v>0</v>
      </c>
      <c r="K218" s="179" t="s">
        <v>167</v>
      </c>
      <c r="L218" s="42"/>
      <c r="M218" s="184" t="s">
        <v>19</v>
      </c>
      <c r="N218" s="185" t="s">
        <v>46</v>
      </c>
      <c r="O218" s="67"/>
      <c r="P218" s="186">
        <f>O218*H218</f>
        <v>0</v>
      </c>
      <c r="Q218" s="186">
        <v>0</v>
      </c>
      <c r="R218" s="186">
        <f>Q218*H218</f>
        <v>0</v>
      </c>
      <c r="S218" s="186">
        <v>5.0000000000000001E-3</v>
      </c>
      <c r="T218" s="187">
        <f>S218*H218</f>
        <v>0.11268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8" t="s">
        <v>90</v>
      </c>
      <c r="AT218" s="188" t="s">
        <v>163</v>
      </c>
      <c r="AU218" s="188" t="s">
        <v>87</v>
      </c>
      <c r="AY218" s="20" t="s">
        <v>159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20" t="s">
        <v>80</v>
      </c>
      <c r="BK218" s="189">
        <f>ROUND(I218*H218,2)</f>
        <v>0</v>
      </c>
      <c r="BL218" s="20" t="s">
        <v>90</v>
      </c>
      <c r="BM218" s="188" t="s">
        <v>1243</v>
      </c>
    </row>
    <row r="219" spans="1:65" s="2" customFormat="1" ht="29.25">
      <c r="A219" s="37"/>
      <c r="B219" s="38"/>
      <c r="C219" s="39"/>
      <c r="D219" s="190" t="s">
        <v>169</v>
      </c>
      <c r="E219" s="39"/>
      <c r="F219" s="191" t="s">
        <v>809</v>
      </c>
      <c r="G219" s="39"/>
      <c r="H219" s="39"/>
      <c r="I219" s="192"/>
      <c r="J219" s="39"/>
      <c r="K219" s="39"/>
      <c r="L219" s="42"/>
      <c r="M219" s="193"/>
      <c r="N219" s="194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169</v>
      </c>
      <c r="AU219" s="20" t="s">
        <v>87</v>
      </c>
    </row>
    <row r="220" spans="1:65" s="2" customFormat="1" ht="11.25">
      <c r="A220" s="37"/>
      <c r="B220" s="38"/>
      <c r="C220" s="39"/>
      <c r="D220" s="195" t="s">
        <v>171</v>
      </c>
      <c r="E220" s="39"/>
      <c r="F220" s="196" t="s">
        <v>810</v>
      </c>
      <c r="G220" s="39"/>
      <c r="H220" s="39"/>
      <c r="I220" s="192"/>
      <c r="J220" s="39"/>
      <c r="K220" s="39"/>
      <c r="L220" s="42"/>
      <c r="M220" s="193"/>
      <c r="N220" s="194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171</v>
      </c>
      <c r="AU220" s="20" t="s">
        <v>87</v>
      </c>
    </row>
    <row r="221" spans="1:65" s="14" customFormat="1" ht="11.25">
      <c r="B221" s="207"/>
      <c r="C221" s="208"/>
      <c r="D221" s="190" t="s">
        <v>173</v>
      </c>
      <c r="E221" s="209" t="s">
        <v>19</v>
      </c>
      <c r="F221" s="210" t="s">
        <v>1244</v>
      </c>
      <c r="G221" s="208"/>
      <c r="H221" s="211">
        <v>22.536000000000001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173</v>
      </c>
      <c r="AU221" s="217" t="s">
        <v>87</v>
      </c>
      <c r="AV221" s="14" t="s">
        <v>84</v>
      </c>
      <c r="AW221" s="14" t="s">
        <v>35</v>
      </c>
      <c r="AX221" s="14" t="s">
        <v>80</v>
      </c>
      <c r="AY221" s="217" t="s">
        <v>159</v>
      </c>
    </row>
    <row r="222" spans="1:65" s="2" customFormat="1" ht="37.9" customHeight="1">
      <c r="A222" s="37"/>
      <c r="B222" s="38"/>
      <c r="C222" s="177" t="s">
        <v>436</v>
      </c>
      <c r="D222" s="177" t="s">
        <v>163</v>
      </c>
      <c r="E222" s="178" t="s">
        <v>437</v>
      </c>
      <c r="F222" s="179" t="s">
        <v>438</v>
      </c>
      <c r="G222" s="180" t="s">
        <v>233</v>
      </c>
      <c r="H222" s="181">
        <v>5.25</v>
      </c>
      <c r="I222" s="182"/>
      <c r="J222" s="183">
        <f>ROUND(I222*H222,2)</f>
        <v>0</v>
      </c>
      <c r="K222" s="179" t="s">
        <v>167</v>
      </c>
      <c r="L222" s="42"/>
      <c r="M222" s="184" t="s">
        <v>19</v>
      </c>
      <c r="N222" s="185" t="s">
        <v>46</v>
      </c>
      <c r="O222" s="67"/>
      <c r="P222" s="186">
        <f>O222*H222</f>
        <v>0</v>
      </c>
      <c r="Q222" s="186">
        <v>0</v>
      </c>
      <c r="R222" s="186">
        <f>Q222*H222</f>
        <v>0</v>
      </c>
      <c r="S222" s="186">
        <v>5.8999999999999997E-2</v>
      </c>
      <c r="T222" s="187">
        <f>S222*H222</f>
        <v>0.30974999999999997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8" t="s">
        <v>90</v>
      </c>
      <c r="AT222" s="188" t="s">
        <v>163</v>
      </c>
      <c r="AU222" s="188" t="s">
        <v>87</v>
      </c>
      <c r="AY222" s="20" t="s">
        <v>159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20" t="s">
        <v>80</v>
      </c>
      <c r="BK222" s="189">
        <f>ROUND(I222*H222,2)</f>
        <v>0</v>
      </c>
      <c r="BL222" s="20" t="s">
        <v>90</v>
      </c>
      <c r="BM222" s="188" t="s">
        <v>1245</v>
      </c>
    </row>
    <row r="223" spans="1:65" s="2" customFormat="1" ht="29.25">
      <c r="A223" s="37"/>
      <c r="B223" s="38"/>
      <c r="C223" s="39"/>
      <c r="D223" s="190" t="s">
        <v>169</v>
      </c>
      <c r="E223" s="39"/>
      <c r="F223" s="191" t="s">
        <v>440</v>
      </c>
      <c r="G223" s="39"/>
      <c r="H223" s="39"/>
      <c r="I223" s="192"/>
      <c r="J223" s="39"/>
      <c r="K223" s="39"/>
      <c r="L223" s="42"/>
      <c r="M223" s="193"/>
      <c r="N223" s="194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169</v>
      </c>
      <c r="AU223" s="20" t="s">
        <v>87</v>
      </c>
    </row>
    <row r="224" spans="1:65" s="2" customFormat="1" ht="11.25">
      <c r="A224" s="37"/>
      <c r="B224" s="38"/>
      <c r="C224" s="39"/>
      <c r="D224" s="195" t="s">
        <v>171</v>
      </c>
      <c r="E224" s="39"/>
      <c r="F224" s="196" t="s">
        <v>441</v>
      </c>
      <c r="G224" s="39"/>
      <c r="H224" s="39"/>
      <c r="I224" s="192"/>
      <c r="J224" s="39"/>
      <c r="K224" s="39"/>
      <c r="L224" s="42"/>
      <c r="M224" s="193"/>
      <c r="N224" s="194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171</v>
      </c>
      <c r="AU224" s="20" t="s">
        <v>87</v>
      </c>
    </row>
    <row r="225" spans="1:65" s="13" customFormat="1" ht="11.25">
      <c r="B225" s="197"/>
      <c r="C225" s="198"/>
      <c r="D225" s="190" t="s">
        <v>173</v>
      </c>
      <c r="E225" s="199" t="s">
        <v>19</v>
      </c>
      <c r="F225" s="200" t="s">
        <v>999</v>
      </c>
      <c r="G225" s="198"/>
      <c r="H225" s="199" t="s">
        <v>19</v>
      </c>
      <c r="I225" s="201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173</v>
      </c>
      <c r="AU225" s="206" t="s">
        <v>87</v>
      </c>
      <c r="AV225" s="13" t="s">
        <v>80</v>
      </c>
      <c r="AW225" s="13" t="s">
        <v>35</v>
      </c>
      <c r="AX225" s="13" t="s">
        <v>75</v>
      </c>
      <c r="AY225" s="206" t="s">
        <v>159</v>
      </c>
    </row>
    <row r="226" spans="1:65" s="14" customFormat="1" ht="11.25">
      <c r="B226" s="207"/>
      <c r="C226" s="208"/>
      <c r="D226" s="190" t="s">
        <v>173</v>
      </c>
      <c r="E226" s="209" t="s">
        <v>19</v>
      </c>
      <c r="F226" s="210" t="s">
        <v>1216</v>
      </c>
      <c r="G226" s="208"/>
      <c r="H226" s="211">
        <v>5.25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173</v>
      </c>
      <c r="AU226" s="217" t="s">
        <v>87</v>
      </c>
      <c r="AV226" s="14" t="s">
        <v>84</v>
      </c>
      <c r="AW226" s="14" t="s">
        <v>35</v>
      </c>
      <c r="AX226" s="14" t="s">
        <v>80</v>
      </c>
      <c r="AY226" s="217" t="s">
        <v>159</v>
      </c>
    </row>
    <row r="227" spans="1:65" s="12" customFormat="1" ht="20.85" customHeight="1">
      <c r="B227" s="161"/>
      <c r="C227" s="162"/>
      <c r="D227" s="163" t="s">
        <v>74</v>
      </c>
      <c r="E227" s="175" t="s">
        <v>444</v>
      </c>
      <c r="F227" s="175" t="s">
        <v>445</v>
      </c>
      <c r="G227" s="162"/>
      <c r="H227" s="162"/>
      <c r="I227" s="165"/>
      <c r="J227" s="176">
        <f>BK227</f>
        <v>0</v>
      </c>
      <c r="K227" s="162"/>
      <c r="L227" s="167"/>
      <c r="M227" s="168"/>
      <c r="N227" s="169"/>
      <c r="O227" s="169"/>
      <c r="P227" s="170">
        <f>SUM(P228:P240)</f>
        <v>0</v>
      </c>
      <c r="Q227" s="169"/>
      <c r="R227" s="170">
        <f>SUM(R228:R240)</f>
        <v>0</v>
      </c>
      <c r="S227" s="169"/>
      <c r="T227" s="171">
        <f>SUM(T228:T240)</f>
        <v>5.5649999999999998E-2</v>
      </c>
      <c r="AR227" s="172" t="s">
        <v>80</v>
      </c>
      <c r="AT227" s="173" t="s">
        <v>74</v>
      </c>
      <c r="AU227" s="173" t="s">
        <v>84</v>
      </c>
      <c r="AY227" s="172" t="s">
        <v>159</v>
      </c>
      <c r="BK227" s="174">
        <f>SUM(BK228:BK240)</f>
        <v>0</v>
      </c>
    </row>
    <row r="228" spans="1:65" s="2" customFormat="1" ht="24.2" customHeight="1">
      <c r="A228" s="37"/>
      <c r="B228" s="38"/>
      <c r="C228" s="177" t="s">
        <v>446</v>
      </c>
      <c r="D228" s="177" t="s">
        <v>163</v>
      </c>
      <c r="E228" s="178" t="s">
        <v>447</v>
      </c>
      <c r="F228" s="179" t="s">
        <v>448</v>
      </c>
      <c r="G228" s="180" t="s">
        <v>233</v>
      </c>
      <c r="H228" s="181">
        <v>5.25</v>
      </c>
      <c r="I228" s="182"/>
      <c r="J228" s="183">
        <f>ROUND(I228*H228,2)</f>
        <v>0</v>
      </c>
      <c r="K228" s="179" t="s">
        <v>167</v>
      </c>
      <c r="L228" s="42"/>
      <c r="M228" s="184" t="s">
        <v>19</v>
      </c>
      <c r="N228" s="185" t="s">
        <v>46</v>
      </c>
      <c r="O228" s="67"/>
      <c r="P228" s="186">
        <f>O228*H228</f>
        <v>0</v>
      </c>
      <c r="Q228" s="186">
        <v>0</v>
      </c>
      <c r="R228" s="186">
        <f>Q228*H228</f>
        <v>0</v>
      </c>
      <c r="S228" s="186">
        <v>0</v>
      </c>
      <c r="T228" s="18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8" t="s">
        <v>90</v>
      </c>
      <c r="AT228" s="188" t="s">
        <v>163</v>
      </c>
      <c r="AU228" s="188" t="s">
        <v>87</v>
      </c>
      <c r="AY228" s="20" t="s">
        <v>159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20" t="s">
        <v>80</v>
      </c>
      <c r="BK228" s="189">
        <f>ROUND(I228*H228,2)</f>
        <v>0</v>
      </c>
      <c r="BL228" s="20" t="s">
        <v>90</v>
      </c>
      <c r="BM228" s="188" t="s">
        <v>1246</v>
      </c>
    </row>
    <row r="229" spans="1:65" s="2" customFormat="1" ht="19.5">
      <c r="A229" s="37"/>
      <c r="B229" s="38"/>
      <c r="C229" s="39"/>
      <c r="D229" s="190" t="s">
        <v>169</v>
      </c>
      <c r="E229" s="39"/>
      <c r="F229" s="191" t="s">
        <v>450</v>
      </c>
      <c r="G229" s="39"/>
      <c r="H229" s="39"/>
      <c r="I229" s="192"/>
      <c r="J229" s="39"/>
      <c r="K229" s="39"/>
      <c r="L229" s="42"/>
      <c r="M229" s="193"/>
      <c r="N229" s="194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169</v>
      </c>
      <c r="AU229" s="20" t="s">
        <v>87</v>
      </c>
    </row>
    <row r="230" spans="1:65" s="2" customFormat="1" ht="11.25">
      <c r="A230" s="37"/>
      <c r="B230" s="38"/>
      <c r="C230" s="39"/>
      <c r="D230" s="195" t="s">
        <v>171</v>
      </c>
      <c r="E230" s="39"/>
      <c r="F230" s="196" t="s">
        <v>451</v>
      </c>
      <c r="G230" s="39"/>
      <c r="H230" s="39"/>
      <c r="I230" s="192"/>
      <c r="J230" s="39"/>
      <c r="K230" s="39"/>
      <c r="L230" s="42"/>
      <c r="M230" s="193"/>
      <c r="N230" s="194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171</v>
      </c>
      <c r="AU230" s="20" t="s">
        <v>87</v>
      </c>
    </row>
    <row r="231" spans="1:65" s="13" customFormat="1" ht="11.25">
      <c r="B231" s="197"/>
      <c r="C231" s="198"/>
      <c r="D231" s="190" t="s">
        <v>173</v>
      </c>
      <c r="E231" s="199" t="s">
        <v>19</v>
      </c>
      <c r="F231" s="200" t="s">
        <v>999</v>
      </c>
      <c r="G231" s="198"/>
      <c r="H231" s="199" t="s">
        <v>19</v>
      </c>
      <c r="I231" s="201"/>
      <c r="J231" s="198"/>
      <c r="K231" s="198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173</v>
      </c>
      <c r="AU231" s="206" t="s">
        <v>87</v>
      </c>
      <c r="AV231" s="13" t="s">
        <v>80</v>
      </c>
      <c r="AW231" s="13" t="s">
        <v>35</v>
      </c>
      <c r="AX231" s="13" t="s">
        <v>75</v>
      </c>
      <c r="AY231" s="206" t="s">
        <v>159</v>
      </c>
    </row>
    <row r="232" spans="1:65" s="14" customFormat="1" ht="11.25">
      <c r="B232" s="207"/>
      <c r="C232" s="208"/>
      <c r="D232" s="190" t="s">
        <v>173</v>
      </c>
      <c r="E232" s="209" t="s">
        <v>19</v>
      </c>
      <c r="F232" s="210" t="s">
        <v>1216</v>
      </c>
      <c r="G232" s="208"/>
      <c r="H232" s="211">
        <v>5.25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173</v>
      </c>
      <c r="AU232" s="217" t="s">
        <v>87</v>
      </c>
      <c r="AV232" s="14" t="s">
        <v>84</v>
      </c>
      <c r="AW232" s="14" t="s">
        <v>35</v>
      </c>
      <c r="AX232" s="14" t="s">
        <v>75</v>
      </c>
      <c r="AY232" s="217" t="s">
        <v>159</v>
      </c>
    </row>
    <row r="233" spans="1:65" s="2" customFormat="1" ht="24.2" customHeight="1">
      <c r="A233" s="37"/>
      <c r="B233" s="38"/>
      <c r="C233" s="177" t="s">
        <v>452</v>
      </c>
      <c r="D233" s="177" t="s">
        <v>163</v>
      </c>
      <c r="E233" s="178" t="s">
        <v>453</v>
      </c>
      <c r="F233" s="179" t="s">
        <v>454</v>
      </c>
      <c r="G233" s="180" t="s">
        <v>233</v>
      </c>
      <c r="H233" s="181">
        <v>5.25</v>
      </c>
      <c r="I233" s="182"/>
      <c r="J233" s="183">
        <f>ROUND(I233*H233,2)</f>
        <v>0</v>
      </c>
      <c r="K233" s="179" t="s">
        <v>167</v>
      </c>
      <c r="L233" s="42"/>
      <c r="M233" s="184" t="s">
        <v>19</v>
      </c>
      <c r="N233" s="185" t="s">
        <v>46</v>
      </c>
      <c r="O233" s="67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8" t="s">
        <v>90</v>
      </c>
      <c r="AT233" s="188" t="s">
        <v>163</v>
      </c>
      <c r="AU233" s="188" t="s">
        <v>87</v>
      </c>
      <c r="AY233" s="20" t="s">
        <v>159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20" t="s">
        <v>80</v>
      </c>
      <c r="BK233" s="189">
        <f>ROUND(I233*H233,2)</f>
        <v>0</v>
      </c>
      <c r="BL233" s="20" t="s">
        <v>90</v>
      </c>
      <c r="BM233" s="188" t="s">
        <v>1247</v>
      </c>
    </row>
    <row r="234" spans="1:65" s="2" customFormat="1" ht="19.5">
      <c r="A234" s="37"/>
      <c r="B234" s="38"/>
      <c r="C234" s="39"/>
      <c r="D234" s="190" t="s">
        <v>169</v>
      </c>
      <c r="E234" s="39"/>
      <c r="F234" s="191" t="s">
        <v>456</v>
      </c>
      <c r="G234" s="39"/>
      <c r="H234" s="39"/>
      <c r="I234" s="192"/>
      <c r="J234" s="39"/>
      <c r="K234" s="39"/>
      <c r="L234" s="42"/>
      <c r="M234" s="193"/>
      <c r="N234" s="194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169</v>
      </c>
      <c r="AU234" s="20" t="s">
        <v>87</v>
      </c>
    </row>
    <row r="235" spans="1:65" s="2" customFormat="1" ht="11.25">
      <c r="A235" s="37"/>
      <c r="B235" s="38"/>
      <c r="C235" s="39"/>
      <c r="D235" s="195" t="s">
        <v>171</v>
      </c>
      <c r="E235" s="39"/>
      <c r="F235" s="196" t="s">
        <v>457</v>
      </c>
      <c r="G235" s="39"/>
      <c r="H235" s="39"/>
      <c r="I235" s="192"/>
      <c r="J235" s="39"/>
      <c r="K235" s="39"/>
      <c r="L235" s="42"/>
      <c r="M235" s="193"/>
      <c r="N235" s="194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171</v>
      </c>
      <c r="AU235" s="20" t="s">
        <v>87</v>
      </c>
    </row>
    <row r="236" spans="1:65" s="14" customFormat="1" ht="11.25">
      <c r="B236" s="207"/>
      <c r="C236" s="208"/>
      <c r="D236" s="190" t="s">
        <v>173</v>
      </c>
      <c r="E236" s="209" t="s">
        <v>19</v>
      </c>
      <c r="F236" s="210" t="s">
        <v>1248</v>
      </c>
      <c r="G236" s="208"/>
      <c r="H236" s="211">
        <v>5.25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173</v>
      </c>
      <c r="AU236" s="217" t="s">
        <v>87</v>
      </c>
      <c r="AV236" s="14" t="s">
        <v>84</v>
      </c>
      <c r="AW236" s="14" t="s">
        <v>35</v>
      </c>
      <c r="AX236" s="14" t="s">
        <v>75</v>
      </c>
      <c r="AY236" s="217" t="s">
        <v>159</v>
      </c>
    </row>
    <row r="237" spans="1:65" s="2" customFormat="1" ht="24.2" customHeight="1">
      <c r="A237" s="37"/>
      <c r="B237" s="38"/>
      <c r="C237" s="177" t="s">
        <v>459</v>
      </c>
      <c r="D237" s="177" t="s">
        <v>163</v>
      </c>
      <c r="E237" s="178" t="s">
        <v>460</v>
      </c>
      <c r="F237" s="179" t="s">
        <v>461</v>
      </c>
      <c r="G237" s="180" t="s">
        <v>233</v>
      </c>
      <c r="H237" s="181">
        <v>5.25</v>
      </c>
      <c r="I237" s="182"/>
      <c r="J237" s="183">
        <f>ROUND(I237*H237,2)</f>
        <v>0</v>
      </c>
      <c r="K237" s="179" t="s">
        <v>167</v>
      </c>
      <c r="L237" s="42"/>
      <c r="M237" s="184" t="s">
        <v>19</v>
      </c>
      <c r="N237" s="185" t="s">
        <v>46</v>
      </c>
      <c r="O237" s="67"/>
      <c r="P237" s="186">
        <f>O237*H237</f>
        <v>0</v>
      </c>
      <c r="Q237" s="186">
        <v>0</v>
      </c>
      <c r="R237" s="186">
        <f>Q237*H237</f>
        <v>0</v>
      </c>
      <c r="S237" s="186">
        <v>1.06E-2</v>
      </c>
      <c r="T237" s="187">
        <f>S237*H237</f>
        <v>5.5649999999999998E-2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8" t="s">
        <v>90</v>
      </c>
      <c r="AT237" s="188" t="s">
        <v>163</v>
      </c>
      <c r="AU237" s="188" t="s">
        <v>87</v>
      </c>
      <c r="AY237" s="20" t="s">
        <v>159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20" t="s">
        <v>80</v>
      </c>
      <c r="BK237" s="189">
        <f>ROUND(I237*H237,2)</f>
        <v>0</v>
      </c>
      <c r="BL237" s="20" t="s">
        <v>90</v>
      </c>
      <c r="BM237" s="188" t="s">
        <v>1249</v>
      </c>
    </row>
    <row r="238" spans="1:65" s="2" customFormat="1" ht="19.5">
      <c r="A238" s="37"/>
      <c r="B238" s="38"/>
      <c r="C238" s="39"/>
      <c r="D238" s="190" t="s">
        <v>169</v>
      </c>
      <c r="E238" s="39"/>
      <c r="F238" s="191" t="s">
        <v>463</v>
      </c>
      <c r="G238" s="39"/>
      <c r="H238" s="39"/>
      <c r="I238" s="192"/>
      <c r="J238" s="39"/>
      <c r="K238" s="39"/>
      <c r="L238" s="42"/>
      <c r="M238" s="193"/>
      <c r="N238" s="194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169</v>
      </c>
      <c r="AU238" s="20" t="s">
        <v>87</v>
      </c>
    </row>
    <row r="239" spans="1:65" s="2" customFormat="1" ht="11.25">
      <c r="A239" s="37"/>
      <c r="B239" s="38"/>
      <c r="C239" s="39"/>
      <c r="D239" s="195" t="s">
        <v>171</v>
      </c>
      <c r="E239" s="39"/>
      <c r="F239" s="196" t="s">
        <v>464</v>
      </c>
      <c r="G239" s="39"/>
      <c r="H239" s="39"/>
      <c r="I239" s="192"/>
      <c r="J239" s="39"/>
      <c r="K239" s="39"/>
      <c r="L239" s="42"/>
      <c r="M239" s="193"/>
      <c r="N239" s="194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171</v>
      </c>
      <c r="AU239" s="20" t="s">
        <v>87</v>
      </c>
    </row>
    <row r="240" spans="1:65" s="14" customFormat="1" ht="11.25">
      <c r="B240" s="207"/>
      <c r="C240" s="208"/>
      <c r="D240" s="190" t="s">
        <v>173</v>
      </c>
      <c r="E240" s="209" t="s">
        <v>19</v>
      </c>
      <c r="F240" s="210" t="s">
        <v>1248</v>
      </c>
      <c r="G240" s="208"/>
      <c r="H240" s="211">
        <v>5.25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173</v>
      </c>
      <c r="AU240" s="217" t="s">
        <v>87</v>
      </c>
      <c r="AV240" s="14" t="s">
        <v>84</v>
      </c>
      <c r="AW240" s="14" t="s">
        <v>35</v>
      </c>
      <c r="AX240" s="14" t="s">
        <v>75</v>
      </c>
      <c r="AY240" s="217" t="s">
        <v>159</v>
      </c>
    </row>
    <row r="241" spans="1:65" s="12" customFormat="1" ht="20.85" customHeight="1">
      <c r="B241" s="161"/>
      <c r="C241" s="162"/>
      <c r="D241" s="163" t="s">
        <v>74</v>
      </c>
      <c r="E241" s="175" t="s">
        <v>465</v>
      </c>
      <c r="F241" s="175" t="s">
        <v>466</v>
      </c>
      <c r="G241" s="162"/>
      <c r="H241" s="162"/>
      <c r="I241" s="165"/>
      <c r="J241" s="176">
        <f>BK241</f>
        <v>0</v>
      </c>
      <c r="K241" s="162"/>
      <c r="L241" s="167"/>
      <c r="M241" s="168"/>
      <c r="N241" s="169"/>
      <c r="O241" s="169"/>
      <c r="P241" s="170">
        <f>SUM(P242:P244)</f>
        <v>0</v>
      </c>
      <c r="Q241" s="169"/>
      <c r="R241" s="170">
        <f>SUM(R242:R244)</f>
        <v>0</v>
      </c>
      <c r="S241" s="169"/>
      <c r="T241" s="171">
        <f>SUM(T242:T244)</f>
        <v>0</v>
      </c>
      <c r="AR241" s="172" t="s">
        <v>80</v>
      </c>
      <c r="AT241" s="173" t="s">
        <v>74</v>
      </c>
      <c r="AU241" s="173" t="s">
        <v>84</v>
      </c>
      <c r="AY241" s="172" t="s">
        <v>159</v>
      </c>
      <c r="BK241" s="174">
        <f>SUM(BK242:BK244)</f>
        <v>0</v>
      </c>
    </row>
    <row r="242" spans="1:65" s="2" customFormat="1" ht="21.75" customHeight="1">
      <c r="A242" s="37"/>
      <c r="B242" s="38"/>
      <c r="C242" s="177" t="s">
        <v>467</v>
      </c>
      <c r="D242" s="177" t="s">
        <v>163</v>
      </c>
      <c r="E242" s="178" t="s">
        <v>468</v>
      </c>
      <c r="F242" s="179" t="s">
        <v>469</v>
      </c>
      <c r="G242" s="180" t="s">
        <v>470</v>
      </c>
      <c r="H242" s="181">
        <v>0.438</v>
      </c>
      <c r="I242" s="182"/>
      <c r="J242" s="183">
        <f>ROUND(I242*H242,2)</f>
        <v>0</v>
      </c>
      <c r="K242" s="179" t="s">
        <v>167</v>
      </c>
      <c r="L242" s="42"/>
      <c r="M242" s="184" t="s">
        <v>19</v>
      </c>
      <c r="N242" s="185" t="s">
        <v>46</v>
      </c>
      <c r="O242" s="67"/>
      <c r="P242" s="186">
        <f>O242*H242</f>
        <v>0</v>
      </c>
      <c r="Q242" s="186">
        <v>0</v>
      </c>
      <c r="R242" s="186">
        <f>Q242*H242</f>
        <v>0</v>
      </c>
      <c r="S242" s="186">
        <v>0</v>
      </c>
      <c r="T242" s="18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8" t="s">
        <v>90</v>
      </c>
      <c r="AT242" s="188" t="s">
        <v>163</v>
      </c>
      <c r="AU242" s="188" t="s">
        <v>87</v>
      </c>
      <c r="AY242" s="20" t="s">
        <v>159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20" t="s">
        <v>80</v>
      </c>
      <c r="BK242" s="189">
        <f>ROUND(I242*H242,2)</f>
        <v>0</v>
      </c>
      <c r="BL242" s="20" t="s">
        <v>90</v>
      </c>
      <c r="BM242" s="188" t="s">
        <v>1250</v>
      </c>
    </row>
    <row r="243" spans="1:65" s="2" customFormat="1" ht="29.25">
      <c r="A243" s="37"/>
      <c r="B243" s="38"/>
      <c r="C243" s="39"/>
      <c r="D243" s="190" t="s">
        <v>169</v>
      </c>
      <c r="E243" s="39"/>
      <c r="F243" s="191" t="s">
        <v>472</v>
      </c>
      <c r="G243" s="39"/>
      <c r="H243" s="39"/>
      <c r="I243" s="192"/>
      <c r="J243" s="39"/>
      <c r="K243" s="39"/>
      <c r="L243" s="42"/>
      <c r="M243" s="193"/>
      <c r="N243" s="194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169</v>
      </c>
      <c r="AU243" s="20" t="s">
        <v>87</v>
      </c>
    </row>
    <row r="244" spans="1:65" s="2" customFormat="1" ht="11.25">
      <c r="A244" s="37"/>
      <c r="B244" s="38"/>
      <c r="C244" s="39"/>
      <c r="D244" s="195" t="s">
        <v>171</v>
      </c>
      <c r="E244" s="39"/>
      <c r="F244" s="196" t="s">
        <v>473</v>
      </c>
      <c r="G244" s="39"/>
      <c r="H244" s="39"/>
      <c r="I244" s="192"/>
      <c r="J244" s="39"/>
      <c r="K244" s="39"/>
      <c r="L244" s="42"/>
      <c r="M244" s="193"/>
      <c r="N244" s="194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171</v>
      </c>
      <c r="AU244" s="20" t="s">
        <v>87</v>
      </c>
    </row>
    <row r="245" spans="1:65" s="12" customFormat="1" ht="20.85" customHeight="1">
      <c r="B245" s="161"/>
      <c r="C245" s="162"/>
      <c r="D245" s="163" t="s">
        <v>74</v>
      </c>
      <c r="E245" s="175" t="s">
        <v>474</v>
      </c>
      <c r="F245" s="175" t="s">
        <v>475</v>
      </c>
      <c r="G245" s="162"/>
      <c r="H245" s="162"/>
      <c r="I245" s="165"/>
      <c r="J245" s="176">
        <f>BK245</f>
        <v>0</v>
      </c>
      <c r="K245" s="162"/>
      <c r="L245" s="167"/>
      <c r="M245" s="168"/>
      <c r="N245" s="169"/>
      <c r="O245" s="169"/>
      <c r="P245" s="170">
        <f>SUM(P246:P258)</f>
        <v>0</v>
      </c>
      <c r="Q245" s="169"/>
      <c r="R245" s="170">
        <f>SUM(R246:R258)</f>
        <v>0</v>
      </c>
      <c r="S245" s="169"/>
      <c r="T245" s="171">
        <f>SUM(T246:T258)</f>
        <v>0</v>
      </c>
      <c r="AR245" s="172" t="s">
        <v>80</v>
      </c>
      <c r="AT245" s="173" t="s">
        <v>74</v>
      </c>
      <c r="AU245" s="173" t="s">
        <v>84</v>
      </c>
      <c r="AY245" s="172" t="s">
        <v>159</v>
      </c>
      <c r="BK245" s="174">
        <f>SUM(BK246:BK258)</f>
        <v>0</v>
      </c>
    </row>
    <row r="246" spans="1:65" s="2" customFormat="1" ht="24.2" customHeight="1">
      <c r="A246" s="37"/>
      <c r="B246" s="38"/>
      <c r="C246" s="177" t="s">
        <v>476</v>
      </c>
      <c r="D246" s="177" t="s">
        <v>163</v>
      </c>
      <c r="E246" s="178" t="s">
        <v>477</v>
      </c>
      <c r="F246" s="179" t="s">
        <v>478</v>
      </c>
      <c r="G246" s="180" t="s">
        <v>470</v>
      </c>
      <c r="H246" s="181">
        <v>0.54</v>
      </c>
      <c r="I246" s="182"/>
      <c r="J246" s="183">
        <f>ROUND(I246*H246,2)</f>
        <v>0</v>
      </c>
      <c r="K246" s="179" t="s">
        <v>167</v>
      </c>
      <c r="L246" s="42"/>
      <c r="M246" s="184" t="s">
        <v>19</v>
      </c>
      <c r="N246" s="185" t="s">
        <v>46</v>
      </c>
      <c r="O246" s="67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90</v>
      </c>
      <c r="AT246" s="188" t="s">
        <v>163</v>
      </c>
      <c r="AU246" s="188" t="s">
        <v>87</v>
      </c>
      <c r="AY246" s="20" t="s">
        <v>159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80</v>
      </c>
      <c r="BK246" s="189">
        <f>ROUND(I246*H246,2)</f>
        <v>0</v>
      </c>
      <c r="BL246" s="20" t="s">
        <v>90</v>
      </c>
      <c r="BM246" s="188" t="s">
        <v>1251</v>
      </c>
    </row>
    <row r="247" spans="1:65" s="2" customFormat="1" ht="19.5">
      <c r="A247" s="37"/>
      <c r="B247" s="38"/>
      <c r="C247" s="39"/>
      <c r="D247" s="190" t="s">
        <v>169</v>
      </c>
      <c r="E247" s="39"/>
      <c r="F247" s="191" t="s">
        <v>480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169</v>
      </c>
      <c r="AU247" s="20" t="s">
        <v>87</v>
      </c>
    </row>
    <row r="248" spans="1:65" s="2" customFormat="1" ht="11.25">
      <c r="A248" s="37"/>
      <c r="B248" s="38"/>
      <c r="C248" s="39"/>
      <c r="D248" s="195" t="s">
        <v>171</v>
      </c>
      <c r="E248" s="39"/>
      <c r="F248" s="196" t="s">
        <v>481</v>
      </c>
      <c r="G248" s="39"/>
      <c r="H248" s="39"/>
      <c r="I248" s="192"/>
      <c r="J248" s="39"/>
      <c r="K248" s="39"/>
      <c r="L248" s="42"/>
      <c r="M248" s="193"/>
      <c r="N248" s="194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171</v>
      </c>
      <c r="AU248" s="20" t="s">
        <v>87</v>
      </c>
    </row>
    <row r="249" spans="1:65" s="2" customFormat="1" ht="24.2" customHeight="1">
      <c r="A249" s="37"/>
      <c r="B249" s="38"/>
      <c r="C249" s="177" t="s">
        <v>482</v>
      </c>
      <c r="D249" s="177" t="s">
        <v>163</v>
      </c>
      <c r="E249" s="178" t="s">
        <v>483</v>
      </c>
      <c r="F249" s="179" t="s">
        <v>484</v>
      </c>
      <c r="G249" s="180" t="s">
        <v>470</v>
      </c>
      <c r="H249" s="181">
        <v>0.54</v>
      </c>
      <c r="I249" s="182"/>
      <c r="J249" s="183">
        <f>ROUND(I249*H249,2)</f>
        <v>0</v>
      </c>
      <c r="K249" s="179" t="s">
        <v>167</v>
      </c>
      <c r="L249" s="42"/>
      <c r="M249" s="184" t="s">
        <v>19</v>
      </c>
      <c r="N249" s="185" t="s">
        <v>46</v>
      </c>
      <c r="O249" s="67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8" t="s">
        <v>90</v>
      </c>
      <c r="AT249" s="188" t="s">
        <v>163</v>
      </c>
      <c r="AU249" s="188" t="s">
        <v>87</v>
      </c>
      <c r="AY249" s="20" t="s">
        <v>159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20" t="s">
        <v>80</v>
      </c>
      <c r="BK249" s="189">
        <f>ROUND(I249*H249,2)</f>
        <v>0</v>
      </c>
      <c r="BL249" s="20" t="s">
        <v>90</v>
      </c>
      <c r="BM249" s="188" t="s">
        <v>1252</v>
      </c>
    </row>
    <row r="250" spans="1:65" s="2" customFormat="1" ht="19.5">
      <c r="A250" s="37"/>
      <c r="B250" s="38"/>
      <c r="C250" s="39"/>
      <c r="D250" s="190" t="s">
        <v>169</v>
      </c>
      <c r="E250" s="39"/>
      <c r="F250" s="191" t="s">
        <v>486</v>
      </c>
      <c r="G250" s="39"/>
      <c r="H250" s="39"/>
      <c r="I250" s="192"/>
      <c r="J250" s="39"/>
      <c r="K250" s="39"/>
      <c r="L250" s="42"/>
      <c r="M250" s="193"/>
      <c r="N250" s="194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169</v>
      </c>
      <c r="AU250" s="20" t="s">
        <v>87</v>
      </c>
    </row>
    <row r="251" spans="1:65" s="2" customFormat="1" ht="11.25">
      <c r="A251" s="37"/>
      <c r="B251" s="38"/>
      <c r="C251" s="39"/>
      <c r="D251" s="195" t="s">
        <v>171</v>
      </c>
      <c r="E251" s="39"/>
      <c r="F251" s="196" t="s">
        <v>487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171</v>
      </c>
      <c r="AU251" s="20" t="s">
        <v>87</v>
      </c>
    </row>
    <row r="252" spans="1:65" s="2" customFormat="1" ht="24.2" customHeight="1">
      <c r="A252" s="37"/>
      <c r="B252" s="38"/>
      <c r="C252" s="177" t="s">
        <v>488</v>
      </c>
      <c r="D252" s="177" t="s">
        <v>163</v>
      </c>
      <c r="E252" s="178" t="s">
        <v>489</v>
      </c>
      <c r="F252" s="179" t="s">
        <v>490</v>
      </c>
      <c r="G252" s="180" t="s">
        <v>470</v>
      </c>
      <c r="H252" s="181">
        <v>8.1</v>
      </c>
      <c r="I252" s="182"/>
      <c r="J252" s="183">
        <f>ROUND(I252*H252,2)</f>
        <v>0</v>
      </c>
      <c r="K252" s="179" t="s">
        <v>167</v>
      </c>
      <c r="L252" s="42"/>
      <c r="M252" s="184" t="s">
        <v>19</v>
      </c>
      <c r="N252" s="185" t="s">
        <v>46</v>
      </c>
      <c r="O252" s="67"/>
      <c r="P252" s="186">
        <f>O252*H252</f>
        <v>0</v>
      </c>
      <c r="Q252" s="186">
        <v>0</v>
      </c>
      <c r="R252" s="186">
        <f>Q252*H252</f>
        <v>0</v>
      </c>
      <c r="S252" s="186">
        <v>0</v>
      </c>
      <c r="T252" s="18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8" t="s">
        <v>90</v>
      </c>
      <c r="AT252" s="188" t="s">
        <v>163</v>
      </c>
      <c r="AU252" s="188" t="s">
        <v>87</v>
      </c>
      <c r="AY252" s="20" t="s">
        <v>159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20" t="s">
        <v>80</v>
      </c>
      <c r="BK252" s="189">
        <f>ROUND(I252*H252,2)</f>
        <v>0</v>
      </c>
      <c r="BL252" s="20" t="s">
        <v>90</v>
      </c>
      <c r="BM252" s="188" t="s">
        <v>1253</v>
      </c>
    </row>
    <row r="253" spans="1:65" s="2" customFormat="1" ht="29.25">
      <c r="A253" s="37"/>
      <c r="B253" s="38"/>
      <c r="C253" s="39"/>
      <c r="D253" s="190" t="s">
        <v>169</v>
      </c>
      <c r="E253" s="39"/>
      <c r="F253" s="191" t="s">
        <v>492</v>
      </c>
      <c r="G253" s="39"/>
      <c r="H253" s="39"/>
      <c r="I253" s="192"/>
      <c r="J253" s="39"/>
      <c r="K253" s="39"/>
      <c r="L253" s="42"/>
      <c r="M253" s="193"/>
      <c r="N253" s="194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169</v>
      </c>
      <c r="AU253" s="20" t="s">
        <v>87</v>
      </c>
    </row>
    <row r="254" spans="1:65" s="2" customFormat="1" ht="11.25">
      <c r="A254" s="37"/>
      <c r="B254" s="38"/>
      <c r="C254" s="39"/>
      <c r="D254" s="195" t="s">
        <v>171</v>
      </c>
      <c r="E254" s="39"/>
      <c r="F254" s="196" t="s">
        <v>493</v>
      </c>
      <c r="G254" s="39"/>
      <c r="H254" s="39"/>
      <c r="I254" s="192"/>
      <c r="J254" s="39"/>
      <c r="K254" s="39"/>
      <c r="L254" s="42"/>
      <c r="M254" s="193"/>
      <c r="N254" s="194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171</v>
      </c>
      <c r="AU254" s="20" t="s">
        <v>87</v>
      </c>
    </row>
    <row r="255" spans="1:65" s="14" customFormat="1" ht="11.25">
      <c r="B255" s="207"/>
      <c r="C255" s="208"/>
      <c r="D255" s="190" t="s">
        <v>173</v>
      </c>
      <c r="E255" s="208"/>
      <c r="F255" s="210" t="s">
        <v>1254</v>
      </c>
      <c r="G255" s="208"/>
      <c r="H255" s="211">
        <v>8.1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173</v>
      </c>
      <c r="AU255" s="217" t="s">
        <v>87</v>
      </c>
      <c r="AV255" s="14" t="s">
        <v>84</v>
      </c>
      <c r="AW255" s="14" t="s">
        <v>4</v>
      </c>
      <c r="AX255" s="14" t="s">
        <v>80</v>
      </c>
      <c r="AY255" s="217" t="s">
        <v>159</v>
      </c>
    </row>
    <row r="256" spans="1:65" s="2" customFormat="1" ht="44.25" customHeight="1">
      <c r="A256" s="37"/>
      <c r="B256" s="38"/>
      <c r="C256" s="177" t="s">
        <v>495</v>
      </c>
      <c r="D256" s="177" t="s">
        <v>163</v>
      </c>
      <c r="E256" s="178" t="s">
        <v>496</v>
      </c>
      <c r="F256" s="179" t="s">
        <v>497</v>
      </c>
      <c r="G256" s="180" t="s">
        <v>470</v>
      </c>
      <c r="H256" s="181">
        <v>0.54</v>
      </c>
      <c r="I256" s="182"/>
      <c r="J256" s="183">
        <f>ROUND(I256*H256,2)</f>
        <v>0</v>
      </c>
      <c r="K256" s="179" t="s">
        <v>167</v>
      </c>
      <c r="L256" s="42"/>
      <c r="M256" s="184" t="s">
        <v>19</v>
      </c>
      <c r="N256" s="185" t="s">
        <v>46</v>
      </c>
      <c r="O256" s="67"/>
      <c r="P256" s="186">
        <f>O256*H256</f>
        <v>0</v>
      </c>
      <c r="Q256" s="186">
        <v>0</v>
      </c>
      <c r="R256" s="186">
        <f>Q256*H256</f>
        <v>0</v>
      </c>
      <c r="S256" s="186">
        <v>0</v>
      </c>
      <c r="T256" s="18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8" t="s">
        <v>90</v>
      </c>
      <c r="AT256" s="188" t="s">
        <v>163</v>
      </c>
      <c r="AU256" s="188" t="s">
        <v>87</v>
      </c>
      <c r="AY256" s="20" t="s">
        <v>159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20" t="s">
        <v>80</v>
      </c>
      <c r="BK256" s="189">
        <f>ROUND(I256*H256,2)</f>
        <v>0</v>
      </c>
      <c r="BL256" s="20" t="s">
        <v>90</v>
      </c>
      <c r="BM256" s="188" t="s">
        <v>1255</v>
      </c>
    </row>
    <row r="257" spans="1:65" s="2" customFormat="1" ht="39">
      <c r="A257" s="37"/>
      <c r="B257" s="38"/>
      <c r="C257" s="39"/>
      <c r="D257" s="190" t="s">
        <v>169</v>
      </c>
      <c r="E257" s="39"/>
      <c r="F257" s="191" t="s">
        <v>499</v>
      </c>
      <c r="G257" s="39"/>
      <c r="H257" s="39"/>
      <c r="I257" s="192"/>
      <c r="J257" s="39"/>
      <c r="K257" s="39"/>
      <c r="L257" s="42"/>
      <c r="M257" s="193"/>
      <c r="N257" s="194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169</v>
      </c>
      <c r="AU257" s="20" t="s">
        <v>87</v>
      </c>
    </row>
    <row r="258" spans="1:65" s="2" customFormat="1" ht="11.25">
      <c r="A258" s="37"/>
      <c r="B258" s="38"/>
      <c r="C258" s="39"/>
      <c r="D258" s="195" t="s">
        <v>171</v>
      </c>
      <c r="E258" s="39"/>
      <c r="F258" s="196" t="s">
        <v>500</v>
      </c>
      <c r="G258" s="39"/>
      <c r="H258" s="39"/>
      <c r="I258" s="192"/>
      <c r="J258" s="39"/>
      <c r="K258" s="39"/>
      <c r="L258" s="42"/>
      <c r="M258" s="193"/>
      <c r="N258" s="194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171</v>
      </c>
      <c r="AU258" s="20" t="s">
        <v>87</v>
      </c>
    </row>
    <row r="259" spans="1:65" s="12" customFormat="1" ht="25.9" customHeight="1">
      <c r="B259" s="161"/>
      <c r="C259" s="162"/>
      <c r="D259" s="163" t="s">
        <v>74</v>
      </c>
      <c r="E259" s="164" t="s">
        <v>501</v>
      </c>
      <c r="F259" s="164" t="s">
        <v>502</v>
      </c>
      <c r="G259" s="162"/>
      <c r="H259" s="162"/>
      <c r="I259" s="165"/>
      <c r="J259" s="166">
        <f>BK259</f>
        <v>0</v>
      </c>
      <c r="K259" s="162"/>
      <c r="L259" s="167"/>
      <c r="M259" s="168"/>
      <c r="N259" s="169"/>
      <c r="O259" s="169"/>
      <c r="P259" s="170">
        <f>P260+P278+P299</f>
        <v>0</v>
      </c>
      <c r="Q259" s="169"/>
      <c r="R259" s="170">
        <f>R260+R278+R299</f>
        <v>7.3073490000000005E-2</v>
      </c>
      <c r="S259" s="169"/>
      <c r="T259" s="171">
        <f>T260+T278+T299</f>
        <v>6.0735999999999998E-2</v>
      </c>
      <c r="AR259" s="172" t="s">
        <v>84</v>
      </c>
      <c r="AT259" s="173" t="s">
        <v>74</v>
      </c>
      <c r="AU259" s="173" t="s">
        <v>75</v>
      </c>
      <c r="AY259" s="172" t="s">
        <v>159</v>
      </c>
      <c r="BK259" s="174">
        <f>BK260+BK278+BK299</f>
        <v>0</v>
      </c>
    </row>
    <row r="260" spans="1:65" s="12" customFormat="1" ht="22.9" customHeight="1">
      <c r="B260" s="161"/>
      <c r="C260" s="162"/>
      <c r="D260" s="163" t="s">
        <v>74</v>
      </c>
      <c r="E260" s="175" t="s">
        <v>822</v>
      </c>
      <c r="F260" s="175" t="s">
        <v>823</v>
      </c>
      <c r="G260" s="162"/>
      <c r="H260" s="162"/>
      <c r="I260" s="165"/>
      <c r="J260" s="176">
        <f>BK260</f>
        <v>0</v>
      </c>
      <c r="K260" s="162"/>
      <c r="L260" s="167"/>
      <c r="M260" s="168"/>
      <c r="N260" s="169"/>
      <c r="O260" s="169"/>
      <c r="P260" s="170">
        <f>SUM(P261:P277)</f>
        <v>0</v>
      </c>
      <c r="Q260" s="169"/>
      <c r="R260" s="170">
        <f>SUM(R261:R277)</f>
        <v>3.6600000000000001E-3</v>
      </c>
      <c r="S260" s="169"/>
      <c r="T260" s="171">
        <f>SUM(T261:T277)</f>
        <v>3.5220000000000001E-2</v>
      </c>
      <c r="AR260" s="172" t="s">
        <v>84</v>
      </c>
      <c r="AT260" s="173" t="s">
        <v>74</v>
      </c>
      <c r="AU260" s="173" t="s">
        <v>80</v>
      </c>
      <c r="AY260" s="172" t="s">
        <v>159</v>
      </c>
      <c r="BK260" s="174">
        <f>SUM(BK261:BK277)</f>
        <v>0</v>
      </c>
    </row>
    <row r="261" spans="1:65" s="2" customFormat="1" ht="16.5" customHeight="1">
      <c r="A261" s="37"/>
      <c r="B261" s="38"/>
      <c r="C261" s="177" t="s">
        <v>161</v>
      </c>
      <c r="D261" s="177" t="s">
        <v>163</v>
      </c>
      <c r="E261" s="178" t="s">
        <v>824</v>
      </c>
      <c r="F261" s="179" t="s">
        <v>825</v>
      </c>
      <c r="G261" s="180" t="s">
        <v>216</v>
      </c>
      <c r="H261" s="181">
        <v>1</v>
      </c>
      <c r="I261" s="182"/>
      <c r="J261" s="183">
        <f>ROUND(I261*H261,2)</f>
        <v>0</v>
      </c>
      <c r="K261" s="179" t="s">
        <v>167</v>
      </c>
      <c r="L261" s="42"/>
      <c r="M261" s="184" t="s">
        <v>19</v>
      </c>
      <c r="N261" s="185" t="s">
        <v>46</v>
      </c>
      <c r="O261" s="67"/>
      <c r="P261" s="186">
        <f>O261*H261</f>
        <v>0</v>
      </c>
      <c r="Q261" s="186">
        <v>2.2599999999999999E-3</v>
      </c>
      <c r="R261" s="186">
        <f>Q261*H261</f>
        <v>2.2599999999999999E-3</v>
      </c>
      <c r="S261" s="186">
        <v>0</v>
      </c>
      <c r="T261" s="18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8" t="s">
        <v>90</v>
      </c>
      <c r="AT261" s="188" t="s">
        <v>163</v>
      </c>
      <c r="AU261" s="188" t="s">
        <v>84</v>
      </c>
      <c r="AY261" s="20" t="s">
        <v>159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20" t="s">
        <v>80</v>
      </c>
      <c r="BK261" s="189">
        <f>ROUND(I261*H261,2)</f>
        <v>0</v>
      </c>
      <c r="BL261" s="20" t="s">
        <v>90</v>
      </c>
      <c r="BM261" s="188" t="s">
        <v>1256</v>
      </c>
    </row>
    <row r="262" spans="1:65" s="2" customFormat="1" ht="19.5">
      <c r="A262" s="37"/>
      <c r="B262" s="38"/>
      <c r="C262" s="39"/>
      <c r="D262" s="190" t="s">
        <v>169</v>
      </c>
      <c r="E262" s="39"/>
      <c r="F262" s="191" t="s">
        <v>827</v>
      </c>
      <c r="G262" s="39"/>
      <c r="H262" s="39"/>
      <c r="I262" s="192"/>
      <c r="J262" s="39"/>
      <c r="K262" s="39"/>
      <c r="L262" s="42"/>
      <c r="M262" s="193"/>
      <c r="N262" s="194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169</v>
      </c>
      <c r="AU262" s="20" t="s">
        <v>84</v>
      </c>
    </row>
    <row r="263" spans="1:65" s="2" customFormat="1" ht="11.25">
      <c r="A263" s="37"/>
      <c r="B263" s="38"/>
      <c r="C263" s="39"/>
      <c r="D263" s="195" t="s">
        <v>171</v>
      </c>
      <c r="E263" s="39"/>
      <c r="F263" s="196" t="s">
        <v>828</v>
      </c>
      <c r="G263" s="39"/>
      <c r="H263" s="39"/>
      <c r="I263" s="192"/>
      <c r="J263" s="39"/>
      <c r="K263" s="39"/>
      <c r="L263" s="42"/>
      <c r="M263" s="193"/>
      <c r="N263" s="194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171</v>
      </c>
      <c r="AU263" s="20" t="s">
        <v>84</v>
      </c>
    </row>
    <row r="264" spans="1:65" s="13" customFormat="1" ht="11.25">
      <c r="B264" s="197"/>
      <c r="C264" s="198"/>
      <c r="D264" s="190" t="s">
        <v>173</v>
      </c>
      <c r="E264" s="199" t="s">
        <v>19</v>
      </c>
      <c r="F264" s="200" t="s">
        <v>829</v>
      </c>
      <c r="G264" s="198"/>
      <c r="H264" s="199" t="s">
        <v>19</v>
      </c>
      <c r="I264" s="201"/>
      <c r="J264" s="198"/>
      <c r="K264" s="198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173</v>
      </c>
      <c r="AU264" s="206" t="s">
        <v>84</v>
      </c>
      <c r="AV264" s="13" t="s">
        <v>80</v>
      </c>
      <c r="AW264" s="13" t="s">
        <v>35</v>
      </c>
      <c r="AX264" s="13" t="s">
        <v>75</v>
      </c>
      <c r="AY264" s="206" t="s">
        <v>159</v>
      </c>
    </row>
    <row r="265" spans="1:65" s="14" customFormat="1" ht="11.25">
      <c r="B265" s="207"/>
      <c r="C265" s="208"/>
      <c r="D265" s="190" t="s">
        <v>173</v>
      </c>
      <c r="E265" s="209" t="s">
        <v>19</v>
      </c>
      <c r="F265" s="210" t="s">
        <v>80</v>
      </c>
      <c r="G265" s="208"/>
      <c r="H265" s="211">
        <v>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173</v>
      </c>
      <c r="AU265" s="217" t="s">
        <v>84</v>
      </c>
      <c r="AV265" s="14" t="s">
        <v>84</v>
      </c>
      <c r="AW265" s="14" t="s">
        <v>35</v>
      </c>
      <c r="AX265" s="14" t="s">
        <v>80</v>
      </c>
      <c r="AY265" s="217" t="s">
        <v>159</v>
      </c>
    </row>
    <row r="266" spans="1:65" s="2" customFormat="1" ht="16.5" customHeight="1">
      <c r="A266" s="37"/>
      <c r="B266" s="38"/>
      <c r="C266" s="177" t="s">
        <v>513</v>
      </c>
      <c r="D266" s="177" t="s">
        <v>163</v>
      </c>
      <c r="E266" s="178" t="s">
        <v>830</v>
      </c>
      <c r="F266" s="179" t="s">
        <v>831</v>
      </c>
      <c r="G266" s="180" t="s">
        <v>216</v>
      </c>
      <c r="H266" s="181">
        <v>1</v>
      </c>
      <c r="I266" s="182"/>
      <c r="J266" s="183">
        <f>ROUND(I266*H266,2)</f>
        <v>0</v>
      </c>
      <c r="K266" s="179" t="s">
        <v>167</v>
      </c>
      <c r="L266" s="42"/>
      <c r="M266" s="184" t="s">
        <v>19</v>
      </c>
      <c r="N266" s="185" t="s">
        <v>46</v>
      </c>
      <c r="O266" s="67"/>
      <c r="P266" s="186">
        <f>O266*H266</f>
        <v>0</v>
      </c>
      <c r="Q266" s="186">
        <v>0</v>
      </c>
      <c r="R266" s="186">
        <f>Q266*H266</f>
        <v>0</v>
      </c>
      <c r="S266" s="186">
        <v>0</v>
      </c>
      <c r="T266" s="18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8" t="s">
        <v>228</v>
      </c>
      <c r="AT266" s="188" t="s">
        <v>163</v>
      </c>
      <c r="AU266" s="188" t="s">
        <v>84</v>
      </c>
      <c r="AY266" s="20" t="s">
        <v>159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20" t="s">
        <v>80</v>
      </c>
      <c r="BK266" s="189">
        <f>ROUND(I266*H266,2)</f>
        <v>0</v>
      </c>
      <c r="BL266" s="20" t="s">
        <v>228</v>
      </c>
      <c r="BM266" s="188" t="s">
        <v>1257</v>
      </c>
    </row>
    <row r="267" spans="1:65" s="2" customFormat="1" ht="11.25">
      <c r="A267" s="37"/>
      <c r="B267" s="38"/>
      <c r="C267" s="39"/>
      <c r="D267" s="190" t="s">
        <v>169</v>
      </c>
      <c r="E267" s="39"/>
      <c r="F267" s="191" t="s">
        <v>833</v>
      </c>
      <c r="G267" s="39"/>
      <c r="H267" s="39"/>
      <c r="I267" s="192"/>
      <c r="J267" s="39"/>
      <c r="K267" s="39"/>
      <c r="L267" s="42"/>
      <c r="M267" s="193"/>
      <c r="N267" s="194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169</v>
      </c>
      <c r="AU267" s="20" t="s">
        <v>84</v>
      </c>
    </row>
    <row r="268" spans="1:65" s="2" customFormat="1" ht="11.25">
      <c r="A268" s="37"/>
      <c r="B268" s="38"/>
      <c r="C268" s="39"/>
      <c r="D268" s="195" t="s">
        <v>171</v>
      </c>
      <c r="E268" s="39"/>
      <c r="F268" s="196" t="s">
        <v>834</v>
      </c>
      <c r="G268" s="39"/>
      <c r="H268" s="39"/>
      <c r="I268" s="192"/>
      <c r="J268" s="39"/>
      <c r="K268" s="39"/>
      <c r="L268" s="42"/>
      <c r="M268" s="193"/>
      <c r="N268" s="194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171</v>
      </c>
      <c r="AU268" s="20" t="s">
        <v>84</v>
      </c>
    </row>
    <row r="269" spans="1:65" s="2" customFormat="1" ht="16.5" customHeight="1">
      <c r="A269" s="37"/>
      <c r="B269" s="38"/>
      <c r="C269" s="177" t="s">
        <v>522</v>
      </c>
      <c r="D269" s="177" t="s">
        <v>163</v>
      </c>
      <c r="E269" s="178" t="s">
        <v>835</v>
      </c>
      <c r="F269" s="179" t="s">
        <v>836</v>
      </c>
      <c r="G269" s="180" t="s">
        <v>216</v>
      </c>
      <c r="H269" s="181">
        <v>1</v>
      </c>
      <c r="I269" s="182"/>
      <c r="J269" s="183">
        <f>ROUND(I269*H269,2)</f>
        <v>0</v>
      </c>
      <c r="K269" s="179" t="s">
        <v>167</v>
      </c>
      <c r="L269" s="42"/>
      <c r="M269" s="184" t="s">
        <v>19</v>
      </c>
      <c r="N269" s="185" t="s">
        <v>46</v>
      </c>
      <c r="O269" s="67"/>
      <c r="P269" s="186">
        <f>O269*H269</f>
        <v>0</v>
      </c>
      <c r="Q269" s="186">
        <v>0</v>
      </c>
      <c r="R269" s="186">
        <f>Q269*H269</f>
        <v>0</v>
      </c>
      <c r="S269" s="186">
        <v>3.5220000000000001E-2</v>
      </c>
      <c r="T269" s="187">
        <f>S269*H269</f>
        <v>3.5220000000000001E-2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8" t="s">
        <v>228</v>
      </c>
      <c r="AT269" s="188" t="s">
        <v>163</v>
      </c>
      <c r="AU269" s="188" t="s">
        <v>84</v>
      </c>
      <c r="AY269" s="20" t="s">
        <v>159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80</v>
      </c>
      <c r="BK269" s="189">
        <f>ROUND(I269*H269,2)</f>
        <v>0</v>
      </c>
      <c r="BL269" s="20" t="s">
        <v>228</v>
      </c>
      <c r="BM269" s="188" t="s">
        <v>1258</v>
      </c>
    </row>
    <row r="270" spans="1:65" s="2" customFormat="1" ht="11.25">
      <c r="A270" s="37"/>
      <c r="B270" s="38"/>
      <c r="C270" s="39"/>
      <c r="D270" s="190" t="s">
        <v>169</v>
      </c>
      <c r="E270" s="39"/>
      <c r="F270" s="191" t="s">
        <v>838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169</v>
      </c>
      <c r="AU270" s="20" t="s">
        <v>84</v>
      </c>
    </row>
    <row r="271" spans="1:65" s="2" customFormat="1" ht="11.25">
      <c r="A271" s="37"/>
      <c r="B271" s="38"/>
      <c r="C271" s="39"/>
      <c r="D271" s="195" t="s">
        <v>171</v>
      </c>
      <c r="E271" s="39"/>
      <c r="F271" s="196" t="s">
        <v>839</v>
      </c>
      <c r="G271" s="39"/>
      <c r="H271" s="39"/>
      <c r="I271" s="192"/>
      <c r="J271" s="39"/>
      <c r="K271" s="39"/>
      <c r="L271" s="42"/>
      <c r="M271" s="193"/>
      <c r="N271" s="194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171</v>
      </c>
      <c r="AU271" s="20" t="s">
        <v>84</v>
      </c>
    </row>
    <row r="272" spans="1:65" s="2" customFormat="1" ht="24.2" customHeight="1">
      <c r="A272" s="37"/>
      <c r="B272" s="38"/>
      <c r="C272" s="177" t="s">
        <v>529</v>
      </c>
      <c r="D272" s="177" t="s">
        <v>163</v>
      </c>
      <c r="E272" s="178" t="s">
        <v>840</v>
      </c>
      <c r="F272" s="179" t="s">
        <v>841</v>
      </c>
      <c r="G272" s="180" t="s">
        <v>216</v>
      </c>
      <c r="H272" s="181">
        <v>1</v>
      </c>
      <c r="I272" s="182"/>
      <c r="J272" s="183">
        <f>ROUND(I272*H272,2)</f>
        <v>0</v>
      </c>
      <c r="K272" s="179" t="s">
        <v>167</v>
      </c>
      <c r="L272" s="42"/>
      <c r="M272" s="184" t="s">
        <v>19</v>
      </c>
      <c r="N272" s="185" t="s">
        <v>46</v>
      </c>
      <c r="O272" s="67"/>
      <c r="P272" s="186">
        <f>O272*H272</f>
        <v>0</v>
      </c>
      <c r="Q272" s="186">
        <v>1.4E-3</v>
      </c>
      <c r="R272" s="186">
        <f>Q272*H272</f>
        <v>1.4E-3</v>
      </c>
      <c r="S272" s="186">
        <v>0</v>
      </c>
      <c r="T272" s="18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8" t="s">
        <v>228</v>
      </c>
      <c r="AT272" s="188" t="s">
        <v>163</v>
      </c>
      <c r="AU272" s="188" t="s">
        <v>84</v>
      </c>
      <c r="AY272" s="20" t="s">
        <v>159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20" t="s">
        <v>80</v>
      </c>
      <c r="BK272" s="189">
        <f>ROUND(I272*H272,2)</f>
        <v>0</v>
      </c>
      <c r="BL272" s="20" t="s">
        <v>228</v>
      </c>
      <c r="BM272" s="188" t="s">
        <v>1259</v>
      </c>
    </row>
    <row r="273" spans="1:65" s="2" customFormat="1" ht="19.5">
      <c r="A273" s="37"/>
      <c r="B273" s="38"/>
      <c r="C273" s="39"/>
      <c r="D273" s="190" t="s">
        <v>169</v>
      </c>
      <c r="E273" s="39"/>
      <c r="F273" s="191" t="s">
        <v>843</v>
      </c>
      <c r="G273" s="39"/>
      <c r="H273" s="39"/>
      <c r="I273" s="192"/>
      <c r="J273" s="39"/>
      <c r="K273" s="39"/>
      <c r="L273" s="42"/>
      <c r="M273" s="193"/>
      <c r="N273" s="194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169</v>
      </c>
      <c r="AU273" s="20" t="s">
        <v>84</v>
      </c>
    </row>
    <row r="274" spans="1:65" s="2" customFormat="1" ht="11.25">
      <c r="A274" s="37"/>
      <c r="B274" s="38"/>
      <c r="C274" s="39"/>
      <c r="D274" s="195" t="s">
        <v>171</v>
      </c>
      <c r="E274" s="39"/>
      <c r="F274" s="196" t="s">
        <v>844</v>
      </c>
      <c r="G274" s="39"/>
      <c r="H274" s="39"/>
      <c r="I274" s="192"/>
      <c r="J274" s="39"/>
      <c r="K274" s="39"/>
      <c r="L274" s="42"/>
      <c r="M274" s="193"/>
      <c r="N274" s="194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171</v>
      </c>
      <c r="AU274" s="20" t="s">
        <v>84</v>
      </c>
    </row>
    <row r="275" spans="1:65" s="2" customFormat="1" ht="16.5" customHeight="1">
      <c r="A275" s="37"/>
      <c r="B275" s="38"/>
      <c r="C275" s="177" t="s">
        <v>534</v>
      </c>
      <c r="D275" s="177" t="s">
        <v>163</v>
      </c>
      <c r="E275" s="178" t="s">
        <v>845</v>
      </c>
      <c r="F275" s="179" t="s">
        <v>846</v>
      </c>
      <c r="G275" s="180" t="s">
        <v>216</v>
      </c>
      <c r="H275" s="181">
        <v>1</v>
      </c>
      <c r="I275" s="182"/>
      <c r="J275" s="183">
        <f>ROUND(I275*H275,2)</f>
        <v>0</v>
      </c>
      <c r="K275" s="179" t="s">
        <v>167</v>
      </c>
      <c r="L275" s="42"/>
      <c r="M275" s="184" t="s">
        <v>19</v>
      </c>
      <c r="N275" s="185" t="s">
        <v>46</v>
      </c>
      <c r="O275" s="67"/>
      <c r="P275" s="186">
        <f>O275*H275</f>
        <v>0</v>
      </c>
      <c r="Q275" s="186">
        <v>0</v>
      </c>
      <c r="R275" s="186">
        <f>Q275*H275</f>
        <v>0</v>
      </c>
      <c r="S275" s="186">
        <v>0</v>
      </c>
      <c r="T275" s="18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8" t="s">
        <v>228</v>
      </c>
      <c r="AT275" s="188" t="s">
        <v>163</v>
      </c>
      <c r="AU275" s="188" t="s">
        <v>84</v>
      </c>
      <c r="AY275" s="20" t="s">
        <v>159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20" t="s">
        <v>80</v>
      </c>
      <c r="BK275" s="189">
        <f>ROUND(I275*H275,2)</f>
        <v>0</v>
      </c>
      <c r="BL275" s="20" t="s">
        <v>228</v>
      </c>
      <c r="BM275" s="188" t="s">
        <v>1260</v>
      </c>
    </row>
    <row r="276" spans="1:65" s="2" customFormat="1" ht="11.25">
      <c r="A276" s="37"/>
      <c r="B276" s="38"/>
      <c r="C276" s="39"/>
      <c r="D276" s="190" t="s">
        <v>169</v>
      </c>
      <c r="E276" s="39"/>
      <c r="F276" s="191" t="s">
        <v>846</v>
      </c>
      <c r="G276" s="39"/>
      <c r="H276" s="39"/>
      <c r="I276" s="192"/>
      <c r="J276" s="39"/>
      <c r="K276" s="39"/>
      <c r="L276" s="42"/>
      <c r="M276" s="193"/>
      <c r="N276" s="194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169</v>
      </c>
      <c r="AU276" s="20" t="s">
        <v>84</v>
      </c>
    </row>
    <row r="277" spans="1:65" s="2" customFormat="1" ht="11.25">
      <c r="A277" s="37"/>
      <c r="B277" s="38"/>
      <c r="C277" s="39"/>
      <c r="D277" s="195" t="s">
        <v>171</v>
      </c>
      <c r="E277" s="39"/>
      <c r="F277" s="196" t="s">
        <v>848</v>
      </c>
      <c r="G277" s="39"/>
      <c r="H277" s="39"/>
      <c r="I277" s="192"/>
      <c r="J277" s="39"/>
      <c r="K277" s="39"/>
      <c r="L277" s="42"/>
      <c r="M277" s="193"/>
      <c r="N277" s="194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171</v>
      </c>
      <c r="AU277" s="20" t="s">
        <v>84</v>
      </c>
    </row>
    <row r="278" spans="1:65" s="12" customFormat="1" ht="22.9" customHeight="1">
      <c r="B278" s="161"/>
      <c r="C278" s="162"/>
      <c r="D278" s="163" t="s">
        <v>74</v>
      </c>
      <c r="E278" s="175" t="s">
        <v>511</v>
      </c>
      <c r="F278" s="175" t="s">
        <v>512</v>
      </c>
      <c r="G278" s="162"/>
      <c r="H278" s="162"/>
      <c r="I278" s="165"/>
      <c r="J278" s="176">
        <f>BK278</f>
        <v>0</v>
      </c>
      <c r="K278" s="162"/>
      <c r="L278" s="167"/>
      <c r="M278" s="168"/>
      <c r="N278" s="169"/>
      <c r="O278" s="169"/>
      <c r="P278" s="170">
        <f>SUM(P279:P298)</f>
        <v>0</v>
      </c>
      <c r="Q278" s="169"/>
      <c r="R278" s="170">
        <f>SUM(R279:R298)</f>
        <v>2.8900000000000002E-3</v>
      </c>
      <c r="S278" s="169"/>
      <c r="T278" s="171">
        <f>SUM(T279:T298)</f>
        <v>2.4947499999999997E-2</v>
      </c>
      <c r="AR278" s="172" t="s">
        <v>84</v>
      </c>
      <c r="AT278" s="173" t="s">
        <v>74</v>
      </c>
      <c r="AU278" s="173" t="s">
        <v>80</v>
      </c>
      <c r="AY278" s="172" t="s">
        <v>159</v>
      </c>
      <c r="BK278" s="174">
        <f>SUM(BK279:BK298)</f>
        <v>0</v>
      </c>
    </row>
    <row r="279" spans="1:65" s="2" customFormat="1" ht="16.5" customHeight="1">
      <c r="A279" s="37"/>
      <c r="B279" s="38"/>
      <c r="C279" s="177" t="s">
        <v>541</v>
      </c>
      <c r="D279" s="177" t="s">
        <v>163</v>
      </c>
      <c r="E279" s="178" t="s">
        <v>514</v>
      </c>
      <c r="F279" s="179" t="s">
        <v>515</v>
      </c>
      <c r="G279" s="180" t="s">
        <v>166</v>
      </c>
      <c r="H279" s="181">
        <v>5.25</v>
      </c>
      <c r="I279" s="182"/>
      <c r="J279" s="183">
        <f>ROUND(I279*H279,2)</f>
        <v>0</v>
      </c>
      <c r="K279" s="179" t="s">
        <v>167</v>
      </c>
      <c r="L279" s="42"/>
      <c r="M279" s="184" t="s">
        <v>19</v>
      </c>
      <c r="N279" s="185" t="s">
        <v>46</v>
      </c>
      <c r="O279" s="67"/>
      <c r="P279" s="186">
        <f>O279*H279</f>
        <v>0</v>
      </c>
      <c r="Q279" s="186">
        <v>0</v>
      </c>
      <c r="R279" s="186">
        <f>Q279*H279</f>
        <v>0</v>
      </c>
      <c r="S279" s="186">
        <v>1.75E-3</v>
      </c>
      <c r="T279" s="187">
        <f>S279*H279</f>
        <v>9.1874999999999995E-3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8" t="s">
        <v>228</v>
      </c>
      <c r="AT279" s="188" t="s">
        <v>163</v>
      </c>
      <c r="AU279" s="188" t="s">
        <v>84</v>
      </c>
      <c r="AY279" s="20" t="s">
        <v>159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20" t="s">
        <v>80</v>
      </c>
      <c r="BK279" s="189">
        <f>ROUND(I279*H279,2)</f>
        <v>0</v>
      </c>
      <c r="BL279" s="20" t="s">
        <v>228</v>
      </c>
      <c r="BM279" s="188" t="s">
        <v>1261</v>
      </c>
    </row>
    <row r="280" spans="1:65" s="2" customFormat="1" ht="11.25">
      <c r="A280" s="37"/>
      <c r="B280" s="38"/>
      <c r="C280" s="39"/>
      <c r="D280" s="190" t="s">
        <v>169</v>
      </c>
      <c r="E280" s="39"/>
      <c r="F280" s="191" t="s">
        <v>517</v>
      </c>
      <c r="G280" s="39"/>
      <c r="H280" s="39"/>
      <c r="I280" s="192"/>
      <c r="J280" s="39"/>
      <c r="K280" s="39"/>
      <c r="L280" s="42"/>
      <c r="M280" s="193"/>
      <c r="N280" s="194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169</v>
      </c>
      <c r="AU280" s="20" t="s">
        <v>84</v>
      </c>
    </row>
    <row r="281" spans="1:65" s="2" customFormat="1" ht="11.25">
      <c r="A281" s="37"/>
      <c r="B281" s="38"/>
      <c r="C281" s="39"/>
      <c r="D281" s="195" t="s">
        <v>171</v>
      </c>
      <c r="E281" s="39"/>
      <c r="F281" s="196" t="s">
        <v>518</v>
      </c>
      <c r="G281" s="39"/>
      <c r="H281" s="39"/>
      <c r="I281" s="192"/>
      <c r="J281" s="39"/>
      <c r="K281" s="39"/>
      <c r="L281" s="42"/>
      <c r="M281" s="193"/>
      <c r="N281" s="194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171</v>
      </c>
      <c r="AU281" s="20" t="s">
        <v>84</v>
      </c>
    </row>
    <row r="282" spans="1:65" s="13" customFormat="1" ht="11.25">
      <c r="B282" s="197"/>
      <c r="C282" s="198"/>
      <c r="D282" s="190" t="s">
        <v>173</v>
      </c>
      <c r="E282" s="199" t="s">
        <v>19</v>
      </c>
      <c r="F282" s="200" t="s">
        <v>850</v>
      </c>
      <c r="G282" s="198"/>
      <c r="H282" s="199" t="s">
        <v>19</v>
      </c>
      <c r="I282" s="201"/>
      <c r="J282" s="198"/>
      <c r="K282" s="198"/>
      <c r="L282" s="202"/>
      <c r="M282" s="203"/>
      <c r="N282" s="204"/>
      <c r="O282" s="204"/>
      <c r="P282" s="204"/>
      <c r="Q282" s="204"/>
      <c r="R282" s="204"/>
      <c r="S282" s="204"/>
      <c r="T282" s="205"/>
      <c r="AT282" s="206" t="s">
        <v>173</v>
      </c>
      <c r="AU282" s="206" t="s">
        <v>84</v>
      </c>
      <c r="AV282" s="13" t="s">
        <v>80</v>
      </c>
      <c r="AW282" s="13" t="s">
        <v>35</v>
      </c>
      <c r="AX282" s="13" t="s">
        <v>75</v>
      </c>
      <c r="AY282" s="206" t="s">
        <v>159</v>
      </c>
    </row>
    <row r="283" spans="1:65" s="14" customFormat="1" ht="11.25">
      <c r="B283" s="207"/>
      <c r="C283" s="208"/>
      <c r="D283" s="190" t="s">
        <v>173</v>
      </c>
      <c r="E283" s="209" t="s">
        <v>19</v>
      </c>
      <c r="F283" s="210" t="s">
        <v>1209</v>
      </c>
      <c r="G283" s="208"/>
      <c r="H283" s="211">
        <v>5.25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173</v>
      </c>
      <c r="AU283" s="217" t="s">
        <v>84</v>
      </c>
      <c r="AV283" s="14" t="s">
        <v>84</v>
      </c>
      <c r="AW283" s="14" t="s">
        <v>35</v>
      </c>
      <c r="AX283" s="14" t="s">
        <v>75</v>
      </c>
      <c r="AY283" s="217" t="s">
        <v>159</v>
      </c>
    </row>
    <row r="284" spans="1:65" s="2" customFormat="1" ht="16.5" customHeight="1">
      <c r="A284" s="37"/>
      <c r="B284" s="38"/>
      <c r="C284" s="177" t="s">
        <v>547</v>
      </c>
      <c r="D284" s="177" t="s">
        <v>163</v>
      </c>
      <c r="E284" s="178" t="s">
        <v>852</v>
      </c>
      <c r="F284" s="179" t="s">
        <v>853</v>
      </c>
      <c r="G284" s="180" t="s">
        <v>166</v>
      </c>
      <c r="H284" s="181">
        <v>4</v>
      </c>
      <c r="I284" s="182"/>
      <c r="J284" s="183">
        <f>ROUND(I284*H284,2)</f>
        <v>0</v>
      </c>
      <c r="K284" s="179" t="s">
        <v>167</v>
      </c>
      <c r="L284" s="42"/>
      <c r="M284" s="184" t="s">
        <v>19</v>
      </c>
      <c r="N284" s="185" t="s">
        <v>46</v>
      </c>
      <c r="O284" s="67"/>
      <c r="P284" s="186">
        <f>O284*H284</f>
        <v>0</v>
      </c>
      <c r="Q284" s="186">
        <v>0</v>
      </c>
      <c r="R284" s="186">
        <f>Q284*H284</f>
        <v>0</v>
      </c>
      <c r="S284" s="186">
        <v>3.9399999999999999E-3</v>
      </c>
      <c r="T284" s="187">
        <f>S284*H284</f>
        <v>1.576E-2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8" t="s">
        <v>228</v>
      </c>
      <c r="AT284" s="188" t="s">
        <v>163</v>
      </c>
      <c r="AU284" s="188" t="s">
        <v>84</v>
      </c>
      <c r="AY284" s="20" t="s">
        <v>159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20" t="s">
        <v>80</v>
      </c>
      <c r="BK284" s="189">
        <f>ROUND(I284*H284,2)</f>
        <v>0</v>
      </c>
      <c r="BL284" s="20" t="s">
        <v>228</v>
      </c>
      <c r="BM284" s="188" t="s">
        <v>1262</v>
      </c>
    </row>
    <row r="285" spans="1:65" s="2" customFormat="1" ht="11.25">
      <c r="A285" s="37"/>
      <c r="B285" s="38"/>
      <c r="C285" s="39"/>
      <c r="D285" s="190" t="s">
        <v>169</v>
      </c>
      <c r="E285" s="39"/>
      <c r="F285" s="191" t="s">
        <v>855</v>
      </c>
      <c r="G285" s="39"/>
      <c r="H285" s="39"/>
      <c r="I285" s="192"/>
      <c r="J285" s="39"/>
      <c r="K285" s="39"/>
      <c r="L285" s="42"/>
      <c r="M285" s="193"/>
      <c r="N285" s="194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169</v>
      </c>
      <c r="AU285" s="20" t="s">
        <v>84</v>
      </c>
    </row>
    <row r="286" spans="1:65" s="2" customFormat="1" ht="11.25">
      <c r="A286" s="37"/>
      <c r="B286" s="38"/>
      <c r="C286" s="39"/>
      <c r="D286" s="195" t="s">
        <v>171</v>
      </c>
      <c r="E286" s="39"/>
      <c r="F286" s="196" t="s">
        <v>856</v>
      </c>
      <c r="G286" s="39"/>
      <c r="H286" s="39"/>
      <c r="I286" s="192"/>
      <c r="J286" s="39"/>
      <c r="K286" s="39"/>
      <c r="L286" s="42"/>
      <c r="M286" s="193"/>
      <c r="N286" s="194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171</v>
      </c>
      <c r="AU286" s="20" t="s">
        <v>84</v>
      </c>
    </row>
    <row r="287" spans="1:65" s="14" customFormat="1" ht="11.25">
      <c r="B287" s="207"/>
      <c r="C287" s="208"/>
      <c r="D287" s="190" t="s">
        <v>173</v>
      </c>
      <c r="E287" s="209" t="s">
        <v>19</v>
      </c>
      <c r="F287" s="210" t="s">
        <v>90</v>
      </c>
      <c r="G287" s="208"/>
      <c r="H287" s="211">
        <v>4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173</v>
      </c>
      <c r="AU287" s="217" t="s">
        <v>84</v>
      </c>
      <c r="AV287" s="14" t="s">
        <v>84</v>
      </c>
      <c r="AW287" s="14" t="s">
        <v>35</v>
      </c>
      <c r="AX287" s="14" t="s">
        <v>80</v>
      </c>
      <c r="AY287" s="217" t="s">
        <v>159</v>
      </c>
    </row>
    <row r="288" spans="1:65" s="2" customFormat="1" ht="16.5" customHeight="1">
      <c r="A288" s="37"/>
      <c r="B288" s="38"/>
      <c r="C288" s="177" t="s">
        <v>551</v>
      </c>
      <c r="D288" s="177" t="s">
        <v>163</v>
      </c>
      <c r="E288" s="178" t="s">
        <v>858</v>
      </c>
      <c r="F288" s="179" t="s">
        <v>859</v>
      </c>
      <c r="G288" s="180" t="s">
        <v>166</v>
      </c>
      <c r="H288" s="181">
        <v>4</v>
      </c>
      <c r="I288" s="182"/>
      <c r="J288" s="183">
        <f>ROUND(I288*H288,2)</f>
        <v>0</v>
      </c>
      <c r="K288" s="179" t="s">
        <v>167</v>
      </c>
      <c r="L288" s="42"/>
      <c r="M288" s="184" t="s">
        <v>19</v>
      </c>
      <c r="N288" s="185" t="s">
        <v>46</v>
      </c>
      <c r="O288" s="67"/>
      <c r="P288" s="186">
        <f>O288*H288</f>
        <v>0</v>
      </c>
      <c r="Q288" s="186">
        <v>0</v>
      </c>
      <c r="R288" s="186">
        <f>Q288*H288</f>
        <v>0</v>
      </c>
      <c r="S288" s="186">
        <v>0</v>
      </c>
      <c r="T288" s="18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8" t="s">
        <v>228</v>
      </c>
      <c r="AT288" s="188" t="s">
        <v>163</v>
      </c>
      <c r="AU288" s="188" t="s">
        <v>84</v>
      </c>
      <c r="AY288" s="20" t="s">
        <v>159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20" t="s">
        <v>80</v>
      </c>
      <c r="BK288" s="189">
        <f>ROUND(I288*H288,2)</f>
        <v>0</v>
      </c>
      <c r="BL288" s="20" t="s">
        <v>228</v>
      </c>
      <c r="BM288" s="188" t="s">
        <v>1263</v>
      </c>
    </row>
    <row r="289" spans="1:65" s="2" customFormat="1" ht="11.25">
      <c r="A289" s="37"/>
      <c r="B289" s="38"/>
      <c r="C289" s="39"/>
      <c r="D289" s="190" t="s">
        <v>169</v>
      </c>
      <c r="E289" s="39"/>
      <c r="F289" s="191" t="s">
        <v>861</v>
      </c>
      <c r="G289" s="39"/>
      <c r="H289" s="39"/>
      <c r="I289" s="192"/>
      <c r="J289" s="39"/>
      <c r="K289" s="39"/>
      <c r="L289" s="42"/>
      <c r="M289" s="193"/>
      <c r="N289" s="194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169</v>
      </c>
      <c r="AU289" s="20" t="s">
        <v>84</v>
      </c>
    </row>
    <row r="290" spans="1:65" s="2" customFormat="1" ht="11.25">
      <c r="A290" s="37"/>
      <c r="B290" s="38"/>
      <c r="C290" s="39"/>
      <c r="D290" s="195" t="s">
        <v>171</v>
      </c>
      <c r="E290" s="39"/>
      <c r="F290" s="196" t="s">
        <v>862</v>
      </c>
      <c r="G290" s="39"/>
      <c r="H290" s="39"/>
      <c r="I290" s="192"/>
      <c r="J290" s="39"/>
      <c r="K290" s="39"/>
      <c r="L290" s="42"/>
      <c r="M290" s="193"/>
      <c r="N290" s="194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171</v>
      </c>
      <c r="AU290" s="20" t="s">
        <v>84</v>
      </c>
    </row>
    <row r="291" spans="1:65" s="2" customFormat="1" ht="16.5" customHeight="1">
      <c r="A291" s="37"/>
      <c r="B291" s="38"/>
      <c r="C291" s="177" t="s">
        <v>557</v>
      </c>
      <c r="D291" s="177" t="s">
        <v>163</v>
      </c>
      <c r="E291" s="178" t="s">
        <v>863</v>
      </c>
      <c r="F291" s="179" t="s">
        <v>864</v>
      </c>
      <c r="G291" s="180" t="s">
        <v>216</v>
      </c>
      <c r="H291" s="181">
        <v>2</v>
      </c>
      <c r="I291" s="182"/>
      <c r="J291" s="183">
        <f>ROUND(I291*H291,2)</f>
        <v>0</v>
      </c>
      <c r="K291" s="179" t="s">
        <v>167</v>
      </c>
      <c r="L291" s="42"/>
      <c r="M291" s="184" t="s">
        <v>19</v>
      </c>
      <c r="N291" s="185" t="s">
        <v>46</v>
      </c>
      <c r="O291" s="67"/>
      <c r="P291" s="186">
        <f>O291*H291</f>
        <v>0</v>
      </c>
      <c r="Q291" s="186">
        <v>0</v>
      </c>
      <c r="R291" s="186">
        <f>Q291*H291</f>
        <v>0</v>
      </c>
      <c r="S291" s="186">
        <v>0</v>
      </c>
      <c r="T291" s="18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8" t="s">
        <v>228</v>
      </c>
      <c r="AT291" s="188" t="s">
        <v>163</v>
      </c>
      <c r="AU291" s="188" t="s">
        <v>84</v>
      </c>
      <c r="AY291" s="20" t="s">
        <v>159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20" t="s">
        <v>80</v>
      </c>
      <c r="BK291" s="189">
        <f>ROUND(I291*H291,2)</f>
        <v>0</v>
      </c>
      <c r="BL291" s="20" t="s">
        <v>228</v>
      </c>
      <c r="BM291" s="188" t="s">
        <v>1264</v>
      </c>
    </row>
    <row r="292" spans="1:65" s="2" customFormat="1" ht="11.25">
      <c r="A292" s="37"/>
      <c r="B292" s="38"/>
      <c r="C292" s="39"/>
      <c r="D292" s="190" t="s">
        <v>169</v>
      </c>
      <c r="E292" s="39"/>
      <c r="F292" s="191" t="s">
        <v>866</v>
      </c>
      <c r="G292" s="39"/>
      <c r="H292" s="39"/>
      <c r="I292" s="192"/>
      <c r="J292" s="39"/>
      <c r="K292" s="39"/>
      <c r="L292" s="42"/>
      <c r="M292" s="193"/>
      <c r="N292" s="194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169</v>
      </c>
      <c r="AU292" s="20" t="s">
        <v>84</v>
      </c>
    </row>
    <row r="293" spans="1:65" s="2" customFormat="1" ht="11.25">
      <c r="A293" s="37"/>
      <c r="B293" s="38"/>
      <c r="C293" s="39"/>
      <c r="D293" s="195" t="s">
        <v>171</v>
      </c>
      <c r="E293" s="39"/>
      <c r="F293" s="196" t="s">
        <v>867</v>
      </c>
      <c r="G293" s="39"/>
      <c r="H293" s="39"/>
      <c r="I293" s="192"/>
      <c r="J293" s="39"/>
      <c r="K293" s="39"/>
      <c r="L293" s="42"/>
      <c r="M293" s="193"/>
      <c r="N293" s="194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171</v>
      </c>
      <c r="AU293" s="20" t="s">
        <v>84</v>
      </c>
    </row>
    <row r="294" spans="1:65" s="2" customFormat="1" ht="24.2" customHeight="1">
      <c r="A294" s="37"/>
      <c r="B294" s="38"/>
      <c r="C294" s="177" t="s">
        <v>565</v>
      </c>
      <c r="D294" s="177" t="s">
        <v>163</v>
      </c>
      <c r="E294" s="178" t="s">
        <v>874</v>
      </c>
      <c r="F294" s="179" t="s">
        <v>875</v>
      </c>
      <c r="G294" s="180" t="s">
        <v>166</v>
      </c>
      <c r="H294" s="181">
        <v>1</v>
      </c>
      <c r="I294" s="182"/>
      <c r="J294" s="183">
        <f>ROUND(I294*H294,2)</f>
        <v>0</v>
      </c>
      <c r="K294" s="179" t="s">
        <v>167</v>
      </c>
      <c r="L294" s="42"/>
      <c r="M294" s="184" t="s">
        <v>19</v>
      </c>
      <c r="N294" s="185" t="s">
        <v>46</v>
      </c>
      <c r="O294" s="67"/>
      <c r="P294" s="186">
        <f>O294*H294</f>
        <v>0</v>
      </c>
      <c r="Q294" s="186">
        <v>2.8900000000000002E-3</v>
      </c>
      <c r="R294" s="186">
        <f>Q294*H294</f>
        <v>2.8900000000000002E-3</v>
      </c>
      <c r="S294" s="186">
        <v>0</v>
      </c>
      <c r="T294" s="18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8" t="s">
        <v>228</v>
      </c>
      <c r="AT294" s="188" t="s">
        <v>163</v>
      </c>
      <c r="AU294" s="188" t="s">
        <v>84</v>
      </c>
      <c r="AY294" s="20" t="s">
        <v>159</v>
      </c>
      <c r="BE294" s="189">
        <f>IF(N294="základní",J294,0)</f>
        <v>0</v>
      </c>
      <c r="BF294" s="189">
        <f>IF(N294="snížená",J294,0)</f>
        <v>0</v>
      </c>
      <c r="BG294" s="189">
        <f>IF(N294="zákl. přenesená",J294,0)</f>
        <v>0</v>
      </c>
      <c r="BH294" s="189">
        <f>IF(N294="sníž. přenesená",J294,0)</f>
        <v>0</v>
      </c>
      <c r="BI294" s="189">
        <f>IF(N294="nulová",J294,0)</f>
        <v>0</v>
      </c>
      <c r="BJ294" s="20" t="s">
        <v>80</v>
      </c>
      <c r="BK294" s="189">
        <f>ROUND(I294*H294,2)</f>
        <v>0</v>
      </c>
      <c r="BL294" s="20" t="s">
        <v>228</v>
      </c>
      <c r="BM294" s="188" t="s">
        <v>1265</v>
      </c>
    </row>
    <row r="295" spans="1:65" s="2" customFormat="1" ht="19.5">
      <c r="A295" s="37"/>
      <c r="B295" s="38"/>
      <c r="C295" s="39"/>
      <c r="D295" s="190" t="s">
        <v>169</v>
      </c>
      <c r="E295" s="39"/>
      <c r="F295" s="191" t="s">
        <v>877</v>
      </c>
      <c r="G295" s="39"/>
      <c r="H295" s="39"/>
      <c r="I295" s="192"/>
      <c r="J295" s="39"/>
      <c r="K295" s="39"/>
      <c r="L295" s="42"/>
      <c r="M295" s="193"/>
      <c r="N295" s="194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169</v>
      </c>
      <c r="AU295" s="20" t="s">
        <v>84</v>
      </c>
    </row>
    <row r="296" spans="1:65" s="2" customFormat="1" ht="11.25">
      <c r="A296" s="37"/>
      <c r="B296" s="38"/>
      <c r="C296" s="39"/>
      <c r="D296" s="195" t="s">
        <v>171</v>
      </c>
      <c r="E296" s="39"/>
      <c r="F296" s="196" t="s">
        <v>878</v>
      </c>
      <c r="G296" s="39"/>
      <c r="H296" s="39"/>
      <c r="I296" s="192"/>
      <c r="J296" s="39"/>
      <c r="K296" s="39"/>
      <c r="L296" s="42"/>
      <c r="M296" s="193"/>
      <c r="N296" s="194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171</v>
      </c>
      <c r="AU296" s="20" t="s">
        <v>84</v>
      </c>
    </row>
    <row r="297" spans="1:65" s="13" customFormat="1" ht="11.25">
      <c r="B297" s="197"/>
      <c r="C297" s="198"/>
      <c r="D297" s="190" t="s">
        <v>173</v>
      </c>
      <c r="E297" s="199" t="s">
        <v>19</v>
      </c>
      <c r="F297" s="200" t="s">
        <v>1166</v>
      </c>
      <c r="G297" s="198"/>
      <c r="H297" s="199" t="s">
        <v>19</v>
      </c>
      <c r="I297" s="201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173</v>
      </c>
      <c r="AU297" s="206" t="s">
        <v>84</v>
      </c>
      <c r="AV297" s="13" t="s">
        <v>80</v>
      </c>
      <c r="AW297" s="13" t="s">
        <v>35</v>
      </c>
      <c r="AX297" s="13" t="s">
        <v>75</v>
      </c>
      <c r="AY297" s="206" t="s">
        <v>159</v>
      </c>
    </row>
    <row r="298" spans="1:65" s="14" customFormat="1" ht="11.25">
      <c r="B298" s="207"/>
      <c r="C298" s="208"/>
      <c r="D298" s="190" t="s">
        <v>173</v>
      </c>
      <c r="E298" s="209" t="s">
        <v>19</v>
      </c>
      <c r="F298" s="210" t="s">
        <v>80</v>
      </c>
      <c r="G298" s="208"/>
      <c r="H298" s="211">
        <v>1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173</v>
      </c>
      <c r="AU298" s="217" t="s">
        <v>84</v>
      </c>
      <c r="AV298" s="14" t="s">
        <v>84</v>
      </c>
      <c r="AW298" s="14" t="s">
        <v>35</v>
      </c>
      <c r="AX298" s="14" t="s">
        <v>80</v>
      </c>
      <c r="AY298" s="217" t="s">
        <v>159</v>
      </c>
    </row>
    <row r="299" spans="1:65" s="12" customFormat="1" ht="22.9" customHeight="1">
      <c r="B299" s="161"/>
      <c r="C299" s="162"/>
      <c r="D299" s="163" t="s">
        <v>74</v>
      </c>
      <c r="E299" s="175" t="s">
        <v>563</v>
      </c>
      <c r="F299" s="175" t="s">
        <v>564</v>
      </c>
      <c r="G299" s="162"/>
      <c r="H299" s="162"/>
      <c r="I299" s="165"/>
      <c r="J299" s="176">
        <f>BK299</f>
        <v>0</v>
      </c>
      <c r="K299" s="162"/>
      <c r="L299" s="167"/>
      <c r="M299" s="168"/>
      <c r="N299" s="169"/>
      <c r="O299" s="169"/>
      <c r="P299" s="170">
        <f>SUM(P300:P393)</f>
        <v>0</v>
      </c>
      <c r="Q299" s="169"/>
      <c r="R299" s="170">
        <f>SUM(R300:R393)</f>
        <v>6.6523490000000005E-2</v>
      </c>
      <c r="S299" s="169"/>
      <c r="T299" s="171">
        <f>SUM(T300:T393)</f>
        <v>5.6849999999999999E-4</v>
      </c>
      <c r="AR299" s="172" t="s">
        <v>84</v>
      </c>
      <c r="AT299" s="173" t="s">
        <v>74</v>
      </c>
      <c r="AU299" s="173" t="s">
        <v>80</v>
      </c>
      <c r="AY299" s="172" t="s">
        <v>159</v>
      </c>
      <c r="BK299" s="174">
        <f>SUM(BK300:BK393)</f>
        <v>0</v>
      </c>
    </row>
    <row r="300" spans="1:65" s="2" customFormat="1" ht="24.2" customHeight="1">
      <c r="A300" s="37"/>
      <c r="B300" s="38"/>
      <c r="C300" s="177" t="s">
        <v>572</v>
      </c>
      <c r="D300" s="177" t="s">
        <v>163</v>
      </c>
      <c r="E300" s="178" t="s">
        <v>881</v>
      </c>
      <c r="F300" s="179" t="s">
        <v>882</v>
      </c>
      <c r="G300" s="180" t="s">
        <v>233</v>
      </c>
      <c r="H300" s="181">
        <v>18.95</v>
      </c>
      <c r="I300" s="182"/>
      <c r="J300" s="183">
        <f>ROUND(I300*H300,2)</f>
        <v>0</v>
      </c>
      <c r="K300" s="179" t="s">
        <v>167</v>
      </c>
      <c r="L300" s="42"/>
      <c r="M300" s="184" t="s">
        <v>19</v>
      </c>
      <c r="N300" s="185" t="s">
        <v>46</v>
      </c>
      <c r="O300" s="67"/>
      <c r="P300" s="186">
        <f>O300*H300</f>
        <v>0</v>
      </c>
      <c r="Q300" s="186">
        <v>0</v>
      </c>
      <c r="R300" s="186">
        <f>Q300*H300</f>
        <v>0</v>
      </c>
      <c r="S300" s="186">
        <v>3.0000000000000001E-5</v>
      </c>
      <c r="T300" s="187">
        <f>S300*H300</f>
        <v>5.6849999999999999E-4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8" t="s">
        <v>228</v>
      </c>
      <c r="AT300" s="188" t="s">
        <v>163</v>
      </c>
      <c r="AU300" s="188" t="s">
        <v>84</v>
      </c>
      <c r="AY300" s="20" t="s">
        <v>159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20" t="s">
        <v>80</v>
      </c>
      <c r="BK300" s="189">
        <f>ROUND(I300*H300,2)</f>
        <v>0</v>
      </c>
      <c r="BL300" s="20" t="s">
        <v>228</v>
      </c>
      <c r="BM300" s="188" t="s">
        <v>1266</v>
      </c>
    </row>
    <row r="301" spans="1:65" s="2" customFormat="1" ht="19.5">
      <c r="A301" s="37"/>
      <c r="B301" s="38"/>
      <c r="C301" s="39"/>
      <c r="D301" s="190" t="s">
        <v>169</v>
      </c>
      <c r="E301" s="39"/>
      <c r="F301" s="191" t="s">
        <v>884</v>
      </c>
      <c r="G301" s="39"/>
      <c r="H301" s="39"/>
      <c r="I301" s="192"/>
      <c r="J301" s="39"/>
      <c r="K301" s="39"/>
      <c r="L301" s="42"/>
      <c r="M301" s="193"/>
      <c r="N301" s="194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169</v>
      </c>
      <c r="AU301" s="20" t="s">
        <v>84</v>
      </c>
    </row>
    <row r="302" spans="1:65" s="2" customFormat="1" ht="11.25">
      <c r="A302" s="37"/>
      <c r="B302" s="38"/>
      <c r="C302" s="39"/>
      <c r="D302" s="195" t="s">
        <v>171</v>
      </c>
      <c r="E302" s="39"/>
      <c r="F302" s="196" t="s">
        <v>885</v>
      </c>
      <c r="G302" s="39"/>
      <c r="H302" s="39"/>
      <c r="I302" s="192"/>
      <c r="J302" s="39"/>
      <c r="K302" s="39"/>
      <c r="L302" s="42"/>
      <c r="M302" s="193"/>
      <c r="N302" s="194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171</v>
      </c>
      <c r="AU302" s="20" t="s">
        <v>84</v>
      </c>
    </row>
    <row r="303" spans="1:65" s="13" customFormat="1" ht="11.25">
      <c r="B303" s="197"/>
      <c r="C303" s="198"/>
      <c r="D303" s="190" t="s">
        <v>173</v>
      </c>
      <c r="E303" s="199" t="s">
        <v>19</v>
      </c>
      <c r="F303" s="200" t="s">
        <v>1036</v>
      </c>
      <c r="G303" s="198"/>
      <c r="H303" s="199" t="s">
        <v>19</v>
      </c>
      <c r="I303" s="201"/>
      <c r="J303" s="198"/>
      <c r="K303" s="198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173</v>
      </c>
      <c r="AU303" s="206" t="s">
        <v>84</v>
      </c>
      <c r="AV303" s="13" t="s">
        <v>80</v>
      </c>
      <c r="AW303" s="13" t="s">
        <v>35</v>
      </c>
      <c r="AX303" s="13" t="s">
        <v>75</v>
      </c>
      <c r="AY303" s="206" t="s">
        <v>159</v>
      </c>
    </row>
    <row r="304" spans="1:65" s="14" customFormat="1" ht="11.25">
      <c r="B304" s="207"/>
      <c r="C304" s="208"/>
      <c r="D304" s="190" t="s">
        <v>173</v>
      </c>
      <c r="E304" s="209" t="s">
        <v>19</v>
      </c>
      <c r="F304" s="210" t="s">
        <v>1222</v>
      </c>
      <c r="G304" s="208"/>
      <c r="H304" s="211">
        <v>12.1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173</v>
      </c>
      <c r="AU304" s="217" t="s">
        <v>84</v>
      </c>
      <c r="AV304" s="14" t="s">
        <v>84</v>
      </c>
      <c r="AW304" s="14" t="s">
        <v>35</v>
      </c>
      <c r="AX304" s="14" t="s">
        <v>75</v>
      </c>
      <c r="AY304" s="217" t="s">
        <v>159</v>
      </c>
    </row>
    <row r="305" spans="1:65" s="13" customFormat="1" ht="11.25">
      <c r="B305" s="197"/>
      <c r="C305" s="198"/>
      <c r="D305" s="190" t="s">
        <v>173</v>
      </c>
      <c r="E305" s="199" t="s">
        <v>19</v>
      </c>
      <c r="F305" s="200" t="s">
        <v>1038</v>
      </c>
      <c r="G305" s="198"/>
      <c r="H305" s="199" t="s">
        <v>19</v>
      </c>
      <c r="I305" s="201"/>
      <c r="J305" s="198"/>
      <c r="K305" s="198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173</v>
      </c>
      <c r="AU305" s="206" t="s">
        <v>84</v>
      </c>
      <c r="AV305" s="13" t="s">
        <v>80</v>
      </c>
      <c r="AW305" s="13" t="s">
        <v>35</v>
      </c>
      <c r="AX305" s="13" t="s">
        <v>75</v>
      </c>
      <c r="AY305" s="206" t="s">
        <v>159</v>
      </c>
    </row>
    <row r="306" spans="1:65" s="14" customFormat="1" ht="11.25">
      <c r="B306" s="207"/>
      <c r="C306" s="208"/>
      <c r="D306" s="190" t="s">
        <v>173</v>
      </c>
      <c r="E306" s="209" t="s">
        <v>19</v>
      </c>
      <c r="F306" s="210" t="s">
        <v>1223</v>
      </c>
      <c r="G306" s="208"/>
      <c r="H306" s="211">
        <v>6.85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173</v>
      </c>
      <c r="AU306" s="217" t="s">
        <v>84</v>
      </c>
      <c r="AV306" s="14" t="s">
        <v>84</v>
      </c>
      <c r="AW306" s="14" t="s">
        <v>35</v>
      </c>
      <c r="AX306" s="14" t="s">
        <v>75</v>
      </c>
      <c r="AY306" s="217" t="s">
        <v>159</v>
      </c>
    </row>
    <row r="307" spans="1:65" s="15" customFormat="1" ht="11.25">
      <c r="B307" s="218"/>
      <c r="C307" s="219"/>
      <c r="D307" s="190" t="s">
        <v>173</v>
      </c>
      <c r="E307" s="220" t="s">
        <v>19</v>
      </c>
      <c r="F307" s="221" t="s">
        <v>272</v>
      </c>
      <c r="G307" s="219"/>
      <c r="H307" s="222">
        <v>18.95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173</v>
      </c>
      <c r="AU307" s="228" t="s">
        <v>84</v>
      </c>
      <c r="AV307" s="15" t="s">
        <v>90</v>
      </c>
      <c r="AW307" s="15" t="s">
        <v>35</v>
      </c>
      <c r="AX307" s="15" t="s">
        <v>80</v>
      </c>
      <c r="AY307" s="228" t="s">
        <v>159</v>
      </c>
    </row>
    <row r="308" spans="1:65" s="2" customFormat="1" ht="16.5" customHeight="1">
      <c r="A308" s="37"/>
      <c r="B308" s="38"/>
      <c r="C308" s="230" t="s">
        <v>577</v>
      </c>
      <c r="D308" s="230" t="s">
        <v>530</v>
      </c>
      <c r="E308" s="231" t="s">
        <v>887</v>
      </c>
      <c r="F308" s="232" t="s">
        <v>888</v>
      </c>
      <c r="G308" s="233" t="s">
        <v>233</v>
      </c>
      <c r="H308" s="234">
        <v>20.844999999999999</v>
      </c>
      <c r="I308" s="235"/>
      <c r="J308" s="236">
        <f>ROUND(I308*H308,2)</f>
        <v>0</v>
      </c>
      <c r="K308" s="232" t="s">
        <v>167</v>
      </c>
      <c r="L308" s="237"/>
      <c r="M308" s="238" t="s">
        <v>19</v>
      </c>
      <c r="N308" s="239" t="s">
        <v>46</v>
      </c>
      <c r="O308" s="67"/>
      <c r="P308" s="186">
        <f>O308*H308</f>
        <v>0</v>
      </c>
      <c r="Q308" s="186">
        <v>8.9999999999999998E-4</v>
      </c>
      <c r="R308" s="186">
        <f>Q308*H308</f>
        <v>1.8760499999999999E-2</v>
      </c>
      <c r="S308" s="186">
        <v>0</v>
      </c>
      <c r="T308" s="18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8" t="s">
        <v>513</v>
      </c>
      <c r="AT308" s="188" t="s">
        <v>530</v>
      </c>
      <c r="AU308" s="188" t="s">
        <v>84</v>
      </c>
      <c r="AY308" s="20" t="s">
        <v>159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20" t="s">
        <v>80</v>
      </c>
      <c r="BK308" s="189">
        <f>ROUND(I308*H308,2)</f>
        <v>0</v>
      </c>
      <c r="BL308" s="20" t="s">
        <v>228</v>
      </c>
      <c r="BM308" s="188" t="s">
        <v>1267</v>
      </c>
    </row>
    <row r="309" spans="1:65" s="2" customFormat="1" ht="11.25">
      <c r="A309" s="37"/>
      <c r="B309" s="38"/>
      <c r="C309" s="39"/>
      <c r="D309" s="190" t="s">
        <v>169</v>
      </c>
      <c r="E309" s="39"/>
      <c r="F309" s="191" t="s">
        <v>888</v>
      </c>
      <c r="G309" s="39"/>
      <c r="H309" s="39"/>
      <c r="I309" s="192"/>
      <c r="J309" s="39"/>
      <c r="K309" s="39"/>
      <c r="L309" s="42"/>
      <c r="M309" s="193"/>
      <c r="N309" s="194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169</v>
      </c>
      <c r="AU309" s="20" t="s">
        <v>84</v>
      </c>
    </row>
    <row r="310" spans="1:65" s="14" customFormat="1" ht="11.25">
      <c r="B310" s="207"/>
      <c r="C310" s="208"/>
      <c r="D310" s="190" t="s">
        <v>173</v>
      </c>
      <c r="E310" s="209" t="s">
        <v>19</v>
      </c>
      <c r="F310" s="210" t="s">
        <v>1268</v>
      </c>
      <c r="G310" s="208"/>
      <c r="H310" s="211">
        <v>18.95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173</v>
      </c>
      <c r="AU310" s="217" t="s">
        <v>84</v>
      </c>
      <c r="AV310" s="14" t="s">
        <v>84</v>
      </c>
      <c r="AW310" s="14" t="s">
        <v>35</v>
      </c>
      <c r="AX310" s="14" t="s">
        <v>80</v>
      </c>
      <c r="AY310" s="217" t="s">
        <v>159</v>
      </c>
    </row>
    <row r="311" spans="1:65" s="14" customFormat="1" ht="11.25">
      <c r="B311" s="207"/>
      <c r="C311" s="208"/>
      <c r="D311" s="190" t="s">
        <v>173</v>
      </c>
      <c r="E311" s="208"/>
      <c r="F311" s="210" t="s">
        <v>1269</v>
      </c>
      <c r="G311" s="208"/>
      <c r="H311" s="211">
        <v>20.844999999999999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173</v>
      </c>
      <c r="AU311" s="217" t="s">
        <v>84</v>
      </c>
      <c r="AV311" s="14" t="s">
        <v>84</v>
      </c>
      <c r="AW311" s="14" t="s">
        <v>4</v>
      </c>
      <c r="AX311" s="14" t="s">
        <v>80</v>
      </c>
      <c r="AY311" s="217" t="s">
        <v>159</v>
      </c>
    </row>
    <row r="312" spans="1:65" s="2" customFormat="1" ht="21.75" customHeight="1">
      <c r="A312" s="37"/>
      <c r="B312" s="38"/>
      <c r="C312" s="177" t="s">
        <v>584</v>
      </c>
      <c r="D312" s="177" t="s">
        <v>163</v>
      </c>
      <c r="E312" s="178" t="s">
        <v>893</v>
      </c>
      <c r="F312" s="179" t="s">
        <v>894</v>
      </c>
      <c r="G312" s="180" t="s">
        <v>216</v>
      </c>
      <c r="H312" s="181">
        <v>11</v>
      </c>
      <c r="I312" s="182"/>
      <c r="J312" s="183">
        <f>ROUND(I312*H312,2)</f>
        <v>0</v>
      </c>
      <c r="K312" s="179" t="s">
        <v>19</v>
      </c>
      <c r="L312" s="42"/>
      <c r="M312" s="184" t="s">
        <v>19</v>
      </c>
      <c r="N312" s="185" t="s">
        <v>46</v>
      </c>
      <c r="O312" s="67"/>
      <c r="P312" s="186">
        <f>O312*H312</f>
        <v>0</v>
      </c>
      <c r="Q312" s="186">
        <v>6.0000000000000002E-5</v>
      </c>
      <c r="R312" s="186">
        <f>Q312*H312</f>
        <v>6.6E-4</v>
      </c>
      <c r="S312" s="186">
        <v>0</v>
      </c>
      <c r="T312" s="18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8" t="s">
        <v>228</v>
      </c>
      <c r="AT312" s="188" t="s">
        <v>163</v>
      </c>
      <c r="AU312" s="188" t="s">
        <v>84</v>
      </c>
      <c r="AY312" s="20" t="s">
        <v>159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20" t="s">
        <v>80</v>
      </c>
      <c r="BK312" s="189">
        <f>ROUND(I312*H312,2)</f>
        <v>0</v>
      </c>
      <c r="BL312" s="20" t="s">
        <v>228</v>
      </c>
      <c r="BM312" s="188" t="s">
        <v>1270</v>
      </c>
    </row>
    <row r="313" spans="1:65" s="2" customFormat="1" ht="11.25">
      <c r="A313" s="37"/>
      <c r="B313" s="38"/>
      <c r="C313" s="39"/>
      <c r="D313" s="190" t="s">
        <v>169</v>
      </c>
      <c r="E313" s="39"/>
      <c r="F313" s="191" t="s">
        <v>894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169</v>
      </c>
      <c r="AU313" s="20" t="s">
        <v>84</v>
      </c>
    </row>
    <row r="314" spans="1:65" s="2" customFormat="1" ht="19.5">
      <c r="A314" s="37"/>
      <c r="B314" s="38"/>
      <c r="C314" s="39"/>
      <c r="D314" s="190" t="s">
        <v>509</v>
      </c>
      <c r="E314" s="39"/>
      <c r="F314" s="229" t="s">
        <v>896</v>
      </c>
      <c r="G314" s="39"/>
      <c r="H314" s="39"/>
      <c r="I314" s="192"/>
      <c r="J314" s="39"/>
      <c r="K314" s="39"/>
      <c r="L314" s="42"/>
      <c r="M314" s="193"/>
      <c r="N314" s="194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509</v>
      </c>
      <c r="AU314" s="20" t="s">
        <v>84</v>
      </c>
    </row>
    <row r="315" spans="1:65" s="13" customFormat="1" ht="11.25">
      <c r="B315" s="197"/>
      <c r="C315" s="198"/>
      <c r="D315" s="190" t="s">
        <v>173</v>
      </c>
      <c r="E315" s="199" t="s">
        <v>19</v>
      </c>
      <c r="F315" s="200" t="s">
        <v>1271</v>
      </c>
      <c r="G315" s="198"/>
      <c r="H315" s="199" t="s">
        <v>19</v>
      </c>
      <c r="I315" s="201"/>
      <c r="J315" s="198"/>
      <c r="K315" s="198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173</v>
      </c>
      <c r="AU315" s="206" t="s">
        <v>84</v>
      </c>
      <c r="AV315" s="13" t="s">
        <v>80</v>
      </c>
      <c r="AW315" s="13" t="s">
        <v>35</v>
      </c>
      <c r="AX315" s="13" t="s">
        <v>75</v>
      </c>
      <c r="AY315" s="206" t="s">
        <v>159</v>
      </c>
    </row>
    <row r="316" spans="1:65" s="14" customFormat="1" ht="11.25">
      <c r="B316" s="207"/>
      <c r="C316" s="208"/>
      <c r="D316" s="190" t="s">
        <v>173</v>
      </c>
      <c r="E316" s="209" t="s">
        <v>19</v>
      </c>
      <c r="F316" s="210" t="s">
        <v>111</v>
      </c>
      <c r="G316" s="208"/>
      <c r="H316" s="211">
        <v>11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173</v>
      </c>
      <c r="AU316" s="217" t="s">
        <v>84</v>
      </c>
      <c r="AV316" s="14" t="s">
        <v>84</v>
      </c>
      <c r="AW316" s="14" t="s">
        <v>35</v>
      </c>
      <c r="AX316" s="14" t="s">
        <v>80</v>
      </c>
      <c r="AY316" s="217" t="s">
        <v>159</v>
      </c>
    </row>
    <row r="317" spans="1:65" s="2" customFormat="1" ht="16.5" customHeight="1">
      <c r="A317" s="37"/>
      <c r="B317" s="38"/>
      <c r="C317" s="177" t="s">
        <v>590</v>
      </c>
      <c r="D317" s="177" t="s">
        <v>163</v>
      </c>
      <c r="E317" s="178" t="s">
        <v>591</v>
      </c>
      <c r="F317" s="179" t="s">
        <v>592</v>
      </c>
      <c r="G317" s="180" t="s">
        <v>233</v>
      </c>
      <c r="H317" s="181">
        <v>1</v>
      </c>
      <c r="I317" s="182"/>
      <c r="J317" s="183">
        <f>ROUND(I317*H317,2)</f>
        <v>0</v>
      </c>
      <c r="K317" s="179" t="s">
        <v>167</v>
      </c>
      <c r="L317" s="42"/>
      <c r="M317" s="184" t="s">
        <v>19</v>
      </c>
      <c r="N317" s="185" t="s">
        <v>46</v>
      </c>
      <c r="O317" s="67"/>
      <c r="P317" s="186">
        <f>O317*H317</f>
        <v>0</v>
      </c>
      <c r="Q317" s="186">
        <v>6.9999999999999994E-5</v>
      </c>
      <c r="R317" s="186">
        <f>Q317*H317</f>
        <v>6.9999999999999994E-5</v>
      </c>
      <c r="S317" s="186">
        <v>0</v>
      </c>
      <c r="T317" s="18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8" t="s">
        <v>228</v>
      </c>
      <c r="AT317" s="188" t="s">
        <v>163</v>
      </c>
      <c r="AU317" s="188" t="s">
        <v>84</v>
      </c>
      <c r="AY317" s="20" t="s">
        <v>159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80</v>
      </c>
      <c r="BK317" s="189">
        <f>ROUND(I317*H317,2)</f>
        <v>0</v>
      </c>
      <c r="BL317" s="20" t="s">
        <v>228</v>
      </c>
      <c r="BM317" s="188" t="s">
        <v>1272</v>
      </c>
    </row>
    <row r="318" spans="1:65" s="2" customFormat="1" ht="19.5">
      <c r="A318" s="37"/>
      <c r="B318" s="38"/>
      <c r="C318" s="39"/>
      <c r="D318" s="190" t="s">
        <v>169</v>
      </c>
      <c r="E318" s="39"/>
      <c r="F318" s="191" t="s">
        <v>594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169</v>
      </c>
      <c r="AU318" s="20" t="s">
        <v>84</v>
      </c>
    </row>
    <row r="319" spans="1:65" s="2" customFormat="1" ht="11.25">
      <c r="A319" s="37"/>
      <c r="B319" s="38"/>
      <c r="C319" s="39"/>
      <c r="D319" s="195" t="s">
        <v>171</v>
      </c>
      <c r="E319" s="39"/>
      <c r="F319" s="196" t="s">
        <v>595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171</v>
      </c>
      <c r="AU319" s="20" t="s">
        <v>84</v>
      </c>
    </row>
    <row r="320" spans="1:65" s="13" customFormat="1" ht="11.25">
      <c r="B320" s="197"/>
      <c r="C320" s="198"/>
      <c r="D320" s="190" t="s">
        <v>173</v>
      </c>
      <c r="E320" s="199" t="s">
        <v>19</v>
      </c>
      <c r="F320" s="200" t="s">
        <v>900</v>
      </c>
      <c r="G320" s="198"/>
      <c r="H320" s="199" t="s">
        <v>19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173</v>
      </c>
      <c r="AU320" s="206" t="s">
        <v>84</v>
      </c>
      <c r="AV320" s="13" t="s">
        <v>80</v>
      </c>
      <c r="AW320" s="13" t="s">
        <v>35</v>
      </c>
      <c r="AX320" s="13" t="s">
        <v>75</v>
      </c>
      <c r="AY320" s="206" t="s">
        <v>159</v>
      </c>
    </row>
    <row r="321" spans="1:65" s="14" customFormat="1" ht="11.25">
      <c r="B321" s="207"/>
      <c r="C321" s="208"/>
      <c r="D321" s="190" t="s">
        <v>173</v>
      </c>
      <c r="E321" s="209" t="s">
        <v>19</v>
      </c>
      <c r="F321" s="210" t="s">
        <v>80</v>
      </c>
      <c r="G321" s="208"/>
      <c r="H321" s="211">
        <v>1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173</v>
      </c>
      <c r="AU321" s="217" t="s">
        <v>84</v>
      </c>
      <c r="AV321" s="14" t="s">
        <v>84</v>
      </c>
      <c r="AW321" s="14" t="s">
        <v>35</v>
      </c>
      <c r="AX321" s="14" t="s">
        <v>80</v>
      </c>
      <c r="AY321" s="217" t="s">
        <v>159</v>
      </c>
    </row>
    <row r="322" spans="1:65" s="2" customFormat="1" ht="37.9" customHeight="1">
      <c r="A322" s="37"/>
      <c r="B322" s="38"/>
      <c r="C322" s="177" t="s">
        <v>597</v>
      </c>
      <c r="D322" s="177" t="s">
        <v>163</v>
      </c>
      <c r="E322" s="178" t="s">
        <v>598</v>
      </c>
      <c r="F322" s="179" t="s">
        <v>599</v>
      </c>
      <c r="G322" s="180" t="s">
        <v>233</v>
      </c>
      <c r="H322" s="181">
        <v>1</v>
      </c>
      <c r="I322" s="182"/>
      <c r="J322" s="183">
        <f>ROUND(I322*H322,2)</f>
        <v>0</v>
      </c>
      <c r="K322" s="179" t="s">
        <v>167</v>
      </c>
      <c r="L322" s="42"/>
      <c r="M322" s="184" t="s">
        <v>19</v>
      </c>
      <c r="N322" s="185" t="s">
        <v>46</v>
      </c>
      <c r="O322" s="67"/>
      <c r="P322" s="186">
        <f>O322*H322</f>
        <v>0</v>
      </c>
      <c r="Q322" s="186">
        <v>2.2000000000000001E-4</v>
      </c>
      <c r="R322" s="186">
        <f>Q322*H322</f>
        <v>2.2000000000000001E-4</v>
      </c>
      <c r="S322" s="186">
        <v>0</v>
      </c>
      <c r="T322" s="18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8" t="s">
        <v>228</v>
      </c>
      <c r="AT322" s="188" t="s">
        <v>163</v>
      </c>
      <c r="AU322" s="188" t="s">
        <v>84</v>
      </c>
      <c r="AY322" s="20" t="s">
        <v>159</v>
      </c>
      <c r="BE322" s="189">
        <f>IF(N322="základní",J322,0)</f>
        <v>0</v>
      </c>
      <c r="BF322" s="189">
        <f>IF(N322="snížená",J322,0)</f>
        <v>0</v>
      </c>
      <c r="BG322" s="189">
        <f>IF(N322="zákl. přenesená",J322,0)</f>
        <v>0</v>
      </c>
      <c r="BH322" s="189">
        <f>IF(N322="sníž. přenesená",J322,0)</f>
        <v>0</v>
      </c>
      <c r="BI322" s="189">
        <f>IF(N322="nulová",J322,0)</f>
        <v>0</v>
      </c>
      <c r="BJ322" s="20" t="s">
        <v>80</v>
      </c>
      <c r="BK322" s="189">
        <f>ROUND(I322*H322,2)</f>
        <v>0</v>
      </c>
      <c r="BL322" s="20" t="s">
        <v>228</v>
      </c>
      <c r="BM322" s="188" t="s">
        <v>1273</v>
      </c>
    </row>
    <row r="323" spans="1:65" s="2" customFormat="1" ht="19.5">
      <c r="A323" s="37"/>
      <c r="B323" s="38"/>
      <c r="C323" s="39"/>
      <c r="D323" s="190" t="s">
        <v>169</v>
      </c>
      <c r="E323" s="39"/>
      <c r="F323" s="191" t="s">
        <v>601</v>
      </c>
      <c r="G323" s="39"/>
      <c r="H323" s="39"/>
      <c r="I323" s="192"/>
      <c r="J323" s="39"/>
      <c r="K323" s="39"/>
      <c r="L323" s="42"/>
      <c r="M323" s="193"/>
      <c r="N323" s="194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169</v>
      </c>
      <c r="AU323" s="20" t="s">
        <v>84</v>
      </c>
    </row>
    <row r="324" spans="1:65" s="2" customFormat="1" ht="11.25">
      <c r="A324" s="37"/>
      <c r="B324" s="38"/>
      <c r="C324" s="39"/>
      <c r="D324" s="195" t="s">
        <v>171</v>
      </c>
      <c r="E324" s="39"/>
      <c r="F324" s="196" t="s">
        <v>602</v>
      </c>
      <c r="G324" s="39"/>
      <c r="H324" s="39"/>
      <c r="I324" s="192"/>
      <c r="J324" s="39"/>
      <c r="K324" s="39"/>
      <c r="L324" s="42"/>
      <c r="M324" s="193"/>
      <c r="N324" s="194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171</v>
      </c>
      <c r="AU324" s="20" t="s">
        <v>84</v>
      </c>
    </row>
    <row r="325" spans="1:65" s="2" customFormat="1" ht="24.2" customHeight="1">
      <c r="A325" s="37"/>
      <c r="B325" s="38"/>
      <c r="C325" s="177" t="s">
        <v>610</v>
      </c>
      <c r="D325" s="177" t="s">
        <v>163</v>
      </c>
      <c r="E325" s="178" t="s">
        <v>904</v>
      </c>
      <c r="F325" s="179" t="s">
        <v>905</v>
      </c>
      <c r="G325" s="180" t="s">
        <v>233</v>
      </c>
      <c r="H325" s="181">
        <v>1</v>
      </c>
      <c r="I325" s="182"/>
      <c r="J325" s="183">
        <f>ROUND(I325*H325,2)</f>
        <v>0</v>
      </c>
      <c r="K325" s="179" t="s">
        <v>167</v>
      </c>
      <c r="L325" s="42"/>
      <c r="M325" s="184" t="s">
        <v>19</v>
      </c>
      <c r="N325" s="185" t="s">
        <v>46</v>
      </c>
      <c r="O325" s="67"/>
      <c r="P325" s="186">
        <f>O325*H325</f>
        <v>0</v>
      </c>
      <c r="Q325" s="186">
        <v>1.3999999999999999E-4</v>
      </c>
      <c r="R325" s="186">
        <f>Q325*H325</f>
        <v>1.3999999999999999E-4</v>
      </c>
      <c r="S325" s="186">
        <v>0</v>
      </c>
      <c r="T325" s="18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8" t="s">
        <v>228</v>
      </c>
      <c r="AT325" s="188" t="s">
        <v>163</v>
      </c>
      <c r="AU325" s="188" t="s">
        <v>84</v>
      </c>
      <c r="AY325" s="20" t="s">
        <v>159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20" t="s">
        <v>80</v>
      </c>
      <c r="BK325" s="189">
        <f>ROUND(I325*H325,2)</f>
        <v>0</v>
      </c>
      <c r="BL325" s="20" t="s">
        <v>228</v>
      </c>
      <c r="BM325" s="188" t="s">
        <v>1274</v>
      </c>
    </row>
    <row r="326" spans="1:65" s="2" customFormat="1" ht="19.5">
      <c r="A326" s="37"/>
      <c r="B326" s="38"/>
      <c r="C326" s="39"/>
      <c r="D326" s="190" t="s">
        <v>169</v>
      </c>
      <c r="E326" s="39"/>
      <c r="F326" s="191" t="s">
        <v>907</v>
      </c>
      <c r="G326" s="39"/>
      <c r="H326" s="39"/>
      <c r="I326" s="192"/>
      <c r="J326" s="39"/>
      <c r="K326" s="39"/>
      <c r="L326" s="42"/>
      <c r="M326" s="193"/>
      <c r="N326" s="194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169</v>
      </c>
      <c r="AU326" s="20" t="s">
        <v>84</v>
      </c>
    </row>
    <row r="327" spans="1:65" s="2" customFormat="1" ht="11.25">
      <c r="A327" s="37"/>
      <c r="B327" s="38"/>
      <c r="C327" s="39"/>
      <c r="D327" s="195" t="s">
        <v>171</v>
      </c>
      <c r="E327" s="39"/>
      <c r="F327" s="196" t="s">
        <v>908</v>
      </c>
      <c r="G327" s="39"/>
      <c r="H327" s="39"/>
      <c r="I327" s="192"/>
      <c r="J327" s="39"/>
      <c r="K327" s="39"/>
      <c r="L327" s="42"/>
      <c r="M327" s="193"/>
      <c r="N327" s="194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171</v>
      </c>
      <c r="AU327" s="20" t="s">
        <v>84</v>
      </c>
    </row>
    <row r="328" spans="1:65" s="2" customFormat="1" ht="24.2" customHeight="1">
      <c r="A328" s="37"/>
      <c r="B328" s="38"/>
      <c r="C328" s="177" t="s">
        <v>616</v>
      </c>
      <c r="D328" s="177" t="s">
        <v>163</v>
      </c>
      <c r="E328" s="178" t="s">
        <v>1175</v>
      </c>
      <c r="F328" s="179" t="s">
        <v>1176</v>
      </c>
      <c r="G328" s="180" t="s">
        <v>233</v>
      </c>
      <c r="H328" s="181">
        <v>3.9249999999999998</v>
      </c>
      <c r="I328" s="182"/>
      <c r="J328" s="183">
        <f>ROUND(I328*H328,2)</f>
        <v>0</v>
      </c>
      <c r="K328" s="179" t="s">
        <v>167</v>
      </c>
      <c r="L328" s="42"/>
      <c r="M328" s="184" t="s">
        <v>19</v>
      </c>
      <c r="N328" s="185" t="s">
        <v>46</v>
      </c>
      <c r="O328" s="67"/>
      <c r="P328" s="186">
        <f>O328*H328</f>
        <v>0</v>
      </c>
      <c r="Q328" s="186">
        <v>1.7000000000000001E-4</v>
      </c>
      <c r="R328" s="186">
        <f>Q328*H328</f>
        <v>6.6724999999999998E-4</v>
      </c>
      <c r="S328" s="186">
        <v>0</v>
      </c>
      <c r="T328" s="18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8" t="s">
        <v>90</v>
      </c>
      <c r="AT328" s="188" t="s">
        <v>163</v>
      </c>
      <c r="AU328" s="188" t="s">
        <v>84</v>
      </c>
      <c r="AY328" s="20" t="s">
        <v>159</v>
      </c>
      <c r="BE328" s="189">
        <f>IF(N328="základní",J328,0)</f>
        <v>0</v>
      </c>
      <c r="BF328" s="189">
        <f>IF(N328="snížená",J328,0)</f>
        <v>0</v>
      </c>
      <c r="BG328" s="189">
        <f>IF(N328="zákl. přenesená",J328,0)</f>
        <v>0</v>
      </c>
      <c r="BH328" s="189">
        <f>IF(N328="sníž. přenesená",J328,0)</f>
        <v>0</v>
      </c>
      <c r="BI328" s="189">
        <f>IF(N328="nulová",J328,0)</f>
        <v>0</v>
      </c>
      <c r="BJ328" s="20" t="s">
        <v>80</v>
      </c>
      <c r="BK328" s="189">
        <f>ROUND(I328*H328,2)</f>
        <v>0</v>
      </c>
      <c r="BL328" s="20" t="s">
        <v>90</v>
      </c>
      <c r="BM328" s="188" t="s">
        <v>1275</v>
      </c>
    </row>
    <row r="329" spans="1:65" s="2" customFormat="1" ht="19.5">
      <c r="A329" s="37"/>
      <c r="B329" s="38"/>
      <c r="C329" s="39"/>
      <c r="D329" s="190" t="s">
        <v>169</v>
      </c>
      <c r="E329" s="39"/>
      <c r="F329" s="191" t="s">
        <v>1178</v>
      </c>
      <c r="G329" s="39"/>
      <c r="H329" s="39"/>
      <c r="I329" s="192"/>
      <c r="J329" s="39"/>
      <c r="K329" s="39"/>
      <c r="L329" s="42"/>
      <c r="M329" s="193"/>
      <c r="N329" s="194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169</v>
      </c>
      <c r="AU329" s="20" t="s">
        <v>84</v>
      </c>
    </row>
    <row r="330" spans="1:65" s="2" customFormat="1" ht="11.25">
      <c r="A330" s="37"/>
      <c r="B330" s="38"/>
      <c r="C330" s="39"/>
      <c r="D330" s="195" t="s">
        <v>171</v>
      </c>
      <c r="E330" s="39"/>
      <c r="F330" s="196" t="s">
        <v>1179</v>
      </c>
      <c r="G330" s="39"/>
      <c r="H330" s="39"/>
      <c r="I330" s="192"/>
      <c r="J330" s="39"/>
      <c r="K330" s="39"/>
      <c r="L330" s="42"/>
      <c r="M330" s="193"/>
      <c r="N330" s="194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171</v>
      </c>
      <c r="AU330" s="20" t="s">
        <v>84</v>
      </c>
    </row>
    <row r="331" spans="1:65" s="13" customFormat="1" ht="11.25">
      <c r="B331" s="197"/>
      <c r="C331" s="198"/>
      <c r="D331" s="190" t="s">
        <v>173</v>
      </c>
      <c r="E331" s="199" t="s">
        <v>19</v>
      </c>
      <c r="F331" s="200" t="s">
        <v>1180</v>
      </c>
      <c r="G331" s="198"/>
      <c r="H331" s="199" t="s">
        <v>19</v>
      </c>
      <c r="I331" s="201"/>
      <c r="J331" s="198"/>
      <c r="K331" s="198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173</v>
      </c>
      <c r="AU331" s="206" t="s">
        <v>84</v>
      </c>
      <c r="AV331" s="13" t="s">
        <v>80</v>
      </c>
      <c r="AW331" s="13" t="s">
        <v>35</v>
      </c>
      <c r="AX331" s="13" t="s">
        <v>75</v>
      </c>
      <c r="AY331" s="206" t="s">
        <v>159</v>
      </c>
    </row>
    <row r="332" spans="1:65" s="14" customFormat="1" ht="11.25">
      <c r="B332" s="207"/>
      <c r="C332" s="208"/>
      <c r="D332" s="190" t="s">
        <v>173</v>
      </c>
      <c r="E332" s="209" t="s">
        <v>19</v>
      </c>
      <c r="F332" s="210" t="s">
        <v>1181</v>
      </c>
      <c r="G332" s="208"/>
      <c r="H332" s="211">
        <v>3.9249999999999998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173</v>
      </c>
      <c r="AU332" s="217" t="s">
        <v>84</v>
      </c>
      <c r="AV332" s="14" t="s">
        <v>84</v>
      </c>
      <c r="AW332" s="14" t="s">
        <v>35</v>
      </c>
      <c r="AX332" s="14" t="s">
        <v>80</v>
      </c>
      <c r="AY332" s="217" t="s">
        <v>159</v>
      </c>
    </row>
    <row r="333" spans="1:65" s="2" customFormat="1" ht="24.2" customHeight="1">
      <c r="A333" s="37"/>
      <c r="B333" s="38"/>
      <c r="C333" s="177" t="s">
        <v>624</v>
      </c>
      <c r="D333" s="177" t="s">
        <v>163</v>
      </c>
      <c r="E333" s="178" t="s">
        <v>1182</v>
      </c>
      <c r="F333" s="179" t="s">
        <v>1183</v>
      </c>
      <c r="G333" s="180" t="s">
        <v>233</v>
      </c>
      <c r="H333" s="181">
        <v>3.9249999999999998</v>
      </c>
      <c r="I333" s="182"/>
      <c r="J333" s="183">
        <f>ROUND(I333*H333,2)</f>
        <v>0</v>
      </c>
      <c r="K333" s="179" t="s">
        <v>167</v>
      </c>
      <c r="L333" s="42"/>
      <c r="M333" s="184" t="s">
        <v>19</v>
      </c>
      <c r="N333" s="185" t="s">
        <v>46</v>
      </c>
      <c r="O333" s="67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8" t="s">
        <v>228</v>
      </c>
      <c r="AT333" s="188" t="s">
        <v>163</v>
      </c>
      <c r="AU333" s="188" t="s">
        <v>84</v>
      </c>
      <c r="AY333" s="20" t="s">
        <v>159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20" t="s">
        <v>80</v>
      </c>
      <c r="BK333" s="189">
        <f>ROUND(I333*H333,2)</f>
        <v>0</v>
      </c>
      <c r="BL333" s="20" t="s">
        <v>228</v>
      </c>
      <c r="BM333" s="188" t="s">
        <v>1276</v>
      </c>
    </row>
    <row r="334" spans="1:65" s="2" customFormat="1" ht="19.5">
      <c r="A334" s="37"/>
      <c r="B334" s="38"/>
      <c r="C334" s="39"/>
      <c r="D334" s="190" t="s">
        <v>169</v>
      </c>
      <c r="E334" s="39"/>
      <c r="F334" s="191" t="s">
        <v>1185</v>
      </c>
      <c r="G334" s="39"/>
      <c r="H334" s="39"/>
      <c r="I334" s="192"/>
      <c r="J334" s="39"/>
      <c r="K334" s="39"/>
      <c r="L334" s="42"/>
      <c r="M334" s="193"/>
      <c r="N334" s="194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169</v>
      </c>
      <c r="AU334" s="20" t="s">
        <v>84</v>
      </c>
    </row>
    <row r="335" spans="1:65" s="2" customFormat="1" ht="11.25">
      <c r="A335" s="37"/>
      <c r="B335" s="38"/>
      <c r="C335" s="39"/>
      <c r="D335" s="195" t="s">
        <v>171</v>
      </c>
      <c r="E335" s="39"/>
      <c r="F335" s="196" t="s">
        <v>1186</v>
      </c>
      <c r="G335" s="39"/>
      <c r="H335" s="39"/>
      <c r="I335" s="192"/>
      <c r="J335" s="39"/>
      <c r="K335" s="39"/>
      <c r="L335" s="42"/>
      <c r="M335" s="193"/>
      <c r="N335" s="194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171</v>
      </c>
      <c r="AU335" s="20" t="s">
        <v>84</v>
      </c>
    </row>
    <row r="336" spans="1:65" s="14" customFormat="1" ht="11.25">
      <c r="B336" s="207"/>
      <c r="C336" s="208"/>
      <c r="D336" s="190" t="s">
        <v>173</v>
      </c>
      <c r="E336" s="209" t="s">
        <v>19</v>
      </c>
      <c r="F336" s="210" t="s">
        <v>1187</v>
      </c>
      <c r="G336" s="208"/>
      <c r="H336" s="211">
        <v>3.9249999999999998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173</v>
      </c>
      <c r="AU336" s="217" t="s">
        <v>84</v>
      </c>
      <c r="AV336" s="14" t="s">
        <v>84</v>
      </c>
      <c r="AW336" s="14" t="s">
        <v>35</v>
      </c>
      <c r="AX336" s="14" t="s">
        <v>80</v>
      </c>
      <c r="AY336" s="217" t="s">
        <v>159</v>
      </c>
    </row>
    <row r="337" spans="1:65" s="2" customFormat="1" ht="16.5" customHeight="1">
      <c r="A337" s="37"/>
      <c r="B337" s="38"/>
      <c r="C337" s="177" t="s">
        <v>629</v>
      </c>
      <c r="D337" s="177" t="s">
        <v>163</v>
      </c>
      <c r="E337" s="178" t="s">
        <v>617</v>
      </c>
      <c r="F337" s="179" t="s">
        <v>618</v>
      </c>
      <c r="G337" s="180" t="s">
        <v>233</v>
      </c>
      <c r="H337" s="181">
        <v>33.835999999999999</v>
      </c>
      <c r="I337" s="182"/>
      <c r="J337" s="183">
        <f>ROUND(I337*H337,2)</f>
        <v>0</v>
      </c>
      <c r="K337" s="179" t="s">
        <v>167</v>
      </c>
      <c r="L337" s="42"/>
      <c r="M337" s="184" t="s">
        <v>19</v>
      </c>
      <c r="N337" s="185" t="s">
        <v>46</v>
      </c>
      <c r="O337" s="67"/>
      <c r="P337" s="186">
        <f>O337*H337</f>
        <v>0</v>
      </c>
      <c r="Q337" s="186">
        <v>0</v>
      </c>
      <c r="R337" s="186">
        <f>Q337*H337</f>
        <v>0</v>
      </c>
      <c r="S337" s="186">
        <v>0</v>
      </c>
      <c r="T337" s="18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8" t="s">
        <v>228</v>
      </c>
      <c r="AT337" s="188" t="s">
        <v>163</v>
      </c>
      <c r="AU337" s="188" t="s">
        <v>84</v>
      </c>
      <c r="AY337" s="20" t="s">
        <v>159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20" t="s">
        <v>80</v>
      </c>
      <c r="BK337" s="189">
        <f>ROUND(I337*H337,2)</f>
        <v>0</v>
      </c>
      <c r="BL337" s="20" t="s">
        <v>228</v>
      </c>
      <c r="BM337" s="188" t="s">
        <v>1277</v>
      </c>
    </row>
    <row r="338" spans="1:65" s="2" customFormat="1" ht="11.25">
      <c r="A338" s="37"/>
      <c r="B338" s="38"/>
      <c r="C338" s="39"/>
      <c r="D338" s="190" t="s">
        <v>169</v>
      </c>
      <c r="E338" s="39"/>
      <c r="F338" s="191" t="s">
        <v>620</v>
      </c>
      <c r="G338" s="39"/>
      <c r="H338" s="39"/>
      <c r="I338" s="192"/>
      <c r="J338" s="39"/>
      <c r="K338" s="39"/>
      <c r="L338" s="42"/>
      <c r="M338" s="193"/>
      <c r="N338" s="194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169</v>
      </c>
      <c r="AU338" s="20" t="s">
        <v>84</v>
      </c>
    </row>
    <row r="339" spans="1:65" s="2" customFormat="1" ht="11.25">
      <c r="A339" s="37"/>
      <c r="B339" s="38"/>
      <c r="C339" s="39"/>
      <c r="D339" s="195" t="s">
        <v>171</v>
      </c>
      <c r="E339" s="39"/>
      <c r="F339" s="196" t="s">
        <v>621</v>
      </c>
      <c r="G339" s="39"/>
      <c r="H339" s="39"/>
      <c r="I339" s="192"/>
      <c r="J339" s="39"/>
      <c r="K339" s="39"/>
      <c r="L339" s="42"/>
      <c r="M339" s="193"/>
      <c r="N339" s="194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171</v>
      </c>
      <c r="AU339" s="20" t="s">
        <v>84</v>
      </c>
    </row>
    <row r="340" spans="1:65" s="13" customFormat="1" ht="11.25">
      <c r="B340" s="197"/>
      <c r="C340" s="198"/>
      <c r="D340" s="190" t="s">
        <v>173</v>
      </c>
      <c r="E340" s="199" t="s">
        <v>19</v>
      </c>
      <c r="F340" s="200" t="s">
        <v>1003</v>
      </c>
      <c r="G340" s="198"/>
      <c r="H340" s="199" t="s">
        <v>19</v>
      </c>
      <c r="I340" s="201"/>
      <c r="J340" s="198"/>
      <c r="K340" s="198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173</v>
      </c>
      <c r="AU340" s="206" t="s">
        <v>84</v>
      </c>
      <c r="AV340" s="13" t="s">
        <v>80</v>
      </c>
      <c r="AW340" s="13" t="s">
        <v>35</v>
      </c>
      <c r="AX340" s="13" t="s">
        <v>75</v>
      </c>
      <c r="AY340" s="206" t="s">
        <v>159</v>
      </c>
    </row>
    <row r="341" spans="1:65" s="14" customFormat="1" ht="11.25">
      <c r="B341" s="207"/>
      <c r="C341" s="208"/>
      <c r="D341" s="190" t="s">
        <v>173</v>
      </c>
      <c r="E341" s="209" t="s">
        <v>19</v>
      </c>
      <c r="F341" s="210" t="s">
        <v>1225</v>
      </c>
      <c r="G341" s="208"/>
      <c r="H341" s="211">
        <v>45.375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173</v>
      </c>
      <c r="AU341" s="217" t="s">
        <v>84</v>
      </c>
      <c r="AV341" s="14" t="s">
        <v>84</v>
      </c>
      <c r="AW341" s="14" t="s">
        <v>35</v>
      </c>
      <c r="AX341" s="14" t="s">
        <v>75</v>
      </c>
      <c r="AY341" s="217" t="s">
        <v>159</v>
      </c>
    </row>
    <row r="342" spans="1:65" s="13" customFormat="1" ht="11.25">
      <c r="B342" s="197"/>
      <c r="C342" s="198"/>
      <c r="D342" s="190" t="s">
        <v>173</v>
      </c>
      <c r="E342" s="199" t="s">
        <v>19</v>
      </c>
      <c r="F342" s="200" t="s">
        <v>1017</v>
      </c>
      <c r="G342" s="198"/>
      <c r="H342" s="199" t="s">
        <v>19</v>
      </c>
      <c r="I342" s="201"/>
      <c r="J342" s="198"/>
      <c r="K342" s="198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173</v>
      </c>
      <c r="AU342" s="206" t="s">
        <v>84</v>
      </c>
      <c r="AV342" s="13" t="s">
        <v>80</v>
      </c>
      <c r="AW342" s="13" t="s">
        <v>35</v>
      </c>
      <c r="AX342" s="13" t="s">
        <v>75</v>
      </c>
      <c r="AY342" s="206" t="s">
        <v>159</v>
      </c>
    </row>
    <row r="343" spans="1:65" s="14" customFormat="1" ht="11.25">
      <c r="B343" s="207"/>
      <c r="C343" s="208"/>
      <c r="D343" s="190" t="s">
        <v>173</v>
      </c>
      <c r="E343" s="209" t="s">
        <v>19</v>
      </c>
      <c r="F343" s="210" t="s">
        <v>1226</v>
      </c>
      <c r="G343" s="208"/>
      <c r="H343" s="211">
        <v>6.05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173</v>
      </c>
      <c r="AU343" s="217" t="s">
        <v>84</v>
      </c>
      <c r="AV343" s="14" t="s">
        <v>84</v>
      </c>
      <c r="AW343" s="14" t="s">
        <v>35</v>
      </c>
      <c r="AX343" s="14" t="s">
        <v>75</v>
      </c>
      <c r="AY343" s="217" t="s">
        <v>159</v>
      </c>
    </row>
    <row r="344" spans="1:65" s="13" customFormat="1" ht="11.25">
      <c r="B344" s="197"/>
      <c r="C344" s="198"/>
      <c r="D344" s="190" t="s">
        <v>173</v>
      </c>
      <c r="E344" s="199" t="s">
        <v>19</v>
      </c>
      <c r="F344" s="200" t="s">
        <v>920</v>
      </c>
      <c r="G344" s="198"/>
      <c r="H344" s="199" t="s">
        <v>19</v>
      </c>
      <c r="I344" s="201"/>
      <c r="J344" s="198"/>
      <c r="K344" s="198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173</v>
      </c>
      <c r="AU344" s="206" t="s">
        <v>84</v>
      </c>
      <c r="AV344" s="13" t="s">
        <v>80</v>
      </c>
      <c r="AW344" s="13" t="s">
        <v>35</v>
      </c>
      <c r="AX344" s="13" t="s">
        <v>75</v>
      </c>
      <c r="AY344" s="206" t="s">
        <v>159</v>
      </c>
    </row>
    <row r="345" spans="1:65" s="14" customFormat="1" ht="11.25">
      <c r="B345" s="207"/>
      <c r="C345" s="208"/>
      <c r="D345" s="190" t="s">
        <v>173</v>
      </c>
      <c r="E345" s="209" t="s">
        <v>19</v>
      </c>
      <c r="F345" s="210" t="s">
        <v>1278</v>
      </c>
      <c r="G345" s="208"/>
      <c r="H345" s="211">
        <v>-8.3460000000000001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173</v>
      </c>
      <c r="AU345" s="217" t="s">
        <v>84</v>
      </c>
      <c r="AV345" s="14" t="s">
        <v>84</v>
      </c>
      <c r="AW345" s="14" t="s">
        <v>35</v>
      </c>
      <c r="AX345" s="14" t="s">
        <v>75</v>
      </c>
      <c r="AY345" s="217" t="s">
        <v>159</v>
      </c>
    </row>
    <row r="346" spans="1:65" s="14" customFormat="1" ht="11.25">
      <c r="B346" s="207"/>
      <c r="C346" s="208"/>
      <c r="D346" s="190" t="s">
        <v>173</v>
      </c>
      <c r="E346" s="209" t="s">
        <v>19</v>
      </c>
      <c r="F346" s="210" t="s">
        <v>1279</v>
      </c>
      <c r="G346" s="208"/>
      <c r="H346" s="211">
        <v>-9.2430000000000003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173</v>
      </c>
      <c r="AU346" s="217" t="s">
        <v>84</v>
      </c>
      <c r="AV346" s="14" t="s">
        <v>84</v>
      </c>
      <c r="AW346" s="14" t="s">
        <v>35</v>
      </c>
      <c r="AX346" s="14" t="s">
        <v>75</v>
      </c>
      <c r="AY346" s="217" t="s">
        <v>159</v>
      </c>
    </row>
    <row r="347" spans="1:65" s="2" customFormat="1" ht="16.5" customHeight="1">
      <c r="A347" s="37"/>
      <c r="B347" s="38"/>
      <c r="C347" s="177" t="s">
        <v>635</v>
      </c>
      <c r="D347" s="177" t="s">
        <v>163</v>
      </c>
      <c r="E347" s="178" t="s">
        <v>625</v>
      </c>
      <c r="F347" s="179" t="s">
        <v>626</v>
      </c>
      <c r="G347" s="180" t="s">
        <v>233</v>
      </c>
      <c r="H347" s="181">
        <v>33.835999999999999</v>
      </c>
      <c r="I347" s="182"/>
      <c r="J347" s="183">
        <f>ROUND(I347*H347,2)</f>
        <v>0</v>
      </c>
      <c r="K347" s="179" t="s">
        <v>19</v>
      </c>
      <c r="L347" s="42"/>
      <c r="M347" s="184" t="s">
        <v>19</v>
      </c>
      <c r="N347" s="185" t="s">
        <v>46</v>
      </c>
      <c r="O347" s="67"/>
      <c r="P347" s="186">
        <f>O347*H347</f>
        <v>0</v>
      </c>
      <c r="Q347" s="186">
        <v>0</v>
      </c>
      <c r="R347" s="186">
        <f>Q347*H347</f>
        <v>0</v>
      </c>
      <c r="S347" s="186">
        <v>0</v>
      </c>
      <c r="T347" s="18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8" t="s">
        <v>228</v>
      </c>
      <c r="AT347" s="188" t="s">
        <v>163</v>
      </c>
      <c r="AU347" s="188" t="s">
        <v>84</v>
      </c>
      <c r="AY347" s="20" t="s">
        <v>159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20" t="s">
        <v>80</v>
      </c>
      <c r="BK347" s="189">
        <f>ROUND(I347*H347,2)</f>
        <v>0</v>
      </c>
      <c r="BL347" s="20" t="s">
        <v>228</v>
      </c>
      <c r="BM347" s="188" t="s">
        <v>1280</v>
      </c>
    </row>
    <row r="348" spans="1:65" s="2" customFormat="1" ht="11.25">
      <c r="A348" s="37"/>
      <c r="B348" s="38"/>
      <c r="C348" s="39"/>
      <c r="D348" s="190" t="s">
        <v>169</v>
      </c>
      <c r="E348" s="39"/>
      <c r="F348" s="191" t="s">
        <v>628</v>
      </c>
      <c r="G348" s="39"/>
      <c r="H348" s="39"/>
      <c r="I348" s="192"/>
      <c r="J348" s="39"/>
      <c r="K348" s="39"/>
      <c r="L348" s="42"/>
      <c r="M348" s="193"/>
      <c r="N348" s="194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169</v>
      </c>
      <c r="AU348" s="20" t="s">
        <v>84</v>
      </c>
    </row>
    <row r="349" spans="1:65" s="14" customFormat="1" ht="11.25">
      <c r="B349" s="207"/>
      <c r="C349" s="208"/>
      <c r="D349" s="190" t="s">
        <v>173</v>
      </c>
      <c r="E349" s="209" t="s">
        <v>19</v>
      </c>
      <c r="F349" s="210" t="s">
        <v>1212</v>
      </c>
      <c r="G349" s="208"/>
      <c r="H349" s="211">
        <v>33.835999999999999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173</v>
      </c>
      <c r="AU349" s="217" t="s">
        <v>84</v>
      </c>
      <c r="AV349" s="14" t="s">
        <v>84</v>
      </c>
      <c r="AW349" s="14" t="s">
        <v>35</v>
      </c>
      <c r="AX349" s="14" t="s">
        <v>80</v>
      </c>
      <c r="AY349" s="217" t="s">
        <v>159</v>
      </c>
    </row>
    <row r="350" spans="1:65" s="2" customFormat="1" ht="24.2" customHeight="1">
      <c r="A350" s="37"/>
      <c r="B350" s="38"/>
      <c r="C350" s="177" t="s">
        <v>641</v>
      </c>
      <c r="D350" s="177" t="s">
        <v>163</v>
      </c>
      <c r="E350" s="178" t="s">
        <v>933</v>
      </c>
      <c r="F350" s="179" t="s">
        <v>934</v>
      </c>
      <c r="G350" s="180" t="s">
        <v>233</v>
      </c>
      <c r="H350" s="181">
        <v>33.835999999999999</v>
      </c>
      <c r="I350" s="182"/>
      <c r="J350" s="183">
        <f>ROUND(I350*H350,2)</f>
        <v>0</v>
      </c>
      <c r="K350" s="179" t="s">
        <v>167</v>
      </c>
      <c r="L350" s="42"/>
      <c r="M350" s="184" t="s">
        <v>19</v>
      </c>
      <c r="N350" s="185" t="s">
        <v>46</v>
      </c>
      <c r="O350" s="67"/>
      <c r="P350" s="186">
        <f>O350*H350</f>
        <v>0</v>
      </c>
      <c r="Q350" s="186">
        <v>5.0000000000000001E-4</v>
      </c>
      <c r="R350" s="186">
        <f>Q350*H350</f>
        <v>1.6917999999999999E-2</v>
      </c>
      <c r="S350" s="186">
        <v>0</v>
      </c>
      <c r="T350" s="18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8" t="s">
        <v>228</v>
      </c>
      <c r="AT350" s="188" t="s">
        <v>163</v>
      </c>
      <c r="AU350" s="188" t="s">
        <v>84</v>
      </c>
      <c r="AY350" s="20" t="s">
        <v>159</v>
      </c>
      <c r="BE350" s="189">
        <f>IF(N350="základní",J350,0)</f>
        <v>0</v>
      </c>
      <c r="BF350" s="189">
        <f>IF(N350="snížená",J350,0)</f>
        <v>0</v>
      </c>
      <c r="BG350" s="189">
        <f>IF(N350="zákl. přenesená",J350,0)</f>
        <v>0</v>
      </c>
      <c r="BH350" s="189">
        <f>IF(N350="sníž. přenesená",J350,0)</f>
        <v>0</v>
      </c>
      <c r="BI350" s="189">
        <f>IF(N350="nulová",J350,0)</f>
        <v>0</v>
      </c>
      <c r="BJ350" s="20" t="s">
        <v>80</v>
      </c>
      <c r="BK350" s="189">
        <f>ROUND(I350*H350,2)</f>
        <v>0</v>
      </c>
      <c r="BL350" s="20" t="s">
        <v>228</v>
      </c>
      <c r="BM350" s="188" t="s">
        <v>1281</v>
      </c>
    </row>
    <row r="351" spans="1:65" s="2" customFormat="1" ht="19.5">
      <c r="A351" s="37"/>
      <c r="B351" s="38"/>
      <c r="C351" s="39"/>
      <c r="D351" s="190" t="s">
        <v>169</v>
      </c>
      <c r="E351" s="39"/>
      <c r="F351" s="191" t="s">
        <v>936</v>
      </c>
      <c r="G351" s="39"/>
      <c r="H351" s="39"/>
      <c r="I351" s="192"/>
      <c r="J351" s="39"/>
      <c r="K351" s="39"/>
      <c r="L351" s="42"/>
      <c r="M351" s="193"/>
      <c r="N351" s="194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169</v>
      </c>
      <c r="AU351" s="20" t="s">
        <v>84</v>
      </c>
    </row>
    <row r="352" spans="1:65" s="2" customFormat="1" ht="11.25">
      <c r="A352" s="37"/>
      <c r="B352" s="38"/>
      <c r="C352" s="39"/>
      <c r="D352" s="195" t="s">
        <v>171</v>
      </c>
      <c r="E352" s="39"/>
      <c r="F352" s="196" t="s">
        <v>937</v>
      </c>
      <c r="G352" s="39"/>
      <c r="H352" s="39"/>
      <c r="I352" s="192"/>
      <c r="J352" s="39"/>
      <c r="K352" s="39"/>
      <c r="L352" s="42"/>
      <c r="M352" s="193"/>
      <c r="N352" s="194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171</v>
      </c>
      <c r="AU352" s="20" t="s">
        <v>84</v>
      </c>
    </row>
    <row r="353" spans="1:65" s="14" customFormat="1" ht="11.25">
      <c r="B353" s="207"/>
      <c r="C353" s="208"/>
      <c r="D353" s="190" t="s">
        <v>173</v>
      </c>
      <c r="E353" s="209" t="s">
        <v>19</v>
      </c>
      <c r="F353" s="210" t="s">
        <v>1212</v>
      </c>
      <c r="G353" s="208"/>
      <c r="H353" s="211">
        <v>33.835999999999999</v>
      </c>
      <c r="I353" s="212"/>
      <c r="J353" s="208"/>
      <c r="K353" s="208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173</v>
      </c>
      <c r="AU353" s="217" t="s">
        <v>84</v>
      </c>
      <c r="AV353" s="14" t="s">
        <v>84</v>
      </c>
      <c r="AW353" s="14" t="s">
        <v>35</v>
      </c>
      <c r="AX353" s="14" t="s">
        <v>80</v>
      </c>
      <c r="AY353" s="217" t="s">
        <v>159</v>
      </c>
    </row>
    <row r="354" spans="1:65" s="2" customFormat="1" ht="24.2" customHeight="1">
      <c r="A354" s="37"/>
      <c r="B354" s="38"/>
      <c r="C354" s="177" t="s">
        <v>886</v>
      </c>
      <c r="D354" s="177" t="s">
        <v>163</v>
      </c>
      <c r="E354" s="178" t="s">
        <v>636</v>
      </c>
      <c r="F354" s="179" t="s">
        <v>637</v>
      </c>
      <c r="G354" s="180" t="s">
        <v>233</v>
      </c>
      <c r="H354" s="181">
        <v>27.786000000000001</v>
      </c>
      <c r="I354" s="182"/>
      <c r="J354" s="183">
        <f>ROUND(I354*H354,2)</f>
        <v>0</v>
      </c>
      <c r="K354" s="179" t="s">
        <v>167</v>
      </c>
      <c r="L354" s="42"/>
      <c r="M354" s="184" t="s">
        <v>19</v>
      </c>
      <c r="N354" s="185" t="s">
        <v>46</v>
      </c>
      <c r="O354" s="67"/>
      <c r="P354" s="186">
        <f>O354*H354</f>
        <v>0</v>
      </c>
      <c r="Q354" s="186">
        <v>1.1E-4</v>
      </c>
      <c r="R354" s="186">
        <f>Q354*H354</f>
        <v>3.0564600000000004E-3</v>
      </c>
      <c r="S354" s="186">
        <v>0</v>
      </c>
      <c r="T354" s="18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8" t="s">
        <v>228</v>
      </c>
      <c r="AT354" s="188" t="s">
        <v>163</v>
      </c>
      <c r="AU354" s="188" t="s">
        <v>84</v>
      </c>
      <c r="AY354" s="20" t="s">
        <v>159</v>
      </c>
      <c r="BE354" s="189">
        <f>IF(N354="základní",J354,0)</f>
        <v>0</v>
      </c>
      <c r="BF354" s="189">
        <f>IF(N354="snížená",J354,0)</f>
        <v>0</v>
      </c>
      <c r="BG354" s="189">
        <f>IF(N354="zákl. přenesená",J354,0)</f>
        <v>0</v>
      </c>
      <c r="BH354" s="189">
        <f>IF(N354="sníž. přenesená",J354,0)</f>
        <v>0</v>
      </c>
      <c r="BI354" s="189">
        <f>IF(N354="nulová",J354,0)</f>
        <v>0</v>
      </c>
      <c r="BJ354" s="20" t="s">
        <v>80</v>
      </c>
      <c r="BK354" s="189">
        <f>ROUND(I354*H354,2)</f>
        <v>0</v>
      </c>
      <c r="BL354" s="20" t="s">
        <v>228</v>
      </c>
      <c r="BM354" s="188" t="s">
        <v>1282</v>
      </c>
    </row>
    <row r="355" spans="1:65" s="2" customFormat="1" ht="19.5">
      <c r="A355" s="37"/>
      <c r="B355" s="38"/>
      <c r="C355" s="39"/>
      <c r="D355" s="190" t="s">
        <v>169</v>
      </c>
      <c r="E355" s="39"/>
      <c r="F355" s="191" t="s">
        <v>639</v>
      </c>
      <c r="G355" s="39"/>
      <c r="H355" s="39"/>
      <c r="I355" s="192"/>
      <c r="J355" s="39"/>
      <c r="K355" s="39"/>
      <c r="L355" s="42"/>
      <c r="M355" s="193"/>
      <c r="N355" s="194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169</v>
      </c>
      <c r="AU355" s="20" t="s">
        <v>84</v>
      </c>
    </row>
    <row r="356" spans="1:65" s="2" customFormat="1" ht="11.25">
      <c r="A356" s="37"/>
      <c r="B356" s="38"/>
      <c r="C356" s="39"/>
      <c r="D356" s="195" t="s">
        <v>171</v>
      </c>
      <c r="E356" s="39"/>
      <c r="F356" s="196" t="s">
        <v>640</v>
      </c>
      <c r="G356" s="39"/>
      <c r="H356" s="39"/>
      <c r="I356" s="192"/>
      <c r="J356" s="39"/>
      <c r="K356" s="39"/>
      <c r="L356" s="42"/>
      <c r="M356" s="193"/>
      <c r="N356" s="194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171</v>
      </c>
      <c r="AU356" s="20" t="s">
        <v>84</v>
      </c>
    </row>
    <row r="357" spans="1:65" s="13" customFormat="1" ht="11.25">
      <c r="B357" s="197"/>
      <c r="C357" s="198"/>
      <c r="D357" s="190" t="s">
        <v>173</v>
      </c>
      <c r="E357" s="199" t="s">
        <v>19</v>
      </c>
      <c r="F357" s="200" t="s">
        <v>1003</v>
      </c>
      <c r="G357" s="198"/>
      <c r="H357" s="199" t="s">
        <v>19</v>
      </c>
      <c r="I357" s="201"/>
      <c r="J357" s="198"/>
      <c r="K357" s="198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173</v>
      </c>
      <c r="AU357" s="206" t="s">
        <v>84</v>
      </c>
      <c r="AV357" s="13" t="s">
        <v>80</v>
      </c>
      <c r="AW357" s="13" t="s">
        <v>35</v>
      </c>
      <c r="AX357" s="13" t="s">
        <v>75</v>
      </c>
      <c r="AY357" s="206" t="s">
        <v>159</v>
      </c>
    </row>
    <row r="358" spans="1:65" s="14" customFormat="1" ht="11.25">
      <c r="B358" s="207"/>
      <c r="C358" s="208"/>
      <c r="D358" s="190" t="s">
        <v>173</v>
      </c>
      <c r="E358" s="209" t="s">
        <v>19</v>
      </c>
      <c r="F358" s="210" t="s">
        <v>1225</v>
      </c>
      <c r="G358" s="208"/>
      <c r="H358" s="211">
        <v>45.375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173</v>
      </c>
      <c r="AU358" s="217" t="s">
        <v>84</v>
      </c>
      <c r="AV358" s="14" t="s">
        <v>84</v>
      </c>
      <c r="AW358" s="14" t="s">
        <v>35</v>
      </c>
      <c r="AX358" s="14" t="s">
        <v>75</v>
      </c>
      <c r="AY358" s="217" t="s">
        <v>159</v>
      </c>
    </row>
    <row r="359" spans="1:65" s="13" customFormat="1" ht="11.25">
      <c r="B359" s="197"/>
      <c r="C359" s="198"/>
      <c r="D359" s="190" t="s">
        <v>173</v>
      </c>
      <c r="E359" s="199" t="s">
        <v>19</v>
      </c>
      <c r="F359" s="200" t="s">
        <v>920</v>
      </c>
      <c r="G359" s="198"/>
      <c r="H359" s="199" t="s">
        <v>19</v>
      </c>
      <c r="I359" s="201"/>
      <c r="J359" s="198"/>
      <c r="K359" s="198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173</v>
      </c>
      <c r="AU359" s="206" t="s">
        <v>84</v>
      </c>
      <c r="AV359" s="13" t="s">
        <v>80</v>
      </c>
      <c r="AW359" s="13" t="s">
        <v>35</v>
      </c>
      <c r="AX359" s="13" t="s">
        <v>75</v>
      </c>
      <c r="AY359" s="206" t="s">
        <v>159</v>
      </c>
    </row>
    <row r="360" spans="1:65" s="14" customFormat="1" ht="11.25">
      <c r="B360" s="207"/>
      <c r="C360" s="208"/>
      <c r="D360" s="190" t="s">
        <v>173</v>
      </c>
      <c r="E360" s="209" t="s">
        <v>19</v>
      </c>
      <c r="F360" s="210" t="s">
        <v>1278</v>
      </c>
      <c r="G360" s="208"/>
      <c r="H360" s="211">
        <v>-8.3460000000000001</v>
      </c>
      <c r="I360" s="212"/>
      <c r="J360" s="208"/>
      <c r="K360" s="208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173</v>
      </c>
      <c r="AU360" s="217" t="s">
        <v>84</v>
      </c>
      <c r="AV360" s="14" t="s">
        <v>84</v>
      </c>
      <c r="AW360" s="14" t="s">
        <v>35</v>
      </c>
      <c r="AX360" s="14" t="s">
        <v>75</v>
      </c>
      <c r="AY360" s="217" t="s">
        <v>159</v>
      </c>
    </row>
    <row r="361" spans="1:65" s="14" customFormat="1" ht="11.25">
      <c r="B361" s="207"/>
      <c r="C361" s="208"/>
      <c r="D361" s="190" t="s">
        <v>173</v>
      </c>
      <c r="E361" s="209" t="s">
        <v>19</v>
      </c>
      <c r="F361" s="210" t="s">
        <v>1279</v>
      </c>
      <c r="G361" s="208"/>
      <c r="H361" s="211">
        <v>-9.2430000000000003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173</v>
      </c>
      <c r="AU361" s="217" t="s">
        <v>84</v>
      </c>
      <c r="AV361" s="14" t="s">
        <v>84</v>
      </c>
      <c r="AW361" s="14" t="s">
        <v>35</v>
      </c>
      <c r="AX361" s="14" t="s">
        <v>75</v>
      </c>
      <c r="AY361" s="217" t="s">
        <v>159</v>
      </c>
    </row>
    <row r="362" spans="1:65" s="2" customFormat="1" ht="21.75" customHeight="1">
      <c r="A362" s="37"/>
      <c r="B362" s="38"/>
      <c r="C362" s="177" t="s">
        <v>892</v>
      </c>
      <c r="D362" s="177" t="s">
        <v>163</v>
      </c>
      <c r="E362" s="178" t="s">
        <v>1283</v>
      </c>
      <c r="F362" s="179" t="s">
        <v>1284</v>
      </c>
      <c r="G362" s="180" t="s">
        <v>233</v>
      </c>
      <c r="H362" s="181">
        <v>6.05</v>
      </c>
      <c r="I362" s="182"/>
      <c r="J362" s="183">
        <f>ROUND(I362*H362,2)</f>
        <v>0</v>
      </c>
      <c r="K362" s="179" t="s">
        <v>167</v>
      </c>
      <c r="L362" s="42"/>
      <c r="M362" s="184" t="s">
        <v>19</v>
      </c>
      <c r="N362" s="185" t="s">
        <v>46</v>
      </c>
      <c r="O362" s="67"/>
      <c r="P362" s="186">
        <f>O362*H362</f>
        <v>0</v>
      </c>
      <c r="Q362" s="186">
        <v>1.2E-4</v>
      </c>
      <c r="R362" s="186">
        <f>Q362*H362</f>
        <v>7.2599999999999997E-4</v>
      </c>
      <c r="S362" s="186">
        <v>0</v>
      </c>
      <c r="T362" s="18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8" t="s">
        <v>228</v>
      </c>
      <c r="AT362" s="188" t="s">
        <v>163</v>
      </c>
      <c r="AU362" s="188" t="s">
        <v>84</v>
      </c>
      <c r="AY362" s="20" t="s">
        <v>159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20" t="s">
        <v>80</v>
      </c>
      <c r="BK362" s="189">
        <f>ROUND(I362*H362,2)</f>
        <v>0</v>
      </c>
      <c r="BL362" s="20" t="s">
        <v>228</v>
      </c>
      <c r="BM362" s="188" t="s">
        <v>1285</v>
      </c>
    </row>
    <row r="363" spans="1:65" s="2" customFormat="1" ht="19.5">
      <c r="A363" s="37"/>
      <c r="B363" s="38"/>
      <c r="C363" s="39"/>
      <c r="D363" s="190" t="s">
        <v>169</v>
      </c>
      <c r="E363" s="39"/>
      <c r="F363" s="191" t="s">
        <v>1286</v>
      </c>
      <c r="G363" s="39"/>
      <c r="H363" s="39"/>
      <c r="I363" s="192"/>
      <c r="J363" s="39"/>
      <c r="K363" s="39"/>
      <c r="L363" s="42"/>
      <c r="M363" s="193"/>
      <c r="N363" s="194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169</v>
      </c>
      <c r="AU363" s="20" t="s">
        <v>84</v>
      </c>
    </row>
    <row r="364" spans="1:65" s="2" customFormat="1" ht="11.25">
      <c r="A364" s="37"/>
      <c r="B364" s="38"/>
      <c r="C364" s="39"/>
      <c r="D364" s="195" t="s">
        <v>171</v>
      </c>
      <c r="E364" s="39"/>
      <c r="F364" s="196" t="s">
        <v>1287</v>
      </c>
      <c r="G364" s="39"/>
      <c r="H364" s="39"/>
      <c r="I364" s="192"/>
      <c r="J364" s="39"/>
      <c r="K364" s="39"/>
      <c r="L364" s="42"/>
      <c r="M364" s="193"/>
      <c r="N364" s="194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171</v>
      </c>
      <c r="AU364" s="20" t="s">
        <v>84</v>
      </c>
    </row>
    <row r="365" spans="1:65" s="13" customFormat="1" ht="11.25">
      <c r="B365" s="197"/>
      <c r="C365" s="198"/>
      <c r="D365" s="190" t="s">
        <v>173</v>
      </c>
      <c r="E365" s="199" t="s">
        <v>19</v>
      </c>
      <c r="F365" s="200" t="s">
        <v>1017</v>
      </c>
      <c r="G365" s="198"/>
      <c r="H365" s="199" t="s">
        <v>19</v>
      </c>
      <c r="I365" s="201"/>
      <c r="J365" s="198"/>
      <c r="K365" s="198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173</v>
      </c>
      <c r="AU365" s="206" t="s">
        <v>84</v>
      </c>
      <c r="AV365" s="13" t="s">
        <v>80</v>
      </c>
      <c r="AW365" s="13" t="s">
        <v>35</v>
      </c>
      <c r="AX365" s="13" t="s">
        <v>75</v>
      </c>
      <c r="AY365" s="206" t="s">
        <v>159</v>
      </c>
    </row>
    <row r="366" spans="1:65" s="14" customFormat="1" ht="11.25">
      <c r="B366" s="207"/>
      <c r="C366" s="208"/>
      <c r="D366" s="190" t="s">
        <v>173</v>
      </c>
      <c r="E366" s="209" t="s">
        <v>19</v>
      </c>
      <c r="F366" s="210" t="s">
        <v>1226</v>
      </c>
      <c r="G366" s="208"/>
      <c r="H366" s="211">
        <v>6.05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173</v>
      </c>
      <c r="AU366" s="217" t="s">
        <v>84</v>
      </c>
      <c r="AV366" s="14" t="s">
        <v>84</v>
      </c>
      <c r="AW366" s="14" t="s">
        <v>35</v>
      </c>
      <c r="AX366" s="14" t="s">
        <v>80</v>
      </c>
      <c r="AY366" s="217" t="s">
        <v>159</v>
      </c>
    </row>
    <row r="367" spans="1:65" s="2" customFormat="1" ht="24.2" customHeight="1">
      <c r="A367" s="37"/>
      <c r="B367" s="38"/>
      <c r="C367" s="177" t="s">
        <v>898</v>
      </c>
      <c r="D367" s="177" t="s">
        <v>163</v>
      </c>
      <c r="E367" s="178" t="s">
        <v>642</v>
      </c>
      <c r="F367" s="179" t="s">
        <v>643</v>
      </c>
      <c r="G367" s="180" t="s">
        <v>233</v>
      </c>
      <c r="H367" s="181">
        <v>27.786000000000001</v>
      </c>
      <c r="I367" s="182"/>
      <c r="J367" s="183">
        <f>ROUND(I367*H367,2)</f>
        <v>0</v>
      </c>
      <c r="K367" s="179" t="s">
        <v>167</v>
      </c>
      <c r="L367" s="42"/>
      <c r="M367" s="184" t="s">
        <v>19</v>
      </c>
      <c r="N367" s="185" t="s">
        <v>46</v>
      </c>
      <c r="O367" s="67"/>
      <c r="P367" s="186">
        <f>O367*H367</f>
        <v>0</v>
      </c>
      <c r="Q367" s="186">
        <v>7.2000000000000005E-4</v>
      </c>
      <c r="R367" s="186">
        <f>Q367*H367</f>
        <v>2.0005920000000003E-2</v>
      </c>
      <c r="S367" s="186">
        <v>0</v>
      </c>
      <c r="T367" s="18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8" t="s">
        <v>228</v>
      </c>
      <c r="AT367" s="188" t="s">
        <v>163</v>
      </c>
      <c r="AU367" s="188" t="s">
        <v>84</v>
      </c>
      <c r="AY367" s="20" t="s">
        <v>159</v>
      </c>
      <c r="BE367" s="189">
        <f>IF(N367="základní",J367,0)</f>
        <v>0</v>
      </c>
      <c r="BF367" s="189">
        <f>IF(N367="snížená",J367,0)</f>
        <v>0</v>
      </c>
      <c r="BG367" s="189">
        <f>IF(N367="zákl. přenesená",J367,0)</f>
        <v>0</v>
      </c>
      <c r="BH367" s="189">
        <f>IF(N367="sníž. přenesená",J367,0)</f>
        <v>0</v>
      </c>
      <c r="BI367" s="189">
        <f>IF(N367="nulová",J367,0)</f>
        <v>0</v>
      </c>
      <c r="BJ367" s="20" t="s">
        <v>80</v>
      </c>
      <c r="BK367" s="189">
        <f>ROUND(I367*H367,2)</f>
        <v>0</v>
      </c>
      <c r="BL367" s="20" t="s">
        <v>228</v>
      </c>
      <c r="BM367" s="188" t="s">
        <v>1288</v>
      </c>
    </row>
    <row r="368" spans="1:65" s="2" customFormat="1" ht="29.25">
      <c r="A368" s="37"/>
      <c r="B368" s="38"/>
      <c r="C368" s="39"/>
      <c r="D368" s="190" t="s">
        <v>169</v>
      </c>
      <c r="E368" s="39"/>
      <c r="F368" s="191" t="s">
        <v>645</v>
      </c>
      <c r="G368" s="39"/>
      <c r="H368" s="39"/>
      <c r="I368" s="192"/>
      <c r="J368" s="39"/>
      <c r="K368" s="39"/>
      <c r="L368" s="42"/>
      <c r="M368" s="193"/>
      <c r="N368" s="194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169</v>
      </c>
      <c r="AU368" s="20" t="s">
        <v>84</v>
      </c>
    </row>
    <row r="369" spans="1:65" s="2" customFormat="1" ht="11.25">
      <c r="A369" s="37"/>
      <c r="B369" s="38"/>
      <c r="C369" s="39"/>
      <c r="D369" s="195" t="s">
        <v>171</v>
      </c>
      <c r="E369" s="39"/>
      <c r="F369" s="196" t="s">
        <v>646</v>
      </c>
      <c r="G369" s="39"/>
      <c r="H369" s="39"/>
      <c r="I369" s="192"/>
      <c r="J369" s="39"/>
      <c r="K369" s="39"/>
      <c r="L369" s="42"/>
      <c r="M369" s="193"/>
      <c r="N369" s="194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171</v>
      </c>
      <c r="AU369" s="20" t="s">
        <v>84</v>
      </c>
    </row>
    <row r="370" spans="1:65" s="14" customFormat="1" ht="11.25">
      <c r="B370" s="207"/>
      <c r="C370" s="208"/>
      <c r="D370" s="190" t="s">
        <v>173</v>
      </c>
      <c r="E370" s="209" t="s">
        <v>19</v>
      </c>
      <c r="F370" s="210" t="s">
        <v>1289</v>
      </c>
      <c r="G370" s="208"/>
      <c r="H370" s="211">
        <v>27.786000000000001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173</v>
      </c>
      <c r="AU370" s="217" t="s">
        <v>84</v>
      </c>
      <c r="AV370" s="14" t="s">
        <v>84</v>
      </c>
      <c r="AW370" s="14" t="s">
        <v>35</v>
      </c>
      <c r="AX370" s="14" t="s">
        <v>75</v>
      </c>
      <c r="AY370" s="217" t="s">
        <v>159</v>
      </c>
    </row>
    <row r="371" spans="1:65" s="2" customFormat="1" ht="24.2" customHeight="1">
      <c r="A371" s="37"/>
      <c r="B371" s="38"/>
      <c r="C371" s="177" t="s">
        <v>901</v>
      </c>
      <c r="D371" s="177" t="s">
        <v>163</v>
      </c>
      <c r="E371" s="178" t="s">
        <v>1290</v>
      </c>
      <c r="F371" s="179" t="s">
        <v>1291</v>
      </c>
      <c r="G371" s="180" t="s">
        <v>233</v>
      </c>
      <c r="H371" s="181">
        <v>6.05</v>
      </c>
      <c r="I371" s="182"/>
      <c r="J371" s="183">
        <f>ROUND(I371*H371,2)</f>
        <v>0</v>
      </c>
      <c r="K371" s="179" t="s">
        <v>167</v>
      </c>
      <c r="L371" s="42"/>
      <c r="M371" s="184" t="s">
        <v>19</v>
      </c>
      <c r="N371" s="185" t="s">
        <v>46</v>
      </c>
      <c r="O371" s="67"/>
      <c r="P371" s="186">
        <f>O371*H371</f>
        <v>0</v>
      </c>
      <c r="Q371" s="186">
        <v>8.3000000000000001E-4</v>
      </c>
      <c r="R371" s="186">
        <f>Q371*H371</f>
        <v>5.0214999999999999E-3</v>
      </c>
      <c r="S371" s="186">
        <v>0</v>
      </c>
      <c r="T371" s="18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8" t="s">
        <v>228</v>
      </c>
      <c r="AT371" s="188" t="s">
        <v>163</v>
      </c>
      <c r="AU371" s="188" t="s">
        <v>84</v>
      </c>
      <c r="AY371" s="20" t="s">
        <v>159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20" t="s">
        <v>80</v>
      </c>
      <c r="BK371" s="189">
        <f>ROUND(I371*H371,2)</f>
        <v>0</v>
      </c>
      <c r="BL371" s="20" t="s">
        <v>228</v>
      </c>
      <c r="BM371" s="188" t="s">
        <v>1292</v>
      </c>
    </row>
    <row r="372" spans="1:65" s="2" customFormat="1" ht="29.25">
      <c r="A372" s="37"/>
      <c r="B372" s="38"/>
      <c r="C372" s="39"/>
      <c r="D372" s="190" t="s">
        <v>169</v>
      </c>
      <c r="E372" s="39"/>
      <c r="F372" s="191" t="s">
        <v>1293</v>
      </c>
      <c r="G372" s="39"/>
      <c r="H372" s="39"/>
      <c r="I372" s="192"/>
      <c r="J372" s="39"/>
      <c r="K372" s="39"/>
      <c r="L372" s="42"/>
      <c r="M372" s="193"/>
      <c r="N372" s="194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169</v>
      </c>
      <c r="AU372" s="20" t="s">
        <v>84</v>
      </c>
    </row>
    <row r="373" spans="1:65" s="2" customFormat="1" ht="11.25">
      <c r="A373" s="37"/>
      <c r="B373" s="38"/>
      <c r="C373" s="39"/>
      <c r="D373" s="195" t="s">
        <v>171</v>
      </c>
      <c r="E373" s="39"/>
      <c r="F373" s="196" t="s">
        <v>1294</v>
      </c>
      <c r="G373" s="39"/>
      <c r="H373" s="39"/>
      <c r="I373" s="192"/>
      <c r="J373" s="39"/>
      <c r="K373" s="39"/>
      <c r="L373" s="42"/>
      <c r="M373" s="193"/>
      <c r="N373" s="194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171</v>
      </c>
      <c r="AU373" s="20" t="s">
        <v>84</v>
      </c>
    </row>
    <row r="374" spans="1:65" s="13" customFormat="1" ht="11.25">
      <c r="B374" s="197"/>
      <c r="C374" s="198"/>
      <c r="D374" s="190" t="s">
        <v>173</v>
      </c>
      <c r="E374" s="199" t="s">
        <v>19</v>
      </c>
      <c r="F374" s="200" t="s">
        <v>1017</v>
      </c>
      <c r="G374" s="198"/>
      <c r="H374" s="199" t="s">
        <v>19</v>
      </c>
      <c r="I374" s="201"/>
      <c r="J374" s="198"/>
      <c r="K374" s="198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173</v>
      </c>
      <c r="AU374" s="206" t="s">
        <v>84</v>
      </c>
      <c r="AV374" s="13" t="s">
        <v>80</v>
      </c>
      <c r="AW374" s="13" t="s">
        <v>35</v>
      </c>
      <c r="AX374" s="13" t="s">
        <v>75</v>
      </c>
      <c r="AY374" s="206" t="s">
        <v>159</v>
      </c>
    </row>
    <row r="375" spans="1:65" s="14" customFormat="1" ht="11.25">
      <c r="B375" s="207"/>
      <c r="C375" s="208"/>
      <c r="D375" s="190" t="s">
        <v>173</v>
      </c>
      <c r="E375" s="209" t="s">
        <v>19</v>
      </c>
      <c r="F375" s="210" t="s">
        <v>1226</v>
      </c>
      <c r="G375" s="208"/>
      <c r="H375" s="211">
        <v>6.05</v>
      </c>
      <c r="I375" s="212"/>
      <c r="J375" s="208"/>
      <c r="K375" s="208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173</v>
      </c>
      <c r="AU375" s="217" t="s">
        <v>84</v>
      </c>
      <c r="AV375" s="14" t="s">
        <v>84</v>
      </c>
      <c r="AW375" s="14" t="s">
        <v>35</v>
      </c>
      <c r="AX375" s="14" t="s">
        <v>80</v>
      </c>
      <c r="AY375" s="217" t="s">
        <v>159</v>
      </c>
    </row>
    <row r="376" spans="1:65" s="2" customFormat="1" ht="24.2" customHeight="1">
      <c r="A376" s="37"/>
      <c r="B376" s="38"/>
      <c r="C376" s="177" t="s">
        <v>903</v>
      </c>
      <c r="D376" s="177" t="s">
        <v>163</v>
      </c>
      <c r="E376" s="178" t="s">
        <v>971</v>
      </c>
      <c r="F376" s="179" t="s">
        <v>972</v>
      </c>
      <c r="G376" s="180" t="s">
        <v>166</v>
      </c>
      <c r="H376" s="181">
        <v>47.067</v>
      </c>
      <c r="I376" s="182"/>
      <c r="J376" s="183">
        <f>ROUND(I376*H376,2)</f>
        <v>0</v>
      </c>
      <c r="K376" s="179" t="s">
        <v>167</v>
      </c>
      <c r="L376" s="42"/>
      <c r="M376" s="184" t="s">
        <v>19</v>
      </c>
      <c r="N376" s="185" t="s">
        <v>46</v>
      </c>
      <c r="O376" s="67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8" t="s">
        <v>228</v>
      </c>
      <c r="AT376" s="188" t="s">
        <v>163</v>
      </c>
      <c r="AU376" s="188" t="s">
        <v>84</v>
      </c>
      <c r="AY376" s="20" t="s">
        <v>159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20" t="s">
        <v>80</v>
      </c>
      <c r="BK376" s="189">
        <f>ROUND(I376*H376,2)</f>
        <v>0</v>
      </c>
      <c r="BL376" s="20" t="s">
        <v>228</v>
      </c>
      <c r="BM376" s="188" t="s">
        <v>1295</v>
      </c>
    </row>
    <row r="377" spans="1:65" s="2" customFormat="1" ht="19.5">
      <c r="A377" s="37"/>
      <c r="B377" s="38"/>
      <c r="C377" s="39"/>
      <c r="D377" s="190" t="s">
        <v>169</v>
      </c>
      <c r="E377" s="39"/>
      <c r="F377" s="191" t="s">
        <v>974</v>
      </c>
      <c r="G377" s="39"/>
      <c r="H377" s="39"/>
      <c r="I377" s="192"/>
      <c r="J377" s="39"/>
      <c r="K377" s="39"/>
      <c r="L377" s="42"/>
      <c r="M377" s="193"/>
      <c r="N377" s="194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169</v>
      </c>
      <c r="AU377" s="20" t="s">
        <v>84</v>
      </c>
    </row>
    <row r="378" spans="1:65" s="2" customFormat="1" ht="11.25">
      <c r="A378" s="37"/>
      <c r="B378" s="38"/>
      <c r="C378" s="39"/>
      <c r="D378" s="195" t="s">
        <v>171</v>
      </c>
      <c r="E378" s="39"/>
      <c r="F378" s="196" t="s">
        <v>975</v>
      </c>
      <c r="G378" s="39"/>
      <c r="H378" s="39"/>
      <c r="I378" s="192"/>
      <c r="J378" s="39"/>
      <c r="K378" s="39"/>
      <c r="L378" s="42"/>
      <c r="M378" s="193"/>
      <c r="N378" s="194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171</v>
      </c>
      <c r="AU378" s="20" t="s">
        <v>84</v>
      </c>
    </row>
    <row r="379" spans="1:65" s="13" customFormat="1" ht="11.25">
      <c r="B379" s="197"/>
      <c r="C379" s="198"/>
      <c r="D379" s="190" t="s">
        <v>173</v>
      </c>
      <c r="E379" s="199" t="s">
        <v>19</v>
      </c>
      <c r="F379" s="200" t="s">
        <v>956</v>
      </c>
      <c r="G379" s="198"/>
      <c r="H379" s="199" t="s">
        <v>19</v>
      </c>
      <c r="I379" s="201"/>
      <c r="J379" s="198"/>
      <c r="K379" s="198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173</v>
      </c>
      <c r="AU379" s="206" t="s">
        <v>84</v>
      </c>
      <c r="AV379" s="13" t="s">
        <v>80</v>
      </c>
      <c r="AW379" s="13" t="s">
        <v>35</v>
      </c>
      <c r="AX379" s="13" t="s">
        <v>75</v>
      </c>
      <c r="AY379" s="206" t="s">
        <v>159</v>
      </c>
    </row>
    <row r="380" spans="1:65" s="14" customFormat="1" ht="11.25">
      <c r="B380" s="207"/>
      <c r="C380" s="208"/>
      <c r="D380" s="190" t="s">
        <v>173</v>
      </c>
      <c r="E380" s="209" t="s">
        <v>19</v>
      </c>
      <c r="F380" s="210" t="s">
        <v>1296</v>
      </c>
      <c r="G380" s="208"/>
      <c r="H380" s="211">
        <v>24.2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173</v>
      </c>
      <c r="AU380" s="217" t="s">
        <v>84</v>
      </c>
      <c r="AV380" s="14" t="s">
        <v>84</v>
      </c>
      <c r="AW380" s="14" t="s">
        <v>35</v>
      </c>
      <c r="AX380" s="14" t="s">
        <v>75</v>
      </c>
      <c r="AY380" s="217" t="s">
        <v>159</v>
      </c>
    </row>
    <row r="381" spans="1:65" s="13" customFormat="1" ht="11.25">
      <c r="B381" s="197"/>
      <c r="C381" s="198"/>
      <c r="D381" s="190" t="s">
        <v>173</v>
      </c>
      <c r="E381" s="199" t="s">
        <v>19</v>
      </c>
      <c r="F381" s="200" t="s">
        <v>980</v>
      </c>
      <c r="G381" s="198"/>
      <c r="H381" s="199" t="s">
        <v>19</v>
      </c>
      <c r="I381" s="201"/>
      <c r="J381" s="198"/>
      <c r="K381" s="198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173</v>
      </c>
      <c r="AU381" s="206" t="s">
        <v>84</v>
      </c>
      <c r="AV381" s="13" t="s">
        <v>80</v>
      </c>
      <c r="AW381" s="13" t="s">
        <v>35</v>
      </c>
      <c r="AX381" s="13" t="s">
        <v>75</v>
      </c>
      <c r="AY381" s="206" t="s">
        <v>159</v>
      </c>
    </row>
    <row r="382" spans="1:65" s="14" customFormat="1" ht="11.25">
      <c r="B382" s="207"/>
      <c r="C382" s="208"/>
      <c r="D382" s="190" t="s">
        <v>173</v>
      </c>
      <c r="E382" s="209" t="s">
        <v>19</v>
      </c>
      <c r="F382" s="210" t="s">
        <v>1201</v>
      </c>
      <c r="G382" s="208"/>
      <c r="H382" s="211">
        <v>7.5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173</v>
      </c>
      <c r="AU382" s="217" t="s">
        <v>84</v>
      </c>
      <c r="AV382" s="14" t="s">
        <v>84</v>
      </c>
      <c r="AW382" s="14" t="s">
        <v>35</v>
      </c>
      <c r="AX382" s="14" t="s">
        <v>75</v>
      </c>
      <c r="AY382" s="217" t="s">
        <v>159</v>
      </c>
    </row>
    <row r="383" spans="1:65" s="13" customFormat="1" ht="11.25">
      <c r="B383" s="197"/>
      <c r="C383" s="198"/>
      <c r="D383" s="190" t="s">
        <v>173</v>
      </c>
      <c r="E383" s="199" t="s">
        <v>19</v>
      </c>
      <c r="F383" s="200" t="s">
        <v>982</v>
      </c>
      <c r="G383" s="198"/>
      <c r="H383" s="199" t="s">
        <v>19</v>
      </c>
      <c r="I383" s="201"/>
      <c r="J383" s="198"/>
      <c r="K383" s="198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173</v>
      </c>
      <c r="AU383" s="206" t="s">
        <v>84</v>
      </c>
      <c r="AV383" s="13" t="s">
        <v>80</v>
      </c>
      <c r="AW383" s="13" t="s">
        <v>35</v>
      </c>
      <c r="AX383" s="13" t="s">
        <v>75</v>
      </c>
      <c r="AY383" s="206" t="s">
        <v>159</v>
      </c>
    </row>
    <row r="384" spans="1:65" s="14" customFormat="1" ht="11.25">
      <c r="B384" s="207"/>
      <c r="C384" s="208"/>
      <c r="D384" s="190" t="s">
        <v>173</v>
      </c>
      <c r="E384" s="209" t="s">
        <v>19</v>
      </c>
      <c r="F384" s="210" t="s">
        <v>1297</v>
      </c>
      <c r="G384" s="208"/>
      <c r="H384" s="211">
        <v>3.8</v>
      </c>
      <c r="I384" s="212"/>
      <c r="J384" s="208"/>
      <c r="K384" s="208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173</v>
      </c>
      <c r="AU384" s="217" t="s">
        <v>84</v>
      </c>
      <c r="AV384" s="14" t="s">
        <v>84</v>
      </c>
      <c r="AW384" s="14" t="s">
        <v>35</v>
      </c>
      <c r="AX384" s="14" t="s">
        <v>75</v>
      </c>
      <c r="AY384" s="217" t="s">
        <v>159</v>
      </c>
    </row>
    <row r="385" spans="1:65" s="14" customFormat="1" ht="11.25">
      <c r="B385" s="207"/>
      <c r="C385" s="208"/>
      <c r="D385" s="190" t="s">
        <v>173</v>
      </c>
      <c r="E385" s="209" t="s">
        <v>19</v>
      </c>
      <c r="F385" s="210" t="s">
        <v>1205</v>
      </c>
      <c r="G385" s="208"/>
      <c r="H385" s="211">
        <v>3.6850000000000001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173</v>
      </c>
      <c r="AU385" s="217" t="s">
        <v>84</v>
      </c>
      <c r="AV385" s="14" t="s">
        <v>84</v>
      </c>
      <c r="AW385" s="14" t="s">
        <v>35</v>
      </c>
      <c r="AX385" s="14" t="s">
        <v>75</v>
      </c>
      <c r="AY385" s="217" t="s">
        <v>159</v>
      </c>
    </row>
    <row r="386" spans="1:65" s="13" customFormat="1" ht="11.25">
      <c r="B386" s="197"/>
      <c r="C386" s="198"/>
      <c r="D386" s="190" t="s">
        <v>173</v>
      </c>
      <c r="E386" s="199" t="s">
        <v>19</v>
      </c>
      <c r="F386" s="200" t="s">
        <v>985</v>
      </c>
      <c r="G386" s="198"/>
      <c r="H386" s="199" t="s">
        <v>19</v>
      </c>
      <c r="I386" s="201"/>
      <c r="J386" s="198"/>
      <c r="K386" s="198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173</v>
      </c>
      <c r="AU386" s="206" t="s">
        <v>84</v>
      </c>
      <c r="AV386" s="13" t="s">
        <v>80</v>
      </c>
      <c r="AW386" s="13" t="s">
        <v>35</v>
      </c>
      <c r="AX386" s="13" t="s">
        <v>75</v>
      </c>
      <c r="AY386" s="206" t="s">
        <v>159</v>
      </c>
    </row>
    <row r="387" spans="1:65" s="14" customFormat="1" ht="11.25">
      <c r="B387" s="207"/>
      <c r="C387" s="208"/>
      <c r="D387" s="190" t="s">
        <v>173</v>
      </c>
      <c r="E387" s="209" t="s">
        <v>19</v>
      </c>
      <c r="F387" s="210" t="s">
        <v>1204</v>
      </c>
      <c r="G387" s="208"/>
      <c r="H387" s="211">
        <v>3.8</v>
      </c>
      <c r="I387" s="212"/>
      <c r="J387" s="208"/>
      <c r="K387" s="208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173</v>
      </c>
      <c r="AU387" s="217" t="s">
        <v>84</v>
      </c>
      <c r="AV387" s="14" t="s">
        <v>84</v>
      </c>
      <c r="AW387" s="14" t="s">
        <v>35</v>
      </c>
      <c r="AX387" s="14" t="s">
        <v>75</v>
      </c>
      <c r="AY387" s="217" t="s">
        <v>159</v>
      </c>
    </row>
    <row r="388" spans="1:65" s="14" customFormat="1" ht="11.25">
      <c r="B388" s="207"/>
      <c r="C388" s="208"/>
      <c r="D388" s="190" t="s">
        <v>173</v>
      </c>
      <c r="E388" s="209" t="s">
        <v>19</v>
      </c>
      <c r="F388" s="210" t="s">
        <v>1298</v>
      </c>
      <c r="G388" s="208"/>
      <c r="H388" s="211">
        <v>4.0819999999999999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173</v>
      </c>
      <c r="AU388" s="217" t="s">
        <v>84</v>
      </c>
      <c r="AV388" s="14" t="s">
        <v>84</v>
      </c>
      <c r="AW388" s="14" t="s">
        <v>35</v>
      </c>
      <c r="AX388" s="14" t="s">
        <v>75</v>
      </c>
      <c r="AY388" s="217" t="s">
        <v>159</v>
      </c>
    </row>
    <row r="389" spans="1:65" s="15" customFormat="1" ht="11.25">
      <c r="B389" s="218"/>
      <c r="C389" s="219"/>
      <c r="D389" s="190" t="s">
        <v>173</v>
      </c>
      <c r="E389" s="220" t="s">
        <v>19</v>
      </c>
      <c r="F389" s="221" t="s">
        <v>272</v>
      </c>
      <c r="G389" s="219"/>
      <c r="H389" s="222">
        <v>47.067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173</v>
      </c>
      <c r="AU389" s="228" t="s">
        <v>84</v>
      </c>
      <c r="AV389" s="15" t="s">
        <v>90</v>
      </c>
      <c r="AW389" s="15" t="s">
        <v>35</v>
      </c>
      <c r="AX389" s="15" t="s">
        <v>80</v>
      </c>
      <c r="AY389" s="228" t="s">
        <v>159</v>
      </c>
    </row>
    <row r="390" spans="1:65" s="2" customFormat="1" ht="24.2" customHeight="1">
      <c r="A390" s="37"/>
      <c r="B390" s="38"/>
      <c r="C390" s="177" t="s">
        <v>909</v>
      </c>
      <c r="D390" s="177" t="s">
        <v>163</v>
      </c>
      <c r="E390" s="178" t="s">
        <v>1097</v>
      </c>
      <c r="F390" s="179" t="s">
        <v>1098</v>
      </c>
      <c r="G390" s="180" t="s">
        <v>233</v>
      </c>
      <c r="H390" s="181">
        <v>27.786000000000001</v>
      </c>
      <c r="I390" s="182"/>
      <c r="J390" s="183">
        <f>ROUND(I390*H390,2)</f>
        <v>0</v>
      </c>
      <c r="K390" s="179" t="s">
        <v>167</v>
      </c>
      <c r="L390" s="42"/>
      <c r="M390" s="184" t="s">
        <v>19</v>
      </c>
      <c r="N390" s="185" t="s">
        <v>46</v>
      </c>
      <c r="O390" s="67"/>
      <c r="P390" s="186">
        <f>O390*H390</f>
        <v>0</v>
      </c>
      <c r="Q390" s="186">
        <v>1.0000000000000001E-5</v>
      </c>
      <c r="R390" s="186">
        <f>Q390*H390</f>
        <v>2.7786000000000005E-4</v>
      </c>
      <c r="S390" s="186">
        <v>0</v>
      </c>
      <c r="T390" s="187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88" t="s">
        <v>228</v>
      </c>
      <c r="AT390" s="188" t="s">
        <v>163</v>
      </c>
      <c r="AU390" s="188" t="s">
        <v>84</v>
      </c>
      <c r="AY390" s="20" t="s">
        <v>159</v>
      </c>
      <c r="BE390" s="189">
        <f>IF(N390="základní",J390,0)</f>
        <v>0</v>
      </c>
      <c r="BF390" s="189">
        <f>IF(N390="snížená",J390,0)</f>
        <v>0</v>
      </c>
      <c r="BG390" s="189">
        <f>IF(N390="zákl. přenesená",J390,0)</f>
        <v>0</v>
      </c>
      <c r="BH390" s="189">
        <f>IF(N390="sníž. přenesená",J390,0)</f>
        <v>0</v>
      </c>
      <c r="BI390" s="189">
        <f>IF(N390="nulová",J390,0)</f>
        <v>0</v>
      </c>
      <c r="BJ390" s="20" t="s">
        <v>80</v>
      </c>
      <c r="BK390" s="189">
        <f>ROUND(I390*H390,2)</f>
        <v>0</v>
      </c>
      <c r="BL390" s="20" t="s">
        <v>228</v>
      </c>
      <c r="BM390" s="188" t="s">
        <v>1299</v>
      </c>
    </row>
    <row r="391" spans="1:65" s="2" customFormat="1" ht="19.5">
      <c r="A391" s="37"/>
      <c r="B391" s="38"/>
      <c r="C391" s="39"/>
      <c r="D391" s="190" t="s">
        <v>169</v>
      </c>
      <c r="E391" s="39"/>
      <c r="F391" s="191" t="s">
        <v>1100</v>
      </c>
      <c r="G391" s="39"/>
      <c r="H391" s="39"/>
      <c r="I391" s="192"/>
      <c r="J391" s="39"/>
      <c r="K391" s="39"/>
      <c r="L391" s="42"/>
      <c r="M391" s="193"/>
      <c r="N391" s="194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169</v>
      </c>
      <c r="AU391" s="20" t="s">
        <v>84</v>
      </c>
    </row>
    <row r="392" spans="1:65" s="2" customFormat="1" ht="11.25">
      <c r="A392" s="37"/>
      <c r="B392" s="38"/>
      <c r="C392" s="39"/>
      <c r="D392" s="195" t="s">
        <v>171</v>
      </c>
      <c r="E392" s="39"/>
      <c r="F392" s="196" t="s">
        <v>1101</v>
      </c>
      <c r="G392" s="39"/>
      <c r="H392" s="39"/>
      <c r="I392" s="192"/>
      <c r="J392" s="39"/>
      <c r="K392" s="39"/>
      <c r="L392" s="42"/>
      <c r="M392" s="193"/>
      <c r="N392" s="194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171</v>
      </c>
      <c r="AU392" s="20" t="s">
        <v>84</v>
      </c>
    </row>
    <row r="393" spans="1:65" s="14" customFormat="1" ht="11.25">
      <c r="B393" s="207"/>
      <c r="C393" s="208"/>
      <c r="D393" s="190" t="s">
        <v>173</v>
      </c>
      <c r="E393" s="209" t="s">
        <v>19</v>
      </c>
      <c r="F393" s="210" t="s">
        <v>1289</v>
      </c>
      <c r="G393" s="208"/>
      <c r="H393" s="211">
        <v>27.786000000000001</v>
      </c>
      <c r="I393" s="212"/>
      <c r="J393" s="208"/>
      <c r="K393" s="208"/>
      <c r="L393" s="213"/>
      <c r="M393" s="240"/>
      <c r="N393" s="241"/>
      <c r="O393" s="241"/>
      <c r="P393" s="241"/>
      <c r="Q393" s="241"/>
      <c r="R393" s="241"/>
      <c r="S393" s="241"/>
      <c r="T393" s="242"/>
      <c r="AT393" s="217" t="s">
        <v>173</v>
      </c>
      <c r="AU393" s="217" t="s">
        <v>84</v>
      </c>
      <c r="AV393" s="14" t="s">
        <v>84</v>
      </c>
      <c r="AW393" s="14" t="s">
        <v>35</v>
      </c>
      <c r="AX393" s="14" t="s">
        <v>80</v>
      </c>
      <c r="AY393" s="217" t="s">
        <v>159</v>
      </c>
    </row>
    <row r="394" spans="1:65" s="2" customFormat="1" ht="6.95" customHeight="1">
      <c r="A394" s="37"/>
      <c r="B394" s="50"/>
      <c r="C394" s="51"/>
      <c r="D394" s="51"/>
      <c r="E394" s="51"/>
      <c r="F394" s="51"/>
      <c r="G394" s="51"/>
      <c r="H394" s="51"/>
      <c r="I394" s="51"/>
      <c r="J394" s="51"/>
      <c r="K394" s="51"/>
      <c r="L394" s="42"/>
      <c r="M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</row>
  </sheetData>
  <sheetProtection algorithmName="SHA-512" hashValue="rT0YKbtGBmTdgUkvXBipN1bFIsPfFDqe7NPO9tVJkVq8mEnNl7dLy4Gi64IWzt1/+nH78T7//HApIhNHhr1+BQ==" saltValue="HVgH7comE30mojAcr4lHDTIfWbeAYn/m60v5YnahoFr4+5CsrhGteISLBLJUUB8vZglsD3VvdkADM47/E0f09Q==" spinCount="100000" sheet="1" objects="1" scenarios="1" formatColumns="0" formatRows="0" autoFilter="0"/>
  <autoFilter ref="C95:K393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2" r:id="rId1"/>
    <hyperlink ref="F112" r:id="rId2"/>
    <hyperlink ref="F122" r:id="rId3"/>
    <hyperlink ref="F127" r:id="rId4"/>
    <hyperlink ref="F132" r:id="rId5"/>
    <hyperlink ref="F138" r:id="rId6"/>
    <hyperlink ref="F148" r:id="rId7"/>
    <hyperlink ref="F158" r:id="rId8"/>
    <hyperlink ref="F163" r:id="rId9"/>
    <hyperlink ref="F167" r:id="rId10"/>
    <hyperlink ref="F171" r:id="rId11"/>
    <hyperlink ref="F176" r:id="rId12"/>
    <hyperlink ref="F180" r:id="rId13"/>
    <hyperlink ref="F184" r:id="rId14"/>
    <hyperlink ref="F189" r:id="rId15"/>
    <hyperlink ref="F193" r:id="rId16"/>
    <hyperlink ref="F197" r:id="rId17"/>
    <hyperlink ref="F203" r:id="rId18"/>
    <hyperlink ref="F211" r:id="rId19"/>
    <hyperlink ref="F220" r:id="rId20"/>
    <hyperlink ref="F224" r:id="rId21"/>
    <hyperlink ref="F230" r:id="rId22"/>
    <hyperlink ref="F235" r:id="rId23"/>
    <hyperlink ref="F239" r:id="rId24"/>
    <hyperlink ref="F244" r:id="rId25"/>
    <hyperlink ref="F248" r:id="rId26"/>
    <hyperlink ref="F251" r:id="rId27"/>
    <hyperlink ref="F254" r:id="rId28"/>
    <hyperlink ref="F258" r:id="rId29"/>
    <hyperlink ref="F263" r:id="rId30"/>
    <hyperlink ref="F268" r:id="rId31"/>
    <hyperlink ref="F271" r:id="rId32"/>
    <hyperlink ref="F274" r:id="rId33"/>
    <hyperlink ref="F277" r:id="rId34"/>
    <hyperlink ref="F281" r:id="rId35"/>
    <hyperlink ref="F286" r:id="rId36"/>
    <hyperlink ref="F290" r:id="rId37"/>
    <hyperlink ref="F293" r:id="rId38"/>
    <hyperlink ref="F296" r:id="rId39"/>
    <hyperlink ref="F302" r:id="rId40"/>
    <hyperlink ref="F319" r:id="rId41"/>
    <hyperlink ref="F324" r:id="rId42"/>
    <hyperlink ref="F327" r:id="rId43"/>
    <hyperlink ref="F330" r:id="rId44"/>
    <hyperlink ref="F335" r:id="rId45"/>
    <hyperlink ref="F339" r:id="rId46"/>
    <hyperlink ref="F352" r:id="rId47"/>
    <hyperlink ref="F356" r:id="rId48"/>
    <hyperlink ref="F364" r:id="rId49"/>
    <hyperlink ref="F369" r:id="rId50"/>
    <hyperlink ref="F373" r:id="rId51"/>
    <hyperlink ref="F378" r:id="rId52"/>
    <hyperlink ref="F392" r:id="rId5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1300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ROUND(J95,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ROUND((SUM(BE95:BE332)),  2)</f>
        <v>0</v>
      </c>
      <c r="G33" s="37"/>
      <c r="H33" s="37"/>
      <c r="I33" s="122">
        <v>0.21</v>
      </c>
      <c r="J33" s="121">
        <f>ROUND(((SUM(BE95:BE332))*I33),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ROUND((SUM(BF95:BF332)),  2)</f>
        <v>0</v>
      </c>
      <c r="G34" s="37"/>
      <c r="H34" s="37"/>
      <c r="I34" s="122">
        <v>0.12</v>
      </c>
      <c r="J34" s="121">
        <f>ROUND(((SUM(BF95:BF332))*I34),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ROUND((SUM(BG95:BG332)),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ROUND((SUM(BH95:BH332)),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ROUND((SUM(BI95:BI332)),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6 - Oprava fasády dům p.č. 58 - Hotel u Lva - průjezd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J97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J98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J104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J109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J110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131</v>
      </c>
      <c r="E66" s="147"/>
      <c r="F66" s="147"/>
      <c r="G66" s="147"/>
      <c r="H66" s="147"/>
      <c r="I66" s="147"/>
      <c r="J66" s="148">
        <f>J143</f>
        <v>0</v>
      </c>
      <c r="K66" s="145"/>
      <c r="L66" s="149"/>
    </row>
    <row r="67" spans="1:31" s="10" customFormat="1" ht="14.85" customHeight="1">
      <c r="B67" s="144"/>
      <c r="C67" s="145"/>
      <c r="D67" s="146" t="s">
        <v>132</v>
      </c>
      <c r="E67" s="147"/>
      <c r="F67" s="147"/>
      <c r="G67" s="147"/>
      <c r="H67" s="147"/>
      <c r="I67" s="147"/>
      <c r="J67" s="148">
        <f>J144</f>
        <v>0</v>
      </c>
      <c r="K67" s="145"/>
      <c r="L67" s="149"/>
    </row>
    <row r="68" spans="1:31" s="10" customFormat="1" ht="14.85" customHeight="1">
      <c r="B68" s="144"/>
      <c r="C68" s="145"/>
      <c r="D68" s="146" t="s">
        <v>135</v>
      </c>
      <c r="E68" s="147"/>
      <c r="F68" s="147"/>
      <c r="G68" s="147"/>
      <c r="H68" s="147"/>
      <c r="I68" s="147"/>
      <c r="J68" s="148">
        <f>J197</f>
        <v>0</v>
      </c>
      <c r="K68" s="145"/>
      <c r="L68" s="149"/>
    </row>
    <row r="69" spans="1:31" s="10" customFormat="1" ht="14.85" customHeight="1">
      <c r="B69" s="144"/>
      <c r="C69" s="145"/>
      <c r="D69" s="146" t="s">
        <v>136</v>
      </c>
      <c r="E69" s="147"/>
      <c r="F69" s="147"/>
      <c r="G69" s="147"/>
      <c r="H69" s="147"/>
      <c r="I69" s="147"/>
      <c r="J69" s="148">
        <f>J207</f>
        <v>0</v>
      </c>
      <c r="K69" s="145"/>
      <c r="L69" s="149"/>
    </row>
    <row r="70" spans="1:31" s="10" customFormat="1" ht="14.85" customHeight="1">
      <c r="B70" s="144"/>
      <c r="C70" s="145"/>
      <c r="D70" s="146" t="s">
        <v>137</v>
      </c>
      <c r="E70" s="147"/>
      <c r="F70" s="147"/>
      <c r="G70" s="147"/>
      <c r="H70" s="147"/>
      <c r="I70" s="147"/>
      <c r="J70" s="148">
        <f>J221</f>
        <v>0</v>
      </c>
      <c r="K70" s="145"/>
      <c r="L70" s="149"/>
    </row>
    <row r="71" spans="1:31" s="10" customFormat="1" ht="14.85" customHeight="1">
      <c r="B71" s="144"/>
      <c r="C71" s="145"/>
      <c r="D71" s="146" t="s">
        <v>138</v>
      </c>
      <c r="E71" s="147"/>
      <c r="F71" s="147"/>
      <c r="G71" s="147"/>
      <c r="H71" s="147"/>
      <c r="I71" s="147"/>
      <c r="J71" s="148">
        <f>J225</f>
        <v>0</v>
      </c>
      <c r="K71" s="145"/>
      <c r="L71" s="149"/>
    </row>
    <row r="72" spans="1:31" s="9" customFormat="1" ht="24.95" customHeight="1">
      <c r="B72" s="138"/>
      <c r="C72" s="139"/>
      <c r="D72" s="140" t="s">
        <v>139</v>
      </c>
      <c r="E72" s="141"/>
      <c r="F72" s="141"/>
      <c r="G72" s="141"/>
      <c r="H72" s="141"/>
      <c r="I72" s="141"/>
      <c r="J72" s="142">
        <f>J239</f>
        <v>0</v>
      </c>
      <c r="K72" s="139"/>
      <c r="L72" s="143"/>
    </row>
    <row r="73" spans="1:31" s="10" customFormat="1" ht="19.899999999999999" customHeight="1">
      <c r="B73" s="144"/>
      <c r="C73" s="145"/>
      <c r="D73" s="146" t="s">
        <v>651</v>
      </c>
      <c r="E73" s="147"/>
      <c r="F73" s="147"/>
      <c r="G73" s="147"/>
      <c r="H73" s="147"/>
      <c r="I73" s="147"/>
      <c r="J73" s="148">
        <f>J240</f>
        <v>0</v>
      </c>
      <c r="K73" s="145"/>
      <c r="L73" s="149"/>
    </row>
    <row r="74" spans="1:31" s="10" customFormat="1" ht="19.899999999999999" customHeight="1">
      <c r="B74" s="144"/>
      <c r="C74" s="145"/>
      <c r="D74" s="146" t="s">
        <v>141</v>
      </c>
      <c r="E74" s="147"/>
      <c r="F74" s="147"/>
      <c r="G74" s="147"/>
      <c r="H74" s="147"/>
      <c r="I74" s="147"/>
      <c r="J74" s="148">
        <f>J258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143</v>
      </c>
      <c r="E75" s="147"/>
      <c r="F75" s="147"/>
      <c r="G75" s="147"/>
      <c r="H75" s="147"/>
      <c r="I75" s="147"/>
      <c r="J75" s="148">
        <f>J279</f>
        <v>0</v>
      </c>
      <c r="K75" s="145"/>
      <c r="L75" s="149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144</v>
      </c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26.25" customHeight="1">
      <c r="A85" s="37"/>
      <c r="B85" s="38"/>
      <c r="C85" s="39"/>
      <c r="D85" s="39"/>
      <c r="E85" s="409" t="str">
        <f>E7</f>
        <v>Oprava a údržba podloubí a části vekovních fasád Mírové nám., Bílina</v>
      </c>
      <c r="F85" s="410"/>
      <c r="G85" s="410"/>
      <c r="H85" s="410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119</v>
      </c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66" t="str">
        <f>E9</f>
        <v>6 - Oprava fasády dům p.č. 58 - Hotel u Lva - průjezd</v>
      </c>
      <c r="F87" s="411"/>
      <c r="G87" s="411"/>
      <c r="H87" s="411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Bílina</v>
      </c>
      <c r="G89" s="39"/>
      <c r="H89" s="39"/>
      <c r="I89" s="32" t="s">
        <v>23</v>
      </c>
      <c r="J89" s="62" t="str">
        <f>IF(J12="","",J12)</f>
        <v>6. 12. 2024</v>
      </c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E15</f>
        <v>Město Bílina</v>
      </c>
      <c r="G91" s="39"/>
      <c r="H91" s="39"/>
      <c r="I91" s="32" t="s">
        <v>33</v>
      </c>
      <c r="J91" s="35" t="str">
        <f>E21</f>
        <v xml:space="preserve"> </v>
      </c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31</v>
      </c>
      <c r="D92" s="39"/>
      <c r="E92" s="39"/>
      <c r="F92" s="30" t="str">
        <f>IF(E18="","",E18)</f>
        <v>Vyplň údaj</v>
      </c>
      <c r="G92" s="39"/>
      <c r="H92" s="39"/>
      <c r="I92" s="32" t="s">
        <v>36</v>
      </c>
      <c r="J92" s="35" t="str">
        <f>E24</f>
        <v>Ing. Jaromír Pýcha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0"/>
      <c r="B94" s="151"/>
      <c r="C94" s="152" t="s">
        <v>145</v>
      </c>
      <c r="D94" s="153" t="s">
        <v>60</v>
      </c>
      <c r="E94" s="153" t="s">
        <v>56</v>
      </c>
      <c r="F94" s="153" t="s">
        <v>57</v>
      </c>
      <c r="G94" s="153" t="s">
        <v>146</v>
      </c>
      <c r="H94" s="153" t="s">
        <v>147</v>
      </c>
      <c r="I94" s="153" t="s">
        <v>148</v>
      </c>
      <c r="J94" s="153" t="s">
        <v>123</v>
      </c>
      <c r="K94" s="154" t="s">
        <v>149</v>
      </c>
      <c r="L94" s="155"/>
      <c r="M94" s="71" t="s">
        <v>19</v>
      </c>
      <c r="N94" s="72" t="s">
        <v>45</v>
      </c>
      <c r="O94" s="72" t="s">
        <v>150</v>
      </c>
      <c r="P94" s="72" t="s">
        <v>151</v>
      </c>
      <c r="Q94" s="72" t="s">
        <v>152</v>
      </c>
      <c r="R94" s="72" t="s">
        <v>153</v>
      </c>
      <c r="S94" s="72" t="s">
        <v>154</v>
      </c>
      <c r="T94" s="73" t="s">
        <v>155</v>
      </c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</row>
    <row r="95" spans="1:63" s="2" customFormat="1" ht="22.9" customHeight="1">
      <c r="A95" s="37"/>
      <c r="B95" s="38"/>
      <c r="C95" s="78" t="s">
        <v>156</v>
      </c>
      <c r="D95" s="39"/>
      <c r="E95" s="39"/>
      <c r="F95" s="39"/>
      <c r="G95" s="39"/>
      <c r="H95" s="39"/>
      <c r="I95" s="39"/>
      <c r="J95" s="156">
        <f>BK95</f>
        <v>0</v>
      </c>
      <c r="K95" s="39"/>
      <c r="L95" s="42"/>
      <c r="M95" s="74"/>
      <c r="N95" s="157"/>
      <c r="O95" s="75"/>
      <c r="P95" s="158">
        <f>P96+P239</f>
        <v>0</v>
      </c>
      <c r="Q95" s="75"/>
      <c r="R95" s="158">
        <f>R96+R239</f>
        <v>0.75661186000000002</v>
      </c>
      <c r="S95" s="75"/>
      <c r="T95" s="159">
        <f>T96+T239</f>
        <v>0.61418399999999995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74</v>
      </c>
      <c r="AU95" s="20" t="s">
        <v>124</v>
      </c>
      <c r="BK95" s="160">
        <f>BK96+BK239</f>
        <v>0</v>
      </c>
    </row>
    <row r="96" spans="1:63" s="12" customFormat="1" ht="25.9" customHeight="1">
      <c r="B96" s="161"/>
      <c r="C96" s="162"/>
      <c r="D96" s="163" t="s">
        <v>74</v>
      </c>
      <c r="E96" s="164" t="s">
        <v>157</v>
      </c>
      <c r="F96" s="164" t="s">
        <v>158</v>
      </c>
      <c r="G96" s="162"/>
      <c r="H96" s="162"/>
      <c r="I96" s="165"/>
      <c r="J96" s="166">
        <f>BK96</f>
        <v>0</v>
      </c>
      <c r="K96" s="162"/>
      <c r="L96" s="167"/>
      <c r="M96" s="168"/>
      <c r="N96" s="169"/>
      <c r="O96" s="169"/>
      <c r="P96" s="170">
        <f>P97+P104+P109+P143</f>
        <v>0</v>
      </c>
      <c r="Q96" s="169"/>
      <c r="R96" s="170">
        <f>R97+R104+R109+R143</f>
        <v>0.69379913999999998</v>
      </c>
      <c r="S96" s="169"/>
      <c r="T96" s="171">
        <f>T97+T104+T109+T143</f>
        <v>0.55040299999999998</v>
      </c>
      <c r="AR96" s="172" t="s">
        <v>80</v>
      </c>
      <c r="AT96" s="173" t="s">
        <v>74</v>
      </c>
      <c r="AU96" s="173" t="s">
        <v>75</v>
      </c>
      <c r="AY96" s="172" t="s">
        <v>159</v>
      </c>
      <c r="BK96" s="174">
        <f>BK97+BK104+BK109+BK143</f>
        <v>0</v>
      </c>
    </row>
    <row r="97" spans="1:65" s="12" customFormat="1" ht="22.9" customHeight="1">
      <c r="B97" s="161"/>
      <c r="C97" s="162"/>
      <c r="D97" s="163" t="s">
        <v>74</v>
      </c>
      <c r="E97" s="175" t="s">
        <v>87</v>
      </c>
      <c r="F97" s="175" t="s">
        <v>160</v>
      </c>
      <c r="G97" s="162"/>
      <c r="H97" s="162"/>
      <c r="I97" s="165"/>
      <c r="J97" s="176">
        <f>BK97</f>
        <v>0</v>
      </c>
      <c r="K97" s="162"/>
      <c r="L97" s="167"/>
      <c r="M97" s="168"/>
      <c r="N97" s="169"/>
      <c r="O97" s="169"/>
      <c r="P97" s="170">
        <f>P98</f>
        <v>0</v>
      </c>
      <c r="Q97" s="169"/>
      <c r="R97" s="170">
        <f>R98</f>
        <v>4.0710000000000008E-3</v>
      </c>
      <c r="S97" s="169"/>
      <c r="T97" s="171">
        <f>T98</f>
        <v>6.900000000000001E-5</v>
      </c>
      <c r="AR97" s="172" t="s">
        <v>80</v>
      </c>
      <c r="AT97" s="173" t="s">
        <v>74</v>
      </c>
      <c r="AU97" s="173" t="s">
        <v>80</v>
      </c>
      <c r="AY97" s="172" t="s">
        <v>159</v>
      </c>
      <c r="BK97" s="174">
        <f>BK98</f>
        <v>0</v>
      </c>
    </row>
    <row r="98" spans="1:65" s="12" customFormat="1" ht="20.85" customHeight="1">
      <c r="B98" s="161"/>
      <c r="C98" s="162"/>
      <c r="D98" s="163" t="s">
        <v>74</v>
      </c>
      <c r="E98" s="175" t="s">
        <v>161</v>
      </c>
      <c r="F98" s="175" t="s">
        <v>162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SUM(P99:P103)</f>
        <v>0</v>
      </c>
      <c r="Q98" s="169"/>
      <c r="R98" s="170">
        <f>SUM(R99:R103)</f>
        <v>4.0710000000000008E-3</v>
      </c>
      <c r="S98" s="169"/>
      <c r="T98" s="171">
        <f>SUM(T99:T103)</f>
        <v>6.900000000000001E-5</v>
      </c>
      <c r="AR98" s="172" t="s">
        <v>80</v>
      </c>
      <c r="AT98" s="173" t="s">
        <v>74</v>
      </c>
      <c r="AU98" s="173" t="s">
        <v>84</v>
      </c>
      <c r="AY98" s="172" t="s">
        <v>159</v>
      </c>
      <c r="BK98" s="174">
        <f>SUM(BK99:BK103)</f>
        <v>0</v>
      </c>
    </row>
    <row r="99" spans="1:65" s="2" customFormat="1" ht="24.2" customHeight="1">
      <c r="A99" s="37"/>
      <c r="B99" s="38"/>
      <c r="C99" s="177" t="s">
        <v>80</v>
      </c>
      <c r="D99" s="177" t="s">
        <v>163</v>
      </c>
      <c r="E99" s="178" t="s">
        <v>164</v>
      </c>
      <c r="F99" s="179" t="s">
        <v>165</v>
      </c>
      <c r="G99" s="180" t="s">
        <v>166</v>
      </c>
      <c r="H99" s="181">
        <v>6.9</v>
      </c>
      <c r="I99" s="182"/>
      <c r="J99" s="183">
        <f>ROUND(I99*H99,2)</f>
        <v>0</v>
      </c>
      <c r="K99" s="179" t="s">
        <v>167</v>
      </c>
      <c r="L99" s="42"/>
      <c r="M99" s="184" t="s">
        <v>19</v>
      </c>
      <c r="N99" s="185" t="s">
        <v>46</v>
      </c>
      <c r="O99" s="67"/>
      <c r="P99" s="186">
        <f>O99*H99</f>
        <v>0</v>
      </c>
      <c r="Q99" s="186">
        <v>5.9000000000000003E-4</v>
      </c>
      <c r="R99" s="186">
        <f>Q99*H99</f>
        <v>4.0710000000000008E-3</v>
      </c>
      <c r="S99" s="186">
        <v>1.0000000000000001E-5</v>
      </c>
      <c r="T99" s="187">
        <f>S99*H99</f>
        <v>6.900000000000001E-5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90</v>
      </c>
      <c r="AT99" s="188" t="s">
        <v>163</v>
      </c>
      <c r="AU99" s="188" t="s">
        <v>87</v>
      </c>
      <c r="AY99" s="20" t="s">
        <v>159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80</v>
      </c>
      <c r="BK99" s="189">
        <f>ROUND(I99*H99,2)</f>
        <v>0</v>
      </c>
      <c r="BL99" s="20" t="s">
        <v>90</v>
      </c>
      <c r="BM99" s="188" t="s">
        <v>1301</v>
      </c>
    </row>
    <row r="100" spans="1:65" s="2" customFormat="1" ht="19.5">
      <c r="A100" s="37"/>
      <c r="B100" s="38"/>
      <c r="C100" s="39"/>
      <c r="D100" s="190" t="s">
        <v>169</v>
      </c>
      <c r="E100" s="39"/>
      <c r="F100" s="191" t="s">
        <v>170</v>
      </c>
      <c r="G100" s="39"/>
      <c r="H100" s="39"/>
      <c r="I100" s="192"/>
      <c r="J100" s="39"/>
      <c r="K100" s="39"/>
      <c r="L100" s="42"/>
      <c r="M100" s="193"/>
      <c r="N100" s="194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169</v>
      </c>
      <c r="AU100" s="20" t="s">
        <v>87</v>
      </c>
    </row>
    <row r="101" spans="1:65" s="2" customFormat="1" ht="11.25">
      <c r="A101" s="37"/>
      <c r="B101" s="38"/>
      <c r="C101" s="39"/>
      <c r="D101" s="195" t="s">
        <v>171</v>
      </c>
      <c r="E101" s="39"/>
      <c r="F101" s="196" t="s">
        <v>172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171</v>
      </c>
      <c r="AU101" s="20" t="s">
        <v>87</v>
      </c>
    </row>
    <row r="102" spans="1:65" s="13" customFormat="1" ht="11.25">
      <c r="B102" s="197"/>
      <c r="C102" s="198"/>
      <c r="D102" s="190" t="s">
        <v>173</v>
      </c>
      <c r="E102" s="199" t="s">
        <v>19</v>
      </c>
      <c r="F102" s="200" t="s">
        <v>999</v>
      </c>
      <c r="G102" s="198"/>
      <c r="H102" s="199" t="s">
        <v>19</v>
      </c>
      <c r="I102" s="201"/>
      <c r="J102" s="198"/>
      <c r="K102" s="198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173</v>
      </c>
      <c r="AU102" s="206" t="s">
        <v>87</v>
      </c>
      <c r="AV102" s="13" t="s">
        <v>80</v>
      </c>
      <c r="AW102" s="13" t="s">
        <v>35</v>
      </c>
      <c r="AX102" s="13" t="s">
        <v>75</v>
      </c>
      <c r="AY102" s="206" t="s">
        <v>159</v>
      </c>
    </row>
    <row r="103" spans="1:65" s="14" customFormat="1" ht="11.25">
      <c r="B103" s="207"/>
      <c r="C103" s="208"/>
      <c r="D103" s="190" t="s">
        <v>173</v>
      </c>
      <c r="E103" s="209" t="s">
        <v>19</v>
      </c>
      <c r="F103" s="210" t="s">
        <v>1302</v>
      </c>
      <c r="G103" s="208"/>
      <c r="H103" s="211">
        <v>6.9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173</v>
      </c>
      <c r="AU103" s="217" t="s">
        <v>87</v>
      </c>
      <c r="AV103" s="14" t="s">
        <v>84</v>
      </c>
      <c r="AW103" s="14" t="s">
        <v>35</v>
      </c>
      <c r="AX103" s="14" t="s">
        <v>75</v>
      </c>
      <c r="AY103" s="217" t="s">
        <v>159</v>
      </c>
    </row>
    <row r="104" spans="1:65" s="12" customFormat="1" ht="22.9" customHeight="1">
      <c r="B104" s="161"/>
      <c r="C104" s="162"/>
      <c r="D104" s="163" t="s">
        <v>74</v>
      </c>
      <c r="E104" s="175" t="s">
        <v>93</v>
      </c>
      <c r="F104" s="175" t="s">
        <v>654</v>
      </c>
      <c r="G104" s="162"/>
      <c r="H104" s="162"/>
      <c r="I104" s="165"/>
      <c r="J104" s="176">
        <f>BK104</f>
        <v>0</v>
      </c>
      <c r="K104" s="162"/>
      <c r="L104" s="167"/>
      <c r="M104" s="168"/>
      <c r="N104" s="169"/>
      <c r="O104" s="169"/>
      <c r="P104" s="170">
        <f>SUM(P105:P108)</f>
        <v>0</v>
      </c>
      <c r="Q104" s="169"/>
      <c r="R104" s="170">
        <f>SUM(R105:R108)</f>
        <v>0</v>
      </c>
      <c r="S104" s="169"/>
      <c r="T104" s="171">
        <f>SUM(T105:T108)</f>
        <v>0</v>
      </c>
      <c r="AR104" s="172" t="s">
        <v>80</v>
      </c>
      <c r="AT104" s="173" t="s">
        <v>74</v>
      </c>
      <c r="AU104" s="173" t="s">
        <v>80</v>
      </c>
      <c r="AY104" s="172" t="s">
        <v>159</v>
      </c>
      <c r="BK104" s="174">
        <f>SUM(BK105:BK108)</f>
        <v>0</v>
      </c>
    </row>
    <row r="105" spans="1:65" s="2" customFormat="1" ht="21.75" customHeight="1">
      <c r="A105" s="37"/>
      <c r="B105" s="38"/>
      <c r="C105" s="177" t="s">
        <v>84</v>
      </c>
      <c r="D105" s="177" t="s">
        <v>163</v>
      </c>
      <c r="E105" s="178" t="s">
        <v>655</v>
      </c>
      <c r="F105" s="179" t="s">
        <v>656</v>
      </c>
      <c r="G105" s="180" t="s">
        <v>233</v>
      </c>
      <c r="H105" s="181">
        <v>1</v>
      </c>
      <c r="I105" s="182"/>
      <c r="J105" s="183">
        <f>ROUND(I105*H105,2)</f>
        <v>0</v>
      </c>
      <c r="K105" s="179" t="s">
        <v>19</v>
      </c>
      <c r="L105" s="42"/>
      <c r="M105" s="184" t="s">
        <v>19</v>
      </c>
      <c r="N105" s="185" t="s">
        <v>46</v>
      </c>
      <c r="O105" s="67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8" t="s">
        <v>90</v>
      </c>
      <c r="AT105" s="188" t="s">
        <v>163</v>
      </c>
      <c r="AU105" s="188" t="s">
        <v>84</v>
      </c>
      <c r="AY105" s="20" t="s">
        <v>159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20" t="s">
        <v>80</v>
      </c>
      <c r="BK105" s="189">
        <f>ROUND(I105*H105,2)</f>
        <v>0</v>
      </c>
      <c r="BL105" s="20" t="s">
        <v>90</v>
      </c>
      <c r="BM105" s="188" t="s">
        <v>1303</v>
      </c>
    </row>
    <row r="106" spans="1:65" s="2" customFormat="1" ht="11.25">
      <c r="A106" s="37"/>
      <c r="B106" s="38"/>
      <c r="C106" s="39"/>
      <c r="D106" s="190" t="s">
        <v>169</v>
      </c>
      <c r="E106" s="39"/>
      <c r="F106" s="191" t="s">
        <v>656</v>
      </c>
      <c r="G106" s="39"/>
      <c r="H106" s="39"/>
      <c r="I106" s="192"/>
      <c r="J106" s="39"/>
      <c r="K106" s="39"/>
      <c r="L106" s="42"/>
      <c r="M106" s="193"/>
      <c r="N106" s="194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169</v>
      </c>
      <c r="AU106" s="20" t="s">
        <v>84</v>
      </c>
    </row>
    <row r="107" spans="1:65" s="2" customFormat="1" ht="24.2" customHeight="1">
      <c r="A107" s="37"/>
      <c r="B107" s="38"/>
      <c r="C107" s="177" t="s">
        <v>87</v>
      </c>
      <c r="D107" s="177" t="s">
        <v>163</v>
      </c>
      <c r="E107" s="178" t="s">
        <v>1304</v>
      </c>
      <c r="F107" s="179" t="s">
        <v>1305</v>
      </c>
      <c r="G107" s="180" t="s">
        <v>507</v>
      </c>
      <c r="H107" s="181">
        <v>1</v>
      </c>
      <c r="I107" s="182"/>
      <c r="J107" s="183">
        <f>ROUND(I107*H107,2)</f>
        <v>0</v>
      </c>
      <c r="K107" s="179" t="s">
        <v>19</v>
      </c>
      <c r="L107" s="42"/>
      <c r="M107" s="184" t="s">
        <v>19</v>
      </c>
      <c r="N107" s="185" t="s">
        <v>46</v>
      </c>
      <c r="O107" s="67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90</v>
      </c>
      <c r="AT107" s="188" t="s">
        <v>163</v>
      </c>
      <c r="AU107" s="188" t="s">
        <v>84</v>
      </c>
      <c r="AY107" s="20" t="s">
        <v>159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80</v>
      </c>
      <c r="BK107" s="189">
        <f>ROUND(I107*H107,2)</f>
        <v>0</v>
      </c>
      <c r="BL107" s="20" t="s">
        <v>90</v>
      </c>
      <c r="BM107" s="188" t="s">
        <v>1306</v>
      </c>
    </row>
    <row r="108" spans="1:65" s="2" customFormat="1" ht="19.5">
      <c r="A108" s="37"/>
      <c r="B108" s="38"/>
      <c r="C108" s="39"/>
      <c r="D108" s="190" t="s">
        <v>169</v>
      </c>
      <c r="E108" s="39"/>
      <c r="F108" s="191" t="s">
        <v>1305</v>
      </c>
      <c r="G108" s="39"/>
      <c r="H108" s="39"/>
      <c r="I108" s="192"/>
      <c r="J108" s="39"/>
      <c r="K108" s="39"/>
      <c r="L108" s="42"/>
      <c r="M108" s="193"/>
      <c r="N108" s="194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169</v>
      </c>
      <c r="AU108" s="20" t="s">
        <v>84</v>
      </c>
    </row>
    <row r="109" spans="1:65" s="12" customFormat="1" ht="22.9" customHeight="1">
      <c r="B109" s="161"/>
      <c r="C109" s="162"/>
      <c r="D109" s="163" t="s">
        <v>74</v>
      </c>
      <c r="E109" s="175" t="s">
        <v>96</v>
      </c>
      <c r="F109" s="175" t="s">
        <v>211</v>
      </c>
      <c r="G109" s="162"/>
      <c r="H109" s="162"/>
      <c r="I109" s="165"/>
      <c r="J109" s="176">
        <f>BK109</f>
        <v>0</v>
      </c>
      <c r="K109" s="162"/>
      <c r="L109" s="167"/>
      <c r="M109" s="168"/>
      <c r="N109" s="169"/>
      <c r="O109" s="169"/>
      <c r="P109" s="170">
        <f>P110</f>
        <v>0</v>
      </c>
      <c r="Q109" s="169"/>
      <c r="R109" s="170">
        <f>R110</f>
        <v>0.68972813999999993</v>
      </c>
      <c r="S109" s="169"/>
      <c r="T109" s="171">
        <f>T110</f>
        <v>1.4519999999999999E-3</v>
      </c>
      <c r="AR109" s="172" t="s">
        <v>80</v>
      </c>
      <c r="AT109" s="173" t="s">
        <v>74</v>
      </c>
      <c r="AU109" s="173" t="s">
        <v>80</v>
      </c>
      <c r="AY109" s="172" t="s">
        <v>159</v>
      </c>
      <c r="BK109" s="174">
        <f>BK110</f>
        <v>0</v>
      </c>
    </row>
    <row r="110" spans="1:65" s="12" customFormat="1" ht="20.85" customHeight="1">
      <c r="B110" s="161"/>
      <c r="C110" s="162"/>
      <c r="D110" s="163" t="s">
        <v>74</v>
      </c>
      <c r="E110" s="175" t="s">
        <v>229</v>
      </c>
      <c r="F110" s="175" t="s">
        <v>230</v>
      </c>
      <c r="G110" s="162"/>
      <c r="H110" s="162"/>
      <c r="I110" s="165"/>
      <c r="J110" s="176">
        <f>BK110</f>
        <v>0</v>
      </c>
      <c r="K110" s="162"/>
      <c r="L110" s="167"/>
      <c r="M110" s="168"/>
      <c r="N110" s="169"/>
      <c r="O110" s="169"/>
      <c r="P110" s="170">
        <f>SUM(P111:P142)</f>
        <v>0</v>
      </c>
      <c r="Q110" s="169"/>
      <c r="R110" s="170">
        <f>SUM(R111:R142)</f>
        <v>0.68972813999999993</v>
      </c>
      <c r="S110" s="169"/>
      <c r="T110" s="171">
        <f>SUM(T111:T142)</f>
        <v>1.4519999999999999E-3</v>
      </c>
      <c r="AR110" s="172" t="s">
        <v>80</v>
      </c>
      <c r="AT110" s="173" t="s">
        <v>74</v>
      </c>
      <c r="AU110" s="173" t="s">
        <v>84</v>
      </c>
      <c r="AY110" s="172" t="s">
        <v>159</v>
      </c>
      <c r="BK110" s="174">
        <f>SUM(BK111:BK142)</f>
        <v>0</v>
      </c>
    </row>
    <row r="111" spans="1:65" s="2" customFormat="1" ht="24.2" customHeight="1">
      <c r="A111" s="37"/>
      <c r="B111" s="38"/>
      <c r="C111" s="177" t="s">
        <v>90</v>
      </c>
      <c r="D111" s="177" t="s">
        <v>163</v>
      </c>
      <c r="E111" s="178" t="s">
        <v>678</v>
      </c>
      <c r="F111" s="179" t="s">
        <v>679</v>
      </c>
      <c r="G111" s="180" t="s">
        <v>233</v>
      </c>
      <c r="H111" s="181">
        <v>32.938000000000002</v>
      </c>
      <c r="I111" s="182"/>
      <c r="J111" s="183">
        <f>ROUND(I111*H111,2)</f>
        <v>0</v>
      </c>
      <c r="K111" s="179" t="s">
        <v>167</v>
      </c>
      <c r="L111" s="42"/>
      <c r="M111" s="184" t="s">
        <v>19</v>
      </c>
      <c r="N111" s="185" t="s">
        <v>46</v>
      </c>
      <c r="O111" s="67"/>
      <c r="P111" s="186">
        <f>O111*H111</f>
        <v>0</v>
      </c>
      <c r="Q111" s="186">
        <v>5.4299999999999999E-3</v>
      </c>
      <c r="R111" s="186">
        <f>Q111*H111</f>
        <v>0.17885334</v>
      </c>
      <c r="S111" s="186">
        <v>0</v>
      </c>
      <c r="T111" s="18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8" t="s">
        <v>90</v>
      </c>
      <c r="AT111" s="188" t="s">
        <v>163</v>
      </c>
      <c r="AU111" s="188" t="s">
        <v>87</v>
      </c>
      <c r="AY111" s="20" t="s">
        <v>159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20" t="s">
        <v>80</v>
      </c>
      <c r="BK111" s="189">
        <f>ROUND(I111*H111,2)</f>
        <v>0</v>
      </c>
      <c r="BL111" s="20" t="s">
        <v>90</v>
      </c>
      <c r="BM111" s="188" t="s">
        <v>1307</v>
      </c>
    </row>
    <row r="112" spans="1:65" s="2" customFormat="1" ht="19.5">
      <c r="A112" s="37"/>
      <c r="B112" s="38"/>
      <c r="C112" s="39"/>
      <c r="D112" s="190" t="s">
        <v>169</v>
      </c>
      <c r="E112" s="39"/>
      <c r="F112" s="191" t="s">
        <v>681</v>
      </c>
      <c r="G112" s="39"/>
      <c r="H112" s="39"/>
      <c r="I112" s="192"/>
      <c r="J112" s="39"/>
      <c r="K112" s="39"/>
      <c r="L112" s="42"/>
      <c r="M112" s="193"/>
      <c r="N112" s="194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169</v>
      </c>
      <c r="AU112" s="20" t="s">
        <v>87</v>
      </c>
    </row>
    <row r="113" spans="1:65" s="2" customFormat="1" ht="11.25">
      <c r="A113" s="37"/>
      <c r="B113" s="38"/>
      <c r="C113" s="39"/>
      <c r="D113" s="195" t="s">
        <v>171</v>
      </c>
      <c r="E113" s="39"/>
      <c r="F113" s="196" t="s">
        <v>682</v>
      </c>
      <c r="G113" s="39"/>
      <c r="H113" s="39"/>
      <c r="I113" s="192"/>
      <c r="J113" s="39"/>
      <c r="K113" s="39"/>
      <c r="L113" s="42"/>
      <c r="M113" s="193"/>
      <c r="N113" s="194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171</v>
      </c>
      <c r="AU113" s="20" t="s">
        <v>87</v>
      </c>
    </row>
    <row r="114" spans="1:65" s="13" customFormat="1" ht="11.25">
      <c r="B114" s="197"/>
      <c r="C114" s="198"/>
      <c r="D114" s="190" t="s">
        <v>173</v>
      </c>
      <c r="E114" s="199" t="s">
        <v>19</v>
      </c>
      <c r="F114" s="200" t="s">
        <v>1003</v>
      </c>
      <c r="G114" s="198"/>
      <c r="H114" s="199" t="s">
        <v>19</v>
      </c>
      <c r="I114" s="201"/>
      <c r="J114" s="198"/>
      <c r="K114" s="198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173</v>
      </c>
      <c r="AU114" s="206" t="s">
        <v>87</v>
      </c>
      <c r="AV114" s="13" t="s">
        <v>80</v>
      </c>
      <c r="AW114" s="13" t="s">
        <v>35</v>
      </c>
      <c r="AX114" s="13" t="s">
        <v>75</v>
      </c>
      <c r="AY114" s="206" t="s">
        <v>159</v>
      </c>
    </row>
    <row r="115" spans="1:65" s="14" customFormat="1" ht="11.25">
      <c r="B115" s="207"/>
      <c r="C115" s="208"/>
      <c r="D115" s="190" t="s">
        <v>173</v>
      </c>
      <c r="E115" s="209" t="s">
        <v>19</v>
      </c>
      <c r="F115" s="210" t="s">
        <v>1308</v>
      </c>
      <c r="G115" s="208"/>
      <c r="H115" s="211">
        <v>38.457999999999998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173</v>
      </c>
      <c r="AU115" s="217" t="s">
        <v>87</v>
      </c>
      <c r="AV115" s="14" t="s">
        <v>84</v>
      </c>
      <c r="AW115" s="14" t="s">
        <v>35</v>
      </c>
      <c r="AX115" s="14" t="s">
        <v>75</v>
      </c>
      <c r="AY115" s="217" t="s">
        <v>159</v>
      </c>
    </row>
    <row r="116" spans="1:65" s="13" customFormat="1" ht="11.25">
      <c r="B116" s="197"/>
      <c r="C116" s="198"/>
      <c r="D116" s="190" t="s">
        <v>173</v>
      </c>
      <c r="E116" s="199" t="s">
        <v>19</v>
      </c>
      <c r="F116" s="200" t="s">
        <v>690</v>
      </c>
      <c r="G116" s="198"/>
      <c r="H116" s="199" t="s">
        <v>19</v>
      </c>
      <c r="I116" s="201"/>
      <c r="J116" s="198"/>
      <c r="K116" s="198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173</v>
      </c>
      <c r="AU116" s="206" t="s">
        <v>87</v>
      </c>
      <c r="AV116" s="13" t="s">
        <v>80</v>
      </c>
      <c r="AW116" s="13" t="s">
        <v>35</v>
      </c>
      <c r="AX116" s="13" t="s">
        <v>75</v>
      </c>
      <c r="AY116" s="206" t="s">
        <v>159</v>
      </c>
    </row>
    <row r="117" spans="1:65" s="14" customFormat="1" ht="11.25">
      <c r="B117" s="207"/>
      <c r="C117" s="208"/>
      <c r="D117" s="190" t="s">
        <v>173</v>
      </c>
      <c r="E117" s="209" t="s">
        <v>19</v>
      </c>
      <c r="F117" s="210" t="s">
        <v>1309</v>
      </c>
      <c r="G117" s="208"/>
      <c r="H117" s="211">
        <v>-5.52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173</v>
      </c>
      <c r="AU117" s="217" t="s">
        <v>87</v>
      </c>
      <c r="AV117" s="14" t="s">
        <v>84</v>
      </c>
      <c r="AW117" s="14" t="s">
        <v>35</v>
      </c>
      <c r="AX117" s="14" t="s">
        <v>75</v>
      </c>
      <c r="AY117" s="217" t="s">
        <v>159</v>
      </c>
    </row>
    <row r="118" spans="1:65" s="15" customFormat="1" ht="11.25">
      <c r="B118" s="218"/>
      <c r="C118" s="219"/>
      <c r="D118" s="190" t="s">
        <v>173</v>
      </c>
      <c r="E118" s="220" t="s">
        <v>19</v>
      </c>
      <c r="F118" s="221" t="s">
        <v>272</v>
      </c>
      <c r="G118" s="219"/>
      <c r="H118" s="222">
        <v>32.938000000000002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173</v>
      </c>
      <c r="AU118" s="228" t="s">
        <v>87</v>
      </c>
      <c r="AV118" s="15" t="s">
        <v>90</v>
      </c>
      <c r="AW118" s="15" t="s">
        <v>35</v>
      </c>
      <c r="AX118" s="15" t="s">
        <v>80</v>
      </c>
      <c r="AY118" s="228" t="s">
        <v>159</v>
      </c>
    </row>
    <row r="119" spans="1:65" s="2" customFormat="1" ht="24.2" customHeight="1">
      <c r="A119" s="37"/>
      <c r="B119" s="38"/>
      <c r="C119" s="177" t="s">
        <v>93</v>
      </c>
      <c r="D119" s="177" t="s">
        <v>163</v>
      </c>
      <c r="E119" s="178" t="s">
        <v>231</v>
      </c>
      <c r="F119" s="179" t="s">
        <v>232</v>
      </c>
      <c r="G119" s="180" t="s">
        <v>233</v>
      </c>
      <c r="H119" s="181">
        <v>5.52</v>
      </c>
      <c r="I119" s="182"/>
      <c r="J119" s="183">
        <f>ROUND(I119*H119,2)</f>
        <v>0</v>
      </c>
      <c r="K119" s="179" t="s">
        <v>167</v>
      </c>
      <c r="L119" s="42"/>
      <c r="M119" s="184" t="s">
        <v>19</v>
      </c>
      <c r="N119" s="185" t="s">
        <v>46</v>
      </c>
      <c r="O119" s="67"/>
      <c r="P119" s="186">
        <f>O119*H119</f>
        <v>0</v>
      </c>
      <c r="Q119" s="186">
        <v>5.0939999999999999E-2</v>
      </c>
      <c r="R119" s="186">
        <f>Q119*H119</f>
        <v>0.28118879999999996</v>
      </c>
      <c r="S119" s="186">
        <v>0</v>
      </c>
      <c r="T119" s="18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8" t="s">
        <v>90</v>
      </c>
      <c r="AT119" s="188" t="s">
        <v>163</v>
      </c>
      <c r="AU119" s="188" t="s">
        <v>87</v>
      </c>
      <c r="AY119" s="20" t="s">
        <v>159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20" t="s">
        <v>80</v>
      </c>
      <c r="BK119" s="189">
        <f>ROUND(I119*H119,2)</f>
        <v>0</v>
      </c>
      <c r="BL119" s="20" t="s">
        <v>90</v>
      </c>
      <c r="BM119" s="188" t="s">
        <v>1310</v>
      </c>
    </row>
    <row r="120" spans="1:65" s="2" customFormat="1" ht="19.5">
      <c r="A120" s="37"/>
      <c r="B120" s="38"/>
      <c r="C120" s="39"/>
      <c r="D120" s="190" t="s">
        <v>169</v>
      </c>
      <c r="E120" s="39"/>
      <c r="F120" s="191" t="s">
        <v>235</v>
      </c>
      <c r="G120" s="39"/>
      <c r="H120" s="39"/>
      <c r="I120" s="192"/>
      <c r="J120" s="39"/>
      <c r="K120" s="39"/>
      <c r="L120" s="42"/>
      <c r="M120" s="193"/>
      <c r="N120" s="194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169</v>
      </c>
      <c r="AU120" s="20" t="s">
        <v>87</v>
      </c>
    </row>
    <row r="121" spans="1:65" s="2" customFormat="1" ht="11.25">
      <c r="A121" s="37"/>
      <c r="B121" s="38"/>
      <c r="C121" s="39"/>
      <c r="D121" s="195" t="s">
        <v>171</v>
      </c>
      <c r="E121" s="39"/>
      <c r="F121" s="196" t="s">
        <v>236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171</v>
      </c>
      <c r="AU121" s="20" t="s">
        <v>87</v>
      </c>
    </row>
    <row r="122" spans="1:65" s="13" customFormat="1" ht="11.25">
      <c r="B122" s="197"/>
      <c r="C122" s="198"/>
      <c r="D122" s="190" t="s">
        <v>173</v>
      </c>
      <c r="E122" s="199" t="s">
        <v>19</v>
      </c>
      <c r="F122" s="200" t="s">
        <v>999</v>
      </c>
      <c r="G122" s="198"/>
      <c r="H122" s="199" t="s">
        <v>19</v>
      </c>
      <c r="I122" s="201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173</v>
      </c>
      <c r="AU122" s="206" t="s">
        <v>87</v>
      </c>
      <c r="AV122" s="13" t="s">
        <v>80</v>
      </c>
      <c r="AW122" s="13" t="s">
        <v>35</v>
      </c>
      <c r="AX122" s="13" t="s">
        <v>75</v>
      </c>
      <c r="AY122" s="206" t="s">
        <v>159</v>
      </c>
    </row>
    <row r="123" spans="1:65" s="14" customFormat="1" ht="11.25">
      <c r="B123" s="207"/>
      <c r="C123" s="208"/>
      <c r="D123" s="190" t="s">
        <v>173</v>
      </c>
      <c r="E123" s="209" t="s">
        <v>19</v>
      </c>
      <c r="F123" s="210" t="s">
        <v>1311</v>
      </c>
      <c r="G123" s="208"/>
      <c r="H123" s="211">
        <v>5.52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173</v>
      </c>
      <c r="AU123" s="217" t="s">
        <v>87</v>
      </c>
      <c r="AV123" s="14" t="s">
        <v>84</v>
      </c>
      <c r="AW123" s="14" t="s">
        <v>35</v>
      </c>
      <c r="AX123" s="14" t="s">
        <v>80</v>
      </c>
      <c r="AY123" s="217" t="s">
        <v>159</v>
      </c>
    </row>
    <row r="124" spans="1:65" s="2" customFormat="1" ht="24.2" customHeight="1">
      <c r="A124" s="37"/>
      <c r="B124" s="38"/>
      <c r="C124" s="177" t="s">
        <v>96</v>
      </c>
      <c r="D124" s="177" t="s">
        <v>163</v>
      </c>
      <c r="E124" s="178" t="s">
        <v>238</v>
      </c>
      <c r="F124" s="179" t="s">
        <v>239</v>
      </c>
      <c r="G124" s="180" t="s">
        <v>233</v>
      </c>
      <c r="H124" s="181">
        <v>5.52</v>
      </c>
      <c r="I124" s="182"/>
      <c r="J124" s="183">
        <f>ROUND(I124*H124,2)</f>
        <v>0</v>
      </c>
      <c r="K124" s="179" t="s">
        <v>167</v>
      </c>
      <c r="L124" s="42"/>
      <c r="M124" s="184" t="s">
        <v>19</v>
      </c>
      <c r="N124" s="185" t="s">
        <v>46</v>
      </c>
      <c r="O124" s="67"/>
      <c r="P124" s="186">
        <f>O124*H124</f>
        <v>0</v>
      </c>
      <c r="Q124" s="186">
        <v>6.4999999999999997E-3</v>
      </c>
      <c r="R124" s="186">
        <f>Q124*H124</f>
        <v>3.5879999999999995E-2</v>
      </c>
      <c r="S124" s="186">
        <v>0</v>
      </c>
      <c r="T124" s="18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8" t="s">
        <v>90</v>
      </c>
      <c r="AT124" s="188" t="s">
        <v>163</v>
      </c>
      <c r="AU124" s="188" t="s">
        <v>87</v>
      </c>
      <c r="AY124" s="20" t="s">
        <v>159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20" t="s">
        <v>80</v>
      </c>
      <c r="BK124" s="189">
        <f>ROUND(I124*H124,2)</f>
        <v>0</v>
      </c>
      <c r="BL124" s="20" t="s">
        <v>90</v>
      </c>
      <c r="BM124" s="188" t="s">
        <v>1312</v>
      </c>
    </row>
    <row r="125" spans="1:65" s="2" customFormat="1" ht="19.5">
      <c r="A125" s="37"/>
      <c r="B125" s="38"/>
      <c r="C125" s="39"/>
      <c r="D125" s="190" t="s">
        <v>169</v>
      </c>
      <c r="E125" s="39"/>
      <c r="F125" s="191" t="s">
        <v>241</v>
      </c>
      <c r="G125" s="39"/>
      <c r="H125" s="39"/>
      <c r="I125" s="192"/>
      <c r="J125" s="39"/>
      <c r="K125" s="39"/>
      <c r="L125" s="42"/>
      <c r="M125" s="193"/>
      <c r="N125" s="194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169</v>
      </c>
      <c r="AU125" s="20" t="s">
        <v>87</v>
      </c>
    </row>
    <row r="126" spans="1:65" s="2" customFormat="1" ht="11.25">
      <c r="A126" s="37"/>
      <c r="B126" s="38"/>
      <c r="C126" s="39"/>
      <c r="D126" s="195" t="s">
        <v>171</v>
      </c>
      <c r="E126" s="39"/>
      <c r="F126" s="196" t="s">
        <v>242</v>
      </c>
      <c r="G126" s="39"/>
      <c r="H126" s="39"/>
      <c r="I126" s="192"/>
      <c r="J126" s="39"/>
      <c r="K126" s="39"/>
      <c r="L126" s="42"/>
      <c r="M126" s="193"/>
      <c r="N126" s="194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171</v>
      </c>
      <c r="AU126" s="20" t="s">
        <v>87</v>
      </c>
    </row>
    <row r="127" spans="1:65" s="13" customFormat="1" ht="11.25">
      <c r="B127" s="197"/>
      <c r="C127" s="198"/>
      <c r="D127" s="190" t="s">
        <v>173</v>
      </c>
      <c r="E127" s="199" t="s">
        <v>19</v>
      </c>
      <c r="F127" s="200" t="s">
        <v>999</v>
      </c>
      <c r="G127" s="198"/>
      <c r="H127" s="199" t="s">
        <v>19</v>
      </c>
      <c r="I127" s="201"/>
      <c r="J127" s="198"/>
      <c r="K127" s="198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173</v>
      </c>
      <c r="AU127" s="206" t="s">
        <v>87</v>
      </c>
      <c r="AV127" s="13" t="s">
        <v>80</v>
      </c>
      <c r="AW127" s="13" t="s">
        <v>35</v>
      </c>
      <c r="AX127" s="13" t="s">
        <v>75</v>
      </c>
      <c r="AY127" s="206" t="s">
        <v>159</v>
      </c>
    </row>
    <row r="128" spans="1:65" s="14" customFormat="1" ht="11.25">
      <c r="B128" s="207"/>
      <c r="C128" s="208"/>
      <c r="D128" s="190" t="s">
        <v>173</v>
      </c>
      <c r="E128" s="209" t="s">
        <v>19</v>
      </c>
      <c r="F128" s="210" t="s">
        <v>1311</v>
      </c>
      <c r="G128" s="208"/>
      <c r="H128" s="211">
        <v>5.52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173</v>
      </c>
      <c r="AU128" s="217" t="s">
        <v>87</v>
      </c>
      <c r="AV128" s="14" t="s">
        <v>84</v>
      </c>
      <c r="AW128" s="14" t="s">
        <v>35</v>
      </c>
      <c r="AX128" s="14" t="s">
        <v>80</v>
      </c>
      <c r="AY128" s="217" t="s">
        <v>159</v>
      </c>
    </row>
    <row r="129" spans="1:65" s="2" customFormat="1" ht="24.2" customHeight="1">
      <c r="A129" s="37"/>
      <c r="B129" s="38"/>
      <c r="C129" s="177" t="s">
        <v>99</v>
      </c>
      <c r="D129" s="177" t="s">
        <v>163</v>
      </c>
      <c r="E129" s="178" t="s">
        <v>243</v>
      </c>
      <c r="F129" s="179" t="s">
        <v>244</v>
      </c>
      <c r="G129" s="180" t="s">
        <v>233</v>
      </c>
      <c r="H129" s="181">
        <v>11.04</v>
      </c>
      <c r="I129" s="182"/>
      <c r="J129" s="183">
        <f>ROUND(I129*H129,2)</f>
        <v>0</v>
      </c>
      <c r="K129" s="179" t="s">
        <v>167</v>
      </c>
      <c r="L129" s="42"/>
      <c r="M129" s="184" t="s">
        <v>19</v>
      </c>
      <c r="N129" s="185" t="s">
        <v>46</v>
      </c>
      <c r="O129" s="67"/>
      <c r="P129" s="186">
        <f>O129*H129</f>
        <v>0</v>
      </c>
      <c r="Q129" s="186">
        <v>1.67E-2</v>
      </c>
      <c r="R129" s="186">
        <f>Q129*H129</f>
        <v>0.18436799999999998</v>
      </c>
      <c r="S129" s="186">
        <v>0</v>
      </c>
      <c r="T129" s="18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8" t="s">
        <v>228</v>
      </c>
      <c r="AT129" s="188" t="s">
        <v>163</v>
      </c>
      <c r="AU129" s="188" t="s">
        <v>87</v>
      </c>
      <c r="AY129" s="20" t="s">
        <v>159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20" t="s">
        <v>80</v>
      </c>
      <c r="BK129" s="189">
        <f>ROUND(I129*H129,2)</f>
        <v>0</v>
      </c>
      <c r="BL129" s="20" t="s">
        <v>228</v>
      </c>
      <c r="BM129" s="188" t="s">
        <v>1313</v>
      </c>
    </row>
    <row r="130" spans="1:65" s="2" customFormat="1" ht="19.5">
      <c r="A130" s="37"/>
      <c r="B130" s="38"/>
      <c r="C130" s="39"/>
      <c r="D130" s="190" t="s">
        <v>169</v>
      </c>
      <c r="E130" s="39"/>
      <c r="F130" s="191" t="s">
        <v>246</v>
      </c>
      <c r="G130" s="39"/>
      <c r="H130" s="39"/>
      <c r="I130" s="192"/>
      <c r="J130" s="39"/>
      <c r="K130" s="39"/>
      <c r="L130" s="42"/>
      <c r="M130" s="193"/>
      <c r="N130" s="194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169</v>
      </c>
      <c r="AU130" s="20" t="s">
        <v>87</v>
      </c>
    </row>
    <row r="131" spans="1:65" s="2" customFormat="1" ht="11.25">
      <c r="A131" s="37"/>
      <c r="B131" s="38"/>
      <c r="C131" s="39"/>
      <c r="D131" s="195" t="s">
        <v>171</v>
      </c>
      <c r="E131" s="39"/>
      <c r="F131" s="196" t="s">
        <v>247</v>
      </c>
      <c r="G131" s="39"/>
      <c r="H131" s="39"/>
      <c r="I131" s="192"/>
      <c r="J131" s="39"/>
      <c r="K131" s="39"/>
      <c r="L131" s="42"/>
      <c r="M131" s="193"/>
      <c r="N131" s="194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171</v>
      </c>
      <c r="AU131" s="20" t="s">
        <v>87</v>
      </c>
    </row>
    <row r="132" spans="1:65" s="13" customFormat="1" ht="11.25">
      <c r="B132" s="197"/>
      <c r="C132" s="198"/>
      <c r="D132" s="190" t="s">
        <v>173</v>
      </c>
      <c r="E132" s="199" t="s">
        <v>19</v>
      </c>
      <c r="F132" s="200" t="s">
        <v>999</v>
      </c>
      <c r="G132" s="198"/>
      <c r="H132" s="199" t="s">
        <v>19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173</v>
      </c>
      <c r="AU132" s="206" t="s">
        <v>87</v>
      </c>
      <c r="AV132" s="13" t="s">
        <v>80</v>
      </c>
      <c r="AW132" s="13" t="s">
        <v>35</v>
      </c>
      <c r="AX132" s="13" t="s">
        <v>75</v>
      </c>
      <c r="AY132" s="206" t="s">
        <v>159</v>
      </c>
    </row>
    <row r="133" spans="1:65" s="14" customFormat="1" ht="11.25">
      <c r="B133" s="207"/>
      <c r="C133" s="208"/>
      <c r="D133" s="190" t="s">
        <v>173</v>
      </c>
      <c r="E133" s="209" t="s">
        <v>19</v>
      </c>
      <c r="F133" s="210" t="s">
        <v>1311</v>
      </c>
      <c r="G133" s="208"/>
      <c r="H133" s="211">
        <v>5.52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173</v>
      </c>
      <c r="AU133" s="217" t="s">
        <v>87</v>
      </c>
      <c r="AV133" s="14" t="s">
        <v>84</v>
      </c>
      <c r="AW133" s="14" t="s">
        <v>35</v>
      </c>
      <c r="AX133" s="14" t="s">
        <v>80</v>
      </c>
      <c r="AY133" s="217" t="s">
        <v>159</v>
      </c>
    </row>
    <row r="134" spans="1:65" s="14" customFormat="1" ht="11.25">
      <c r="B134" s="207"/>
      <c r="C134" s="208"/>
      <c r="D134" s="190" t="s">
        <v>173</v>
      </c>
      <c r="E134" s="208"/>
      <c r="F134" s="210" t="s">
        <v>1314</v>
      </c>
      <c r="G134" s="208"/>
      <c r="H134" s="211">
        <v>11.04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173</v>
      </c>
      <c r="AU134" s="217" t="s">
        <v>87</v>
      </c>
      <c r="AV134" s="14" t="s">
        <v>84</v>
      </c>
      <c r="AW134" s="14" t="s">
        <v>4</v>
      </c>
      <c r="AX134" s="14" t="s">
        <v>80</v>
      </c>
      <c r="AY134" s="217" t="s">
        <v>159</v>
      </c>
    </row>
    <row r="135" spans="1:65" s="2" customFormat="1" ht="16.5" customHeight="1">
      <c r="A135" s="37"/>
      <c r="B135" s="38"/>
      <c r="C135" s="177" t="s">
        <v>102</v>
      </c>
      <c r="D135" s="177" t="s">
        <v>163</v>
      </c>
      <c r="E135" s="178" t="s">
        <v>280</v>
      </c>
      <c r="F135" s="179" t="s">
        <v>281</v>
      </c>
      <c r="G135" s="180" t="s">
        <v>233</v>
      </c>
      <c r="H135" s="181">
        <v>24.2</v>
      </c>
      <c r="I135" s="182"/>
      <c r="J135" s="183">
        <f>ROUND(I135*H135,2)</f>
        <v>0</v>
      </c>
      <c r="K135" s="179" t="s">
        <v>167</v>
      </c>
      <c r="L135" s="42"/>
      <c r="M135" s="184" t="s">
        <v>19</v>
      </c>
      <c r="N135" s="185" t="s">
        <v>46</v>
      </c>
      <c r="O135" s="67"/>
      <c r="P135" s="186">
        <f>O135*H135</f>
        <v>0</v>
      </c>
      <c r="Q135" s="186">
        <v>3.8999999999999999E-4</v>
      </c>
      <c r="R135" s="186">
        <f>Q135*H135</f>
        <v>9.4380000000000002E-3</v>
      </c>
      <c r="S135" s="186">
        <v>6.0000000000000002E-5</v>
      </c>
      <c r="T135" s="187">
        <f>S135*H135</f>
        <v>1.4519999999999999E-3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8" t="s">
        <v>90</v>
      </c>
      <c r="AT135" s="188" t="s">
        <v>163</v>
      </c>
      <c r="AU135" s="188" t="s">
        <v>87</v>
      </c>
      <c r="AY135" s="20" t="s">
        <v>159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0" t="s">
        <v>80</v>
      </c>
      <c r="BK135" s="189">
        <f>ROUND(I135*H135,2)</f>
        <v>0</v>
      </c>
      <c r="BL135" s="20" t="s">
        <v>90</v>
      </c>
      <c r="BM135" s="188" t="s">
        <v>1315</v>
      </c>
    </row>
    <row r="136" spans="1:65" s="2" customFormat="1" ht="19.5">
      <c r="A136" s="37"/>
      <c r="B136" s="38"/>
      <c r="C136" s="39"/>
      <c r="D136" s="190" t="s">
        <v>169</v>
      </c>
      <c r="E136" s="39"/>
      <c r="F136" s="191" t="s">
        <v>283</v>
      </c>
      <c r="G136" s="39"/>
      <c r="H136" s="39"/>
      <c r="I136" s="192"/>
      <c r="J136" s="39"/>
      <c r="K136" s="39"/>
      <c r="L136" s="42"/>
      <c r="M136" s="193"/>
      <c r="N136" s="194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169</v>
      </c>
      <c r="AU136" s="20" t="s">
        <v>87</v>
      </c>
    </row>
    <row r="137" spans="1:65" s="2" customFormat="1" ht="11.25">
      <c r="A137" s="37"/>
      <c r="B137" s="38"/>
      <c r="C137" s="39"/>
      <c r="D137" s="195" t="s">
        <v>171</v>
      </c>
      <c r="E137" s="39"/>
      <c r="F137" s="196" t="s">
        <v>284</v>
      </c>
      <c r="G137" s="39"/>
      <c r="H137" s="39"/>
      <c r="I137" s="192"/>
      <c r="J137" s="39"/>
      <c r="K137" s="39"/>
      <c r="L137" s="42"/>
      <c r="M137" s="193"/>
      <c r="N137" s="194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171</v>
      </c>
      <c r="AU137" s="20" t="s">
        <v>87</v>
      </c>
    </row>
    <row r="138" spans="1:65" s="13" customFormat="1" ht="11.25">
      <c r="B138" s="197"/>
      <c r="C138" s="198"/>
      <c r="D138" s="190" t="s">
        <v>173</v>
      </c>
      <c r="E138" s="199" t="s">
        <v>19</v>
      </c>
      <c r="F138" s="200" t="s">
        <v>1036</v>
      </c>
      <c r="G138" s="198"/>
      <c r="H138" s="199" t="s">
        <v>19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173</v>
      </c>
      <c r="AU138" s="206" t="s">
        <v>87</v>
      </c>
      <c r="AV138" s="13" t="s">
        <v>80</v>
      </c>
      <c r="AW138" s="13" t="s">
        <v>35</v>
      </c>
      <c r="AX138" s="13" t="s">
        <v>75</v>
      </c>
      <c r="AY138" s="206" t="s">
        <v>159</v>
      </c>
    </row>
    <row r="139" spans="1:65" s="14" customFormat="1" ht="11.25">
      <c r="B139" s="207"/>
      <c r="C139" s="208"/>
      <c r="D139" s="190" t="s">
        <v>173</v>
      </c>
      <c r="E139" s="209" t="s">
        <v>19</v>
      </c>
      <c r="F139" s="210" t="s">
        <v>1316</v>
      </c>
      <c r="G139" s="208"/>
      <c r="H139" s="211">
        <v>15.55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173</v>
      </c>
      <c r="AU139" s="217" t="s">
        <v>87</v>
      </c>
      <c r="AV139" s="14" t="s">
        <v>84</v>
      </c>
      <c r="AW139" s="14" t="s">
        <v>35</v>
      </c>
      <c r="AX139" s="14" t="s">
        <v>75</v>
      </c>
      <c r="AY139" s="217" t="s">
        <v>159</v>
      </c>
    </row>
    <row r="140" spans="1:65" s="13" customFormat="1" ht="11.25">
      <c r="B140" s="197"/>
      <c r="C140" s="198"/>
      <c r="D140" s="190" t="s">
        <v>173</v>
      </c>
      <c r="E140" s="199" t="s">
        <v>19</v>
      </c>
      <c r="F140" s="200" t="s">
        <v>1038</v>
      </c>
      <c r="G140" s="198"/>
      <c r="H140" s="199" t="s">
        <v>19</v>
      </c>
      <c r="I140" s="201"/>
      <c r="J140" s="198"/>
      <c r="K140" s="198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173</v>
      </c>
      <c r="AU140" s="206" t="s">
        <v>87</v>
      </c>
      <c r="AV140" s="13" t="s">
        <v>80</v>
      </c>
      <c r="AW140" s="13" t="s">
        <v>35</v>
      </c>
      <c r="AX140" s="13" t="s">
        <v>75</v>
      </c>
      <c r="AY140" s="206" t="s">
        <v>159</v>
      </c>
    </row>
    <row r="141" spans="1:65" s="14" customFormat="1" ht="11.25">
      <c r="B141" s="207"/>
      <c r="C141" s="208"/>
      <c r="D141" s="190" t="s">
        <v>173</v>
      </c>
      <c r="E141" s="209" t="s">
        <v>19</v>
      </c>
      <c r="F141" s="210" t="s">
        <v>1317</v>
      </c>
      <c r="G141" s="208"/>
      <c r="H141" s="211">
        <v>8.65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173</v>
      </c>
      <c r="AU141" s="217" t="s">
        <v>87</v>
      </c>
      <c r="AV141" s="14" t="s">
        <v>84</v>
      </c>
      <c r="AW141" s="14" t="s">
        <v>35</v>
      </c>
      <c r="AX141" s="14" t="s">
        <v>75</v>
      </c>
      <c r="AY141" s="217" t="s">
        <v>159</v>
      </c>
    </row>
    <row r="142" spans="1:65" s="15" customFormat="1" ht="11.25">
      <c r="B142" s="218"/>
      <c r="C142" s="219"/>
      <c r="D142" s="190" t="s">
        <v>173</v>
      </c>
      <c r="E142" s="220" t="s">
        <v>19</v>
      </c>
      <c r="F142" s="221" t="s">
        <v>272</v>
      </c>
      <c r="G142" s="219"/>
      <c r="H142" s="222">
        <v>24.2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173</v>
      </c>
      <c r="AU142" s="228" t="s">
        <v>87</v>
      </c>
      <c r="AV142" s="15" t="s">
        <v>90</v>
      </c>
      <c r="AW142" s="15" t="s">
        <v>35</v>
      </c>
      <c r="AX142" s="15" t="s">
        <v>80</v>
      </c>
      <c r="AY142" s="228" t="s">
        <v>159</v>
      </c>
    </row>
    <row r="143" spans="1:65" s="12" customFormat="1" ht="22.9" customHeight="1">
      <c r="B143" s="161"/>
      <c r="C143" s="162"/>
      <c r="D143" s="163" t="s">
        <v>74</v>
      </c>
      <c r="E143" s="175" t="s">
        <v>105</v>
      </c>
      <c r="F143" s="175" t="s">
        <v>326</v>
      </c>
      <c r="G143" s="162"/>
      <c r="H143" s="162"/>
      <c r="I143" s="165"/>
      <c r="J143" s="176">
        <f>BK143</f>
        <v>0</v>
      </c>
      <c r="K143" s="162"/>
      <c r="L143" s="167"/>
      <c r="M143" s="168"/>
      <c r="N143" s="169"/>
      <c r="O143" s="169"/>
      <c r="P143" s="170">
        <f>P144+P197+P207+P221+P225</f>
        <v>0</v>
      </c>
      <c r="Q143" s="169"/>
      <c r="R143" s="170">
        <f>R144+R197+R207+R221+R225</f>
        <v>0</v>
      </c>
      <c r="S143" s="169"/>
      <c r="T143" s="171">
        <f>T144+T197+T207+T221+T225</f>
        <v>0.54888199999999998</v>
      </c>
      <c r="AR143" s="172" t="s">
        <v>80</v>
      </c>
      <c r="AT143" s="173" t="s">
        <v>74</v>
      </c>
      <c r="AU143" s="173" t="s">
        <v>80</v>
      </c>
      <c r="AY143" s="172" t="s">
        <v>159</v>
      </c>
      <c r="BK143" s="174">
        <f>BK144+BK197+BK207+BK221+BK225</f>
        <v>0</v>
      </c>
    </row>
    <row r="144" spans="1:65" s="12" customFormat="1" ht="20.85" customHeight="1">
      <c r="B144" s="161"/>
      <c r="C144" s="162"/>
      <c r="D144" s="163" t="s">
        <v>74</v>
      </c>
      <c r="E144" s="175" t="s">
        <v>327</v>
      </c>
      <c r="F144" s="175" t="s">
        <v>328</v>
      </c>
      <c r="G144" s="162"/>
      <c r="H144" s="162"/>
      <c r="I144" s="165"/>
      <c r="J144" s="176">
        <f>BK144</f>
        <v>0</v>
      </c>
      <c r="K144" s="162"/>
      <c r="L144" s="167"/>
      <c r="M144" s="168"/>
      <c r="N144" s="169"/>
      <c r="O144" s="169"/>
      <c r="P144" s="170">
        <f>SUM(P145:P196)</f>
        <v>0</v>
      </c>
      <c r="Q144" s="169"/>
      <c r="R144" s="170">
        <f>SUM(R145:R196)</f>
        <v>0</v>
      </c>
      <c r="S144" s="169"/>
      <c r="T144" s="171">
        <f>SUM(T145:T196)</f>
        <v>0</v>
      </c>
      <c r="AR144" s="172" t="s">
        <v>80</v>
      </c>
      <c r="AT144" s="173" t="s">
        <v>74</v>
      </c>
      <c r="AU144" s="173" t="s">
        <v>84</v>
      </c>
      <c r="AY144" s="172" t="s">
        <v>159</v>
      </c>
      <c r="BK144" s="174">
        <f>SUM(BK145:BK196)</f>
        <v>0</v>
      </c>
    </row>
    <row r="145" spans="1:65" s="2" customFormat="1" ht="33" customHeight="1">
      <c r="A145" s="37"/>
      <c r="B145" s="38"/>
      <c r="C145" s="177" t="s">
        <v>105</v>
      </c>
      <c r="D145" s="177" t="s">
        <v>163</v>
      </c>
      <c r="E145" s="178" t="s">
        <v>717</v>
      </c>
      <c r="F145" s="179" t="s">
        <v>718</v>
      </c>
      <c r="G145" s="180" t="s">
        <v>233</v>
      </c>
      <c r="H145" s="181">
        <v>49.423000000000002</v>
      </c>
      <c r="I145" s="182"/>
      <c r="J145" s="183">
        <f>ROUND(I145*H145,2)</f>
        <v>0</v>
      </c>
      <c r="K145" s="179" t="s">
        <v>167</v>
      </c>
      <c r="L145" s="42"/>
      <c r="M145" s="184" t="s">
        <v>19</v>
      </c>
      <c r="N145" s="185" t="s">
        <v>46</v>
      </c>
      <c r="O145" s="67"/>
      <c r="P145" s="186">
        <f>O145*H145</f>
        <v>0</v>
      </c>
      <c r="Q145" s="186">
        <v>0</v>
      </c>
      <c r="R145" s="186">
        <f>Q145*H145</f>
        <v>0</v>
      </c>
      <c r="S145" s="186">
        <v>0</v>
      </c>
      <c r="T145" s="18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90</v>
      </c>
      <c r="AT145" s="188" t="s">
        <v>163</v>
      </c>
      <c r="AU145" s="188" t="s">
        <v>87</v>
      </c>
      <c r="AY145" s="20" t="s">
        <v>159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0" t="s">
        <v>80</v>
      </c>
      <c r="BK145" s="189">
        <f>ROUND(I145*H145,2)</f>
        <v>0</v>
      </c>
      <c r="BL145" s="20" t="s">
        <v>90</v>
      </c>
      <c r="BM145" s="188" t="s">
        <v>1318</v>
      </c>
    </row>
    <row r="146" spans="1:65" s="2" customFormat="1" ht="29.25">
      <c r="A146" s="37"/>
      <c r="B146" s="38"/>
      <c r="C146" s="39"/>
      <c r="D146" s="190" t="s">
        <v>169</v>
      </c>
      <c r="E146" s="39"/>
      <c r="F146" s="191" t="s">
        <v>720</v>
      </c>
      <c r="G146" s="39"/>
      <c r="H146" s="39"/>
      <c r="I146" s="192"/>
      <c r="J146" s="39"/>
      <c r="K146" s="39"/>
      <c r="L146" s="42"/>
      <c r="M146" s="193"/>
      <c r="N146" s="194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169</v>
      </c>
      <c r="AU146" s="20" t="s">
        <v>87</v>
      </c>
    </row>
    <row r="147" spans="1:65" s="2" customFormat="1" ht="11.25">
      <c r="A147" s="37"/>
      <c r="B147" s="38"/>
      <c r="C147" s="39"/>
      <c r="D147" s="195" t="s">
        <v>171</v>
      </c>
      <c r="E147" s="39"/>
      <c r="F147" s="196" t="s">
        <v>721</v>
      </c>
      <c r="G147" s="39"/>
      <c r="H147" s="39"/>
      <c r="I147" s="192"/>
      <c r="J147" s="39"/>
      <c r="K147" s="39"/>
      <c r="L147" s="42"/>
      <c r="M147" s="193"/>
      <c r="N147" s="194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171</v>
      </c>
      <c r="AU147" s="20" t="s">
        <v>87</v>
      </c>
    </row>
    <row r="148" spans="1:65" s="13" customFormat="1" ht="11.25">
      <c r="B148" s="197"/>
      <c r="C148" s="198"/>
      <c r="D148" s="190" t="s">
        <v>173</v>
      </c>
      <c r="E148" s="199" t="s">
        <v>19</v>
      </c>
      <c r="F148" s="200" t="s">
        <v>1003</v>
      </c>
      <c r="G148" s="198"/>
      <c r="H148" s="199" t="s">
        <v>19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173</v>
      </c>
      <c r="AU148" s="206" t="s">
        <v>87</v>
      </c>
      <c r="AV148" s="13" t="s">
        <v>80</v>
      </c>
      <c r="AW148" s="13" t="s">
        <v>35</v>
      </c>
      <c r="AX148" s="13" t="s">
        <v>75</v>
      </c>
      <c r="AY148" s="206" t="s">
        <v>159</v>
      </c>
    </row>
    <row r="149" spans="1:65" s="14" customFormat="1" ht="11.25">
      <c r="B149" s="207"/>
      <c r="C149" s="208"/>
      <c r="D149" s="190" t="s">
        <v>173</v>
      </c>
      <c r="E149" s="209" t="s">
        <v>19</v>
      </c>
      <c r="F149" s="210" t="s">
        <v>1319</v>
      </c>
      <c r="G149" s="208"/>
      <c r="H149" s="211">
        <v>61.423000000000002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173</v>
      </c>
      <c r="AU149" s="217" t="s">
        <v>87</v>
      </c>
      <c r="AV149" s="14" t="s">
        <v>84</v>
      </c>
      <c r="AW149" s="14" t="s">
        <v>35</v>
      </c>
      <c r="AX149" s="14" t="s">
        <v>75</v>
      </c>
      <c r="AY149" s="217" t="s">
        <v>159</v>
      </c>
    </row>
    <row r="150" spans="1:65" s="13" customFormat="1" ht="11.25">
      <c r="B150" s="197"/>
      <c r="C150" s="198"/>
      <c r="D150" s="190" t="s">
        <v>173</v>
      </c>
      <c r="E150" s="199" t="s">
        <v>19</v>
      </c>
      <c r="F150" s="200" t="s">
        <v>920</v>
      </c>
      <c r="G150" s="198"/>
      <c r="H150" s="199" t="s">
        <v>19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173</v>
      </c>
      <c r="AU150" s="206" t="s">
        <v>87</v>
      </c>
      <c r="AV150" s="13" t="s">
        <v>80</v>
      </c>
      <c r="AW150" s="13" t="s">
        <v>35</v>
      </c>
      <c r="AX150" s="13" t="s">
        <v>75</v>
      </c>
      <c r="AY150" s="206" t="s">
        <v>159</v>
      </c>
    </row>
    <row r="151" spans="1:65" s="14" customFormat="1" ht="11.25">
      <c r="B151" s="207"/>
      <c r="C151" s="208"/>
      <c r="D151" s="190" t="s">
        <v>173</v>
      </c>
      <c r="E151" s="209" t="s">
        <v>19</v>
      </c>
      <c r="F151" s="210" t="s">
        <v>1227</v>
      </c>
      <c r="G151" s="208"/>
      <c r="H151" s="211">
        <v>-6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173</v>
      </c>
      <c r="AU151" s="217" t="s">
        <v>87</v>
      </c>
      <c r="AV151" s="14" t="s">
        <v>84</v>
      </c>
      <c r="AW151" s="14" t="s">
        <v>35</v>
      </c>
      <c r="AX151" s="14" t="s">
        <v>75</v>
      </c>
      <c r="AY151" s="217" t="s">
        <v>159</v>
      </c>
    </row>
    <row r="152" spans="1:65" s="14" customFormat="1" ht="11.25">
      <c r="B152" s="207"/>
      <c r="C152" s="208"/>
      <c r="D152" s="190" t="s">
        <v>173</v>
      </c>
      <c r="E152" s="209" t="s">
        <v>19</v>
      </c>
      <c r="F152" s="210" t="s">
        <v>1227</v>
      </c>
      <c r="G152" s="208"/>
      <c r="H152" s="211">
        <v>-6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173</v>
      </c>
      <c r="AU152" s="217" t="s">
        <v>87</v>
      </c>
      <c r="AV152" s="14" t="s">
        <v>84</v>
      </c>
      <c r="AW152" s="14" t="s">
        <v>35</v>
      </c>
      <c r="AX152" s="14" t="s">
        <v>75</v>
      </c>
      <c r="AY152" s="217" t="s">
        <v>159</v>
      </c>
    </row>
    <row r="153" spans="1:65" s="2" customFormat="1" ht="37.9" customHeight="1">
      <c r="A153" s="37"/>
      <c r="B153" s="38"/>
      <c r="C153" s="177" t="s">
        <v>108</v>
      </c>
      <c r="D153" s="177" t="s">
        <v>163</v>
      </c>
      <c r="E153" s="178" t="s">
        <v>736</v>
      </c>
      <c r="F153" s="179" t="s">
        <v>737</v>
      </c>
      <c r="G153" s="180" t="s">
        <v>233</v>
      </c>
      <c r="H153" s="181">
        <v>1532.1130000000001</v>
      </c>
      <c r="I153" s="182"/>
      <c r="J153" s="183">
        <f>ROUND(I153*H153,2)</f>
        <v>0</v>
      </c>
      <c r="K153" s="179" t="s">
        <v>167</v>
      </c>
      <c r="L153" s="42"/>
      <c r="M153" s="184" t="s">
        <v>19</v>
      </c>
      <c r="N153" s="185" t="s">
        <v>46</v>
      </c>
      <c r="O153" s="67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8" t="s">
        <v>90</v>
      </c>
      <c r="AT153" s="188" t="s">
        <v>163</v>
      </c>
      <c r="AU153" s="188" t="s">
        <v>87</v>
      </c>
      <c r="AY153" s="20" t="s">
        <v>159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20" t="s">
        <v>80</v>
      </c>
      <c r="BK153" s="189">
        <f>ROUND(I153*H153,2)</f>
        <v>0</v>
      </c>
      <c r="BL153" s="20" t="s">
        <v>90</v>
      </c>
      <c r="BM153" s="188" t="s">
        <v>1320</v>
      </c>
    </row>
    <row r="154" spans="1:65" s="2" customFormat="1" ht="29.25">
      <c r="A154" s="37"/>
      <c r="B154" s="38"/>
      <c r="C154" s="39"/>
      <c r="D154" s="190" t="s">
        <v>169</v>
      </c>
      <c r="E154" s="39"/>
      <c r="F154" s="191" t="s">
        <v>739</v>
      </c>
      <c r="G154" s="39"/>
      <c r="H154" s="39"/>
      <c r="I154" s="192"/>
      <c r="J154" s="39"/>
      <c r="K154" s="39"/>
      <c r="L154" s="42"/>
      <c r="M154" s="193"/>
      <c r="N154" s="194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169</v>
      </c>
      <c r="AU154" s="20" t="s">
        <v>87</v>
      </c>
    </row>
    <row r="155" spans="1:65" s="2" customFormat="1" ht="11.25">
      <c r="A155" s="37"/>
      <c r="B155" s="38"/>
      <c r="C155" s="39"/>
      <c r="D155" s="195" t="s">
        <v>171</v>
      </c>
      <c r="E155" s="39"/>
      <c r="F155" s="196" t="s">
        <v>740</v>
      </c>
      <c r="G155" s="39"/>
      <c r="H155" s="39"/>
      <c r="I155" s="192"/>
      <c r="J155" s="39"/>
      <c r="K155" s="39"/>
      <c r="L155" s="42"/>
      <c r="M155" s="193"/>
      <c r="N155" s="194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171</v>
      </c>
      <c r="AU155" s="20" t="s">
        <v>87</v>
      </c>
    </row>
    <row r="156" spans="1:65" s="14" customFormat="1" ht="11.25">
      <c r="B156" s="207"/>
      <c r="C156" s="208"/>
      <c r="D156" s="190" t="s">
        <v>173</v>
      </c>
      <c r="E156" s="209" t="s">
        <v>19</v>
      </c>
      <c r="F156" s="210" t="s">
        <v>1321</v>
      </c>
      <c r="G156" s="208"/>
      <c r="H156" s="211">
        <v>49.423000000000002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173</v>
      </c>
      <c r="AU156" s="217" t="s">
        <v>87</v>
      </c>
      <c r="AV156" s="14" t="s">
        <v>84</v>
      </c>
      <c r="AW156" s="14" t="s">
        <v>35</v>
      </c>
      <c r="AX156" s="14" t="s">
        <v>75</v>
      </c>
      <c r="AY156" s="217" t="s">
        <v>159</v>
      </c>
    </row>
    <row r="157" spans="1:65" s="14" customFormat="1" ht="11.25">
      <c r="B157" s="207"/>
      <c r="C157" s="208"/>
      <c r="D157" s="190" t="s">
        <v>173</v>
      </c>
      <c r="E157" s="208"/>
      <c r="F157" s="210" t="s">
        <v>1322</v>
      </c>
      <c r="G157" s="208"/>
      <c r="H157" s="211">
        <v>1532.1130000000001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173</v>
      </c>
      <c r="AU157" s="217" t="s">
        <v>87</v>
      </c>
      <c r="AV157" s="14" t="s">
        <v>84</v>
      </c>
      <c r="AW157" s="14" t="s">
        <v>4</v>
      </c>
      <c r="AX157" s="14" t="s">
        <v>80</v>
      </c>
      <c r="AY157" s="217" t="s">
        <v>159</v>
      </c>
    </row>
    <row r="158" spans="1:65" s="2" customFormat="1" ht="33" customHeight="1">
      <c r="A158" s="37"/>
      <c r="B158" s="38"/>
      <c r="C158" s="177" t="s">
        <v>111</v>
      </c>
      <c r="D158" s="177" t="s">
        <v>163</v>
      </c>
      <c r="E158" s="178" t="s">
        <v>749</v>
      </c>
      <c r="F158" s="179" t="s">
        <v>750</v>
      </c>
      <c r="G158" s="180" t="s">
        <v>233</v>
      </c>
      <c r="H158" s="181">
        <v>49.423000000000002</v>
      </c>
      <c r="I158" s="182"/>
      <c r="J158" s="183">
        <f>ROUND(I158*H158,2)</f>
        <v>0</v>
      </c>
      <c r="K158" s="179" t="s">
        <v>167</v>
      </c>
      <c r="L158" s="42"/>
      <c r="M158" s="184" t="s">
        <v>19</v>
      </c>
      <c r="N158" s="185" t="s">
        <v>46</v>
      </c>
      <c r="O158" s="67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8" t="s">
        <v>90</v>
      </c>
      <c r="AT158" s="188" t="s">
        <v>163</v>
      </c>
      <c r="AU158" s="188" t="s">
        <v>87</v>
      </c>
      <c r="AY158" s="20" t="s">
        <v>159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20" t="s">
        <v>80</v>
      </c>
      <c r="BK158" s="189">
        <f>ROUND(I158*H158,2)</f>
        <v>0</v>
      </c>
      <c r="BL158" s="20" t="s">
        <v>90</v>
      </c>
      <c r="BM158" s="188" t="s">
        <v>1323</v>
      </c>
    </row>
    <row r="159" spans="1:65" s="2" customFormat="1" ht="29.25">
      <c r="A159" s="37"/>
      <c r="B159" s="38"/>
      <c r="C159" s="39"/>
      <c r="D159" s="190" t="s">
        <v>169</v>
      </c>
      <c r="E159" s="39"/>
      <c r="F159" s="191" t="s">
        <v>752</v>
      </c>
      <c r="G159" s="39"/>
      <c r="H159" s="39"/>
      <c r="I159" s="192"/>
      <c r="J159" s="39"/>
      <c r="K159" s="39"/>
      <c r="L159" s="42"/>
      <c r="M159" s="193"/>
      <c r="N159" s="194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169</v>
      </c>
      <c r="AU159" s="20" t="s">
        <v>87</v>
      </c>
    </row>
    <row r="160" spans="1:65" s="2" customFormat="1" ht="11.25">
      <c r="A160" s="37"/>
      <c r="B160" s="38"/>
      <c r="C160" s="39"/>
      <c r="D160" s="195" t="s">
        <v>171</v>
      </c>
      <c r="E160" s="39"/>
      <c r="F160" s="196" t="s">
        <v>753</v>
      </c>
      <c r="G160" s="39"/>
      <c r="H160" s="39"/>
      <c r="I160" s="192"/>
      <c r="J160" s="39"/>
      <c r="K160" s="39"/>
      <c r="L160" s="42"/>
      <c r="M160" s="193"/>
      <c r="N160" s="194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171</v>
      </c>
      <c r="AU160" s="20" t="s">
        <v>87</v>
      </c>
    </row>
    <row r="161" spans="1:65" s="14" customFormat="1" ht="11.25">
      <c r="B161" s="207"/>
      <c r="C161" s="208"/>
      <c r="D161" s="190" t="s">
        <v>173</v>
      </c>
      <c r="E161" s="209" t="s">
        <v>19</v>
      </c>
      <c r="F161" s="210" t="s">
        <v>1321</v>
      </c>
      <c r="G161" s="208"/>
      <c r="H161" s="211">
        <v>49.423000000000002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173</v>
      </c>
      <c r="AU161" s="217" t="s">
        <v>87</v>
      </c>
      <c r="AV161" s="14" t="s">
        <v>84</v>
      </c>
      <c r="AW161" s="14" t="s">
        <v>35</v>
      </c>
      <c r="AX161" s="14" t="s">
        <v>75</v>
      </c>
      <c r="AY161" s="217" t="s">
        <v>159</v>
      </c>
    </row>
    <row r="162" spans="1:65" s="2" customFormat="1" ht="16.5" customHeight="1">
      <c r="A162" s="37"/>
      <c r="B162" s="38"/>
      <c r="C162" s="177" t="s">
        <v>8</v>
      </c>
      <c r="D162" s="177" t="s">
        <v>163</v>
      </c>
      <c r="E162" s="178" t="s">
        <v>754</v>
      </c>
      <c r="F162" s="179" t="s">
        <v>755</v>
      </c>
      <c r="G162" s="180" t="s">
        <v>233</v>
      </c>
      <c r="H162" s="181">
        <v>49.423000000000002</v>
      </c>
      <c r="I162" s="182"/>
      <c r="J162" s="183">
        <f>ROUND(I162*H162,2)</f>
        <v>0</v>
      </c>
      <c r="K162" s="179" t="s">
        <v>167</v>
      </c>
      <c r="L162" s="42"/>
      <c r="M162" s="184" t="s">
        <v>19</v>
      </c>
      <c r="N162" s="185" t="s">
        <v>46</v>
      </c>
      <c r="O162" s="67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8" t="s">
        <v>90</v>
      </c>
      <c r="AT162" s="188" t="s">
        <v>163</v>
      </c>
      <c r="AU162" s="188" t="s">
        <v>87</v>
      </c>
      <c r="AY162" s="20" t="s">
        <v>159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20" t="s">
        <v>80</v>
      </c>
      <c r="BK162" s="189">
        <f>ROUND(I162*H162,2)</f>
        <v>0</v>
      </c>
      <c r="BL162" s="20" t="s">
        <v>90</v>
      </c>
      <c r="BM162" s="188" t="s">
        <v>1324</v>
      </c>
    </row>
    <row r="163" spans="1:65" s="2" customFormat="1" ht="19.5">
      <c r="A163" s="37"/>
      <c r="B163" s="38"/>
      <c r="C163" s="39"/>
      <c r="D163" s="190" t="s">
        <v>169</v>
      </c>
      <c r="E163" s="39"/>
      <c r="F163" s="191" t="s">
        <v>757</v>
      </c>
      <c r="G163" s="39"/>
      <c r="H163" s="39"/>
      <c r="I163" s="192"/>
      <c r="J163" s="39"/>
      <c r="K163" s="39"/>
      <c r="L163" s="42"/>
      <c r="M163" s="193"/>
      <c r="N163" s="194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169</v>
      </c>
      <c r="AU163" s="20" t="s">
        <v>87</v>
      </c>
    </row>
    <row r="164" spans="1:65" s="2" customFormat="1" ht="11.25">
      <c r="A164" s="37"/>
      <c r="B164" s="38"/>
      <c r="C164" s="39"/>
      <c r="D164" s="195" t="s">
        <v>171</v>
      </c>
      <c r="E164" s="39"/>
      <c r="F164" s="196" t="s">
        <v>758</v>
      </c>
      <c r="G164" s="39"/>
      <c r="H164" s="39"/>
      <c r="I164" s="192"/>
      <c r="J164" s="39"/>
      <c r="K164" s="39"/>
      <c r="L164" s="42"/>
      <c r="M164" s="193"/>
      <c r="N164" s="194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171</v>
      </c>
      <c r="AU164" s="20" t="s">
        <v>87</v>
      </c>
    </row>
    <row r="165" spans="1:65" s="14" customFormat="1" ht="11.25">
      <c r="B165" s="207"/>
      <c r="C165" s="208"/>
      <c r="D165" s="190" t="s">
        <v>173</v>
      </c>
      <c r="E165" s="209" t="s">
        <v>19</v>
      </c>
      <c r="F165" s="210" t="s">
        <v>1321</v>
      </c>
      <c r="G165" s="208"/>
      <c r="H165" s="211">
        <v>49.423000000000002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173</v>
      </c>
      <c r="AU165" s="217" t="s">
        <v>87</v>
      </c>
      <c r="AV165" s="14" t="s">
        <v>84</v>
      </c>
      <c r="AW165" s="14" t="s">
        <v>35</v>
      </c>
      <c r="AX165" s="14" t="s">
        <v>80</v>
      </c>
      <c r="AY165" s="217" t="s">
        <v>159</v>
      </c>
    </row>
    <row r="166" spans="1:65" s="2" customFormat="1" ht="16.5" customHeight="1">
      <c r="A166" s="37"/>
      <c r="B166" s="38"/>
      <c r="C166" s="177" t="s">
        <v>348</v>
      </c>
      <c r="D166" s="177" t="s">
        <v>163</v>
      </c>
      <c r="E166" s="178" t="s">
        <v>759</v>
      </c>
      <c r="F166" s="179" t="s">
        <v>760</v>
      </c>
      <c r="G166" s="180" t="s">
        <v>233</v>
      </c>
      <c r="H166" s="181">
        <v>1532.1130000000001</v>
      </c>
      <c r="I166" s="182"/>
      <c r="J166" s="183">
        <f>ROUND(I166*H166,2)</f>
        <v>0</v>
      </c>
      <c r="K166" s="179" t="s">
        <v>167</v>
      </c>
      <c r="L166" s="42"/>
      <c r="M166" s="184" t="s">
        <v>19</v>
      </c>
      <c r="N166" s="185" t="s">
        <v>46</v>
      </c>
      <c r="O166" s="67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8" t="s">
        <v>90</v>
      </c>
      <c r="AT166" s="188" t="s">
        <v>163</v>
      </c>
      <c r="AU166" s="188" t="s">
        <v>87</v>
      </c>
      <c r="AY166" s="20" t="s">
        <v>159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20" t="s">
        <v>80</v>
      </c>
      <c r="BK166" s="189">
        <f>ROUND(I166*H166,2)</f>
        <v>0</v>
      </c>
      <c r="BL166" s="20" t="s">
        <v>90</v>
      </c>
      <c r="BM166" s="188" t="s">
        <v>1325</v>
      </c>
    </row>
    <row r="167" spans="1:65" s="2" customFormat="1" ht="19.5">
      <c r="A167" s="37"/>
      <c r="B167" s="38"/>
      <c r="C167" s="39"/>
      <c r="D167" s="190" t="s">
        <v>169</v>
      </c>
      <c r="E167" s="39"/>
      <c r="F167" s="191" t="s">
        <v>762</v>
      </c>
      <c r="G167" s="39"/>
      <c r="H167" s="39"/>
      <c r="I167" s="192"/>
      <c r="J167" s="39"/>
      <c r="K167" s="39"/>
      <c r="L167" s="42"/>
      <c r="M167" s="193"/>
      <c r="N167" s="194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169</v>
      </c>
      <c r="AU167" s="20" t="s">
        <v>87</v>
      </c>
    </row>
    <row r="168" spans="1:65" s="2" customFormat="1" ht="11.25">
      <c r="A168" s="37"/>
      <c r="B168" s="38"/>
      <c r="C168" s="39"/>
      <c r="D168" s="195" t="s">
        <v>171</v>
      </c>
      <c r="E168" s="39"/>
      <c r="F168" s="196" t="s">
        <v>763</v>
      </c>
      <c r="G168" s="39"/>
      <c r="H168" s="39"/>
      <c r="I168" s="192"/>
      <c r="J168" s="39"/>
      <c r="K168" s="39"/>
      <c r="L168" s="42"/>
      <c r="M168" s="193"/>
      <c r="N168" s="194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171</v>
      </c>
      <c r="AU168" s="20" t="s">
        <v>87</v>
      </c>
    </row>
    <row r="169" spans="1:65" s="14" customFormat="1" ht="11.25">
      <c r="B169" s="207"/>
      <c r="C169" s="208"/>
      <c r="D169" s="190" t="s">
        <v>173</v>
      </c>
      <c r="E169" s="209" t="s">
        <v>19</v>
      </c>
      <c r="F169" s="210" t="s">
        <v>1321</v>
      </c>
      <c r="G169" s="208"/>
      <c r="H169" s="211">
        <v>49.423000000000002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173</v>
      </c>
      <c r="AU169" s="217" t="s">
        <v>87</v>
      </c>
      <c r="AV169" s="14" t="s">
        <v>84</v>
      </c>
      <c r="AW169" s="14" t="s">
        <v>35</v>
      </c>
      <c r="AX169" s="14" t="s">
        <v>80</v>
      </c>
      <c r="AY169" s="217" t="s">
        <v>159</v>
      </c>
    </row>
    <row r="170" spans="1:65" s="14" customFormat="1" ht="11.25">
      <c r="B170" s="207"/>
      <c r="C170" s="208"/>
      <c r="D170" s="190" t="s">
        <v>173</v>
      </c>
      <c r="E170" s="208"/>
      <c r="F170" s="210" t="s">
        <v>1322</v>
      </c>
      <c r="G170" s="208"/>
      <c r="H170" s="211">
        <v>1532.1130000000001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173</v>
      </c>
      <c r="AU170" s="217" t="s">
        <v>87</v>
      </c>
      <c r="AV170" s="14" t="s">
        <v>84</v>
      </c>
      <c r="AW170" s="14" t="s">
        <v>4</v>
      </c>
      <c r="AX170" s="14" t="s">
        <v>80</v>
      </c>
      <c r="AY170" s="217" t="s">
        <v>159</v>
      </c>
    </row>
    <row r="171" spans="1:65" s="2" customFormat="1" ht="21.75" customHeight="1">
      <c r="A171" s="37"/>
      <c r="B171" s="38"/>
      <c r="C171" s="177" t="s">
        <v>377</v>
      </c>
      <c r="D171" s="177" t="s">
        <v>163</v>
      </c>
      <c r="E171" s="178" t="s">
        <v>764</v>
      </c>
      <c r="F171" s="179" t="s">
        <v>765</v>
      </c>
      <c r="G171" s="180" t="s">
        <v>233</v>
      </c>
      <c r="H171" s="181">
        <v>49.423000000000002</v>
      </c>
      <c r="I171" s="182"/>
      <c r="J171" s="183">
        <f>ROUND(I171*H171,2)</f>
        <v>0</v>
      </c>
      <c r="K171" s="179" t="s">
        <v>167</v>
      </c>
      <c r="L171" s="42"/>
      <c r="M171" s="184" t="s">
        <v>19</v>
      </c>
      <c r="N171" s="185" t="s">
        <v>46</v>
      </c>
      <c r="O171" s="67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8" t="s">
        <v>90</v>
      </c>
      <c r="AT171" s="188" t="s">
        <v>163</v>
      </c>
      <c r="AU171" s="188" t="s">
        <v>87</v>
      </c>
      <c r="AY171" s="20" t="s">
        <v>159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20" t="s">
        <v>80</v>
      </c>
      <c r="BK171" s="189">
        <f>ROUND(I171*H171,2)</f>
        <v>0</v>
      </c>
      <c r="BL171" s="20" t="s">
        <v>90</v>
      </c>
      <c r="BM171" s="188" t="s">
        <v>1326</v>
      </c>
    </row>
    <row r="172" spans="1:65" s="2" customFormat="1" ht="19.5">
      <c r="A172" s="37"/>
      <c r="B172" s="38"/>
      <c r="C172" s="39"/>
      <c r="D172" s="190" t="s">
        <v>169</v>
      </c>
      <c r="E172" s="39"/>
      <c r="F172" s="191" t="s">
        <v>767</v>
      </c>
      <c r="G172" s="39"/>
      <c r="H172" s="39"/>
      <c r="I172" s="192"/>
      <c r="J172" s="39"/>
      <c r="K172" s="39"/>
      <c r="L172" s="42"/>
      <c r="M172" s="193"/>
      <c r="N172" s="194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169</v>
      </c>
      <c r="AU172" s="20" t="s">
        <v>87</v>
      </c>
    </row>
    <row r="173" spans="1:65" s="2" customFormat="1" ht="11.25">
      <c r="A173" s="37"/>
      <c r="B173" s="38"/>
      <c r="C173" s="39"/>
      <c r="D173" s="195" t="s">
        <v>171</v>
      </c>
      <c r="E173" s="39"/>
      <c r="F173" s="196" t="s">
        <v>768</v>
      </c>
      <c r="G173" s="39"/>
      <c r="H173" s="39"/>
      <c r="I173" s="192"/>
      <c r="J173" s="39"/>
      <c r="K173" s="39"/>
      <c r="L173" s="42"/>
      <c r="M173" s="193"/>
      <c r="N173" s="194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171</v>
      </c>
      <c r="AU173" s="20" t="s">
        <v>87</v>
      </c>
    </row>
    <row r="174" spans="1:65" s="14" customFormat="1" ht="11.25">
      <c r="B174" s="207"/>
      <c r="C174" s="208"/>
      <c r="D174" s="190" t="s">
        <v>173</v>
      </c>
      <c r="E174" s="209" t="s">
        <v>19</v>
      </c>
      <c r="F174" s="210" t="s">
        <v>1321</v>
      </c>
      <c r="G174" s="208"/>
      <c r="H174" s="211">
        <v>49.423000000000002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173</v>
      </c>
      <c r="AU174" s="217" t="s">
        <v>87</v>
      </c>
      <c r="AV174" s="14" t="s">
        <v>84</v>
      </c>
      <c r="AW174" s="14" t="s">
        <v>35</v>
      </c>
      <c r="AX174" s="14" t="s">
        <v>80</v>
      </c>
      <c r="AY174" s="217" t="s">
        <v>159</v>
      </c>
    </row>
    <row r="175" spans="1:65" s="2" customFormat="1" ht="21.75" customHeight="1">
      <c r="A175" s="37"/>
      <c r="B175" s="38"/>
      <c r="C175" s="177" t="s">
        <v>386</v>
      </c>
      <c r="D175" s="177" t="s">
        <v>163</v>
      </c>
      <c r="E175" s="178" t="s">
        <v>769</v>
      </c>
      <c r="F175" s="179" t="s">
        <v>770</v>
      </c>
      <c r="G175" s="180" t="s">
        <v>166</v>
      </c>
      <c r="H175" s="181">
        <v>6</v>
      </c>
      <c r="I175" s="182"/>
      <c r="J175" s="183">
        <f>ROUND(I175*H175,2)</f>
        <v>0</v>
      </c>
      <c r="K175" s="179" t="s">
        <v>167</v>
      </c>
      <c r="L175" s="42"/>
      <c r="M175" s="184" t="s">
        <v>19</v>
      </c>
      <c r="N175" s="185" t="s">
        <v>46</v>
      </c>
      <c r="O175" s="67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8" t="s">
        <v>90</v>
      </c>
      <c r="AT175" s="188" t="s">
        <v>163</v>
      </c>
      <c r="AU175" s="188" t="s">
        <v>87</v>
      </c>
      <c r="AY175" s="20" t="s">
        <v>159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20" t="s">
        <v>80</v>
      </c>
      <c r="BK175" s="189">
        <f>ROUND(I175*H175,2)</f>
        <v>0</v>
      </c>
      <c r="BL175" s="20" t="s">
        <v>90</v>
      </c>
      <c r="BM175" s="188" t="s">
        <v>1327</v>
      </c>
    </row>
    <row r="176" spans="1:65" s="2" customFormat="1" ht="19.5">
      <c r="A176" s="37"/>
      <c r="B176" s="38"/>
      <c r="C176" s="39"/>
      <c r="D176" s="190" t="s">
        <v>169</v>
      </c>
      <c r="E176" s="39"/>
      <c r="F176" s="191" t="s">
        <v>772</v>
      </c>
      <c r="G176" s="39"/>
      <c r="H176" s="39"/>
      <c r="I176" s="192"/>
      <c r="J176" s="39"/>
      <c r="K176" s="39"/>
      <c r="L176" s="42"/>
      <c r="M176" s="193"/>
      <c r="N176" s="194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169</v>
      </c>
      <c r="AU176" s="20" t="s">
        <v>87</v>
      </c>
    </row>
    <row r="177" spans="1:65" s="2" customFormat="1" ht="11.25">
      <c r="A177" s="37"/>
      <c r="B177" s="38"/>
      <c r="C177" s="39"/>
      <c r="D177" s="195" t="s">
        <v>171</v>
      </c>
      <c r="E177" s="39"/>
      <c r="F177" s="196" t="s">
        <v>773</v>
      </c>
      <c r="G177" s="39"/>
      <c r="H177" s="39"/>
      <c r="I177" s="192"/>
      <c r="J177" s="39"/>
      <c r="K177" s="39"/>
      <c r="L177" s="42"/>
      <c r="M177" s="193"/>
      <c r="N177" s="194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171</v>
      </c>
      <c r="AU177" s="20" t="s">
        <v>87</v>
      </c>
    </row>
    <row r="178" spans="1:65" s="14" customFormat="1" ht="11.25">
      <c r="B178" s="207"/>
      <c r="C178" s="208"/>
      <c r="D178" s="190" t="s">
        <v>173</v>
      </c>
      <c r="E178" s="209" t="s">
        <v>19</v>
      </c>
      <c r="F178" s="210" t="s">
        <v>774</v>
      </c>
      <c r="G178" s="208"/>
      <c r="H178" s="211">
        <v>6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173</v>
      </c>
      <c r="AU178" s="217" t="s">
        <v>87</v>
      </c>
      <c r="AV178" s="14" t="s">
        <v>84</v>
      </c>
      <c r="AW178" s="14" t="s">
        <v>35</v>
      </c>
      <c r="AX178" s="14" t="s">
        <v>80</v>
      </c>
      <c r="AY178" s="217" t="s">
        <v>159</v>
      </c>
    </row>
    <row r="179" spans="1:65" s="2" customFormat="1" ht="24.2" customHeight="1">
      <c r="A179" s="37"/>
      <c r="B179" s="38"/>
      <c r="C179" s="177" t="s">
        <v>228</v>
      </c>
      <c r="D179" s="177" t="s">
        <v>163</v>
      </c>
      <c r="E179" s="178" t="s">
        <v>775</v>
      </c>
      <c r="F179" s="179" t="s">
        <v>776</v>
      </c>
      <c r="G179" s="180" t="s">
        <v>166</v>
      </c>
      <c r="H179" s="181">
        <v>186</v>
      </c>
      <c r="I179" s="182"/>
      <c r="J179" s="183">
        <f>ROUND(I179*H179,2)</f>
        <v>0</v>
      </c>
      <c r="K179" s="179" t="s">
        <v>167</v>
      </c>
      <c r="L179" s="42"/>
      <c r="M179" s="184" t="s">
        <v>19</v>
      </c>
      <c r="N179" s="185" t="s">
        <v>46</v>
      </c>
      <c r="O179" s="67"/>
      <c r="P179" s="186">
        <f>O179*H179</f>
        <v>0</v>
      </c>
      <c r="Q179" s="186">
        <v>0</v>
      </c>
      <c r="R179" s="186">
        <f>Q179*H179</f>
        <v>0</v>
      </c>
      <c r="S179" s="186">
        <v>0</v>
      </c>
      <c r="T179" s="18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8" t="s">
        <v>90</v>
      </c>
      <c r="AT179" s="188" t="s">
        <v>163</v>
      </c>
      <c r="AU179" s="188" t="s">
        <v>87</v>
      </c>
      <c r="AY179" s="20" t="s">
        <v>159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20" t="s">
        <v>80</v>
      </c>
      <c r="BK179" s="189">
        <f>ROUND(I179*H179,2)</f>
        <v>0</v>
      </c>
      <c r="BL179" s="20" t="s">
        <v>90</v>
      </c>
      <c r="BM179" s="188" t="s">
        <v>1328</v>
      </c>
    </row>
    <row r="180" spans="1:65" s="2" customFormat="1" ht="29.25">
      <c r="A180" s="37"/>
      <c r="B180" s="38"/>
      <c r="C180" s="39"/>
      <c r="D180" s="190" t="s">
        <v>169</v>
      </c>
      <c r="E180" s="39"/>
      <c r="F180" s="191" t="s">
        <v>778</v>
      </c>
      <c r="G180" s="39"/>
      <c r="H180" s="39"/>
      <c r="I180" s="192"/>
      <c r="J180" s="39"/>
      <c r="K180" s="39"/>
      <c r="L180" s="42"/>
      <c r="M180" s="193"/>
      <c r="N180" s="194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169</v>
      </c>
      <c r="AU180" s="20" t="s">
        <v>87</v>
      </c>
    </row>
    <row r="181" spans="1:65" s="2" customFormat="1" ht="11.25">
      <c r="A181" s="37"/>
      <c r="B181" s="38"/>
      <c r="C181" s="39"/>
      <c r="D181" s="195" t="s">
        <v>171</v>
      </c>
      <c r="E181" s="39"/>
      <c r="F181" s="196" t="s">
        <v>779</v>
      </c>
      <c r="G181" s="39"/>
      <c r="H181" s="39"/>
      <c r="I181" s="192"/>
      <c r="J181" s="39"/>
      <c r="K181" s="39"/>
      <c r="L181" s="42"/>
      <c r="M181" s="193"/>
      <c r="N181" s="194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171</v>
      </c>
      <c r="AU181" s="20" t="s">
        <v>87</v>
      </c>
    </row>
    <row r="182" spans="1:65" s="14" customFormat="1" ht="11.25">
      <c r="B182" s="207"/>
      <c r="C182" s="208"/>
      <c r="D182" s="190" t="s">
        <v>173</v>
      </c>
      <c r="E182" s="209" t="s">
        <v>19</v>
      </c>
      <c r="F182" s="210" t="s">
        <v>774</v>
      </c>
      <c r="G182" s="208"/>
      <c r="H182" s="211">
        <v>6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173</v>
      </c>
      <c r="AU182" s="217" t="s">
        <v>87</v>
      </c>
      <c r="AV182" s="14" t="s">
        <v>84</v>
      </c>
      <c r="AW182" s="14" t="s">
        <v>35</v>
      </c>
      <c r="AX182" s="14" t="s">
        <v>80</v>
      </c>
      <c r="AY182" s="217" t="s">
        <v>159</v>
      </c>
    </row>
    <row r="183" spans="1:65" s="14" customFormat="1" ht="11.25">
      <c r="B183" s="207"/>
      <c r="C183" s="208"/>
      <c r="D183" s="190" t="s">
        <v>173</v>
      </c>
      <c r="E183" s="208"/>
      <c r="F183" s="210" t="s">
        <v>780</v>
      </c>
      <c r="G183" s="208"/>
      <c r="H183" s="211">
        <v>186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173</v>
      </c>
      <c r="AU183" s="217" t="s">
        <v>87</v>
      </c>
      <c r="AV183" s="14" t="s">
        <v>84</v>
      </c>
      <c r="AW183" s="14" t="s">
        <v>4</v>
      </c>
      <c r="AX183" s="14" t="s">
        <v>80</v>
      </c>
      <c r="AY183" s="217" t="s">
        <v>159</v>
      </c>
    </row>
    <row r="184" spans="1:65" s="2" customFormat="1" ht="24.2" customHeight="1">
      <c r="A184" s="37"/>
      <c r="B184" s="38"/>
      <c r="C184" s="177" t="s">
        <v>400</v>
      </c>
      <c r="D184" s="177" t="s">
        <v>163</v>
      </c>
      <c r="E184" s="178" t="s">
        <v>781</v>
      </c>
      <c r="F184" s="179" t="s">
        <v>782</v>
      </c>
      <c r="G184" s="180" t="s">
        <v>166</v>
      </c>
      <c r="H184" s="181">
        <v>6</v>
      </c>
      <c r="I184" s="182"/>
      <c r="J184" s="183">
        <f>ROUND(I184*H184,2)</f>
        <v>0</v>
      </c>
      <c r="K184" s="179" t="s">
        <v>167</v>
      </c>
      <c r="L184" s="42"/>
      <c r="M184" s="184" t="s">
        <v>19</v>
      </c>
      <c r="N184" s="185" t="s">
        <v>46</v>
      </c>
      <c r="O184" s="67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8" t="s">
        <v>90</v>
      </c>
      <c r="AT184" s="188" t="s">
        <v>163</v>
      </c>
      <c r="AU184" s="188" t="s">
        <v>87</v>
      </c>
      <c r="AY184" s="20" t="s">
        <v>159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20" t="s">
        <v>80</v>
      </c>
      <c r="BK184" s="189">
        <f>ROUND(I184*H184,2)</f>
        <v>0</v>
      </c>
      <c r="BL184" s="20" t="s">
        <v>90</v>
      </c>
      <c r="BM184" s="188" t="s">
        <v>1329</v>
      </c>
    </row>
    <row r="185" spans="1:65" s="2" customFormat="1" ht="19.5">
      <c r="A185" s="37"/>
      <c r="B185" s="38"/>
      <c r="C185" s="39"/>
      <c r="D185" s="190" t="s">
        <v>169</v>
      </c>
      <c r="E185" s="39"/>
      <c r="F185" s="191" t="s">
        <v>784</v>
      </c>
      <c r="G185" s="39"/>
      <c r="H185" s="39"/>
      <c r="I185" s="192"/>
      <c r="J185" s="39"/>
      <c r="K185" s="39"/>
      <c r="L185" s="42"/>
      <c r="M185" s="193"/>
      <c r="N185" s="194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169</v>
      </c>
      <c r="AU185" s="20" t="s">
        <v>87</v>
      </c>
    </row>
    <row r="186" spans="1:65" s="2" customFormat="1" ht="11.25">
      <c r="A186" s="37"/>
      <c r="B186" s="38"/>
      <c r="C186" s="39"/>
      <c r="D186" s="195" t="s">
        <v>171</v>
      </c>
      <c r="E186" s="39"/>
      <c r="F186" s="196" t="s">
        <v>785</v>
      </c>
      <c r="G186" s="39"/>
      <c r="H186" s="39"/>
      <c r="I186" s="192"/>
      <c r="J186" s="39"/>
      <c r="K186" s="39"/>
      <c r="L186" s="42"/>
      <c r="M186" s="193"/>
      <c r="N186" s="194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171</v>
      </c>
      <c r="AU186" s="20" t="s">
        <v>87</v>
      </c>
    </row>
    <row r="187" spans="1:65" s="14" customFormat="1" ht="11.25">
      <c r="B187" s="207"/>
      <c r="C187" s="208"/>
      <c r="D187" s="190" t="s">
        <v>173</v>
      </c>
      <c r="E187" s="209" t="s">
        <v>19</v>
      </c>
      <c r="F187" s="210" t="s">
        <v>774</v>
      </c>
      <c r="G187" s="208"/>
      <c r="H187" s="211">
        <v>6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173</v>
      </c>
      <c r="AU187" s="217" t="s">
        <v>87</v>
      </c>
      <c r="AV187" s="14" t="s">
        <v>84</v>
      </c>
      <c r="AW187" s="14" t="s">
        <v>35</v>
      </c>
      <c r="AX187" s="14" t="s">
        <v>80</v>
      </c>
      <c r="AY187" s="217" t="s">
        <v>159</v>
      </c>
    </row>
    <row r="188" spans="1:65" s="2" customFormat="1" ht="24.2" customHeight="1">
      <c r="A188" s="37"/>
      <c r="B188" s="38"/>
      <c r="C188" s="177" t="s">
        <v>407</v>
      </c>
      <c r="D188" s="177" t="s">
        <v>163</v>
      </c>
      <c r="E188" s="178" t="s">
        <v>786</v>
      </c>
      <c r="F188" s="179" t="s">
        <v>787</v>
      </c>
      <c r="G188" s="180" t="s">
        <v>233</v>
      </c>
      <c r="H188" s="181">
        <v>49.423000000000002</v>
      </c>
      <c r="I188" s="182"/>
      <c r="J188" s="183">
        <f>ROUND(I188*H188,2)</f>
        <v>0</v>
      </c>
      <c r="K188" s="179" t="s">
        <v>167</v>
      </c>
      <c r="L188" s="42"/>
      <c r="M188" s="184" t="s">
        <v>19</v>
      </c>
      <c r="N188" s="185" t="s">
        <v>46</v>
      </c>
      <c r="O188" s="67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8" t="s">
        <v>90</v>
      </c>
      <c r="AT188" s="188" t="s">
        <v>163</v>
      </c>
      <c r="AU188" s="188" t="s">
        <v>87</v>
      </c>
      <c r="AY188" s="20" t="s">
        <v>159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0" t="s">
        <v>80</v>
      </c>
      <c r="BK188" s="189">
        <f>ROUND(I188*H188,2)</f>
        <v>0</v>
      </c>
      <c r="BL188" s="20" t="s">
        <v>90</v>
      </c>
      <c r="BM188" s="188" t="s">
        <v>1330</v>
      </c>
    </row>
    <row r="189" spans="1:65" s="2" customFormat="1" ht="19.5">
      <c r="A189" s="37"/>
      <c r="B189" s="38"/>
      <c r="C189" s="39"/>
      <c r="D189" s="190" t="s">
        <v>169</v>
      </c>
      <c r="E189" s="39"/>
      <c r="F189" s="191" t="s">
        <v>789</v>
      </c>
      <c r="G189" s="39"/>
      <c r="H189" s="39"/>
      <c r="I189" s="192"/>
      <c r="J189" s="39"/>
      <c r="K189" s="39"/>
      <c r="L189" s="42"/>
      <c r="M189" s="193"/>
      <c r="N189" s="194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169</v>
      </c>
      <c r="AU189" s="20" t="s">
        <v>87</v>
      </c>
    </row>
    <row r="190" spans="1:65" s="2" customFormat="1" ht="11.25">
      <c r="A190" s="37"/>
      <c r="B190" s="38"/>
      <c r="C190" s="39"/>
      <c r="D190" s="195" t="s">
        <v>171</v>
      </c>
      <c r="E190" s="39"/>
      <c r="F190" s="196" t="s">
        <v>790</v>
      </c>
      <c r="G190" s="39"/>
      <c r="H190" s="39"/>
      <c r="I190" s="192"/>
      <c r="J190" s="39"/>
      <c r="K190" s="39"/>
      <c r="L190" s="42"/>
      <c r="M190" s="193"/>
      <c r="N190" s="194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171</v>
      </c>
      <c r="AU190" s="20" t="s">
        <v>87</v>
      </c>
    </row>
    <row r="191" spans="1:65" s="14" customFormat="1" ht="11.25">
      <c r="B191" s="207"/>
      <c r="C191" s="208"/>
      <c r="D191" s="190" t="s">
        <v>173</v>
      </c>
      <c r="E191" s="209" t="s">
        <v>19</v>
      </c>
      <c r="F191" s="210" t="s">
        <v>1321</v>
      </c>
      <c r="G191" s="208"/>
      <c r="H191" s="211">
        <v>49.423000000000002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173</v>
      </c>
      <c r="AU191" s="217" t="s">
        <v>87</v>
      </c>
      <c r="AV191" s="14" t="s">
        <v>84</v>
      </c>
      <c r="AW191" s="14" t="s">
        <v>35</v>
      </c>
      <c r="AX191" s="14" t="s">
        <v>75</v>
      </c>
      <c r="AY191" s="217" t="s">
        <v>159</v>
      </c>
    </row>
    <row r="192" spans="1:65" s="2" customFormat="1" ht="24.2" customHeight="1">
      <c r="A192" s="37"/>
      <c r="B192" s="38"/>
      <c r="C192" s="177" t="s">
        <v>413</v>
      </c>
      <c r="D192" s="177" t="s">
        <v>163</v>
      </c>
      <c r="E192" s="178" t="s">
        <v>791</v>
      </c>
      <c r="F192" s="179" t="s">
        <v>792</v>
      </c>
      <c r="G192" s="180" t="s">
        <v>233</v>
      </c>
      <c r="H192" s="181">
        <v>494.23</v>
      </c>
      <c r="I192" s="182"/>
      <c r="J192" s="183">
        <f>ROUND(I192*H192,2)</f>
        <v>0</v>
      </c>
      <c r="K192" s="179" t="s">
        <v>167</v>
      </c>
      <c r="L192" s="42"/>
      <c r="M192" s="184" t="s">
        <v>19</v>
      </c>
      <c r="N192" s="185" t="s">
        <v>46</v>
      </c>
      <c r="O192" s="67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8" t="s">
        <v>90</v>
      </c>
      <c r="AT192" s="188" t="s">
        <v>163</v>
      </c>
      <c r="AU192" s="188" t="s">
        <v>87</v>
      </c>
      <c r="AY192" s="20" t="s">
        <v>159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20" t="s">
        <v>80</v>
      </c>
      <c r="BK192" s="189">
        <f>ROUND(I192*H192,2)</f>
        <v>0</v>
      </c>
      <c r="BL192" s="20" t="s">
        <v>90</v>
      </c>
      <c r="BM192" s="188" t="s">
        <v>1331</v>
      </c>
    </row>
    <row r="193" spans="1:65" s="2" customFormat="1" ht="29.25">
      <c r="A193" s="37"/>
      <c r="B193" s="38"/>
      <c r="C193" s="39"/>
      <c r="D193" s="190" t="s">
        <v>169</v>
      </c>
      <c r="E193" s="39"/>
      <c r="F193" s="191" t="s">
        <v>794</v>
      </c>
      <c r="G193" s="39"/>
      <c r="H193" s="39"/>
      <c r="I193" s="192"/>
      <c r="J193" s="39"/>
      <c r="K193" s="39"/>
      <c r="L193" s="42"/>
      <c r="M193" s="193"/>
      <c r="N193" s="194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169</v>
      </c>
      <c r="AU193" s="20" t="s">
        <v>87</v>
      </c>
    </row>
    <row r="194" spans="1:65" s="2" customFormat="1" ht="11.25">
      <c r="A194" s="37"/>
      <c r="B194" s="38"/>
      <c r="C194" s="39"/>
      <c r="D194" s="195" t="s">
        <v>171</v>
      </c>
      <c r="E194" s="39"/>
      <c r="F194" s="196" t="s">
        <v>795</v>
      </c>
      <c r="G194" s="39"/>
      <c r="H194" s="39"/>
      <c r="I194" s="192"/>
      <c r="J194" s="39"/>
      <c r="K194" s="39"/>
      <c r="L194" s="42"/>
      <c r="M194" s="193"/>
      <c r="N194" s="194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171</v>
      </c>
      <c r="AU194" s="20" t="s">
        <v>87</v>
      </c>
    </row>
    <row r="195" spans="1:65" s="14" customFormat="1" ht="11.25">
      <c r="B195" s="207"/>
      <c r="C195" s="208"/>
      <c r="D195" s="190" t="s">
        <v>173</v>
      </c>
      <c r="E195" s="209" t="s">
        <v>19</v>
      </c>
      <c r="F195" s="210" t="s">
        <v>1321</v>
      </c>
      <c r="G195" s="208"/>
      <c r="H195" s="211">
        <v>49.423000000000002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173</v>
      </c>
      <c r="AU195" s="217" t="s">
        <v>87</v>
      </c>
      <c r="AV195" s="14" t="s">
        <v>84</v>
      </c>
      <c r="AW195" s="14" t="s">
        <v>35</v>
      </c>
      <c r="AX195" s="14" t="s">
        <v>80</v>
      </c>
      <c r="AY195" s="217" t="s">
        <v>159</v>
      </c>
    </row>
    <row r="196" spans="1:65" s="14" customFormat="1" ht="11.25">
      <c r="B196" s="207"/>
      <c r="C196" s="208"/>
      <c r="D196" s="190" t="s">
        <v>173</v>
      </c>
      <c r="E196" s="208"/>
      <c r="F196" s="210" t="s">
        <v>1332</v>
      </c>
      <c r="G196" s="208"/>
      <c r="H196" s="211">
        <v>494.23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173</v>
      </c>
      <c r="AU196" s="217" t="s">
        <v>87</v>
      </c>
      <c r="AV196" s="14" t="s">
        <v>84</v>
      </c>
      <c r="AW196" s="14" t="s">
        <v>4</v>
      </c>
      <c r="AX196" s="14" t="s">
        <v>80</v>
      </c>
      <c r="AY196" s="217" t="s">
        <v>159</v>
      </c>
    </row>
    <row r="197" spans="1:65" s="12" customFormat="1" ht="20.85" customHeight="1">
      <c r="B197" s="161"/>
      <c r="C197" s="162"/>
      <c r="D197" s="163" t="s">
        <v>74</v>
      </c>
      <c r="E197" s="175" t="s">
        <v>429</v>
      </c>
      <c r="F197" s="175" t="s">
        <v>430</v>
      </c>
      <c r="G197" s="162"/>
      <c r="H197" s="162"/>
      <c r="I197" s="165"/>
      <c r="J197" s="176">
        <f>BK197</f>
        <v>0</v>
      </c>
      <c r="K197" s="162"/>
      <c r="L197" s="167"/>
      <c r="M197" s="168"/>
      <c r="N197" s="169"/>
      <c r="O197" s="169"/>
      <c r="P197" s="170">
        <f>SUM(P198:P206)</f>
        <v>0</v>
      </c>
      <c r="Q197" s="169"/>
      <c r="R197" s="170">
        <f>SUM(R198:R206)</f>
        <v>0</v>
      </c>
      <c r="S197" s="169"/>
      <c r="T197" s="171">
        <f>SUM(T198:T206)</f>
        <v>0.49036999999999997</v>
      </c>
      <c r="AR197" s="172" t="s">
        <v>80</v>
      </c>
      <c r="AT197" s="173" t="s">
        <v>74</v>
      </c>
      <c r="AU197" s="173" t="s">
        <v>84</v>
      </c>
      <c r="AY197" s="172" t="s">
        <v>159</v>
      </c>
      <c r="BK197" s="174">
        <f>SUM(BK198:BK206)</f>
        <v>0</v>
      </c>
    </row>
    <row r="198" spans="1:65" s="2" customFormat="1" ht="37.9" customHeight="1">
      <c r="A198" s="37"/>
      <c r="B198" s="38"/>
      <c r="C198" s="177" t="s">
        <v>421</v>
      </c>
      <c r="D198" s="177" t="s">
        <v>163</v>
      </c>
      <c r="E198" s="178" t="s">
        <v>806</v>
      </c>
      <c r="F198" s="179" t="s">
        <v>807</v>
      </c>
      <c r="G198" s="180" t="s">
        <v>233</v>
      </c>
      <c r="H198" s="181">
        <v>32.938000000000002</v>
      </c>
      <c r="I198" s="182"/>
      <c r="J198" s="183">
        <f>ROUND(I198*H198,2)</f>
        <v>0</v>
      </c>
      <c r="K198" s="179" t="s">
        <v>167</v>
      </c>
      <c r="L198" s="42"/>
      <c r="M198" s="184" t="s">
        <v>19</v>
      </c>
      <c r="N198" s="185" t="s">
        <v>46</v>
      </c>
      <c r="O198" s="67"/>
      <c r="P198" s="186">
        <f>O198*H198</f>
        <v>0</v>
      </c>
      <c r="Q198" s="186">
        <v>0</v>
      </c>
      <c r="R198" s="186">
        <f>Q198*H198</f>
        <v>0</v>
      </c>
      <c r="S198" s="186">
        <v>5.0000000000000001E-3</v>
      </c>
      <c r="T198" s="187">
        <f>S198*H198</f>
        <v>0.16469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8" t="s">
        <v>90</v>
      </c>
      <c r="AT198" s="188" t="s">
        <v>163</v>
      </c>
      <c r="AU198" s="188" t="s">
        <v>87</v>
      </c>
      <c r="AY198" s="20" t="s">
        <v>159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20" t="s">
        <v>80</v>
      </c>
      <c r="BK198" s="189">
        <f>ROUND(I198*H198,2)</f>
        <v>0</v>
      </c>
      <c r="BL198" s="20" t="s">
        <v>90</v>
      </c>
      <c r="BM198" s="188" t="s">
        <v>1333</v>
      </c>
    </row>
    <row r="199" spans="1:65" s="2" customFormat="1" ht="29.25">
      <c r="A199" s="37"/>
      <c r="B199" s="38"/>
      <c r="C199" s="39"/>
      <c r="D199" s="190" t="s">
        <v>169</v>
      </c>
      <c r="E199" s="39"/>
      <c r="F199" s="191" t="s">
        <v>809</v>
      </c>
      <c r="G199" s="39"/>
      <c r="H199" s="39"/>
      <c r="I199" s="192"/>
      <c r="J199" s="39"/>
      <c r="K199" s="39"/>
      <c r="L199" s="42"/>
      <c r="M199" s="193"/>
      <c r="N199" s="194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169</v>
      </c>
      <c r="AU199" s="20" t="s">
        <v>87</v>
      </c>
    </row>
    <row r="200" spans="1:65" s="2" customFormat="1" ht="11.25">
      <c r="A200" s="37"/>
      <c r="B200" s="38"/>
      <c r="C200" s="39"/>
      <c r="D200" s="195" t="s">
        <v>171</v>
      </c>
      <c r="E200" s="39"/>
      <c r="F200" s="196" t="s">
        <v>810</v>
      </c>
      <c r="G200" s="39"/>
      <c r="H200" s="39"/>
      <c r="I200" s="192"/>
      <c r="J200" s="39"/>
      <c r="K200" s="39"/>
      <c r="L200" s="42"/>
      <c r="M200" s="193"/>
      <c r="N200" s="194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171</v>
      </c>
      <c r="AU200" s="20" t="s">
        <v>87</v>
      </c>
    </row>
    <row r="201" spans="1:65" s="14" customFormat="1" ht="11.25">
      <c r="B201" s="207"/>
      <c r="C201" s="208"/>
      <c r="D201" s="190" t="s">
        <v>173</v>
      </c>
      <c r="E201" s="209" t="s">
        <v>19</v>
      </c>
      <c r="F201" s="210" t="s">
        <v>1334</v>
      </c>
      <c r="G201" s="208"/>
      <c r="H201" s="211">
        <v>32.938000000000002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173</v>
      </c>
      <c r="AU201" s="217" t="s">
        <v>87</v>
      </c>
      <c r="AV201" s="14" t="s">
        <v>84</v>
      </c>
      <c r="AW201" s="14" t="s">
        <v>35</v>
      </c>
      <c r="AX201" s="14" t="s">
        <v>80</v>
      </c>
      <c r="AY201" s="217" t="s">
        <v>159</v>
      </c>
    </row>
    <row r="202" spans="1:65" s="2" customFormat="1" ht="37.9" customHeight="1">
      <c r="A202" s="37"/>
      <c r="B202" s="38"/>
      <c r="C202" s="177" t="s">
        <v>7</v>
      </c>
      <c r="D202" s="177" t="s">
        <v>163</v>
      </c>
      <c r="E202" s="178" t="s">
        <v>437</v>
      </c>
      <c r="F202" s="179" t="s">
        <v>438</v>
      </c>
      <c r="G202" s="180" t="s">
        <v>233</v>
      </c>
      <c r="H202" s="181">
        <v>5.52</v>
      </c>
      <c r="I202" s="182"/>
      <c r="J202" s="183">
        <f>ROUND(I202*H202,2)</f>
        <v>0</v>
      </c>
      <c r="K202" s="179" t="s">
        <v>167</v>
      </c>
      <c r="L202" s="42"/>
      <c r="M202" s="184" t="s">
        <v>19</v>
      </c>
      <c r="N202" s="185" t="s">
        <v>46</v>
      </c>
      <c r="O202" s="67"/>
      <c r="P202" s="186">
        <f>O202*H202</f>
        <v>0</v>
      </c>
      <c r="Q202" s="186">
        <v>0</v>
      </c>
      <c r="R202" s="186">
        <f>Q202*H202</f>
        <v>0</v>
      </c>
      <c r="S202" s="186">
        <v>5.8999999999999997E-2</v>
      </c>
      <c r="T202" s="187">
        <f>S202*H202</f>
        <v>0.32567999999999997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8" t="s">
        <v>90</v>
      </c>
      <c r="AT202" s="188" t="s">
        <v>163</v>
      </c>
      <c r="AU202" s="188" t="s">
        <v>87</v>
      </c>
      <c r="AY202" s="20" t="s">
        <v>159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0" t="s">
        <v>80</v>
      </c>
      <c r="BK202" s="189">
        <f>ROUND(I202*H202,2)</f>
        <v>0</v>
      </c>
      <c r="BL202" s="20" t="s">
        <v>90</v>
      </c>
      <c r="BM202" s="188" t="s">
        <v>1335</v>
      </c>
    </row>
    <row r="203" spans="1:65" s="2" customFormat="1" ht="29.25">
      <c r="A203" s="37"/>
      <c r="B203" s="38"/>
      <c r="C203" s="39"/>
      <c r="D203" s="190" t="s">
        <v>169</v>
      </c>
      <c r="E203" s="39"/>
      <c r="F203" s="191" t="s">
        <v>440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169</v>
      </c>
      <c r="AU203" s="20" t="s">
        <v>87</v>
      </c>
    </row>
    <row r="204" spans="1:65" s="2" customFormat="1" ht="11.25">
      <c r="A204" s="37"/>
      <c r="B204" s="38"/>
      <c r="C204" s="39"/>
      <c r="D204" s="195" t="s">
        <v>171</v>
      </c>
      <c r="E204" s="39"/>
      <c r="F204" s="196" t="s">
        <v>441</v>
      </c>
      <c r="G204" s="39"/>
      <c r="H204" s="39"/>
      <c r="I204" s="192"/>
      <c r="J204" s="39"/>
      <c r="K204" s="39"/>
      <c r="L204" s="42"/>
      <c r="M204" s="193"/>
      <c r="N204" s="194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171</v>
      </c>
      <c r="AU204" s="20" t="s">
        <v>87</v>
      </c>
    </row>
    <row r="205" spans="1:65" s="13" customFormat="1" ht="11.25">
      <c r="B205" s="197"/>
      <c r="C205" s="198"/>
      <c r="D205" s="190" t="s">
        <v>173</v>
      </c>
      <c r="E205" s="199" t="s">
        <v>19</v>
      </c>
      <c r="F205" s="200" t="s">
        <v>999</v>
      </c>
      <c r="G205" s="198"/>
      <c r="H205" s="199" t="s">
        <v>19</v>
      </c>
      <c r="I205" s="201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173</v>
      </c>
      <c r="AU205" s="206" t="s">
        <v>87</v>
      </c>
      <c r="AV205" s="13" t="s">
        <v>80</v>
      </c>
      <c r="AW205" s="13" t="s">
        <v>35</v>
      </c>
      <c r="AX205" s="13" t="s">
        <v>75</v>
      </c>
      <c r="AY205" s="206" t="s">
        <v>159</v>
      </c>
    </row>
    <row r="206" spans="1:65" s="14" customFormat="1" ht="11.25">
      <c r="B206" s="207"/>
      <c r="C206" s="208"/>
      <c r="D206" s="190" t="s">
        <v>173</v>
      </c>
      <c r="E206" s="209" t="s">
        <v>19</v>
      </c>
      <c r="F206" s="210" t="s">
        <v>1311</v>
      </c>
      <c r="G206" s="208"/>
      <c r="H206" s="211">
        <v>5.52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173</v>
      </c>
      <c r="AU206" s="217" t="s">
        <v>87</v>
      </c>
      <c r="AV206" s="14" t="s">
        <v>84</v>
      </c>
      <c r="AW206" s="14" t="s">
        <v>35</v>
      </c>
      <c r="AX206" s="14" t="s">
        <v>80</v>
      </c>
      <c r="AY206" s="217" t="s">
        <v>159</v>
      </c>
    </row>
    <row r="207" spans="1:65" s="12" customFormat="1" ht="20.85" customHeight="1">
      <c r="B207" s="161"/>
      <c r="C207" s="162"/>
      <c r="D207" s="163" t="s">
        <v>74</v>
      </c>
      <c r="E207" s="175" t="s">
        <v>444</v>
      </c>
      <c r="F207" s="175" t="s">
        <v>445</v>
      </c>
      <c r="G207" s="162"/>
      <c r="H207" s="162"/>
      <c r="I207" s="165"/>
      <c r="J207" s="176">
        <f>BK207</f>
        <v>0</v>
      </c>
      <c r="K207" s="162"/>
      <c r="L207" s="167"/>
      <c r="M207" s="168"/>
      <c r="N207" s="169"/>
      <c r="O207" s="169"/>
      <c r="P207" s="170">
        <f>SUM(P208:P220)</f>
        <v>0</v>
      </c>
      <c r="Q207" s="169"/>
      <c r="R207" s="170">
        <f>SUM(R208:R220)</f>
        <v>0</v>
      </c>
      <c r="S207" s="169"/>
      <c r="T207" s="171">
        <f>SUM(T208:T220)</f>
        <v>5.8511999999999995E-2</v>
      </c>
      <c r="AR207" s="172" t="s">
        <v>80</v>
      </c>
      <c r="AT207" s="173" t="s">
        <v>74</v>
      </c>
      <c r="AU207" s="173" t="s">
        <v>84</v>
      </c>
      <c r="AY207" s="172" t="s">
        <v>159</v>
      </c>
      <c r="BK207" s="174">
        <f>SUM(BK208:BK220)</f>
        <v>0</v>
      </c>
    </row>
    <row r="208" spans="1:65" s="2" customFormat="1" ht="24.2" customHeight="1">
      <c r="A208" s="37"/>
      <c r="B208" s="38"/>
      <c r="C208" s="177" t="s">
        <v>436</v>
      </c>
      <c r="D208" s="177" t="s">
        <v>163</v>
      </c>
      <c r="E208" s="178" t="s">
        <v>447</v>
      </c>
      <c r="F208" s="179" t="s">
        <v>448</v>
      </c>
      <c r="G208" s="180" t="s">
        <v>233</v>
      </c>
      <c r="H208" s="181">
        <v>5.52</v>
      </c>
      <c r="I208" s="182"/>
      <c r="J208" s="183">
        <f>ROUND(I208*H208,2)</f>
        <v>0</v>
      </c>
      <c r="K208" s="179" t="s">
        <v>167</v>
      </c>
      <c r="L208" s="42"/>
      <c r="M208" s="184" t="s">
        <v>19</v>
      </c>
      <c r="N208" s="185" t="s">
        <v>46</v>
      </c>
      <c r="O208" s="67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8" t="s">
        <v>90</v>
      </c>
      <c r="AT208" s="188" t="s">
        <v>163</v>
      </c>
      <c r="AU208" s="188" t="s">
        <v>87</v>
      </c>
      <c r="AY208" s="20" t="s">
        <v>159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20" t="s">
        <v>80</v>
      </c>
      <c r="BK208" s="189">
        <f>ROUND(I208*H208,2)</f>
        <v>0</v>
      </c>
      <c r="BL208" s="20" t="s">
        <v>90</v>
      </c>
      <c r="BM208" s="188" t="s">
        <v>1336</v>
      </c>
    </row>
    <row r="209" spans="1:65" s="2" customFormat="1" ht="19.5">
      <c r="A209" s="37"/>
      <c r="B209" s="38"/>
      <c r="C209" s="39"/>
      <c r="D209" s="190" t="s">
        <v>169</v>
      </c>
      <c r="E209" s="39"/>
      <c r="F209" s="191" t="s">
        <v>450</v>
      </c>
      <c r="G209" s="39"/>
      <c r="H209" s="39"/>
      <c r="I209" s="192"/>
      <c r="J209" s="39"/>
      <c r="K209" s="39"/>
      <c r="L209" s="42"/>
      <c r="M209" s="193"/>
      <c r="N209" s="194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169</v>
      </c>
      <c r="AU209" s="20" t="s">
        <v>87</v>
      </c>
    </row>
    <row r="210" spans="1:65" s="2" customFormat="1" ht="11.25">
      <c r="A210" s="37"/>
      <c r="B210" s="38"/>
      <c r="C210" s="39"/>
      <c r="D210" s="195" t="s">
        <v>171</v>
      </c>
      <c r="E210" s="39"/>
      <c r="F210" s="196" t="s">
        <v>451</v>
      </c>
      <c r="G210" s="39"/>
      <c r="H210" s="39"/>
      <c r="I210" s="192"/>
      <c r="J210" s="39"/>
      <c r="K210" s="39"/>
      <c r="L210" s="42"/>
      <c r="M210" s="193"/>
      <c r="N210" s="194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171</v>
      </c>
      <c r="AU210" s="20" t="s">
        <v>87</v>
      </c>
    </row>
    <row r="211" spans="1:65" s="13" customFormat="1" ht="11.25">
      <c r="B211" s="197"/>
      <c r="C211" s="198"/>
      <c r="D211" s="190" t="s">
        <v>173</v>
      </c>
      <c r="E211" s="199" t="s">
        <v>19</v>
      </c>
      <c r="F211" s="200" t="s">
        <v>999</v>
      </c>
      <c r="G211" s="198"/>
      <c r="H211" s="199" t="s">
        <v>19</v>
      </c>
      <c r="I211" s="201"/>
      <c r="J211" s="198"/>
      <c r="K211" s="198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173</v>
      </c>
      <c r="AU211" s="206" t="s">
        <v>87</v>
      </c>
      <c r="AV211" s="13" t="s">
        <v>80</v>
      </c>
      <c r="AW211" s="13" t="s">
        <v>35</v>
      </c>
      <c r="AX211" s="13" t="s">
        <v>75</v>
      </c>
      <c r="AY211" s="206" t="s">
        <v>159</v>
      </c>
    </row>
    <row r="212" spans="1:65" s="14" customFormat="1" ht="11.25">
      <c r="B212" s="207"/>
      <c r="C212" s="208"/>
      <c r="D212" s="190" t="s">
        <v>173</v>
      </c>
      <c r="E212" s="209" t="s">
        <v>19</v>
      </c>
      <c r="F212" s="210" t="s">
        <v>1311</v>
      </c>
      <c r="G212" s="208"/>
      <c r="H212" s="211">
        <v>5.52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173</v>
      </c>
      <c r="AU212" s="217" t="s">
        <v>87</v>
      </c>
      <c r="AV212" s="14" t="s">
        <v>84</v>
      </c>
      <c r="AW212" s="14" t="s">
        <v>35</v>
      </c>
      <c r="AX212" s="14" t="s">
        <v>75</v>
      </c>
      <c r="AY212" s="217" t="s">
        <v>159</v>
      </c>
    </row>
    <row r="213" spans="1:65" s="2" customFormat="1" ht="24.2" customHeight="1">
      <c r="A213" s="37"/>
      <c r="B213" s="38"/>
      <c r="C213" s="177" t="s">
        <v>446</v>
      </c>
      <c r="D213" s="177" t="s">
        <v>163</v>
      </c>
      <c r="E213" s="178" t="s">
        <v>453</v>
      </c>
      <c r="F213" s="179" t="s">
        <v>454</v>
      </c>
      <c r="G213" s="180" t="s">
        <v>233</v>
      </c>
      <c r="H213" s="181">
        <v>5.52</v>
      </c>
      <c r="I213" s="182"/>
      <c r="J213" s="183">
        <f>ROUND(I213*H213,2)</f>
        <v>0</v>
      </c>
      <c r="K213" s="179" t="s">
        <v>167</v>
      </c>
      <c r="L213" s="42"/>
      <c r="M213" s="184" t="s">
        <v>19</v>
      </c>
      <c r="N213" s="185" t="s">
        <v>46</v>
      </c>
      <c r="O213" s="67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8" t="s">
        <v>90</v>
      </c>
      <c r="AT213" s="188" t="s">
        <v>163</v>
      </c>
      <c r="AU213" s="188" t="s">
        <v>87</v>
      </c>
      <c r="AY213" s="20" t="s">
        <v>159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20" t="s">
        <v>80</v>
      </c>
      <c r="BK213" s="189">
        <f>ROUND(I213*H213,2)</f>
        <v>0</v>
      </c>
      <c r="BL213" s="20" t="s">
        <v>90</v>
      </c>
      <c r="BM213" s="188" t="s">
        <v>1337</v>
      </c>
    </row>
    <row r="214" spans="1:65" s="2" customFormat="1" ht="19.5">
      <c r="A214" s="37"/>
      <c r="B214" s="38"/>
      <c r="C214" s="39"/>
      <c r="D214" s="190" t="s">
        <v>169</v>
      </c>
      <c r="E214" s="39"/>
      <c r="F214" s="191" t="s">
        <v>456</v>
      </c>
      <c r="G214" s="39"/>
      <c r="H214" s="39"/>
      <c r="I214" s="192"/>
      <c r="J214" s="39"/>
      <c r="K214" s="39"/>
      <c r="L214" s="42"/>
      <c r="M214" s="193"/>
      <c r="N214" s="194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169</v>
      </c>
      <c r="AU214" s="20" t="s">
        <v>87</v>
      </c>
    </row>
    <row r="215" spans="1:65" s="2" customFormat="1" ht="11.25">
      <c r="A215" s="37"/>
      <c r="B215" s="38"/>
      <c r="C215" s="39"/>
      <c r="D215" s="195" t="s">
        <v>171</v>
      </c>
      <c r="E215" s="39"/>
      <c r="F215" s="196" t="s">
        <v>457</v>
      </c>
      <c r="G215" s="39"/>
      <c r="H215" s="39"/>
      <c r="I215" s="192"/>
      <c r="J215" s="39"/>
      <c r="K215" s="39"/>
      <c r="L215" s="42"/>
      <c r="M215" s="193"/>
      <c r="N215" s="194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171</v>
      </c>
      <c r="AU215" s="20" t="s">
        <v>87</v>
      </c>
    </row>
    <row r="216" spans="1:65" s="14" customFormat="1" ht="11.25">
      <c r="B216" s="207"/>
      <c r="C216" s="208"/>
      <c r="D216" s="190" t="s">
        <v>173</v>
      </c>
      <c r="E216" s="209" t="s">
        <v>19</v>
      </c>
      <c r="F216" s="210" t="s">
        <v>1338</v>
      </c>
      <c r="G216" s="208"/>
      <c r="H216" s="211">
        <v>5.52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173</v>
      </c>
      <c r="AU216" s="217" t="s">
        <v>87</v>
      </c>
      <c r="AV216" s="14" t="s">
        <v>84</v>
      </c>
      <c r="AW216" s="14" t="s">
        <v>35</v>
      </c>
      <c r="AX216" s="14" t="s">
        <v>75</v>
      </c>
      <c r="AY216" s="217" t="s">
        <v>159</v>
      </c>
    </row>
    <row r="217" spans="1:65" s="2" customFormat="1" ht="24.2" customHeight="1">
      <c r="A217" s="37"/>
      <c r="B217" s="38"/>
      <c r="C217" s="177" t="s">
        <v>452</v>
      </c>
      <c r="D217" s="177" t="s">
        <v>163</v>
      </c>
      <c r="E217" s="178" t="s">
        <v>460</v>
      </c>
      <c r="F217" s="179" t="s">
        <v>461</v>
      </c>
      <c r="G217" s="180" t="s">
        <v>233</v>
      </c>
      <c r="H217" s="181">
        <v>5.52</v>
      </c>
      <c r="I217" s="182"/>
      <c r="J217" s="183">
        <f>ROUND(I217*H217,2)</f>
        <v>0</v>
      </c>
      <c r="K217" s="179" t="s">
        <v>167</v>
      </c>
      <c r="L217" s="42"/>
      <c r="M217" s="184" t="s">
        <v>19</v>
      </c>
      <c r="N217" s="185" t="s">
        <v>46</v>
      </c>
      <c r="O217" s="67"/>
      <c r="P217" s="186">
        <f>O217*H217</f>
        <v>0</v>
      </c>
      <c r="Q217" s="186">
        <v>0</v>
      </c>
      <c r="R217" s="186">
        <f>Q217*H217</f>
        <v>0</v>
      </c>
      <c r="S217" s="186">
        <v>1.06E-2</v>
      </c>
      <c r="T217" s="187">
        <f>S217*H217</f>
        <v>5.8511999999999995E-2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8" t="s">
        <v>90</v>
      </c>
      <c r="AT217" s="188" t="s">
        <v>163</v>
      </c>
      <c r="AU217" s="188" t="s">
        <v>87</v>
      </c>
      <c r="AY217" s="20" t="s">
        <v>159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20" t="s">
        <v>80</v>
      </c>
      <c r="BK217" s="189">
        <f>ROUND(I217*H217,2)</f>
        <v>0</v>
      </c>
      <c r="BL217" s="20" t="s">
        <v>90</v>
      </c>
      <c r="BM217" s="188" t="s">
        <v>1339</v>
      </c>
    </row>
    <row r="218" spans="1:65" s="2" customFormat="1" ht="19.5">
      <c r="A218" s="37"/>
      <c r="B218" s="38"/>
      <c r="C218" s="39"/>
      <c r="D218" s="190" t="s">
        <v>169</v>
      </c>
      <c r="E218" s="39"/>
      <c r="F218" s="191" t="s">
        <v>463</v>
      </c>
      <c r="G218" s="39"/>
      <c r="H218" s="39"/>
      <c r="I218" s="192"/>
      <c r="J218" s="39"/>
      <c r="K218" s="39"/>
      <c r="L218" s="42"/>
      <c r="M218" s="193"/>
      <c r="N218" s="194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169</v>
      </c>
      <c r="AU218" s="20" t="s">
        <v>87</v>
      </c>
    </row>
    <row r="219" spans="1:65" s="2" customFormat="1" ht="11.25">
      <c r="A219" s="37"/>
      <c r="B219" s="38"/>
      <c r="C219" s="39"/>
      <c r="D219" s="195" t="s">
        <v>171</v>
      </c>
      <c r="E219" s="39"/>
      <c r="F219" s="196" t="s">
        <v>464</v>
      </c>
      <c r="G219" s="39"/>
      <c r="H219" s="39"/>
      <c r="I219" s="192"/>
      <c r="J219" s="39"/>
      <c r="K219" s="39"/>
      <c r="L219" s="42"/>
      <c r="M219" s="193"/>
      <c r="N219" s="194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171</v>
      </c>
      <c r="AU219" s="20" t="s">
        <v>87</v>
      </c>
    </row>
    <row r="220" spans="1:65" s="14" customFormat="1" ht="11.25">
      <c r="B220" s="207"/>
      <c r="C220" s="208"/>
      <c r="D220" s="190" t="s">
        <v>173</v>
      </c>
      <c r="E220" s="209" t="s">
        <v>19</v>
      </c>
      <c r="F220" s="210" t="s">
        <v>1338</v>
      </c>
      <c r="G220" s="208"/>
      <c r="H220" s="211">
        <v>5.52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173</v>
      </c>
      <c r="AU220" s="217" t="s">
        <v>87</v>
      </c>
      <c r="AV220" s="14" t="s">
        <v>84</v>
      </c>
      <c r="AW220" s="14" t="s">
        <v>35</v>
      </c>
      <c r="AX220" s="14" t="s">
        <v>75</v>
      </c>
      <c r="AY220" s="217" t="s">
        <v>159</v>
      </c>
    </row>
    <row r="221" spans="1:65" s="12" customFormat="1" ht="20.85" customHeight="1">
      <c r="B221" s="161"/>
      <c r="C221" s="162"/>
      <c r="D221" s="163" t="s">
        <v>74</v>
      </c>
      <c r="E221" s="175" t="s">
        <v>465</v>
      </c>
      <c r="F221" s="175" t="s">
        <v>466</v>
      </c>
      <c r="G221" s="162"/>
      <c r="H221" s="162"/>
      <c r="I221" s="165"/>
      <c r="J221" s="176">
        <f>BK221</f>
        <v>0</v>
      </c>
      <c r="K221" s="162"/>
      <c r="L221" s="167"/>
      <c r="M221" s="168"/>
      <c r="N221" s="169"/>
      <c r="O221" s="169"/>
      <c r="P221" s="170">
        <f>SUM(P222:P224)</f>
        <v>0</v>
      </c>
      <c r="Q221" s="169"/>
      <c r="R221" s="170">
        <f>SUM(R222:R224)</f>
        <v>0</v>
      </c>
      <c r="S221" s="169"/>
      <c r="T221" s="171">
        <f>SUM(T222:T224)</f>
        <v>0</v>
      </c>
      <c r="AR221" s="172" t="s">
        <v>80</v>
      </c>
      <c r="AT221" s="173" t="s">
        <v>74</v>
      </c>
      <c r="AU221" s="173" t="s">
        <v>84</v>
      </c>
      <c r="AY221" s="172" t="s">
        <v>159</v>
      </c>
      <c r="BK221" s="174">
        <f>SUM(BK222:BK224)</f>
        <v>0</v>
      </c>
    </row>
    <row r="222" spans="1:65" s="2" customFormat="1" ht="21.75" customHeight="1">
      <c r="A222" s="37"/>
      <c r="B222" s="38"/>
      <c r="C222" s="177" t="s">
        <v>459</v>
      </c>
      <c r="D222" s="177" t="s">
        <v>163</v>
      </c>
      <c r="E222" s="178" t="s">
        <v>468</v>
      </c>
      <c r="F222" s="179" t="s">
        <v>469</v>
      </c>
      <c r="G222" s="180" t="s">
        <v>470</v>
      </c>
      <c r="H222" s="181">
        <v>0.51200000000000001</v>
      </c>
      <c r="I222" s="182"/>
      <c r="J222" s="183">
        <f>ROUND(I222*H222,2)</f>
        <v>0</v>
      </c>
      <c r="K222" s="179" t="s">
        <v>167</v>
      </c>
      <c r="L222" s="42"/>
      <c r="M222" s="184" t="s">
        <v>19</v>
      </c>
      <c r="N222" s="185" t="s">
        <v>46</v>
      </c>
      <c r="O222" s="67"/>
      <c r="P222" s="186">
        <f>O222*H222</f>
        <v>0</v>
      </c>
      <c r="Q222" s="186">
        <v>0</v>
      </c>
      <c r="R222" s="186">
        <f>Q222*H222</f>
        <v>0</v>
      </c>
      <c r="S222" s="186">
        <v>0</v>
      </c>
      <c r="T222" s="18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8" t="s">
        <v>90</v>
      </c>
      <c r="AT222" s="188" t="s">
        <v>163</v>
      </c>
      <c r="AU222" s="188" t="s">
        <v>87</v>
      </c>
      <c r="AY222" s="20" t="s">
        <v>159</v>
      </c>
      <c r="BE222" s="189">
        <f>IF(N222="základní",J222,0)</f>
        <v>0</v>
      </c>
      <c r="BF222" s="189">
        <f>IF(N222="snížená",J222,0)</f>
        <v>0</v>
      </c>
      <c r="BG222" s="189">
        <f>IF(N222="zákl. přenesená",J222,0)</f>
        <v>0</v>
      </c>
      <c r="BH222" s="189">
        <f>IF(N222="sníž. přenesená",J222,0)</f>
        <v>0</v>
      </c>
      <c r="BI222" s="189">
        <f>IF(N222="nulová",J222,0)</f>
        <v>0</v>
      </c>
      <c r="BJ222" s="20" t="s">
        <v>80</v>
      </c>
      <c r="BK222" s="189">
        <f>ROUND(I222*H222,2)</f>
        <v>0</v>
      </c>
      <c r="BL222" s="20" t="s">
        <v>90</v>
      </c>
      <c r="BM222" s="188" t="s">
        <v>1340</v>
      </c>
    </row>
    <row r="223" spans="1:65" s="2" customFormat="1" ht="29.25">
      <c r="A223" s="37"/>
      <c r="B223" s="38"/>
      <c r="C223" s="39"/>
      <c r="D223" s="190" t="s">
        <v>169</v>
      </c>
      <c r="E223" s="39"/>
      <c r="F223" s="191" t="s">
        <v>472</v>
      </c>
      <c r="G223" s="39"/>
      <c r="H223" s="39"/>
      <c r="I223" s="192"/>
      <c r="J223" s="39"/>
      <c r="K223" s="39"/>
      <c r="L223" s="42"/>
      <c r="M223" s="193"/>
      <c r="N223" s="194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169</v>
      </c>
      <c r="AU223" s="20" t="s">
        <v>87</v>
      </c>
    </row>
    <row r="224" spans="1:65" s="2" customFormat="1" ht="11.25">
      <c r="A224" s="37"/>
      <c r="B224" s="38"/>
      <c r="C224" s="39"/>
      <c r="D224" s="195" t="s">
        <v>171</v>
      </c>
      <c r="E224" s="39"/>
      <c r="F224" s="196" t="s">
        <v>473</v>
      </c>
      <c r="G224" s="39"/>
      <c r="H224" s="39"/>
      <c r="I224" s="192"/>
      <c r="J224" s="39"/>
      <c r="K224" s="39"/>
      <c r="L224" s="42"/>
      <c r="M224" s="193"/>
      <c r="N224" s="194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171</v>
      </c>
      <c r="AU224" s="20" t="s">
        <v>87</v>
      </c>
    </row>
    <row r="225" spans="1:65" s="12" customFormat="1" ht="20.85" customHeight="1">
      <c r="B225" s="161"/>
      <c r="C225" s="162"/>
      <c r="D225" s="163" t="s">
        <v>74</v>
      </c>
      <c r="E225" s="175" t="s">
        <v>474</v>
      </c>
      <c r="F225" s="175" t="s">
        <v>475</v>
      </c>
      <c r="G225" s="162"/>
      <c r="H225" s="162"/>
      <c r="I225" s="165"/>
      <c r="J225" s="176">
        <f>BK225</f>
        <v>0</v>
      </c>
      <c r="K225" s="162"/>
      <c r="L225" s="167"/>
      <c r="M225" s="168"/>
      <c r="N225" s="169"/>
      <c r="O225" s="169"/>
      <c r="P225" s="170">
        <f>SUM(P226:P238)</f>
        <v>0</v>
      </c>
      <c r="Q225" s="169"/>
      <c r="R225" s="170">
        <f>SUM(R226:R238)</f>
        <v>0</v>
      </c>
      <c r="S225" s="169"/>
      <c r="T225" s="171">
        <f>SUM(T226:T238)</f>
        <v>0</v>
      </c>
      <c r="AR225" s="172" t="s">
        <v>80</v>
      </c>
      <c r="AT225" s="173" t="s">
        <v>74</v>
      </c>
      <c r="AU225" s="173" t="s">
        <v>84</v>
      </c>
      <c r="AY225" s="172" t="s">
        <v>159</v>
      </c>
      <c r="BK225" s="174">
        <f>SUM(BK226:BK238)</f>
        <v>0</v>
      </c>
    </row>
    <row r="226" spans="1:65" s="2" customFormat="1" ht="24.2" customHeight="1">
      <c r="A226" s="37"/>
      <c r="B226" s="38"/>
      <c r="C226" s="177" t="s">
        <v>467</v>
      </c>
      <c r="D226" s="177" t="s">
        <v>163</v>
      </c>
      <c r="E226" s="178" t="s">
        <v>477</v>
      </c>
      <c r="F226" s="179" t="s">
        <v>478</v>
      </c>
      <c r="G226" s="180" t="s">
        <v>470</v>
      </c>
      <c r="H226" s="181">
        <v>0.61399999999999999</v>
      </c>
      <c r="I226" s="182"/>
      <c r="J226" s="183">
        <f>ROUND(I226*H226,2)</f>
        <v>0</v>
      </c>
      <c r="K226" s="179" t="s">
        <v>167</v>
      </c>
      <c r="L226" s="42"/>
      <c r="M226" s="184" t="s">
        <v>19</v>
      </c>
      <c r="N226" s="185" t="s">
        <v>46</v>
      </c>
      <c r="O226" s="67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8" t="s">
        <v>90</v>
      </c>
      <c r="AT226" s="188" t="s">
        <v>163</v>
      </c>
      <c r="AU226" s="188" t="s">
        <v>87</v>
      </c>
      <c r="AY226" s="20" t="s">
        <v>159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80</v>
      </c>
      <c r="BK226" s="189">
        <f>ROUND(I226*H226,2)</f>
        <v>0</v>
      </c>
      <c r="BL226" s="20" t="s">
        <v>90</v>
      </c>
      <c r="BM226" s="188" t="s">
        <v>1341</v>
      </c>
    </row>
    <row r="227" spans="1:65" s="2" customFormat="1" ht="19.5">
      <c r="A227" s="37"/>
      <c r="B227" s="38"/>
      <c r="C227" s="39"/>
      <c r="D227" s="190" t="s">
        <v>169</v>
      </c>
      <c r="E227" s="39"/>
      <c r="F227" s="191" t="s">
        <v>480</v>
      </c>
      <c r="G227" s="39"/>
      <c r="H227" s="39"/>
      <c r="I227" s="192"/>
      <c r="J227" s="39"/>
      <c r="K227" s="39"/>
      <c r="L227" s="42"/>
      <c r="M227" s="193"/>
      <c r="N227" s="194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169</v>
      </c>
      <c r="AU227" s="20" t="s">
        <v>87</v>
      </c>
    </row>
    <row r="228" spans="1:65" s="2" customFormat="1" ht="11.25">
      <c r="A228" s="37"/>
      <c r="B228" s="38"/>
      <c r="C228" s="39"/>
      <c r="D228" s="195" t="s">
        <v>171</v>
      </c>
      <c r="E228" s="39"/>
      <c r="F228" s="196" t="s">
        <v>481</v>
      </c>
      <c r="G228" s="39"/>
      <c r="H228" s="39"/>
      <c r="I228" s="192"/>
      <c r="J228" s="39"/>
      <c r="K228" s="39"/>
      <c r="L228" s="42"/>
      <c r="M228" s="193"/>
      <c r="N228" s="194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171</v>
      </c>
      <c r="AU228" s="20" t="s">
        <v>87</v>
      </c>
    </row>
    <row r="229" spans="1:65" s="2" customFormat="1" ht="24.2" customHeight="1">
      <c r="A229" s="37"/>
      <c r="B229" s="38"/>
      <c r="C229" s="177" t="s">
        <v>476</v>
      </c>
      <c r="D229" s="177" t="s">
        <v>163</v>
      </c>
      <c r="E229" s="178" t="s">
        <v>483</v>
      </c>
      <c r="F229" s="179" t="s">
        <v>484</v>
      </c>
      <c r="G229" s="180" t="s">
        <v>470</v>
      </c>
      <c r="H229" s="181">
        <v>0.61399999999999999</v>
      </c>
      <c r="I229" s="182"/>
      <c r="J229" s="183">
        <f>ROUND(I229*H229,2)</f>
        <v>0</v>
      </c>
      <c r="K229" s="179" t="s">
        <v>167</v>
      </c>
      <c r="L229" s="42"/>
      <c r="M229" s="184" t="s">
        <v>19</v>
      </c>
      <c r="N229" s="185" t="s">
        <v>46</v>
      </c>
      <c r="O229" s="67"/>
      <c r="P229" s="186">
        <f>O229*H229</f>
        <v>0</v>
      </c>
      <c r="Q229" s="186">
        <v>0</v>
      </c>
      <c r="R229" s="186">
        <f>Q229*H229</f>
        <v>0</v>
      </c>
      <c r="S229" s="186">
        <v>0</v>
      </c>
      <c r="T229" s="18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8" t="s">
        <v>90</v>
      </c>
      <c r="AT229" s="188" t="s">
        <v>163</v>
      </c>
      <c r="AU229" s="188" t="s">
        <v>87</v>
      </c>
      <c r="AY229" s="20" t="s">
        <v>159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20" t="s">
        <v>80</v>
      </c>
      <c r="BK229" s="189">
        <f>ROUND(I229*H229,2)</f>
        <v>0</v>
      </c>
      <c r="BL229" s="20" t="s">
        <v>90</v>
      </c>
      <c r="BM229" s="188" t="s">
        <v>1342</v>
      </c>
    </row>
    <row r="230" spans="1:65" s="2" customFormat="1" ht="19.5">
      <c r="A230" s="37"/>
      <c r="B230" s="38"/>
      <c r="C230" s="39"/>
      <c r="D230" s="190" t="s">
        <v>169</v>
      </c>
      <c r="E230" s="39"/>
      <c r="F230" s="191" t="s">
        <v>486</v>
      </c>
      <c r="G230" s="39"/>
      <c r="H230" s="39"/>
      <c r="I230" s="192"/>
      <c r="J230" s="39"/>
      <c r="K230" s="39"/>
      <c r="L230" s="42"/>
      <c r="M230" s="193"/>
      <c r="N230" s="194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169</v>
      </c>
      <c r="AU230" s="20" t="s">
        <v>87</v>
      </c>
    </row>
    <row r="231" spans="1:65" s="2" customFormat="1" ht="11.25">
      <c r="A231" s="37"/>
      <c r="B231" s="38"/>
      <c r="C231" s="39"/>
      <c r="D231" s="195" t="s">
        <v>171</v>
      </c>
      <c r="E231" s="39"/>
      <c r="F231" s="196" t="s">
        <v>487</v>
      </c>
      <c r="G231" s="39"/>
      <c r="H231" s="39"/>
      <c r="I231" s="192"/>
      <c r="J231" s="39"/>
      <c r="K231" s="39"/>
      <c r="L231" s="42"/>
      <c r="M231" s="193"/>
      <c r="N231" s="194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171</v>
      </c>
      <c r="AU231" s="20" t="s">
        <v>87</v>
      </c>
    </row>
    <row r="232" spans="1:65" s="2" customFormat="1" ht="24.2" customHeight="1">
      <c r="A232" s="37"/>
      <c r="B232" s="38"/>
      <c r="C232" s="177" t="s">
        <v>482</v>
      </c>
      <c r="D232" s="177" t="s">
        <v>163</v>
      </c>
      <c r="E232" s="178" t="s">
        <v>489</v>
      </c>
      <c r="F232" s="179" t="s">
        <v>490</v>
      </c>
      <c r="G232" s="180" t="s">
        <v>470</v>
      </c>
      <c r="H232" s="181">
        <v>9.2100000000000009</v>
      </c>
      <c r="I232" s="182"/>
      <c r="J232" s="183">
        <f>ROUND(I232*H232,2)</f>
        <v>0</v>
      </c>
      <c r="K232" s="179" t="s">
        <v>167</v>
      </c>
      <c r="L232" s="42"/>
      <c r="M232" s="184" t="s">
        <v>19</v>
      </c>
      <c r="N232" s="185" t="s">
        <v>46</v>
      </c>
      <c r="O232" s="67"/>
      <c r="P232" s="186">
        <f>O232*H232</f>
        <v>0</v>
      </c>
      <c r="Q232" s="186">
        <v>0</v>
      </c>
      <c r="R232" s="186">
        <f>Q232*H232</f>
        <v>0</v>
      </c>
      <c r="S232" s="186">
        <v>0</v>
      </c>
      <c r="T232" s="18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8" t="s">
        <v>90</v>
      </c>
      <c r="AT232" s="188" t="s">
        <v>163</v>
      </c>
      <c r="AU232" s="188" t="s">
        <v>87</v>
      </c>
      <c r="AY232" s="20" t="s">
        <v>159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20" t="s">
        <v>80</v>
      </c>
      <c r="BK232" s="189">
        <f>ROUND(I232*H232,2)</f>
        <v>0</v>
      </c>
      <c r="BL232" s="20" t="s">
        <v>90</v>
      </c>
      <c r="BM232" s="188" t="s">
        <v>1343</v>
      </c>
    </row>
    <row r="233" spans="1:65" s="2" customFormat="1" ht="29.25">
      <c r="A233" s="37"/>
      <c r="B233" s="38"/>
      <c r="C233" s="39"/>
      <c r="D233" s="190" t="s">
        <v>169</v>
      </c>
      <c r="E233" s="39"/>
      <c r="F233" s="191" t="s">
        <v>492</v>
      </c>
      <c r="G233" s="39"/>
      <c r="H233" s="39"/>
      <c r="I233" s="192"/>
      <c r="J233" s="39"/>
      <c r="K233" s="39"/>
      <c r="L233" s="42"/>
      <c r="M233" s="193"/>
      <c r="N233" s="194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169</v>
      </c>
      <c r="AU233" s="20" t="s">
        <v>87</v>
      </c>
    </row>
    <row r="234" spans="1:65" s="2" customFormat="1" ht="11.25">
      <c r="A234" s="37"/>
      <c r="B234" s="38"/>
      <c r="C234" s="39"/>
      <c r="D234" s="195" t="s">
        <v>171</v>
      </c>
      <c r="E234" s="39"/>
      <c r="F234" s="196" t="s">
        <v>493</v>
      </c>
      <c r="G234" s="39"/>
      <c r="H234" s="39"/>
      <c r="I234" s="192"/>
      <c r="J234" s="39"/>
      <c r="K234" s="39"/>
      <c r="L234" s="42"/>
      <c r="M234" s="193"/>
      <c r="N234" s="194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171</v>
      </c>
      <c r="AU234" s="20" t="s">
        <v>87</v>
      </c>
    </row>
    <row r="235" spans="1:65" s="14" customFormat="1" ht="11.25">
      <c r="B235" s="207"/>
      <c r="C235" s="208"/>
      <c r="D235" s="190" t="s">
        <v>173</v>
      </c>
      <c r="E235" s="208"/>
      <c r="F235" s="210" t="s">
        <v>1344</v>
      </c>
      <c r="G235" s="208"/>
      <c r="H235" s="211">
        <v>9.2100000000000009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173</v>
      </c>
      <c r="AU235" s="217" t="s">
        <v>87</v>
      </c>
      <c r="AV235" s="14" t="s">
        <v>84</v>
      </c>
      <c r="AW235" s="14" t="s">
        <v>4</v>
      </c>
      <c r="AX235" s="14" t="s">
        <v>80</v>
      </c>
      <c r="AY235" s="217" t="s">
        <v>159</v>
      </c>
    </row>
    <row r="236" spans="1:65" s="2" customFormat="1" ht="44.25" customHeight="1">
      <c r="A236" s="37"/>
      <c r="B236" s="38"/>
      <c r="C236" s="177" t="s">
        <v>488</v>
      </c>
      <c r="D236" s="177" t="s">
        <v>163</v>
      </c>
      <c r="E236" s="178" t="s">
        <v>496</v>
      </c>
      <c r="F236" s="179" t="s">
        <v>497</v>
      </c>
      <c r="G236" s="180" t="s">
        <v>470</v>
      </c>
      <c r="H236" s="181">
        <v>0.61399999999999999</v>
      </c>
      <c r="I236" s="182"/>
      <c r="J236" s="183">
        <f>ROUND(I236*H236,2)</f>
        <v>0</v>
      </c>
      <c r="K236" s="179" t="s">
        <v>167</v>
      </c>
      <c r="L236" s="42"/>
      <c r="M236" s="184" t="s">
        <v>19</v>
      </c>
      <c r="N236" s="185" t="s">
        <v>46</v>
      </c>
      <c r="O236" s="67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8" t="s">
        <v>90</v>
      </c>
      <c r="AT236" s="188" t="s">
        <v>163</v>
      </c>
      <c r="AU236" s="188" t="s">
        <v>87</v>
      </c>
      <c r="AY236" s="20" t="s">
        <v>159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20" t="s">
        <v>80</v>
      </c>
      <c r="BK236" s="189">
        <f>ROUND(I236*H236,2)</f>
        <v>0</v>
      </c>
      <c r="BL236" s="20" t="s">
        <v>90</v>
      </c>
      <c r="BM236" s="188" t="s">
        <v>1345</v>
      </c>
    </row>
    <row r="237" spans="1:65" s="2" customFormat="1" ht="39">
      <c r="A237" s="37"/>
      <c r="B237" s="38"/>
      <c r="C237" s="39"/>
      <c r="D237" s="190" t="s">
        <v>169</v>
      </c>
      <c r="E237" s="39"/>
      <c r="F237" s="191" t="s">
        <v>499</v>
      </c>
      <c r="G237" s="39"/>
      <c r="H237" s="39"/>
      <c r="I237" s="192"/>
      <c r="J237" s="39"/>
      <c r="K237" s="39"/>
      <c r="L237" s="42"/>
      <c r="M237" s="193"/>
      <c r="N237" s="194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169</v>
      </c>
      <c r="AU237" s="20" t="s">
        <v>87</v>
      </c>
    </row>
    <row r="238" spans="1:65" s="2" customFormat="1" ht="11.25">
      <c r="A238" s="37"/>
      <c r="B238" s="38"/>
      <c r="C238" s="39"/>
      <c r="D238" s="195" t="s">
        <v>171</v>
      </c>
      <c r="E238" s="39"/>
      <c r="F238" s="196" t="s">
        <v>500</v>
      </c>
      <c r="G238" s="39"/>
      <c r="H238" s="39"/>
      <c r="I238" s="192"/>
      <c r="J238" s="39"/>
      <c r="K238" s="39"/>
      <c r="L238" s="42"/>
      <c r="M238" s="193"/>
      <c r="N238" s="194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171</v>
      </c>
      <c r="AU238" s="20" t="s">
        <v>87</v>
      </c>
    </row>
    <row r="239" spans="1:65" s="12" customFormat="1" ht="25.9" customHeight="1">
      <c r="B239" s="161"/>
      <c r="C239" s="162"/>
      <c r="D239" s="163" t="s">
        <v>74</v>
      </c>
      <c r="E239" s="164" t="s">
        <v>501</v>
      </c>
      <c r="F239" s="164" t="s">
        <v>502</v>
      </c>
      <c r="G239" s="162"/>
      <c r="H239" s="162"/>
      <c r="I239" s="165"/>
      <c r="J239" s="166">
        <f>BK239</f>
        <v>0</v>
      </c>
      <c r="K239" s="162"/>
      <c r="L239" s="167"/>
      <c r="M239" s="168"/>
      <c r="N239" s="169"/>
      <c r="O239" s="169"/>
      <c r="P239" s="170">
        <f>P240+P258+P279</f>
        <v>0</v>
      </c>
      <c r="Q239" s="169"/>
      <c r="R239" s="170">
        <f>R240+R258+R279</f>
        <v>6.2812720000000002E-2</v>
      </c>
      <c r="S239" s="169"/>
      <c r="T239" s="171">
        <f>T240+T258+T279</f>
        <v>6.3781000000000004E-2</v>
      </c>
      <c r="AR239" s="172" t="s">
        <v>84</v>
      </c>
      <c r="AT239" s="173" t="s">
        <v>74</v>
      </c>
      <c r="AU239" s="173" t="s">
        <v>75</v>
      </c>
      <c r="AY239" s="172" t="s">
        <v>159</v>
      </c>
      <c r="BK239" s="174">
        <f>BK240+BK258+BK279</f>
        <v>0</v>
      </c>
    </row>
    <row r="240" spans="1:65" s="12" customFormat="1" ht="22.9" customHeight="1">
      <c r="B240" s="161"/>
      <c r="C240" s="162"/>
      <c r="D240" s="163" t="s">
        <v>74</v>
      </c>
      <c r="E240" s="175" t="s">
        <v>822</v>
      </c>
      <c r="F240" s="175" t="s">
        <v>823</v>
      </c>
      <c r="G240" s="162"/>
      <c r="H240" s="162"/>
      <c r="I240" s="165"/>
      <c r="J240" s="176">
        <f>BK240</f>
        <v>0</v>
      </c>
      <c r="K240" s="162"/>
      <c r="L240" s="167"/>
      <c r="M240" s="168"/>
      <c r="N240" s="169"/>
      <c r="O240" s="169"/>
      <c r="P240" s="170">
        <f>SUM(P241:P257)</f>
        <v>0</v>
      </c>
      <c r="Q240" s="169"/>
      <c r="R240" s="170">
        <f>SUM(R241:R257)</f>
        <v>3.6600000000000001E-3</v>
      </c>
      <c r="S240" s="169"/>
      <c r="T240" s="171">
        <f>SUM(T241:T257)</f>
        <v>3.5220000000000001E-2</v>
      </c>
      <c r="AR240" s="172" t="s">
        <v>84</v>
      </c>
      <c r="AT240" s="173" t="s">
        <v>74</v>
      </c>
      <c r="AU240" s="173" t="s">
        <v>80</v>
      </c>
      <c r="AY240" s="172" t="s">
        <v>159</v>
      </c>
      <c r="BK240" s="174">
        <f>SUM(BK241:BK257)</f>
        <v>0</v>
      </c>
    </row>
    <row r="241" spans="1:65" s="2" customFormat="1" ht="16.5" customHeight="1">
      <c r="A241" s="37"/>
      <c r="B241" s="38"/>
      <c r="C241" s="177" t="s">
        <v>495</v>
      </c>
      <c r="D241" s="177" t="s">
        <v>163</v>
      </c>
      <c r="E241" s="178" t="s">
        <v>824</v>
      </c>
      <c r="F241" s="179" t="s">
        <v>825</v>
      </c>
      <c r="G241" s="180" t="s">
        <v>216</v>
      </c>
      <c r="H241" s="181">
        <v>1</v>
      </c>
      <c r="I241" s="182"/>
      <c r="J241" s="183">
        <f>ROUND(I241*H241,2)</f>
        <v>0</v>
      </c>
      <c r="K241" s="179" t="s">
        <v>167</v>
      </c>
      <c r="L241" s="42"/>
      <c r="M241" s="184" t="s">
        <v>19</v>
      </c>
      <c r="N241" s="185" t="s">
        <v>46</v>
      </c>
      <c r="O241" s="67"/>
      <c r="P241" s="186">
        <f>O241*H241</f>
        <v>0</v>
      </c>
      <c r="Q241" s="186">
        <v>2.2599999999999999E-3</v>
      </c>
      <c r="R241" s="186">
        <f>Q241*H241</f>
        <v>2.2599999999999999E-3</v>
      </c>
      <c r="S241" s="186">
        <v>0</v>
      </c>
      <c r="T241" s="18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8" t="s">
        <v>90</v>
      </c>
      <c r="AT241" s="188" t="s">
        <v>163</v>
      </c>
      <c r="AU241" s="188" t="s">
        <v>84</v>
      </c>
      <c r="AY241" s="20" t="s">
        <v>159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20" t="s">
        <v>80</v>
      </c>
      <c r="BK241" s="189">
        <f>ROUND(I241*H241,2)</f>
        <v>0</v>
      </c>
      <c r="BL241" s="20" t="s">
        <v>90</v>
      </c>
      <c r="BM241" s="188" t="s">
        <v>1346</v>
      </c>
    </row>
    <row r="242" spans="1:65" s="2" customFormat="1" ht="19.5">
      <c r="A242" s="37"/>
      <c r="B242" s="38"/>
      <c r="C242" s="39"/>
      <c r="D242" s="190" t="s">
        <v>169</v>
      </c>
      <c r="E242" s="39"/>
      <c r="F242" s="191" t="s">
        <v>827</v>
      </c>
      <c r="G242" s="39"/>
      <c r="H242" s="39"/>
      <c r="I242" s="192"/>
      <c r="J242" s="39"/>
      <c r="K242" s="39"/>
      <c r="L242" s="42"/>
      <c r="M242" s="193"/>
      <c r="N242" s="194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169</v>
      </c>
      <c r="AU242" s="20" t="s">
        <v>84</v>
      </c>
    </row>
    <row r="243" spans="1:65" s="2" customFormat="1" ht="11.25">
      <c r="A243" s="37"/>
      <c r="B243" s="38"/>
      <c r="C243" s="39"/>
      <c r="D243" s="195" t="s">
        <v>171</v>
      </c>
      <c r="E243" s="39"/>
      <c r="F243" s="196" t="s">
        <v>828</v>
      </c>
      <c r="G243" s="39"/>
      <c r="H243" s="39"/>
      <c r="I243" s="192"/>
      <c r="J243" s="39"/>
      <c r="K243" s="39"/>
      <c r="L243" s="42"/>
      <c r="M243" s="193"/>
      <c r="N243" s="194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171</v>
      </c>
      <c r="AU243" s="20" t="s">
        <v>84</v>
      </c>
    </row>
    <row r="244" spans="1:65" s="13" customFormat="1" ht="11.25">
      <c r="B244" s="197"/>
      <c r="C244" s="198"/>
      <c r="D244" s="190" t="s">
        <v>173</v>
      </c>
      <c r="E244" s="199" t="s">
        <v>19</v>
      </c>
      <c r="F244" s="200" t="s">
        <v>829</v>
      </c>
      <c r="G244" s="198"/>
      <c r="H244" s="199" t="s">
        <v>19</v>
      </c>
      <c r="I244" s="201"/>
      <c r="J244" s="198"/>
      <c r="K244" s="198"/>
      <c r="L244" s="202"/>
      <c r="M244" s="203"/>
      <c r="N244" s="204"/>
      <c r="O244" s="204"/>
      <c r="P244" s="204"/>
      <c r="Q244" s="204"/>
      <c r="R244" s="204"/>
      <c r="S244" s="204"/>
      <c r="T244" s="205"/>
      <c r="AT244" s="206" t="s">
        <v>173</v>
      </c>
      <c r="AU244" s="206" t="s">
        <v>84</v>
      </c>
      <c r="AV244" s="13" t="s">
        <v>80</v>
      </c>
      <c r="AW244" s="13" t="s">
        <v>35</v>
      </c>
      <c r="AX244" s="13" t="s">
        <v>75</v>
      </c>
      <c r="AY244" s="206" t="s">
        <v>159</v>
      </c>
    </row>
    <row r="245" spans="1:65" s="14" customFormat="1" ht="11.25">
      <c r="B245" s="207"/>
      <c r="C245" s="208"/>
      <c r="D245" s="190" t="s">
        <v>173</v>
      </c>
      <c r="E245" s="209" t="s">
        <v>19</v>
      </c>
      <c r="F245" s="210" t="s">
        <v>80</v>
      </c>
      <c r="G245" s="208"/>
      <c r="H245" s="211">
        <v>1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173</v>
      </c>
      <c r="AU245" s="217" t="s">
        <v>84</v>
      </c>
      <c r="AV245" s="14" t="s">
        <v>84</v>
      </c>
      <c r="AW245" s="14" t="s">
        <v>35</v>
      </c>
      <c r="AX245" s="14" t="s">
        <v>80</v>
      </c>
      <c r="AY245" s="217" t="s">
        <v>159</v>
      </c>
    </row>
    <row r="246" spans="1:65" s="2" customFormat="1" ht="16.5" customHeight="1">
      <c r="A246" s="37"/>
      <c r="B246" s="38"/>
      <c r="C246" s="177" t="s">
        <v>161</v>
      </c>
      <c r="D246" s="177" t="s">
        <v>163</v>
      </c>
      <c r="E246" s="178" t="s">
        <v>830</v>
      </c>
      <c r="F246" s="179" t="s">
        <v>831</v>
      </c>
      <c r="G246" s="180" t="s">
        <v>216</v>
      </c>
      <c r="H246" s="181">
        <v>1</v>
      </c>
      <c r="I246" s="182"/>
      <c r="J246" s="183">
        <f>ROUND(I246*H246,2)</f>
        <v>0</v>
      </c>
      <c r="K246" s="179" t="s">
        <v>167</v>
      </c>
      <c r="L246" s="42"/>
      <c r="M246" s="184" t="s">
        <v>19</v>
      </c>
      <c r="N246" s="185" t="s">
        <v>46</v>
      </c>
      <c r="O246" s="67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228</v>
      </c>
      <c r="AT246" s="188" t="s">
        <v>163</v>
      </c>
      <c r="AU246" s="188" t="s">
        <v>84</v>
      </c>
      <c r="AY246" s="20" t="s">
        <v>159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80</v>
      </c>
      <c r="BK246" s="189">
        <f>ROUND(I246*H246,2)</f>
        <v>0</v>
      </c>
      <c r="BL246" s="20" t="s">
        <v>228</v>
      </c>
      <c r="BM246" s="188" t="s">
        <v>1347</v>
      </c>
    </row>
    <row r="247" spans="1:65" s="2" customFormat="1" ht="11.25">
      <c r="A247" s="37"/>
      <c r="B247" s="38"/>
      <c r="C247" s="39"/>
      <c r="D247" s="190" t="s">
        <v>169</v>
      </c>
      <c r="E247" s="39"/>
      <c r="F247" s="191" t="s">
        <v>833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169</v>
      </c>
      <c r="AU247" s="20" t="s">
        <v>84</v>
      </c>
    </row>
    <row r="248" spans="1:65" s="2" customFormat="1" ht="11.25">
      <c r="A248" s="37"/>
      <c r="B248" s="38"/>
      <c r="C248" s="39"/>
      <c r="D248" s="195" t="s">
        <v>171</v>
      </c>
      <c r="E248" s="39"/>
      <c r="F248" s="196" t="s">
        <v>834</v>
      </c>
      <c r="G248" s="39"/>
      <c r="H248" s="39"/>
      <c r="I248" s="192"/>
      <c r="J248" s="39"/>
      <c r="K248" s="39"/>
      <c r="L248" s="42"/>
      <c r="M248" s="193"/>
      <c r="N248" s="194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171</v>
      </c>
      <c r="AU248" s="20" t="s">
        <v>84</v>
      </c>
    </row>
    <row r="249" spans="1:65" s="2" customFormat="1" ht="16.5" customHeight="1">
      <c r="A249" s="37"/>
      <c r="B249" s="38"/>
      <c r="C249" s="177" t="s">
        <v>513</v>
      </c>
      <c r="D249" s="177" t="s">
        <v>163</v>
      </c>
      <c r="E249" s="178" t="s">
        <v>835</v>
      </c>
      <c r="F249" s="179" t="s">
        <v>836</v>
      </c>
      <c r="G249" s="180" t="s">
        <v>216</v>
      </c>
      <c r="H249" s="181">
        <v>1</v>
      </c>
      <c r="I249" s="182"/>
      <c r="J249" s="183">
        <f>ROUND(I249*H249,2)</f>
        <v>0</v>
      </c>
      <c r="K249" s="179" t="s">
        <v>167</v>
      </c>
      <c r="L249" s="42"/>
      <c r="M249" s="184" t="s">
        <v>19</v>
      </c>
      <c r="N249" s="185" t="s">
        <v>46</v>
      </c>
      <c r="O249" s="67"/>
      <c r="P249" s="186">
        <f>O249*H249</f>
        <v>0</v>
      </c>
      <c r="Q249" s="186">
        <v>0</v>
      </c>
      <c r="R249" s="186">
        <f>Q249*H249</f>
        <v>0</v>
      </c>
      <c r="S249" s="186">
        <v>3.5220000000000001E-2</v>
      </c>
      <c r="T249" s="187">
        <f>S249*H249</f>
        <v>3.5220000000000001E-2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8" t="s">
        <v>228</v>
      </c>
      <c r="AT249" s="188" t="s">
        <v>163</v>
      </c>
      <c r="AU249" s="188" t="s">
        <v>84</v>
      </c>
      <c r="AY249" s="20" t="s">
        <v>159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20" t="s">
        <v>80</v>
      </c>
      <c r="BK249" s="189">
        <f>ROUND(I249*H249,2)</f>
        <v>0</v>
      </c>
      <c r="BL249" s="20" t="s">
        <v>228</v>
      </c>
      <c r="BM249" s="188" t="s">
        <v>1348</v>
      </c>
    </row>
    <row r="250" spans="1:65" s="2" customFormat="1" ht="11.25">
      <c r="A250" s="37"/>
      <c r="B250" s="38"/>
      <c r="C250" s="39"/>
      <c r="D250" s="190" t="s">
        <v>169</v>
      </c>
      <c r="E250" s="39"/>
      <c r="F250" s="191" t="s">
        <v>838</v>
      </c>
      <c r="G250" s="39"/>
      <c r="H250" s="39"/>
      <c r="I250" s="192"/>
      <c r="J250" s="39"/>
      <c r="K250" s="39"/>
      <c r="L250" s="42"/>
      <c r="M250" s="193"/>
      <c r="N250" s="194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169</v>
      </c>
      <c r="AU250" s="20" t="s">
        <v>84</v>
      </c>
    </row>
    <row r="251" spans="1:65" s="2" customFormat="1" ht="11.25">
      <c r="A251" s="37"/>
      <c r="B251" s="38"/>
      <c r="C251" s="39"/>
      <c r="D251" s="195" t="s">
        <v>171</v>
      </c>
      <c r="E251" s="39"/>
      <c r="F251" s="196" t="s">
        <v>839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171</v>
      </c>
      <c r="AU251" s="20" t="s">
        <v>84</v>
      </c>
    </row>
    <row r="252" spans="1:65" s="2" customFormat="1" ht="24.2" customHeight="1">
      <c r="A252" s="37"/>
      <c r="B252" s="38"/>
      <c r="C252" s="177" t="s">
        <v>522</v>
      </c>
      <c r="D252" s="177" t="s">
        <v>163</v>
      </c>
      <c r="E252" s="178" t="s">
        <v>840</v>
      </c>
      <c r="F252" s="179" t="s">
        <v>841</v>
      </c>
      <c r="G252" s="180" t="s">
        <v>216</v>
      </c>
      <c r="H252" s="181">
        <v>1</v>
      </c>
      <c r="I252" s="182"/>
      <c r="J252" s="183">
        <f>ROUND(I252*H252,2)</f>
        <v>0</v>
      </c>
      <c r="K252" s="179" t="s">
        <v>167</v>
      </c>
      <c r="L252" s="42"/>
      <c r="M252" s="184" t="s">
        <v>19</v>
      </c>
      <c r="N252" s="185" t="s">
        <v>46</v>
      </c>
      <c r="O252" s="67"/>
      <c r="P252" s="186">
        <f>O252*H252</f>
        <v>0</v>
      </c>
      <c r="Q252" s="186">
        <v>1.4E-3</v>
      </c>
      <c r="R252" s="186">
        <f>Q252*H252</f>
        <v>1.4E-3</v>
      </c>
      <c r="S252" s="186">
        <v>0</v>
      </c>
      <c r="T252" s="18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8" t="s">
        <v>228</v>
      </c>
      <c r="AT252" s="188" t="s">
        <v>163</v>
      </c>
      <c r="AU252" s="188" t="s">
        <v>84</v>
      </c>
      <c r="AY252" s="20" t="s">
        <v>159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20" t="s">
        <v>80</v>
      </c>
      <c r="BK252" s="189">
        <f>ROUND(I252*H252,2)</f>
        <v>0</v>
      </c>
      <c r="BL252" s="20" t="s">
        <v>228</v>
      </c>
      <c r="BM252" s="188" t="s">
        <v>1349</v>
      </c>
    </row>
    <row r="253" spans="1:65" s="2" customFormat="1" ht="19.5">
      <c r="A253" s="37"/>
      <c r="B253" s="38"/>
      <c r="C253" s="39"/>
      <c r="D253" s="190" t="s">
        <v>169</v>
      </c>
      <c r="E253" s="39"/>
      <c r="F253" s="191" t="s">
        <v>843</v>
      </c>
      <c r="G253" s="39"/>
      <c r="H253" s="39"/>
      <c r="I253" s="192"/>
      <c r="J253" s="39"/>
      <c r="K253" s="39"/>
      <c r="L253" s="42"/>
      <c r="M253" s="193"/>
      <c r="N253" s="194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169</v>
      </c>
      <c r="AU253" s="20" t="s">
        <v>84</v>
      </c>
    </row>
    <row r="254" spans="1:65" s="2" customFormat="1" ht="11.25">
      <c r="A254" s="37"/>
      <c r="B254" s="38"/>
      <c r="C254" s="39"/>
      <c r="D254" s="195" t="s">
        <v>171</v>
      </c>
      <c r="E254" s="39"/>
      <c r="F254" s="196" t="s">
        <v>844</v>
      </c>
      <c r="G254" s="39"/>
      <c r="H254" s="39"/>
      <c r="I254" s="192"/>
      <c r="J254" s="39"/>
      <c r="K254" s="39"/>
      <c r="L254" s="42"/>
      <c r="M254" s="193"/>
      <c r="N254" s="194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171</v>
      </c>
      <c r="AU254" s="20" t="s">
        <v>84</v>
      </c>
    </row>
    <row r="255" spans="1:65" s="2" customFormat="1" ht="16.5" customHeight="1">
      <c r="A255" s="37"/>
      <c r="B255" s="38"/>
      <c r="C255" s="177" t="s">
        <v>529</v>
      </c>
      <c r="D255" s="177" t="s">
        <v>163</v>
      </c>
      <c r="E255" s="178" t="s">
        <v>845</v>
      </c>
      <c r="F255" s="179" t="s">
        <v>846</v>
      </c>
      <c r="G255" s="180" t="s">
        <v>216</v>
      </c>
      <c r="H255" s="181">
        <v>1</v>
      </c>
      <c r="I255" s="182"/>
      <c r="J255" s="183">
        <f>ROUND(I255*H255,2)</f>
        <v>0</v>
      </c>
      <c r="K255" s="179" t="s">
        <v>167</v>
      </c>
      <c r="L255" s="42"/>
      <c r="M255" s="184" t="s">
        <v>19</v>
      </c>
      <c r="N255" s="185" t="s">
        <v>46</v>
      </c>
      <c r="O255" s="67"/>
      <c r="P255" s="186">
        <f>O255*H255</f>
        <v>0</v>
      </c>
      <c r="Q255" s="186">
        <v>0</v>
      </c>
      <c r="R255" s="186">
        <f>Q255*H255</f>
        <v>0</v>
      </c>
      <c r="S255" s="186">
        <v>0</v>
      </c>
      <c r="T255" s="18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8" t="s">
        <v>228</v>
      </c>
      <c r="AT255" s="188" t="s">
        <v>163</v>
      </c>
      <c r="AU255" s="188" t="s">
        <v>84</v>
      </c>
      <c r="AY255" s="20" t="s">
        <v>159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20" t="s">
        <v>80</v>
      </c>
      <c r="BK255" s="189">
        <f>ROUND(I255*H255,2)</f>
        <v>0</v>
      </c>
      <c r="BL255" s="20" t="s">
        <v>228</v>
      </c>
      <c r="BM255" s="188" t="s">
        <v>1350</v>
      </c>
    </row>
    <row r="256" spans="1:65" s="2" customFormat="1" ht="11.25">
      <c r="A256" s="37"/>
      <c r="B256" s="38"/>
      <c r="C256" s="39"/>
      <c r="D256" s="190" t="s">
        <v>169</v>
      </c>
      <c r="E256" s="39"/>
      <c r="F256" s="191" t="s">
        <v>846</v>
      </c>
      <c r="G256" s="39"/>
      <c r="H256" s="39"/>
      <c r="I256" s="192"/>
      <c r="J256" s="39"/>
      <c r="K256" s="39"/>
      <c r="L256" s="42"/>
      <c r="M256" s="193"/>
      <c r="N256" s="194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169</v>
      </c>
      <c r="AU256" s="20" t="s">
        <v>84</v>
      </c>
    </row>
    <row r="257" spans="1:65" s="2" customFormat="1" ht="11.25">
      <c r="A257" s="37"/>
      <c r="B257" s="38"/>
      <c r="C257" s="39"/>
      <c r="D257" s="195" t="s">
        <v>171</v>
      </c>
      <c r="E257" s="39"/>
      <c r="F257" s="196" t="s">
        <v>848</v>
      </c>
      <c r="G257" s="39"/>
      <c r="H257" s="39"/>
      <c r="I257" s="192"/>
      <c r="J257" s="39"/>
      <c r="K257" s="39"/>
      <c r="L257" s="42"/>
      <c r="M257" s="193"/>
      <c r="N257" s="194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171</v>
      </c>
      <c r="AU257" s="20" t="s">
        <v>84</v>
      </c>
    </row>
    <row r="258" spans="1:65" s="12" customFormat="1" ht="22.9" customHeight="1">
      <c r="B258" s="161"/>
      <c r="C258" s="162"/>
      <c r="D258" s="163" t="s">
        <v>74</v>
      </c>
      <c r="E258" s="175" t="s">
        <v>511</v>
      </c>
      <c r="F258" s="175" t="s">
        <v>512</v>
      </c>
      <c r="G258" s="162"/>
      <c r="H258" s="162"/>
      <c r="I258" s="165"/>
      <c r="J258" s="176">
        <f>BK258</f>
        <v>0</v>
      </c>
      <c r="K258" s="162"/>
      <c r="L258" s="167"/>
      <c r="M258" s="168"/>
      <c r="N258" s="169"/>
      <c r="O258" s="169"/>
      <c r="P258" s="170">
        <f>SUM(P259:P278)</f>
        <v>0</v>
      </c>
      <c r="Q258" s="169"/>
      <c r="R258" s="170">
        <f>SUM(R259:R278)</f>
        <v>2.8900000000000002E-3</v>
      </c>
      <c r="S258" s="169"/>
      <c r="T258" s="171">
        <f>SUM(T259:T278)</f>
        <v>2.7834999999999999E-2</v>
      </c>
      <c r="AR258" s="172" t="s">
        <v>84</v>
      </c>
      <c r="AT258" s="173" t="s">
        <v>74</v>
      </c>
      <c r="AU258" s="173" t="s">
        <v>80</v>
      </c>
      <c r="AY258" s="172" t="s">
        <v>159</v>
      </c>
      <c r="BK258" s="174">
        <f>SUM(BK259:BK278)</f>
        <v>0</v>
      </c>
    </row>
    <row r="259" spans="1:65" s="2" customFormat="1" ht="16.5" customHeight="1">
      <c r="A259" s="37"/>
      <c r="B259" s="38"/>
      <c r="C259" s="177" t="s">
        <v>534</v>
      </c>
      <c r="D259" s="177" t="s">
        <v>163</v>
      </c>
      <c r="E259" s="178" t="s">
        <v>514</v>
      </c>
      <c r="F259" s="179" t="s">
        <v>515</v>
      </c>
      <c r="G259" s="180" t="s">
        <v>166</v>
      </c>
      <c r="H259" s="181">
        <v>6.9</v>
      </c>
      <c r="I259" s="182"/>
      <c r="J259" s="183">
        <f>ROUND(I259*H259,2)</f>
        <v>0</v>
      </c>
      <c r="K259" s="179" t="s">
        <v>167</v>
      </c>
      <c r="L259" s="42"/>
      <c r="M259" s="184" t="s">
        <v>19</v>
      </c>
      <c r="N259" s="185" t="s">
        <v>46</v>
      </c>
      <c r="O259" s="67"/>
      <c r="P259" s="186">
        <f>O259*H259</f>
        <v>0</v>
      </c>
      <c r="Q259" s="186">
        <v>0</v>
      </c>
      <c r="R259" s="186">
        <f>Q259*H259</f>
        <v>0</v>
      </c>
      <c r="S259" s="186">
        <v>1.75E-3</v>
      </c>
      <c r="T259" s="187">
        <f>S259*H259</f>
        <v>1.2075000000000001E-2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8" t="s">
        <v>228</v>
      </c>
      <c r="AT259" s="188" t="s">
        <v>163</v>
      </c>
      <c r="AU259" s="188" t="s">
        <v>84</v>
      </c>
      <c r="AY259" s="20" t="s">
        <v>159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20" t="s">
        <v>80</v>
      </c>
      <c r="BK259" s="189">
        <f>ROUND(I259*H259,2)</f>
        <v>0</v>
      </c>
      <c r="BL259" s="20" t="s">
        <v>228</v>
      </c>
      <c r="BM259" s="188" t="s">
        <v>1351</v>
      </c>
    </row>
    <row r="260" spans="1:65" s="2" customFormat="1" ht="11.25">
      <c r="A260" s="37"/>
      <c r="B260" s="38"/>
      <c r="C260" s="39"/>
      <c r="D260" s="190" t="s">
        <v>169</v>
      </c>
      <c r="E260" s="39"/>
      <c r="F260" s="191" t="s">
        <v>517</v>
      </c>
      <c r="G260" s="39"/>
      <c r="H260" s="39"/>
      <c r="I260" s="192"/>
      <c r="J260" s="39"/>
      <c r="K260" s="39"/>
      <c r="L260" s="42"/>
      <c r="M260" s="193"/>
      <c r="N260" s="194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169</v>
      </c>
      <c r="AU260" s="20" t="s">
        <v>84</v>
      </c>
    </row>
    <row r="261" spans="1:65" s="2" customFormat="1" ht="11.25">
      <c r="A261" s="37"/>
      <c r="B261" s="38"/>
      <c r="C261" s="39"/>
      <c r="D261" s="195" t="s">
        <v>171</v>
      </c>
      <c r="E261" s="39"/>
      <c r="F261" s="196" t="s">
        <v>518</v>
      </c>
      <c r="G261" s="39"/>
      <c r="H261" s="39"/>
      <c r="I261" s="192"/>
      <c r="J261" s="39"/>
      <c r="K261" s="39"/>
      <c r="L261" s="42"/>
      <c r="M261" s="193"/>
      <c r="N261" s="194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171</v>
      </c>
      <c r="AU261" s="20" t="s">
        <v>84</v>
      </c>
    </row>
    <row r="262" spans="1:65" s="13" customFormat="1" ht="11.25">
      <c r="B262" s="197"/>
      <c r="C262" s="198"/>
      <c r="D262" s="190" t="s">
        <v>173</v>
      </c>
      <c r="E262" s="199" t="s">
        <v>19</v>
      </c>
      <c r="F262" s="200" t="s">
        <v>850</v>
      </c>
      <c r="G262" s="198"/>
      <c r="H262" s="199" t="s">
        <v>19</v>
      </c>
      <c r="I262" s="201"/>
      <c r="J262" s="198"/>
      <c r="K262" s="198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173</v>
      </c>
      <c r="AU262" s="206" t="s">
        <v>84</v>
      </c>
      <c r="AV262" s="13" t="s">
        <v>80</v>
      </c>
      <c r="AW262" s="13" t="s">
        <v>35</v>
      </c>
      <c r="AX262" s="13" t="s">
        <v>75</v>
      </c>
      <c r="AY262" s="206" t="s">
        <v>159</v>
      </c>
    </row>
    <row r="263" spans="1:65" s="14" customFormat="1" ht="11.25">
      <c r="B263" s="207"/>
      <c r="C263" s="208"/>
      <c r="D263" s="190" t="s">
        <v>173</v>
      </c>
      <c r="E263" s="209" t="s">
        <v>19</v>
      </c>
      <c r="F263" s="210" t="s">
        <v>1302</v>
      </c>
      <c r="G263" s="208"/>
      <c r="H263" s="211">
        <v>6.9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173</v>
      </c>
      <c r="AU263" s="217" t="s">
        <v>84</v>
      </c>
      <c r="AV263" s="14" t="s">
        <v>84</v>
      </c>
      <c r="AW263" s="14" t="s">
        <v>35</v>
      </c>
      <c r="AX263" s="14" t="s">
        <v>75</v>
      </c>
      <c r="AY263" s="217" t="s">
        <v>159</v>
      </c>
    </row>
    <row r="264" spans="1:65" s="2" customFormat="1" ht="16.5" customHeight="1">
      <c r="A264" s="37"/>
      <c r="B264" s="38"/>
      <c r="C264" s="177" t="s">
        <v>541</v>
      </c>
      <c r="D264" s="177" t="s">
        <v>163</v>
      </c>
      <c r="E264" s="178" t="s">
        <v>852</v>
      </c>
      <c r="F264" s="179" t="s">
        <v>853</v>
      </c>
      <c r="G264" s="180" t="s">
        <v>166</v>
      </c>
      <c r="H264" s="181">
        <v>4</v>
      </c>
      <c r="I264" s="182"/>
      <c r="J264" s="183">
        <f>ROUND(I264*H264,2)</f>
        <v>0</v>
      </c>
      <c r="K264" s="179" t="s">
        <v>167</v>
      </c>
      <c r="L264" s="42"/>
      <c r="M264" s="184" t="s">
        <v>19</v>
      </c>
      <c r="N264" s="185" t="s">
        <v>46</v>
      </c>
      <c r="O264" s="67"/>
      <c r="P264" s="186">
        <f>O264*H264</f>
        <v>0</v>
      </c>
      <c r="Q264" s="186">
        <v>0</v>
      </c>
      <c r="R264" s="186">
        <f>Q264*H264</f>
        <v>0</v>
      </c>
      <c r="S264" s="186">
        <v>3.9399999999999999E-3</v>
      </c>
      <c r="T264" s="187">
        <f>S264*H264</f>
        <v>1.576E-2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8" t="s">
        <v>228</v>
      </c>
      <c r="AT264" s="188" t="s">
        <v>163</v>
      </c>
      <c r="AU264" s="188" t="s">
        <v>84</v>
      </c>
      <c r="AY264" s="20" t="s">
        <v>159</v>
      </c>
      <c r="BE264" s="189">
        <f>IF(N264="základní",J264,0)</f>
        <v>0</v>
      </c>
      <c r="BF264" s="189">
        <f>IF(N264="snížená",J264,0)</f>
        <v>0</v>
      </c>
      <c r="BG264" s="189">
        <f>IF(N264="zákl. přenesená",J264,0)</f>
        <v>0</v>
      </c>
      <c r="BH264" s="189">
        <f>IF(N264="sníž. přenesená",J264,0)</f>
        <v>0</v>
      </c>
      <c r="BI264" s="189">
        <f>IF(N264="nulová",J264,0)</f>
        <v>0</v>
      </c>
      <c r="BJ264" s="20" t="s">
        <v>80</v>
      </c>
      <c r="BK264" s="189">
        <f>ROUND(I264*H264,2)</f>
        <v>0</v>
      </c>
      <c r="BL264" s="20" t="s">
        <v>228</v>
      </c>
      <c r="BM264" s="188" t="s">
        <v>1352</v>
      </c>
    </row>
    <row r="265" spans="1:65" s="2" customFormat="1" ht="11.25">
      <c r="A265" s="37"/>
      <c r="B265" s="38"/>
      <c r="C265" s="39"/>
      <c r="D265" s="190" t="s">
        <v>169</v>
      </c>
      <c r="E265" s="39"/>
      <c r="F265" s="191" t="s">
        <v>855</v>
      </c>
      <c r="G265" s="39"/>
      <c r="H265" s="39"/>
      <c r="I265" s="192"/>
      <c r="J265" s="39"/>
      <c r="K265" s="39"/>
      <c r="L265" s="42"/>
      <c r="M265" s="193"/>
      <c r="N265" s="194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169</v>
      </c>
      <c r="AU265" s="20" t="s">
        <v>84</v>
      </c>
    </row>
    <row r="266" spans="1:65" s="2" customFormat="1" ht="11.25">
      <c r="A266" s="37"/>
      <c r="B266" s="38"/>
      <c r="C266" s="39"/>
      <c r="D266" s="195" t="s">
        <v>171</v>
      </c>
      <c r="E266" s="39"/>
      <c r="F266" s="196" t="s">
        <v>856</v>
      </c>
      <c r="G266" s="39"/>
      <c r="H266" s="39"/>
      <c r="I266" s="192"/>
      <c r="J266" s="39"/>
      <c r="K266" s="39"/>
      <c r="L266" s="42"/>
      <c r="M266" s="193"/>
      <c r="N266" s="194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171</v>
      </c>
      <c r="AU266" s="20" t="s">
        <v>84</v>
      </c>
    </row>
    <row r="267" spans="1:65" s="14" customFormat="1" ht="11.25">
      <c r="B267" s="207"/>
      <c r="C267" s="208"/>
      <c r="D267" s="190" t="s">
        <v>173</v>
      </c>
      <c r="E267" s="209" t="s">
        <v>19</v>
      </c>
      <c r="F267" s="210" t="s">
        <v>90</v>
      </c>
      <c r="G267" s="208"/>
      <c r="H267" s="211">
        <v>4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173</v>
      </c>
      <c r="AU267" s="217" t="s">
        <v>84</v>
      </c>
      <c r="AV267" s="14" t="s">
        <v>84</v>
      </c>
      <c r="AW267" s="14" t="s">
        <v>35</v>
      </c>
      <c r="AX267" s="14" t="s">
        <v>80</v>
      </c>
      <c r="AY267" s="217" t="s">
        <v>159</v>
      </c>
    </row>
    <row r="268" spans="1:65" s="2" customFormat="1" ht="16.5" customHeight="1">
      <c r="A268" s="37"/>
      <c r="B268" s="38"/>
      <c r="C268" s="177" t="s">
        <v>547</v>
      </c>
      <c r="D268" s="177" t="s">
        <v>163</v>
      </c>
      <c r="E268" s="178" t="s">
        <v>858</v>
      </c>
      <c r="F268" s="179" t="s">
        <v>859</v>
      </c>
      <c r="G268" s="180" t="s">
        <v>166</v>
      </c>
      <c r="H268" s="181">
        <v>4</v>
      </c>
      <c r="I268" s="182"/>
      <c r="J268" s="183">
        <f>ROUND(I268*H268,2)</f>
        <v>0</v>
      </c>
      <c r="K268" s="179" t="s">
        <v>167</v>
      </c>
      <c r="L268" s="42"/>
      <c r="M268" s="184" t="s">
        <v>19</v>
      </c>
      <c r="N268" s="185" t="s">
        <v>46</v>
      </c>
      <c r="O268" s="67"/>
      <c r="P268" s="186">
        <f>O268*H268</f>
        <v>0</v>
      </c>
      <c r="Q268" s="186">
        <v>0</v>
      </c>
      <c r="R268" s="186">
        <f>Q268*H268</f>
        <v>0</v>
      </c>
      <c r="S268" s="186">
        <v>0</v>
      </c>
      <c r="T268" s="18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8" t="s">
        <v>228</v>
      </c>
      <c r="AT268" s="188" t="s">
        <v>163</v>
      </c>
      <c r="AU268" s="188" t="s">
        <v>84</v>
      </c>
      <c r="AY268" s="20" t="s">
        <v>159</v>
      </c>
      <c r="BE268" s="189">
        <f>IF(N268="základní",J268,0)</f>
        <v>0</v>
      </c>
      <c r="BF268" s="189">
        <f>IF(N268="snížená",J268,0)</f>
        <v>0</v>
      </c>
      <c r="BG268" s="189">
        <f>IF(N268="zákl. přenesená",J268,0)</f>
        <v>0</v>
      </c>
      <c r="BH268" s="189">
        <f>IF(N268="sníž. přenesená",J268,0)</f>
        <v>0</v>
      </c>
      <c r="BI268" s="189">
        <f>IF(N268="nulová",J268,0)</f>
        <v>0</v>
      </c>
      <c r="BJ268" s="20" t="s">
        <v>80</v>
      </c>
      <c r="BK268" s="189">
        <f>ROUND(I268*H268,2)</f>
        <v>0</v>
      </c>
      <c r="BL268" s="20" t="s">
        <v>228</v>
      </c>
      <c r="BM268" s="188" t="s">
        <v>1353</v>
      </c>
    </row>
    <row r="269" spans="1:65" s="2" customFormat="1" ht="11.25">
      <c r="A269" s="37"/>
      <c r="B269" s="38"/>
      <c r="C269" s="39"/>
      <c r="D269" s="190" t="s">
        <v>169</v>
      </c>
      <c r="E269" s="39"/>
      <c r="F269" s="191" t="s">
        <v>861</v>
      </c>
      <c r="G269" s="39"/>
      <c r="H269" s="39"/>
      <c r="I269" s="192"/>
      <c r="J269" s="39"/>
      <c r="K269" s="39"/>
      <c r="L269" s="42"/>
      <c r="M269" s="193"/>
      <c r="N269" s="194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169</v>
      </c>
      <c r="AU269" s="20" t="s">
        <v>84</v>
      </c>
    </row>
    <row r="270" spans="1:65" s="2" customFormat="1" ht="11.25">
      <c r="A270" s="37"/>
      <c r="B270" s="38"/>
      <c r="C270" s="39"/>
      <c r="D270" s="195" t="s">
        <v>171</v>
      </c>
      <c r="E270" s="39"/>
      <c r="F270" s="196" t="s">
        <v>862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171</v>
      </c>
      <c r="AU270" s="20" t="s">
        <v>84</v>
      </c>
    </row>
    <row r="271" spans="1:65" s="2" customFormat="1" ht="16.5" customHeight="1">
      <c r="A271" s="37"/>
      <c r="B271" s="38"/>
      <c r="C271" s="177" t="s">
        <v>551</v>
      </c>
      <c r="D271" s="177" t="s">
        <v>163</v>
      </c>
      <c r="E271" s="178" t="s">
        <v>863</v>
      </c>
      <c r="F271" s="179" t="s">
        <v>864</v>
      </c>
      <c r="G271" s="180" t="s">
        <v>216</v>
      </c>
      <c r="H271" s="181">
        <v>2</v>
      </c>
      <c r="I271" s="182"/>
      <c r="J271" s="183">
        <f>ROUND(I271*H271,2)</f>
        <v>0</v>
      </c>
      <c r="K271" s="179" t="s">
        <v>167</v>
      </c>
      <c r="L271" s="42"/>
      <c r="M271" s="184" t="s">
        <v>19</v>
      </c>
      <c r="N271" s="185" t="s">
        <v>46</v>
      </c>
      <c r="O271" s="67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8" t="s">
        <v>228</v>
      </c>
      <c r="AT271" s="188" t="s">
        <v>163</v>
      </c>
      <c r="AU271" s="188" t="s">
        <v>84</v>
      </c>
      <c r="AY271" s="20" t="s">
        <v>159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20" t="s">
        <v>80</v>
      </c>
      <c r="BK271" s="189">
        <f>ROUND(I271*H271,2)</f>
        <v>0</v>
      </c>
      <c r="BL271" s="20" t="s">
        <v>228</v>
      </c>
      <c r="BM271" s="188" t="s">
        <v>1354</v>
      </c>
    </row>
    <row r="272" spans="1:65" s="2" customFormat="1" ht="11.25">
      <c r="A272" s="37"/>
      <c r="B272" s="38"/>
      <c r="C272" s="39"/>
      <c r="D272" s="190" t="s">
        <v>169</v>
      </c>
      <c r="E272" s="39"/>
      <c r="F272" s="191" t="s">
        <v>866</v>
      </c>
      <c r="G272" s="39"/>
      <c r="H272" s="39"/>
      <c r="I272" s="192"/>
      <c r="J272" s="39"/>
      <c r="K272" s="39"/>
      <c r="L272" s="42"/>
      <c r="M272" s="193"/>
      <c r="N272" s="194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169</v>
      </c>
      <c r="AU272" s="20" t="s">
        <v>84</v>
      </c>
    </row>
    <row r="273" spans="1:65" s="2" customFormat="1" ht="11.25">
      <c r="A273" s="37"/>
      <c r="B273" s="38"/>
      <c r="C273" s="39"/>
      <c r="D273" s="195" t="s">
        <v>171</v>
      </c>
      <c r="E273" s="39"/>
      <c r="F273" s="196" t="s">
        <v>867</v>
      </c>
      <c r="G273" s="39"/>
      <c r="H273" s="39"/>
      <c r="I273" s="192"/>
      <c r="J273" s="39"/>
      <c r="K273" s="39"/>
      <c r="L273" s="42"/>
      <c r="M273" s="193"/>
      <c r="N273" s="194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171</v>
      </c>
      <c r="AU273" s="20" t="s">
        <v>84</v>
      </c>
    </row>
    <row r="274" spans="1:65" s="2" customFormat="1" ht="24.2" customHeight="1">
      <c r="A274" s="37"/>
      <c r="B274" s="38"/>
      <c r="C274" s="177" t="s">
        <v>557</v>
      </c>
      <c r="D274" s="177" t="s">
        <v>163</v>
      </c>
      <c r="E274" s="178" t="s">
        <v>874</v>
      </c>
      <c r="F274" s="179" t="s">
        <v>875</v>
      </c>
      <c r="G274" s="180" t="s">
        <v>166</v>
      </c>
      <c r="H274" s="181">
        <v>1</v>
      </c>
      <c r="I274" s="182"/>
      <c r="J274" s="183">
        <f>ROUND(I274*H274,2)</f>
        <v>0</v>
      </c>
      <c r="K274" s="179" t="s">
        <v>167</v>
      </c>
      <c r="L274" s="42"/>
      <c r="M274" s="184" t="s">
        <v>19</v>
      </c>
      <c r="N274" s="185" t="s">
        <v>46</v>
      </c>
      <c r="O274" s="67"/>
      <c r="P274" s="186">
        <f>O274*H274</f>
        <v>0</v>
      </c>
      <c r="Q274" s="186">
        <v>2.8900000000000002E-3</v>
      </c>
      <c r="R274" s="186">
        <f>Q274*H274</f>
        <v>2.8900000000000002E-3</v>
      </c>
      <c r="S274" s="186">
        <v>0</v>
      </c>
      <c r="T274" s="18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8" t="s">
        <v>228</v>
      </c>
      <c r="AT274" s="188" t="s">
        <v>163</v>
      </c>
      <c r="AU274" s="188" t="s">
        <v>84</v>
      </c>
      <c r="AY274" s="20" t="s">
        <v>159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20" t="s">
        <v>80</v>
      </c>
      <c r="BK274" s="189">
        <f>ROUND(I274*H274,2)</f>
        <v>0</v>
      </c>
      <c r="BL274" s="20" t="s">
        <v>228</v>
      </c>
      <c r="BM274" s="188" t="s">
        <v>1355</v>
      </c>
    </row>
    <row r="275" spans="1:65" s="2" customFormat="1" ht="19.5">
      <c r="A275" s="37"/>
      <c r="B275" s="38"/>
      <c r="C275" s="39"/>
      <c r="D275" s="190" t="s">
        <v>169</v>
      </c>
      <c r="E275" s="39"/>
      <c r="F275" s="191" t="s">
        <v>877</v>
      </c>
      <c r="G275" s="39"/>
      <c r="H275" s="39"/>
      <c r="I275" s="192"/>
      <c r="J275" s="39"/>
      <c r="K275" s="39"/>
      <c r="L275" s="42"/>
      <c r="M275" s="193"/>
      <c r="N275" s="194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169</v>
      </c>
      <c r="AU275" s="20" t="s">
        <v>84</v>
      </c>
    </row>
    <row r="276" spans="1:65" s="2" customFormat="1" ht="11.25">
      <c r="A276" s="37"/>
      <c r="B276" s="38"/>
      <c r="C276" s="39"/>
      <c r="D276" s="195" t="s">
        <v>171</v>
      </c>
      <c r="E276" s="39"/>
      <c r="F276" s="196" t="s">
        <v>878</v>
      </c>
      <c r="G276" s="39"/>
      <c r="H276" s="39"/>
      <c r="I276" s="192"/>
      <c r="J276" s="39"/>
      <c r="K276" s="39"/>
      <c r="L276" s="42"/>
      <c r="M276" s="193"/>
      <c r="N276" s="194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171</v>
      </c>
      <c r="AU276" s="20" t="s">
        <v>84</v>
      </c>
    </row>
    <row r="277" spans="1:65" s="13" customFormat="1" ht="11.25">
      <c r="B277" s="197"/>
      <c r="C277" s="198"/>
      <c r="D277" s="190" t="s">
        <v>173</v>
      </c>
      <c r="E277" s="199" t="s">
        <v>19</v>
      </c>
      <c r="F277" s="200" t="s">
        <v>1166</v>
      </c>
      <c r="G277" s="198"/>
      <c r="H277" s="199" t="s">
        <v>19</v>
      </c>
      <c r="I277" s="201"/>
      <c r="J277" s="198"/>
      <c r="K277" s="198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173</v>
      </c>
      <c r="AU277" s="206" t="s">
        <v>84</v>
      </c>
      <c r="AV277" s="13" t="s">
        <v>80</v>
      </c>
      <c r="AW277" s="13" t="s">
        <v>35</v>
      </c>
      <c r="AX277" s="13" t="s">
        <v>75</v>
      </c>
      <c r="AY277" s="206" t="s">
        <v>159</v>
      </c>
    </row>
    <row r="278" spans="1:65" s="14" customFormat="1" ht="11.25">
      <c r="B278" s="207"/>
      <c r="C278" s="208"/>
      <c r="D278" s="190" t="s">
        <v>173</v>
      </c>
      <c r="E278" s="209" t="s">
        <v>19</v>
      </c>
      <c r="F278" s="210" t="s">
        <v>80</v>
      </c>
      <c r="G278" s="208"/>
      <c r="H278" s="211">
        <v>1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173</v>
      </c>
      <c r="AU278" s="217" t="s">
        <v>84</v>
      </c>
      <c r="AV278" s="14" t="s">
        <v>84</v>
      </c>
      <c r="AW278" s="14" t="s">
        <v>35</v>
      </c>
      <c r="AX278" s="14" t="s">
        <v>80</v>
      </c>
      <c r="AY278" s="217" t="s">
        <v>159</v>
      </c>
    </row>
    <row r="279" spans="1:65" s="12" customFormat="1" ht="22.9" customHeight="1">
      <c r="B279" s="161"/>
      <c r="C279" s="162"/>
      <c r="D279" s="163" t="s">
        <v>74</v>
      </c>
      <c r="E279" s="175" t="s">
        <v>563</v>
      </c>
      <c r="F279" s="175" t="s">
        <v>564</v>
      </c>
      <c r="G279" s="162"/>
      <c r="H279" s="162"/>
      <c r="I279" s="165"/>
      <c r="J279" s="176">
        <f>BK279</f>
        <v>0</v>
      </c>
      <c r="K279" s="162"/>
      <c r="L279" s="167"/>
      <c r="M279" s="168"/>
      <c r="N279" s="169"/>
      <c r="O279" s="169"/>
      <c r="P279" s="170">
        <f>SUM(P280:P332)</f>
        <v>0</v>
      </c>
      <c r="Q279" s="169"/>
      <c r="R279" s="170">
        <f>SUM(R280:R332)</f>
        <v>5.6262720000000002E-2</v>
      </c>
      <c r="S279" s="169"/>
      <c r="T279" s="171">
        <f>SUM(T280:T332)</f>
        <v>7.2599999999999997E-4</v>
      </c>
      <c r="AR279" s="172" t="s">
        <v>84</v>
      </c>
      <c r="AT279" s="173" t="s">
        <v>74</v>
      </c>
      <c r="AU279" s="173" t="s">
        <v>80</v>
      </c>
      <c r="AY279" s="172" t="s">
        <v>159</v>
      </c>
      <c r="BK279" s="174">
        <f>SUM(BK280:BK332)</f>
        <v>0</v>
      </c>
    </row>
    <row r="280" spans="1:65" s="2" customFormat="1" ht="24.2" customHeight="1">
      <c r="A280" s="37"/>
      <c r="B280" s="38"/>
      <c r="C280" s="177" t="s">
        <v>565</v>
      </c>
      <c r="D280" s="177" t="s">
        <v>163</v>
      </c>
      <c r="E280" s="178" t="s">
        <v>881</v>
      </c>
      <c r="F280" s="179" t="s">
        <v>882</v>
      </c>
      <c r="G280" s="180" t="s">
        <v>233</v>
      </c>
      <c r="H280" s="181">
        <v>24.2</v>
      </c>
      <c r="I280" s="182"/>
      <c r="J280" s="183">
        <f>ROUND(I280*H280,2)</f>
        <v>0</v>
      </c>
      <c r="K280" s="179" t="s">
        <v>167</v>
      </c>
      <c r="L280" s="42"/>
      <c r="M280" s="184" t="s">
        <v>19</v>
      </c>
      <c r="N280" s="185" t="s">
        <v>46</v>
      </c>
      <c r="O280" s="67"/>
      <c r="P280" s="186">
        <f>O280*H280</f>
        <v>0</v>
      </c>
      <c r="Q280" s="186">
        <v>0</v>
      </c>
      <c r="R280" s="186">
        <f>Q280*H280</f>
        <v>0</v>
      </c>
      <c r="S280" s="186">
        <v>3.0000000000000001E-5</v>
      </c>
      <c r="T280" s="187">
        <f>S280*H280</f>
        <v>7.2599999999999997E-4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8" t="s">
        <v>228</v>
      </c>
      <c r="AT280" s="188" t="s">
        <v>163</v>
      </c>
      <c r="AU280" s="188" t="s">
        <v>84</v>
      </c>
      <c r="AY280" s="20" t="s">
        <v>159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20" t="s">
        <v>80</v>
      </c>
      <c r="BK280" s="189">
        <f>ROUND(I280*H280,2)</f>
        <v>0</v>
      </c>
      <c r="BL280" s="20" t="s">
        <v>228</v>
      </c>
      <c r="BM280" s="188" t="s">
        <v>1356</v>
      </c>
    </row>
    <row r="281" spans="1:65" s="2" customFormat="1" ht="19.5">
      <c r="A281" s="37"/>
      <c r="B281" s="38"/>
      <c r="C281" s="39"/>
      <c r="D281" s="190" t="s">
        <v>169</v>
      </c>
      <c r="E281" s="39"/>
      <c r="F281" s="191" t="s">
        <v>884</v>
      </c>
      <c r="G281" s="39"/>
      <c r="H281" s="39"/>
      <c r="I281" s="192"/>
      <c r="J281" s="39"/>
      <c r="K281" s="39"/>
      <c r="L281" s="42"/>
      <c r="M281" s="193"/>
      <c r="N281" s="194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169</v>
      </c>
      <c r="AU281" s="20" t="s">
        <v>84</v>
      </c>
    </row>
    <row r="282" spans="1:65" s="2" customFormat="1" ht="11.25">
      <c r="A282" s="37"/>
      <c r="B282" s="38"/>
      <c r="C282" s="39"/>
      <c r="D282" s="195" t="s">
        <v>171</v>
      </c>
      <c r="E282" s="39"/>
      <c r="F282" s="196" t="s">
        <v>885</v>
      </c>
      <c r="G282" s="39"/>
      <c r="H282" s="39"/>
      <c r="I282" s="192"/>
      <c r="J282" s="39"/>
      <c r="K282" s="39"/>
      <c r="L282" s="42"/>
      <c r="M282" s="193"/>
      <c r="N282" s="194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171</v>
      </c>
      <c r="AU282" s="20" t="s">
        <v>84</v>
      </c>
    </row>
    <row r="283" spans="1:65" s="13" customFormat="1" ht="11.25">
      <c r="B283" s="197"/>
      <c r="C283" s="198"/>
      <c r="D283" s="190" t="s">
        <v>173</v>
      </c>
      <c r="E283" s="199" t="s">
        <v>19</v>
      </c>
      <c r="F283" s="200" t="s">
        <v>1036</v>
      </c>
      <c r="G283" s="198"/>
      <c r="H283" s="199" t="s">
        <v>19</v>
      </c>
      <c r="I283" s="201"/>
      <c r="J283" s="198"/>
      <c r="K283" s="198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173</v>
      </c>
      <c r="AU283" s="206" t="s">
        <v>84</v>
      </c>
      <c r="AV283" s="13" t="s">
        <v>80</v>
      </c>
      <c r="AW283" s="13" t="s">
        <v>35</v>
      </c>
      <c r="AX283" s="13" t="s">
        <v>75</v>
      </c>
      <c r="AY283" s="206" t="s">
        <v>159</v>
      </c>
    </row>
    <row r="284" spans="1:65" s="14" customFormat="1" ht="11.25">
      <c r="B284" s="207"/>
      <c r="C284" s="208"/>
      <c r="D284" s="190" t="s">
        <v>173</v>
      </c>
      <c r="E284" s="209" t="s">
        <v>19</v>
      </c>
      <c r="F284" s="210" t="s">
        <v>1316</v>
      </c>
      <c r="G284" s="208"/>
      <c r="H284" s="211">
        <v>15.55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173</v>
      </c>
      <c r="AU284" s="217" t="s">
        <v>84</v>
      </c>
      <c r="AV284" s="14" t="s">
        <v>84</v>
      </c>
      <c r="AW284" s="14" t="s">
        <v>35</v>
      </c>
      <c r="AX284" s="14" t="s">
        <v>75</v>
      </c>
      <c r="AY284" s="217" t="s">
        <v>159</v>
      </c>
    </row>
    <row r="285" spans="1:65" s="13" customFormat="1" ht="11.25">
      <c r="B285" s="197"/>
      <c r="C285" s="198"/>
      <c r="D285" s="190" t="s">
        <v>173</v>
      </c>
      <c r="E285" s="199" t="s">
        <v>19</v>
      </c>
      <c r="F285" s="200" t="s">
        <v>1038</v>
      </c>
      <c r="G285" s="198"/>
      <c r="H285" s="199" t="s">
        <v>19</v>
      </c>
      <c r="I285" s="201"/>
      <c r="J285" s="198"/>
      <c r="K285" s="198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173</v>
      </c>
      <c r="AU285" s="206" t="s">
        <v>84</v>
      </c>
      <c r="AV285" s="13" t="s">
        <v>80</v>
      </c>
      <c r="AW285" s="13" t="s">
        <v>35</v>
      </c>
      <c r="AX285" s="13" t="s">
        <v>75</v>
      </c>
      <c r="AY285" s="206" t="s">
        <v>159</v>
      </c>
    </row>
    <row r="286" spans="1:65" s="14" customFormat="1" ht="11.25">
      <c r="B286" s="207"/>
      <c r="C286" s="208"/>
      <c r="D286" s="190" t="s">
        <v>173</v>
      </c>
      <c r="E286" s="209" t="s">
        <v>19</v>
      </c>
      <c r="F286" s="210" t="s">
        <v>1317</v>
      </c>
      <c r="G286" s="208"/>
      <c r="H286" s="211">
        <v>8.65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173</v>
      </c>
      <c r="AU286" s="217" t="s">
        <v>84</v>
      </c>
      <c r="AV286" s="14" t="s">
        <v>84</v>
      </c>
      <c r="AW286" s="14" t="s">
        <v>35</v>
      </c>
      <c r="AX286" s="14" t="s">
        <v>75</v>
      </c>
      <c r="AY286" s="217" t="s">
        <v>159</v>
      </c>
    </row>
    <row r="287" spans="1:65" s="15" customFormat="1" ht="11.25">
      <c r="B287" s="218"/>
      <c r="C287" s="219"/>
      <c r="D287" s="190" t="s">
        <v>173</v>
      </c>
      <c r="E287" s="220" t="s">
        <v>19</v>
      </c>
      <c r="F287" s="221" t="s">
        <v>272</v>
      </c>
      <c r="G287" s="219"/>
      <c r="H287" s="222">
        <v>24.200000000000003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173</v>
      </c>
      <c r="AU287" s="228" t="s">
        <v>84</v>
      </c>
      <c r="AV287" s="15" t="s">
        <v>90</v>
      </c>
      <c r="AW287" s="15" t="s">
        <v>35</v>
      </c>
      <c r="AX287" s="15" t="s">
        <v>80</v>
      </c>
      <c r="AY287" s="228" t="s">
        <v>159</v>
      </c>
    </row>
    <row r="288" spans="1:65" s="2" customFormat="1" ht="16.5" customHeight="1">
      <c r="A288" s="37"/>
      <c r="B288" s="38"/>
      <c r="C288" s="230" t="s">
        <v>572</v>
      </c>
      <c r="D288" s="230" t="s">
        <v>530</v>
      </c>
      <c r="E288" s="231" t="s">
        <v>887</v>
      </c>
      <c r="F288" s="232" t="s">
        <v>888</v>
      </c>
      <c r="G288" s="233" t="s">
        <v>233</v>
      </c>
      <c r="H288" s="234">
        <v>26.62</v>
      </c>
      <c r="I288" s="235"/>
      <c r="J288" s="236">
        <f>ROUND(I288*H288,2)</f>
        <v>0</v>
      </c>
      <c r="K288" s="232" t="s">
        <v>167</v>
      </c>
      <c r="L288" s="237"/>
      <c r="M288" s="238" t="s">
        <v>19</v>
      </c>
      <c r="N288" s="239" t="s">
        <v>46</v>
      </c>
      <c r="O288" s="67"/>
      <c r="P288" s="186">
        <f>O288*H288</f>
        <v>0</v>
      </c>
      <c r="Q288" s="186">
        <v>8.9999999999999998E-4</v>
      </c>
      <c r="R288" s="186">
        <f>Q288*H288</f>
        <v>2.3958E-2</v>
      </c>
      <c r="S288" s="186">
        <v>0</v>
      </c>
      <c r="T288" s="18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8" t="s">
        <v>513</v>
      </c>
      <c r="AT288" s="188" t="s">
        <v>530</v>
      </c>
      <c r="AU288" s="188" t="s">
        <v>84</v>
      </c>
      <c r="AY288" s="20" t="s">
        <v>159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20" t="s">
        <v>80</v>
      </c>
      <c r="BK288" s="189">
        <f>ROUND(I288*H288,2)</f>
        <v>0</v>
      </c>
      <c r="BL288" s="20" t="s">
        <v>228</v>
      </c>
      <c r="BM288" s="188" t="s">
        <v>1357</v>
      </c>
    </row>
    <row r="289" spans="1:65" s="2" customFormat="1" ht="11.25">
      <c r="A289" s="37"/>
      <c r="B289" s="38"/>
      <c r="C289" s="39"/>
      <c r="D289" s="190" t="s">
        <v>169</v>
      </c>
      <c r="E289" s="39"/>
      <c r="F289" s="191" t="s">
        <v>888</v>
      </c>
      <c r="G289" s="39"/>
      <c r="H289" s="39"/>
      <c r="I289" s="192"/>
      <c r="J289" s="39"/>
      <c r="K289" s="39"/>
      <c r="L289" s="42"/>
      <c r="M289" s="193"/>
      <c r="N289" s="194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169</v>
      </c>
      <c r="AU289" s="20" t="s">
        <v>84</v>
      </c>
    </row>
    <row r="290" spans="1:65" s="14" customFormat="1" ht="11.25">
      <c r="B290" s="207"/>
      <c r="C290" s="208"/>
      <c r="D290" s="190" t="s">
        <v>173</v>
      </c>
      <c r="E290" s="209" t="s">
        <v>19</v>
      </c>
      <c r="F290" s="210" t="s">
        <v>1358</v>
      </c>
      <c r="G290" s="208"/>
      <c r="H290" s="211">
        <v>24.2</v>
      </c>
      <c r="I290" s="212"/>
      <c r="J290" s="208"/>
      <c r="K290" s="208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173</v>
      </c>
      <c r="AU290" s="217" t="s">
        <v>84</v>
      </c>
      <c r="AV290" s="14" t="s">
        <v>84</v>
      </c>
      <c r="AW290" s="14" t="s">
        <v>35</v>
      </c>
      <c r="AX290" s="14" t="s">
        <v>80</v>
      </c>
      <c r="AY290" s="217" t="s">
        <v>159</v>
      </c>
    </row>
    <row r="291" spans="1:65" s="14" customFormat="1" ht="11.25">
      <c r="B291" s="207"/>
      <c r="C291" s="208"/>
      <c r="D291" s="190" t="s">
        <v>173</v>
      </c>
      <c r="E291" s="208"/>
      <c r="F291" s="210" t="s">
        <v>1359</v>
      </c>
      <c r="G291" s="208"/>
      <c r="H291" s="211">
        <v>26.62</v>
      </c>
      <c r="I291" s="212"/>
      <c r="J291" s="208"/>
      <c r="K291" s="208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173</v>
      </c>
      <c r="AU291" s="217" t="s">
        <v>84</v>
      </c>
      <c r="AV291" s="14" t="s">
        <v>84</v>
      </c>
      <c r="AW291" s="14" t="s">
        <v>4</v>
      </c>
      <c r="AX291" s="14" t="s">
        <v>80</v>
      </c>
      <c r="AY291" s="217" t="s">
        <v>159</v>
      </c>
    </row>
    <row r="292" spans="1:65" s="2" customFormat="1" ht="16.5" customHeight="1">
      <c r="A292" s="37"/>
      <c r="B292" s="38"/>
      <c r="C292" s="177" t="s">
        <v>577</v>
      </c>
      <c r="D292" s="177" t="s">
        <v>163</v>
      </c>
      <c r="E292" s="178" t="s">
        <v>617</v>
      </c>
      <c r="F292" s="179" t="s">
        <v>618</v>
      </c>
      <c r="G292" s="180" t="s">
        <v>233</v>
      </c>
      <c r="H292" s="181">
        <v>38.457999999999998</v>
      </c>
      <c r="I292" s="182"/>
      <c r="J292" s="183">
        <f>ROUND(I292*H292,2)</f>
        <v>0</v>
      </c>
      <c r="K292" s="179" t="s">
        <v>167</v>
      </c>
      <c r="L292" s="42"/>
      <c r="M292" s="184" t="s">
        <v>19</v>
      </c>
      <c r="N292" s="185" t="s">
        <v>46</v>
      </c>
      <c r="O292" s="67"/>
      <c r="P292" s="186">
        <f>O292*H292</f>
        <v>0</v>
      </c>
      <c r="Q292" s="186">
        <v>0</v>
      </c>
      <c r="R292" s="186">
        <f>Q292*H292</f>
        <v>0</v>
      </c>
      <c r="S292" s="186">
        <v>0</v>
      </c>
      <c r="T292" s="18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8" t="s">
        <v>228</v>
      </c>
      <c r="AT292" s="188" t="s">
        <v>163</v>
      </c>
      <c r="AU292" s="188" t="s">
        <v>84</v>
      </c>
      <c r="AY292" s="20" t="s">
        <v>159</v>
      </c>
      <c r="BE292" s="189">
        <f>IF(N292="základní",J292,0)</f>
        <v>0</v>
      </c>
      <c r="BF292" s="189">
        <f>IF(N292="snížená",J292,0)</f>
        <v>0</v>
      </c>
      <c r="BG292" s="189">
        <f>IF(N292="zákl. přenesená",J292,0)</f>
        <v>0</v>
      </c>
      <c r="BH292" s="189">
        <f>IF(N292="sníž. přenesená",J292,0)</f>
        <v>0</v>
      </c>
      <c r="BI292" s="189">
        <f>IF(N292="nulová",J292,0)</f>
        <v>0</v>
      </c>
      <c r="BJ292" s="20" t="s">
        <v>80</v>
      </c>
      <c r="BK292" s="189">
        <f>ROUND(I292*H292,2)</f>
        <v>0</v>
      </c>
      <c r="BL292" s="20" t="s">
        <v>228</v>
      </c>
      <c r="BM292" s="188" t="s">
        <v>1360</v>
      </c>
    </row>
    <row r="293" spans="1:65" s="2" customFormat="1" ht="11.25">
      <c r="A293" s="37"/>
      <c r="B293" s="38"/>
      <c r="C293" s="39"/>
      <c r="D293" s="190" t="s">
        <v>169</v>
      </c>
      <c r="E293" s="39"/>
      <c r="F293" s="191" t="s">
        <v>620</v>
      </c>
      <c r="G293" s="39"/>
      <c r="H293" s="39"/>
      <c r="I293" s="192"/>
      <c r="J293" s="39"/>
      <c r="K293" s="39"/>
      <c r="L293" s="42"/>
      <c r="M293" s="193"/>
      <c r="N293" s="194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169</v>
      </c>
      <c r="AU293" s="20" t="s">
        <v>84</v>
      </c>
    </row>
    <row r="294" spans="1:65" s="2" customFormat="1" ht="11.25">
      <c r="A294" s="37"/>
      <c r="B294" s="38"/>
      <c r="C294" s="39"/>
      <c r="D294" s="195" t="s">
        <v>171</v>
      </c>
      <c r="E294" s="39"/>
      <c r="F294" s="196" t="s">
        <v>621</v>
      </c>
      <c r="G294" s="39"/>
      <c r="H294" s="39"/>
      <c r="I294" s="192"/>
      <c r="J294" s="39"/>
      <c r="K294" s="39"/>
      <c r="L294" s="42"/>
      <c r="M294" s="193"/>
      <c r="N294" s="194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171</v>
      </c>
      <c r="AU294" s="20" t="s">
        <v>84</v>
      </c>
    </row>
    <row r="295" spans="1:65" s="13" customFormat="1" ht="11.25">
      <c r="B295" s="197"/>
      <c r="C295" s="198"/>
      <c r="D295" s="190" t="s">
        <v>173</v>
      </c>
      <c r="E295" s="199" t="s">
        <v>19</v>
      </c>
      <c r="F295" s="200" t="s">
        <v>1003</v>
      </c>
      <c r="G295" s="198"/>
      <c r="H295" s="199" t="s">
        <v>19</v>
      </c>
      <c r="I295" s="201"/>
      <c r="J295" s="198"/>
      <c r="K295" s="198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173</v>
      </c>
      <c r="AU295" s="206" t="s">
        <v>84</v>
      </c>
      <c r="AV295" s="13" t="s">
        <v>80</v>
      </c>
      <c r="AW295" s="13" t="s">
        <v>35</v>
      </c>
      <c r="AX295" s="13" t="s">
        <v>75</v>
      </c>
      <c r="AY295" s="206" t="s">
        <v>159</v>
      </c>
    </row>
    <row r="296" spans="1:65" s="14" customFormat="1" ht="11.25">
      <c r="B296" s="207"/>
      <c r="C296" s="208"/>
      <c r="D296" s="190" t="s">
        <v>173</v>
      </c>
      <c r="E296" s="209" t="s">
        <v>19</v>
      </c>
      <c r="F296" s="210" t="s">
        <v>1319</v>
      </c>
      <c r="G296" s="208"/>
      <c r="H296" s="211">
        <v>61.423000000000002</v>
      </c>
      <c r="I296" s="212"/>
      <c r="J296" s="208"/>
      <c r="K296" s="208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173</v>
      </c>
      <c r="AU296" s="217" t="s">
        <v>84</v>
      </c>
      <c r="AV296" s="14" t="s">
        <v>84</v>
      </c>
      <c r="AW296" s="14" t="s">
        <v>35</v>
      </c>
      <c r="AX296" s="14" t="s">
        <v>75</v>
      </c>
      <c r="AY296" s="217" t="s">
        <v>159</v>
      </c>
    </row>
    <row r="297" spans="1:65" s="13" customFormat="1" ht="11.25">
      <c r="B297" s="197"/>
      <c r="C297" s="198"/>
      <c r="D297" s="190" t="s">
        <v>173</v>
      </c>
      <c r="E297" s="199" t="s">
        <v>19</v>
      </c>
      <c r="F297" s="200" t="s">
        <v>920</v>
      </c>
      <c r="G297" s="198"/>
      <c r="H297" s="199" t="s">
        <v>19</v>
      </c>
      <c r="I297" s="201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173</v>
      </c>
      <c r="AU297" s="206" t="s">
        <v>84</v>
      </c>
      <c r="AV297" s="13" t="s">
        <v>80</v>
      </c>
      <c r="AW297" s="13" t="s">
        <v>35</v>
      </c>
      <c r="AX297" s="13" t="s">
        <v>75</v>
      </c>
      <c r="AY297" s="206" t="s">
        <v>159</v>
      </c>
    </row>
    <row r="298" spans="1:65" s="13" customFormat="1" ht="11.25">
      <c r="B298" s="197"/>
      <c r="C298" s="198"/>
      <c r="D298" s="190" t="s">
        <v>173</v>
      </c>
      <c r="E298" s="199" t="s">
        <v>19</v>
      </c>
      <c r="F298" s="200" t="s">
        <v>1361</v>
      </c>
      <c r="G298" s="198"/>
      <c r="H298" s="199" t="s">
        <v>19</v>
      </c>
      <c r="I298" s="201"/>
      <c r="J298" s="198"/>
      <c r="K298" s="198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173</v>
      </c>
      <c r="AU298" s="206" t="s">
        <v>84</v>
      </c>
      <c r="AV298" s="13" t="s">
        <v>80</v>
      </c>
      <c r="AW298" s="13" t="s">
        <v>35</v>
      </c>
      <c r="AX298" s="13" t="s">
        <v>75</v>
      </c>
      <c r="AY298" s="206" t="s">
        <v>159</v>
      </c>
    </row>
    <row r="299" spans="1:65" s="14" customFormat="1" ht="11.25">
      <c r="B299" s="207"/>
      <c r="C299" s="208"/>
      <c r="D299" s="190" t="s">
        <v>173</v>
      </c>
      <c r="E299" s="209" t="s">
        <v>19</v>
      </c>
      <c r="F299" s="210" t="s">
        <v>1362</v>
      </c>
      <c r="G299" s="208"/>
      <c r="H299" s="211">
        <v>-10.29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173</v>
      </c>
      <c r="AU299" s="217" t="s">
        <v>84</v>
      </c>
      <c r="AV299" s="14" t="s">
        <v>84</v>
      </c>
      <c r="AW299" s="14" t="s">
        <v>35</v>
      </c>
      <c r="AX299" s="14" t="s">
        <v>75</v>
      </c>
      <c r="AY299" s="217" t="s">
        <v>159</v>
      </c>
    </row>
    <row r="300" spans="1:65" s="14" customFormat="1" ht="11.25">
      <c r="B300" s="207"/>
      <c r="C300" s="208"/>
      <c r="D300" s="190" t="s">
        <v>173</v>
      </c>
      <c r="E300" s="209" t="s">
        <v>19</v>
      </c>
      <c r="F300" s="210" t="s">
        <v>1363</v>
      </c>
      <c r="G300" s="208"/>
      <c r="H300" s="211">
        <v>-1.6080000000000001</v>
      </c>
      <c r="I300" s="212"/>
      <c r="J300" s="208"/>
      <c r="K300" s="208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173</v>
      </c>
      <c r="AU300" s="217" t="s">
        <v>84</v>
      </c>
      <c r="AV300" s="14" t="s">
        <v>84</v>
      </c>
      <c r="AW300" s="14" t="s">
        <v>35</v>
      </c>
      <c r="AX300" s="14" t="s">
        <v>75</v>
      </c>
      <c r="AY300" s="217" t="s">
        <v>159</v>
      </c>
    </row>
    <row r="301" spans="1:65" s="13" customFormat="1" ht="11.25">
      <c r="B301" s="197"/>
      <c r="C301" s="198"/>
      <c r="D301" s="190" t="s">
        <v>173</v>
      </c>
      <c r="E301" s="199" t="s">
        <v>19</v>
      </c>
      <c r="F301" s="200" t="s">
        <v>1364</v>
      </c>
      <c r="G301" s="198"/>
      <c r="H301" s="199" t="s">
        <v>19</v>
      </c>
      <c r="I301" s="201"/>
      <c r="J301" s="198"/>
      <c r="K301" s="198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173</v>
      </c>
      <c r="AU301" s="206" t="s">
        <v>84</v>
      </c>
      <c r="AV301" s="13" t="s">
        <v>80</v>
      </c>
      <c r="AW301" s="13" t="s">
        <v>35</v>
      </c>
      <c r="AX301" s="13" t="s">
        <v>75</v>
      </c>
      <c r="AY301" s="206" t="s">
        <v>159</v>
      </c>
    </row>
    <row r="302" spans="1:65" s="14" customFormat="1" ht="11.25">
      <c r="B302" s="207"/>
      <c r="C302" s="208"/>
      <c r="D302" s="190" t="s">
        <v>173</v>
      </c>
      <c r="E302" s="209" t="s">
        <v>19</v>
      </c>
      <c r="F302" s="210" t="s">
        <v>1365</v>
      </c>
      <c r="G302" s="208"/>
      <c r="H302" s="211">
        <v>-10.125</v>
      </c>
      <c r="I302" s="212"/>
      <c r="J302" s="208"/>
      <c r="K302" s="208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173</v>
      </c>
      <c r="AU302" s="217" t="s">
        <v>84</v>
      </c>
      <c r="AV302" s="14" t="s">
        <v>84</v>
      </c>
      <c r="AW302" s="14" t="s">
        <v>35</v>
      </c>
      <c r="AX302" s="14" t="s">
        <v>75</v>
      </c>
      <c r="AY302" s="217" t="s">
        <v>159</v>
      </c>
    </row>
    <row r="303" spans="1:65" s="14" customFormat="1" ht="11.25">
      <c r="B303" s="207"/>
      <c r="C303" s="208"/>
      <c r="D303" s="190" t="s">
        <v>173</v>
      </c>
      <c r="E303" s="209" t="s">
        <v>19</v>
      </c>
      <c r="F303" s="210" t="s">
        <v>1366</v>
      </c>
      <c r="G303" s="208"/>
      <c r="H303" s="211">
        <v>-0.94199999999999995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173</v>
      </c>
      <c r="AU303" s="217" t="s">
        <v>84</v>
      </c>
      <c r="AV303" s="14" t="s">
        <v>84</v>
      </c>
      <c r="AW303" s="14" t="s">
        <v>35</v>
      </c>
      <c r="AX303" s="14" t="s">
        <v>75</v>
      </c>
      <c r="AY303" s="217" t="s">
        <v>159</v>
      </c>
    </row>
    <row r="304" spans="1:65" s="2" customFormat="1" ht="16.5" customHeight="1">
      <c r="A304" s="37"/>
      <c r="B304" s="38"/>
      <c r="C304" s="177" t="s">
        <v>584</v>
      </c>
      <c r="D304" s="177" t="s">
        <v>163</v>
      </c>
      <c r="E304" s="178" t="s">
        <v>625</v>
      </c>
      <c r="F304" s="179" t="s">
        <v>626</v>
      </c>
      <c r="G304" s="180" t="s">
        <v>233</v>
      </c>
      <c r="H304" s="181">
        <v>38.457999999999998</v>
      </c>
      <c r="I304" s="182"/>
      <c r="J304" s="183">
        <f>ROUND(I304*H304,2)</f>
        <v>0</v>
      </c>
      <c r="K304" s="179" t="s">
        <v>19</v>
      </c>
      <c r="L304" s="42"/>
      <c r="M304" s="184" t="s">
        <v>19</v>
      </c>
      <c r="N304" s="185" t="s">
        <v>46</v>
      </c>
      <c r="O304" s="67"/>
      <c r="P304" s="186">
        <f>O304*H304</f>
        <v>0</v>
      </c>
      <c r="Q304" s="186">
        <v>0</v>
      </c>
      <c r="R304" s="186">
        <f>Q304*H304</f>
        <v>0</v>
      </c>
      <c r="S304" s="186">
        <v>0</v>
      </c>
      <c r="T304" s="18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8" t="s">
        <v>228</v>
      </c>
      <c r="AT304" s="188" t="s">
        <v>163</v>
      </c>
      <c r="AU304" s="188" t="s">
        <v>84</v>
      </c>
      <c r="AY304" s="20" t="s">
        <v>159</v>
      </c>
      <c r="BE304" s="189">
        <f>IF(N304="základní",J304,0)</f>
        <v>0</v>
      </c>
      <c r="BF304" s="189">
        <f>IF(N304="snížená",J304,0)</f>
        <v>0</v>
      </c>
      <c r="BG304" s="189">
        <f>IF(N304="zákl. přenesená",J304,0)</f>
        <v>0</v>
      </c>
      <c r="BH304" s="189">
        <f>IF(N304="sníž. přenesená",J304,0)</f>
        <v>0</v>
      </c>
      <c r="BI304" s="189">
        <f>IF(N304="nulová",J304,0)</f>
        <v>0</v>
      </c>
      <c r="BJ304" s="20" t="s">
        <v>80</v>
      </c>
      <c r="BK304" s="189">
        <f>ROUND(I304*H304,2)</f>
        <v>0</v>
      </c>
      <c r="BL304" s="20" t="s">
        <v>228</v>
      </c>
      <c r="BM304" s="188" t="s">
        <v>1367</v>
      </c>
    </row>
    <row r="305" spans="1:65" s="2" customFormat="1" ht="11.25">
      <c r="A305" s="37"/>
      <c r="B305" s="38"/>
      <c r="C305" s="39"/>
      <c r="D305" s="190" t="s">
        <v>169</v>
      </c>
      <c r="E305" s="39"/>
      <c r="F305" s="191" t="s">
        <v>628</v>
      </c>
      <c r="G305" s="39"/>
      <c r="H305" s="39"/>
      <c r="I305" s="192"/>
      <c r="J305" s="39"/>
      <c r="K305" s="39"/>
      <c r="L305" s="42"/>
      <c r="M305" s="193"/>
      <c r="N305" s="194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169</v>
      </c>
      <c r="AU305" s="20" t="s">
        <v>84</v>
      </c>
    </row>
    <row r="306" spans="1:65" s="14" customFormat="1" ht="11.25">
      <c r="B306" s="207"/>
      <c r="C306" s="208"/>
      <c r="D306" s="190" t="s">
        <v>173</v>
      </c>
      <c r="E306" s="209" t="s">
        <v>19</v>
      </c>
      <c r="F306" s="210" t="s">
        <v>1308</v>
      </c>
      <c r="G306" s="208"/>
      <c r="H306" s="211">
        <v>38.457999999999998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173</v>
      </c>
      <c r="AU306" s="217" t="s">
        <v>84</v>
      </c>
      <c r="AV306" s="14" t="s">
        <v>84</v>
      </c>
      <c r="AW306" s="14" t="s">
        <v>35</v>
      </c>
      <c r="AX306" s="14" t="s">
        <v>80</v>
      </c>
      <c r="AY306" s="217" t="s">
        <v>159</v>
      </c>
    </row>
    <row r="307" spans="1:65" s="2" customFormat="1" ht="24.2" customHeight="1">
      <c r="A307" s="37"/>
      <c r="B307" s="38"/>
      <c r="C307" s="177" t="s">
        <v>590</v>
      </c>
      <c r="D307" s="177" t="s">
        <v>163</v>
      </c>
      <c r="E307" s="178" t="s">
        <v>636</v>
      </c>
      <c r="F307" s="179" t="s">
        <v>637</v>
      </c>
      <c r="G307" s="180" t="s">
        <v>233</v>
      </c>
      <c r="H307" s="181">
        <v>38.457999999999998</v>
      </c>
      <c r="I307" s="182"/>
      <c r="J307" s="183">
        <f>ROUND(I307*H307,2)</f>
        <v>0</v>
      </c>
      <c r="K307" s="179" t="s">
        <v>167</v>
      </c>
      <c r="L307" s="42"/>
      <c r="M307" s="184" t="s">
        <v>19</v>
      </c>
      <c r="N307" s="185" t="s">
        <v>46</v>
      </c>
      <c r="O307" s="67"/>
      <c r="P307" s="186">
        <f>O307*H307</f>
        <v>0</v>
      </c>
      <c r="Q307" s="186">
        <v>1.1E-4</v>
      </c>
      <c r="R307" s="186">
        <f>Q307*H307</f>
        <v>4.2303799999999997E-3</v>
      </c>
      <c r="S307" s="186">
        <v>0</v>
      </c>
      <c r="T307" s="18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8" t="s">
        <v>228</v>
      </c>
      <c r="AT307" s="188" t="s">
        <v>163</v>
      </c>
      <c r="AU307" s="188" t="s">
        <v>84</v>
      </c>
      <c r="AY307" s="20" t="s">
        <v>159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20" t="s">
        <v>80</v>
      </c>
      <c r="BK307" s="189">
        <f>ROUND(I307*H307,2)</f>
        <v>0</v>
      </c>
      <c r="BL307" s="20" t="s">
        <v>228</v>
      </c>
      <c r="BM307" s="188" t="s">
        <v>1368</v>
      </c>
    </row>
    <row r="308" spans="1:65" s="2" customFormat="1" ht="19.5">
      <c r="A308" s="37"/>
      <c r="B308" s="38"/>
      <c r="C308" s="39"/>
      <c r="D308" s="190" t="s">
        <v>169</v>
      </c>
      <c r="E308" s="39"/>
      <c r="F308" s="191" t="s">
        <v>639</v>
      </c>
      <c r="G308" s="39"/>
      <c r="H308" s="39"/>
      <c r="I308" s="192"/>
      <c r="J308" s="39"/>
      <c r="K308" s="39"/>
      <c r="L308" s="42"/>
      <c r="M308" s="193"/>
      <c r="N308" s="194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169</v>
      </c>
      <c r="AU308" s="20" t="s">
        <v>84</v>
      </c>
    </row>
    <row r="309" spans="1:65" s="2" customFormat="1" ht="11.25">
      <c r="A309" s="37"/>
      <c r="B309" s="38"/>
      <c r="C309" s="39"/>
      <c r="D309" s="195" t="s">
        <v>171</v>
      </c>
      <c r="E309" s="39"/>
      <c r="F309" s="196" t="s">
        <v>640</v>
      </c>
      <c r="G309" s="39"/>
      <c r="H309" s="39"/>
      <c r="I309" s="192"/>
      <c r="J309" s="39"/>
      <c r="K309" s="39"/>
      <c r="L309" s="42"/>
      <c r="M309" s="193"/>
      <c r="N309" s="194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171</v>
      </c>
      <c r="AU309" s="20" t="s">
        <v>84</v>
      </c>
    </row>
    <row r="310" spans="1:65" s="14" customFormat="1" ht="11.25">
      <c r="B310" s="207"/>
      <c r="C310" s="208"/>
      <c r="D310" s="190" t="s">
        <v>173</v>
      </c>
      <c r="E310" s="209" t="s">
        <v>19</v>
      </c>
      <c r="F310" s="210" t="s">
        <v>1308</v>
      </c>
      <c r="G310" s="208"/>
      <c r="H310" s="211">
        <v>38.457999999999998</v>
      </c>
      <c r="I310" s="212"/>
      <c r="J310" s="208"/>
      <c r="K310" s="208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173</v>
      </c>
      <c r="AU310" s="217" t="s">
        <v>84</v>
      </c>
      <c r="AV310" s="14" t="s">
        <v>84</v>
      </c>
      <c r="AW310" s="14" t="s">
        <v>35</v>
      </c>
      <c r="AX310" s="14" t="s">
        <v>75</v>
      </c>
      <c r="AY310" s="217" t="s">
        <v>159</v>
      </c>
    </row>
    <row r="311" spans="1:65" s="2" customFormat="1" ht="24.2" customHeight="1">
      <c r="A311" s="37"/>
      <c r="B311" s="38"/>
      <c r="C311" s="177" t="s">
        <v>597</v>
      </c>
      <c r="D311" s="177" t="s">
        <v>163</v>
      </c>
      <c r="E311" s="178" t="s">
        <v>642</v>
      </c>
      <c r="F311" s="179" t="s">
        <v>643</v>
      </c>
      <c r="G311" s="180" t="s">
        <v>233</v>
      </c>
      <c r="H311" s="181">
        <v>38.457999999999998</v>
      </c>
      <c r="I311" s="182"/>
      <c r="J311" s="183">
        <f>ROUND(I311*H311,2)</f>
        <v>0</v>
      </c>
      <c r="K311" s="179" t="s">
        <v>167</v>
      </c>
      <c r="L311" s="42"/>
      <c r="M311" s="184" t="s">
        <v>19</v>
      </c>
      <c r="N311" s="185" t="s">
        <v>46</v>
      </c>
      <c r="O311" s="67"/>
      <c r="P311" s="186">
        <f>O311*H311</f>
        <v>0</v>
      </c>
      <c r="Q311" s="186">
        <v>7.2000000000000005E-4</v>
      </c>
      <c r="R311" s="186">
        <f>Q311*H311</f>
        <v>2.7689760000000001E-2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228</v>
      </c>
      <c r="AT311" s="188" t="s">
        <v>163</v>
      </c>
      <c r="AU311" s="188" t="s">
        <v>84</v>
      </c>
      <c r="AY311" s="20" t="s">
        <v>159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80</v>
      </c>
      <c r="BK311" s="189">
        <f>ROUND(I311*H311,2)</f>
        <v>0</v>
      </c>
      <c r="BL311" s="20" t="s">
        <v>228</v>
      </c>
      <c r="BM311" s="188" t="s">
        <v>1369</v>
      </c>
    </row>
    <row r="312" spans="1:65" s="2" customFormat="1" ht="29.25">
      <c r="A312" s="37"/>
      <c r="B312" s="38"/>
      <c r="C312" s="39"/>
      <c r="D312" s="190" t="s">
        <v>169</v>
      </c>
      <c r="E312" s="39"/>
      <c r="F312" s="191" t="s">
        <v>645</v>
      </c>
      <c r="G312" s="39"/>
      <c r="H312" s="39"/>
      <c r="I312" s="192"/>
      <c r="J312" s="39"/>
      <c r="K312" s="39"/>
      <c r="L312" s="42"/>
      <c r="M312" s="193"/>
      <c r="N312" s="194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169</v>
      </c>
      <c r="AU312" s="20" t="s">
        <v>84</v>
      </c>
    </row>
    <row r="313" spans="1:65" s="2" customFormat="1" ht="11.25">
      <c r="A313" s="37"/>
      <c r="B313" s="38"/>
      <c r="C313" s="39"/>
      <c r="D313" s="195" t="s">
        <v>171</v>
      </c>
      <c r="E313" s="39"/>
      <c r="F313" s="196" t="s">
        <v>646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171</v>
      </c>
      <c r="AU313" s="20" t="s">
        <v>84</v>
      </c>
    </row>
    <row r="314" spans="1:65" s="14" customFormat="1" ht="11.25">
      <c r="B314" s="207"/>
      <c r="C314" s="208"/>
      <c r="D314" s="190" t="s">
        <v>173</v>
      </c>
      <c r="E314" s="209" t="s">
        <v>19</v>
      </c>
      <c r="F314" s="210" t="s">
        <v>1308</v>
      </c>
      <c r="G314" s="208"/>
      <c r="H314" s="211">
        <v>38.457999999999998</v>
      </c>
      <c r="I314" s="212"/>
      <c r="J314" s="208"/>
      <c r="K314" s="208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173</v>
      </c>
      <c r="AU314" s="217" t="s">
        <v>84</v>
      </c>
      <c r="AV314" s="14" t="s">
        <v>84</v>
      </c>
      <c r="AW314" s="14" t="s">
        <v>35</v>
      </c>
      <c r="AX314" s="14" t="s">
        <v>75</v>
      </c>
      <c r="AY314" s="217" t="s">
        <v>159</v>
      </c>
    </row>
    <row r="315" spans="1:65" s="2" customFormat="1" ht="24.2" customHeight="1">
      <c r="A315" s="37"/>
      <c r="B315" s="38"/>
      <c r="C315" s="177" t="s">
        <v>610</v>
      </c>
      <c r="D315" s="177" t="s">
        <v>163</v>
      </c>
      <c r="E315" s="178" t="s">
        <v>971</v>
      </c>
      <c r="F315" s="179" t="s">
        <v>972</v>
      </c>
      <c r="G315" s="180" t="s">
        <v>166</v>
      </c>
      <c r="H315" s="181">
        <v>42.103999999999999</v>
      </c>
      <c r="I315" s="182"/>
      <c r="J315" s="183">
        <f>ROUND(I315*H315,2)</f>
        <v>0</v>
      </c>
      <c r="K315" s="179" t="s">
        <v>167</v>
      </c>
      <c r="L315" s="42"/>
      <c r="M315" s="184" t="s">
        <v>19</v>
      </c>
      <c r="N315" s="185" t="s">
        <v>46</v>
      </c>
      <c r="O315" s="67"/>
      <c r="P315" s="186">
        <f>O315*H315</f>
        <v>0</v>
      </c>
      <c r="Q315" s="186">
        <v>0</v>
      </c>
      <c r="R315" s="186">
        <f>Q315*H315</f>
        <v>0</v>
      </c>
      <c r="S315" s="186">
        <v>0</v>
      </c>
      <c r="T315" s="18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8" t="s">
        <v>228</v>
      </c>
      <c r="AT315" s="188" t="s">
        <v>163</v>
      </c>
      <c r="AU315" s="188" t="s">
        <v>84</v>
      </c>
      <c r="AY315" s="20" t="s">
        <v>159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20" t="s">
        <v>80</v>
      </c>
      <c r="BK315" s="189">
        <f>ROUND(I315*H315,2)</f>
        <v>0</v>
      </c>
      <c r="BL315" s="20" t="s">
        <v>228</v>
      </c>
      <c r="BM315" s="188" t="s">
        <v>1370</v>
      </c>
    </row>
    <row r="316" spans="1:65" s="2" customFormat="1" ht="19.5">
      <c r="A316" s="37"/>
      <c r="B316" s="38"/>
      <c r="C316" s="39"/>
      <c r="D316" s="190" t="s">
        <v>169</v>
      </c>
      <c r="E316" s="39"/>
      <c r="F316" s="191" t="s">
        <v>974</v>
      </c>
      <c r="G316" s="39"/>
      <c r="H316" s="39"/>
      <c r="I316" s="192"/>
      <c r="J316" s="39"/>
      <c r="K316" s="39"/>
      <c r="L316" s="42"/>
      <c r="M316" s="193"/>
      <c r="N316" s="194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169</v>
      </c>
      <c r="AU316" s="20" t="s">
        <v>84</v>
      </c>
    </row>
    <row r="317" spans="1:65" s="2" customFormat="1" ht="11.25">
      <c r="A317" s="37"/>
      <c r="B317" s="38"/>
      <c r="C317" s="39"/>
      <c r="D317" s="195" t="s">
        <v>171</v>
      </c>
      <c r="E317" s="39"/>
      <c r="F317" s="196" t="s">
        <v>975</v>
      </c>
      <c r="G317" s="39"/>
      <c r="H317" s="39"/>
      <c r="I317" s="192"/>
      <c r="J317" s="39"/>
      <c r="K317" s="39"/>
      <c r="L317" s="42"/>
      <c r="M317" s="193"/>
      <c r="N317" s="194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171</v>
      </c>
      <c r="AU317" s="20" t="s">
        <v>84</v>
      </c>
    </row>
    <row r="318" spans="1:65" s="13" customFormat="1" ht="11.25">
      <c r="B318" s="197"/>
      <c r="C318" s="198"/>
      <c r="D318" s="190" t="s">
        <v>173</v>
      </c>
      <c r="E318" s="199" t="s">
        <v>19</v>
      </c>
      <c r="F318" s="200" t="s">
        <v>956</v>
      </c>
      <c r="G318" s="198"/>
      <c r="H318" s="199" t="s">
        <v>19</v>
      </c>
      <c r="I318" s="201"/>
      <c r="J318" s="198"/>
      <c r="K318" s="198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173</v>
      </c>
      <c r="AU318" s="206" t="s">
        <v>84</v>
      </c>
      <c r="AV318" s="13" t="s">
        <v>80</v>
      </c>
      <c r="AW318" s="13" t="s">
        <v>35</v>
      </c>
      <c r="AX318" s="13" t="s">
        <v>75</v>
      </c>
      <c r="AY318" s="206" t="s">
        <v>159</v>
      </c>
    </row>
    <row r="319" spans="1:65" s="14" customFormat="1" ht="11.25">
      <c r="B319" s="207"/>
      <c r="C319" s="208"/>
      <c r="D319" s="190" t="s">
        <v>173</v>
      </c>
      <c r="E319" s="209" t="s">
        <v>19</v>
      </c>
      <c r="F319" s="210" t="s">
        <v>1371</v>
      </c>
      <c r="G319" s="208"/>
      <c r="H319" s="211">
        <v>15.55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173</v>
      </c>
      <c r="AU319" s="217" t="s">
        <v>84</v>
      </c>
      <c r="AV319" s="14" t="s">
        <v>84</v>
      </c>
      <c r="AW319" s="14" t="s">
        <v>35</v>
      </c>
      <c r="AX319" s="14" t="s">
        <v>75</v>
      </c>
      <c r="AY319" s="217" t="s">
        <v>159</v>
      </c>
    </row>
    <row r="320" spans="1:65" s="13" customFormat="1" ht="11.25">
      <c r="B320" s="197"/>
      <c r="C320" s="198"/>
      <c r="D320" s="190" t="s">
        <v>173</v>
      </c>
      <c r="E320" s="199" t="s">
        <v>19</v>
      </c>
      <c r="F320" s="200" t="s">
        <v>980</v>
      </c>
      <c r="G320" s="198"/>
      <c r="H320" s="199" t="s">
        <v>19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173</v>
      </c>
      <c r="AU320" s="206" t="s">
        <v>84</v>
      </c>
      <c r="AV320" s="13" t="s">
        <v>80</v>
      </c>
      <c r="AW320" s="13" t="s">
        <v>35</v>
      </c>
      <c r="AX320" s="13" t="s">
        <v>75</v>
      </c>
      <c r="AY320" s="206" t="s">
        <v>159</v>
      </c>
    </row>
    <row r="321" spans="1:65" s="14" customFormat="1" ht="11.25">
      <c r="B321" s="207"/>
      <c r="C321" s="208"/>
      <c r="D321" s="190" t="s">
        <v>173</v>
      </c>
      <c r="E321" s="209" t="s">
        <v>19</v>
      </c>
      <c r="F321" s="210" t="s">
        <v>1372</v>
      </c>
      <c r="G321" s="208"/>
      <c r="H321" s="211">
        <v>7.9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173</v>
      </c>
      <c r="AU321" s="217" t="s">
        <v>84</v>
      </c>
      <c r="AV321" s="14" t="s">
        <v>84</v>
      </c>
      <c r="AW321" s="14" t="s">
        <v>35</v>
      </c>
      <c r="AX321" s="14" t="s">
        <v>75</v>
      </c>
      <c r="AY321" s="217" t="s">
        <v>159</v>
      </c>
    </row>
    <row r="322" spans="1:65" s="13" customFormat="1" ht="11.25">
      <c r="B322" s="197"/>
      <c r="C322" s="198"/>
      <c r="D322" s="190" t="s">
        <v>173</v>
      </c>
      <c r="E322" s="199" t="s">
        <v>19</v>
      </c>
      <c r="F322" s="200" t="s">
        <v>982</v>
      </c>
      <c r="G322" s="198"/>
      <c r="H322" s="199" t="s">
        <v>19</v>
      </c>
      <c r="I322" s="201"/>
      <c r="J322" s="198"/>
      <c r="K322" s="198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173</v>
      </c>
      <c r="AU322" s="206" t="s">
        <v>84</v>
      </c>
      <c r="AV322" s="13" t="s">
        <v>80</v>
      </c>
      <c r="AW322" s="13" t="s">
        <v>35</v>
      </c>
      <c r="AX322" s="13" t="s">
        <v>75</v>
      </c>
      <c r="AY322" s="206" t="s">
        <v>159</v>
      </c>
    </row>
    <row r="323" spans="1:65" s="14" customFormat="1" ht="11.25">
      <c r="B323" s="207"/>
      <c r="C323" s="208"/>
      <c r="D323" s="190" t="s">
        <v>173</v>
      </c>
      <c r="E323" s="209" t="s">
        <v>19</v>
      </c>
      <c r="F323" s="210" t="s">
        <v>983</v>
      </c>
      <c r="G323" s="208"/>
      <c r="H323" s="211">
        <v>4.2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173</v>
      </c>
      <c r="AU323" s="217" t="s">
        <v>84</v>
      </c>
      <c r="AV323" s="14" t="s">
        <v>84</v>
      </c>
      <c r="AW323" s="14" t="s">
        <v>35</v>
      </c>
      <c r="AX323" s="14" t="s">
        <v>75</v>
      </c>
      <c r="AY323" s="217" t="s">
        <v>159</v>
      </c>
    </row>
    <row r="324" spans="1:65" s="14" customFormat="1" ht="11.25">
      <c r="B324" s="207"/>
      <c r="C324" s="208"/>
      <c r="D324" s="190" t="s">
        <v>173</v>
      </c>
      <c r="E324" s="209" t="s">
        <v>19</v>
      </c>
      <c r="F324" s="210" t="s">
        <v>1373</v>
      </c>
      <c r="G324" s="208"/>
      <c r="H324" s="211">
        <v>5.1289999999999996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173</v>
      </c>
      <c r="AU324" s="217" t="s">
        <v>84</v>
      </c>
      <c r="AV324" s="14" t="s">
        <v>84</v>
      </c>
      <c r="AW324" s="14" t="s">
        <v>35</v>
      </c>
      <c r="AX324" s="14" t="s">
        <v>75</v>
      </c>
      <c r="AY324" s="217" t="s">
        <v>159</v>
      </c>
    </row>
    <row r="325" spans="1:65" s="13" customFormat="1" ht="11.25">
      <c r="B325" s="197"/>
      <c r="C325" s="198"/>
      <c r="D325" s="190" t="s">
        <v>173</v>
      </c>
      <c r="E325" s="199" t="s">
        <v>19</v>
      </c>
      <c r="F325" s="200" t="s">
        <v>985</v>
      </c>
      <c r="G325" s="198"/>
      <c r="H325" s="199" t="s">
        <v>19</v>
      </c>
      <c r="I325" s="201"/>
      <c r="J325" s="198"/>
      <c r="K325" s="198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173</v>
      </c>
      <c r="AU325" s="206" t="s">
        <v>84</v>
      </c>
      <c r="AV325" s="13" t="s">
        <v>80</v>
      </c>
      <c r="AW325" s="13" t="s">
        <v>35</v>
      </c>
      <c r="AX325" s="13" t="s">
        <v>75</v>
      </c>
      <c r="AY325" s="206" t="s">
        <v>159</v>
      </c>
    </row>
    <row r="326" spans="1:65" s="14" customFormat="1" ht="11.25">
      <c r="B326" s="207"/>
      <c r="C326" s="208"/>
      <c r="D326" s="190" t="s">
        <v>173</v>
      </c>
      <c r="E326" s="209" t="s">
        <v>19</v>
      </c>
      <c r="F326" s="210" t="s">
        <v>1374</v>
      </c>
      <c r="G326" s="208"/>
      <c r="H326" s="211">
        <v>5.4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173</v>
      </c>
      <c r="AU326" s="217" t="s">
        <v>84</v>
      </c>
      <c r="AV326" s="14" t="s">
        <v>84</v>
      </c>
      <c r="AW326" s="14" t="s">
        <v>35</v>
      </c>
      <c r="AX326" s="14" t="s">
        <v>75</v>
      </c>
      <c r="AY326" s="217" t="s">
        <v>159</v>
      </c>
    </row>
    <row r="327" spans="1:65" s="14" customFormat="1" ht="11.25">
      <c r="B327" s="207"/>
      <c r="C327" s="208"/>
      <c r="D327" s="190" t="s">
        <v>173</v>
      </c>
      <c r="E327" s="209" t="s">
        <v>19</v>
      </c>
      <c r="F327" s="210" t="s">
        <v>1375</v>
      </c>
      <c r="G327" s="208"/>
      <c r="H327" s="211">
        <v>3.9249999999999998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173</v>
      </c>
      <c r="AU327" s="217" t="s">
        <v>84</v>
      </c>
      <c r="AV327" s="14" t="s">
        <v>84</v>
      </c>
      <c r="AW327" s="14" t="s">
        <v>35</v>
      </c>
      <c r="AX327" s="14" t="s">
        <v>75</v>
      </c>
      <c r="AY327" s="217" t="s">
        <v>159</v>
      </c>
    </row>
    <row r="328" spans="1:65" s="15" customFormat="1" ht="11.25">
      <c r="B328" s="218"/>
      <c r="C328" s="219"/>
      <c r="D328" s="190" t="s">
        <v>173</v>
      </c>
      <c r="E328" s="220" t="s">
        <v>19</v>
      </c>
      <c r="F328" s="221" t="s">
        <v>272</v>
      </c>
      <c r="G328" s="219"/>
      <c r="H328" s="222">
        <v>42.103999999999999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173</v>
      </c>
      <c r="AU328" s="228" t="s">
        <v>84</v>
      </c>
      <c r="AV328" s="15" t="s">
        <v>90</v>
      </c>
      <c r="AW328" s="15" t="s">
        <v>35</v>
      </c>
      <c r="AX328" s="15" t="s">
        <v>80</v>
      </c>
      <c r="AY328" s="228" t="s">
        <v>159</v>
      </c>
    </row>
    <row r="329" spans="1:65" s="2" customFormat="1" ht="24.2" customHeight="1">
      <c r="A329" s="37"/>
      <c r="B329" s="38"/>
      <c r="C329" s="177" t="s">
        <v>616</v>
      </c>
      <c r="D329" s="177" t="s">
        <v>163</v>
      </c>
      <c r="E329" s="178" t="s">
        <v>1097</v>
      </c>
      <c r="F329" s="179" t="s">
        <v>1098</v>
      </c>
      <c r="G329" s="180" t="s">
        <v>233</v>
      </c>
      <c r="H329" s="181">
        <v>38.457999999999998</v>
      </c>
      <c r="I329" s="182"/>
      <c r="J329" s="183">
        <f>ROUND(I329*H329,2)</f>
        <v>0</v>
      </c>
      <c r="K329" s="179" t="s">
        <v>167</v>
      </c>
      <c r="L329" s="42"/>
      <c r="M329" s="184" t="s">
        <v>19</v>
      </c>
      <c r="N329" s="185" t="s">
        <v>46</v>
      </c>
      <c r="O329" s="67"/>
      <c r="P329" s="186">
        <f>O329*H329</f>
        <v>0</v>
      </c>
      <c r="Q329" s="186">
        <v>1.0000000000000001E-5</v>
      </c>
      <c r="R329" s="186">
        <f>Q329*H329</f>
        <v>3.8458000000000003E-4</v>
      </c>
      <c r="S329" s="186">
        <v>0</v>
      </c>
      <c r="T329" s="18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8" t="s">
        <v>228</v>
      </c>
      <c r="AT329" s="188" t="s">
        <v>163</v>
      </c>
      <c r="AU329" s="188" t="s">
        <v>84</v>
      </c>
      <c r="AY329" s="20" t="s">
        <v>159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20" t="s">
        <v>80</v>
      </c>
      <c r="BK329" s="189">
        <f>ROUND(I329*H329,2)</f>
        <v>0</v>
      </c>
      <c r="BL329" s="20" t="s">
        <v>228</v>
      </c>
      <c r="BM329" s="188" t="s">
        <v>1376</v>
      </c>
    </row>
    <row r="330" spans="1:65" s="2" customFormat="1" ht="19.5">
      <c r="A330" s="37"/>
      <c r="B330" s="38"/>
      <c r="C330" s="39"/>
      <c r="D330" s="190" t="s">
        <v>169</v>
      </c>
      <c r="E330" s="39"/>
      <c r="F330" s="191" t="s">
        <v>1100</v>
      </c>
      <c r="G330" s="39"/>
      <c r="H330" s="39"/>
      <c r="I330" s="192"/>
      <c r="J330" s="39"/>
      <c r="K330" s="39"/>
      <c r="L330" s="42"/>
      <c r="M330" s="193"/>
      <c r="N330" s="194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169</v>
      </c>
      <c r="AU330" s="20" t="s">
        <v>84</v>
      </c>
    </row>
    <row r="331" spans="1:65" s="2" customFormat="1" ht="11.25">
      <c r="A331" s="37"/>
      <c r="B331" s="38"/>
      <c r="C331" s="39"/>
      <c r="D331" s="195" t="s">
        <v>171</v>
      </c>
      <c r="E331" s="39"/>
      <c r="F331" s="196" t="s">
        <v>1101</v>
      </c>
      <c r="G331" s="39"/>
      <c r="H331" s="39"/>
      <c r="I331" s="192"/>
      <c r="J331" s="39"/>
      <c r="K331" s="39"/>
      <c r="L331" s="42"/>
      <c r="M331" s="193"/>
      <c r="N331" s="194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171</v>
      </c>
      <c r="AU331" s="20" t="s">
        <v>84</v>
      </c>
    </row>
    <row r="332" spans="1:65" s="14" customFormat="1" ht="11.25">
      <c r="B332" s="207"/>
      <c r="C332" s="208"/>
      <c r="D332" s="190" t="s">
        <v>173</v>
      </c>
      <c r="E332" s="209" t="s">
        <v>19</v>
      </c>
      <c r="F332" s="210" t="s">
        <v>1308</v>
      </c>
      <c r="G332" s="208"/>
      <c r="H332" s="211">
        <v>38.457999999999998</v>
      </c>
      <c r="I332" s="212"/>
      <c r="J332" s="208"/>
      <c r="K332" s="208"/>
      <c r="L332" s="213"/>
      <c r="M332" s="240"/>
      <c r="N332" s="241"/>
      <c r="O332" s="241"/>
      <c r="P332" s="241"/>
      <c r="Q332" s="241"/>
      <c r="R332" s="241"/>
      <c r="S332" s="241"/>
      <c r="T332" s="242"/>
      <c r="AT332" s="217" t="s">
        <v>173</v>
      </c>
      <c r="AU332" s="217" t="s">
        <v>84</v>
      </c>
      <c r="AV332" s="14" t="s">
        <v>84</v>
      </c>
      <c r="AW332" s="14" t="s">
        <v>35</v>
      </c>
      <c r="AX332" s="14" t="s">
        <v>80</v>
      </c>
      <c r="AY332" s="217" t="s">
        <v>159</v>
      </c>
    </row>
    <row r="333" spans="1:65" s="2" customFormat="1" ht="6.95" customHeight="1">
      <c r="A333" s="37"/>
      <c r="B333" s="50"/>
      <c r="C333" s="51"/>
      <c r="D333" s="51"/>
      <c r="E333" s="51"/>
      <c r="F333" s="51"/>
      <c r="G333" s="51"/>
      <c r="H333" s="51"/>
      <c r="I333" s="51"/>
      <c r="J333" s="51"/>
      <c r="K333" s="51"/>
      <c r="L333" s="42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</sheetData>
  <sheetProtection algorithmName="SHA-512" hashValue="WAySQvz54nTStwrWL8KOOQ9IkKfQq8etZq5P5ld3m4TC4pEAaLVUvR9eJJV4aPfGbfjcWOfEVHOTx8mzy4mRhQ==" saltValue="WaMYk4mJxtCkg/miJYaffJZUrPzvMPiA7Me5bP/J8VKFU4bGoHKvTPfRaaKVBeoEt/0vcBWItpHljUsvr2y6tQ==" spinCount="100000" sheet="1" objects="1" scenarios="1" formatColumns="0" formatRows="0" autoFilter="0"/>
  <autoFilter ref="C94:K332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1" r:id="rId1"/>
    <hyperlink ref="F113" r:id="rId2"/>
    <hyperlink ref="F121" r:id="rId3"/>
    <hyperlink ref="F126" r:id="rId4"/>
    <hyperlink ref="F131" r:id="rId5"/>
    <hyperlink ref="F137" r:id="rId6"/>
    <hyperlink ref="F147" r:id="rId7"/>
    <hyperlink ref="F155" r:id="rId8"/>
    <hyperlink ref="F160" r:id="rId9"/>
    <hyperlink ref="F164" r:id="rId10"/>
    <hyperlink ref="F168" r:id="rId11"/>
    <hyperlink ref="F173" r:id="rId12"/>
    <hyperlink ref="F177" r:id="rId13"/>
    <hyperlink ref="F181" r:id="rId14"/>
    <hyperlink ref="F186" r:id="rId15"/>
    <hyperlink ref="F190" r:id="rId16"/>
    <hyperlink ref="F194" r:id="rId17"/>
    <hyperlink ref="F200" r:id="rId18"/>
    <hyperlink ref="F204" r:id="rId19"/>
    <hyperlink ref="F210" r:id="rId20"/>
    <hyperlink ref="F215" r:id="rId21"/>
    <hyperlink ref="F219" r:id="rId22"/>
    <hyperlink ref="F224" r:id="rId23"/>
    <hyperlink ref="F228" r:id="rId24"/>
    <hyperlink ref="F231" r:id="rId25"/>
    <hyperlink ref="F234" r:id="rId26"/>
    <hyperlink ref="F238" r:id="rId27"/>
    <hyperlink ref="F243" r:id="rId28"/>
    <hyperlink ref="F248" r:id="rId29"/>
    <hyperlink ref="F251" r:id="rId30"/>
    <hyperlink ref="F254" r:id="rId31"/>
    <hyperlink ref="F257" r:id="rId32"/>
    <hyperlink ref="F261" r:id="rId33"/>
    <hyperlink ref="F266" r:id="rId34"/>
    <hyperlink ref="F270" r:id="rId35"/>
    <hyperlink ref="F273" r:id="rId36"/>
    <hyperlink ref="F276" r:id="rId37"/>
    <hyperlink ref="F282" r:id="rId38"/>
    <hyperlink ref="F294" r:id="rId39"/>
    <hyperlink ref="F309" r:id="rId40"/>
    <hyperlink ref="F313" r:id="rId41"/>
    <hyperlink ref="F317" r:id="rId42"/>
    <hyperlink ref="F331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101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1377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ROUND(J98,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ROUND((SUM(BE98:BE419)),  2)</f>
        <v>0</v>
      </c>
      <c r="G33" s="37"/>
      <c r="H33" s="37"/>
      <c r="I33" s="122">
        <v>0.21</v>
      </c>
      <c r="J33" s="121">
        <f>ROUND(((SUM(BE98:BE419))*I33),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ROUND((SUM(BF98:BF419)),  2)</f>
        <v>0</v>
      </c>
      <c r="G34" s="37"/>
      <c r="H34" s="37"/>
      <c r="I34" s="122">
        <v>0.12</v>
      </c>
      <c r="J34" s="121">
        <f>ROUND(((SUM(BF98:BF419))*I34),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ROUND((SUM(BG98:BG419)),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ROUND((SUM(BH98:BH419)),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ROUND((SUM(BI98:BI419)),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7 - Oprava fasády dům p.č. 60, Hotel u Lva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J98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J99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J100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J101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J107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J114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J115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1378</v>
      </c>
      <c r="E66" s="147"/>
      <c r="F66" s="147"/>
      <c r="G66" s="147"/>
      <c r="H66" s="147"/>
      <c r="I66" s="147"/>
      <c r="J66" s="148">
        <f>J158</f>
        <v>0</v>
      </c>
      <c r="K66" s="145"/>
      <c r="L66" s="149"/>
    </row>
    <row r="67" spans="1:31" s="10" customFormat="1" ht="14.85" customHeight="1">
      <c r="B67" s="144"/>
      <c r="C67" s="145"/>
      <c r="D67" s="146" t="s">
        <v>650</v>
      </c>
      <c r="E67" s="147"/>
      <c r="F67" s="147"/>
      <c r="G67" s="147"/>
      <c r="H67" s="147"/>
      <c r="I67" s="147"/>
      <c r="J67" s="148">
        <f>J159</f>
        <v>0</v>
      </c>
      <c r="K67" s="145"/>
      <c r="L67" s="149"/>
    </row>
    <row r="68" spans="1:31" s="10" customFormat="1" ht="14.85" customHeight="1">
      <c r="B68" s="144"/>
      <c r="C68" s="145"/>
      <c r="D68" s="146" t="s">
        <v>132</v>
      </c>
      <c r="E68" s="147"/>
      <c r="F68" s="147"/>
      <c r="G68" s="147"/>
      <c r="H68" s="147"/>
      <c r="I68" s="147"/>
      <c r="J68" s="148">
        <f>J163</f>
        <v>0</v>
      </c>
      <c r="K68" s="145"/>
      <c r="L68" s="149"/>
    </row>
    <row r="69" spans="1:31" s="10" customFormat="1" ht="14.85" customHeight="1">
      <c r="B69" s="144"/>
      <c r="C69" s="145"/>
      <c r="D69" s="146" t="s">
        <v>133</v>
      </c>
      <c r="E69" s="147"/>
      <c r="F69" s="147"/>
      <c r="G69" s="147"/>
      <c r="H69" s="147"/>
      <c r="I69" s="147"/>
      <c r="J69" s="148">
        <f>J217</f>
        <v>0</v>
      </c>
      <c r="K69" s="145"/>
      <c r="L69" s="149"/>
    </row>
    <row r="70" spans="1:31" s="10" customFormat="1" ht="14.85" customHeight="1">
      <c r="B70" s="144"/>
      <c r="C70" s="145"/>
      <c r="D70" s="146" t="s">
        <v>135</v>
      </c>
      <c r="E70" s="147"/>
      <c r="F70" s="147"/>
      <c r="G70" s="147"/>
      <c r="H70" s="147"/>
      <c r="I70" s="147"/>
      <c r="J70" s="148">
        <f>J230</f>
        <v>0</v>
      </c>
      <c r="K70" s="145"/>
      <c r="L70" s="149"/>
    </row>
    <row r="71" spans="1:31" s="10" customFormat="1" ht="14.85" customHeight="1">
      <c r="B71" s="144"/>
      <c r="C71" s="145"/>
      <c r="D71" s="146" t="s">
        <v>136</v>
      </c>
      <c r="E71" s="147"/>
      <c r="F71" s="147"/>
      <c r="G71" s="147"/>
      <c r="H71" s="147"/>
      <c r="I71" s="147"/>
      <c r="J71" s="148">
        <f>J241</f>
        <v>0</v>
      </c>
      <c r="K71" s="145"/>
      <c r="L71" s="149"/>
    </row>
    <row r="72" spans="1:31" s="10" customFormat="1" ht="14.85" customHeight="1">
      <c r="B72" s="144"/>
      <c r="C72" s="145"/>
      <c r="D72" s="146" t="s">
        <v>137</v>
      </c>
      <c r="E72" s="147"/>
      <c r="F72" s="147"/>
      <c r="G72" s="147"/>
      <c r="H72" s="147"/>
      <c r="I72" s="147"/>
      <c r="J72" s="148">
        <f>J254</f>
        <v>0</v>
      </c>
      <c r="K72" s="145"/>
      <c r="L72" s="149"/>
    </row>
    <row r="73" spans="1:31" s="10" customFormat="1" ht="14.85" customHeight="1">
      <c r="B73" s="144"/>
      <c r="C73" s="145"/>
      <c r="D73" s="146" t="s">
        <v>138</v>
      </c>
      <c r="E73" s="147"/>
      <c r="F73" s="147"/>
      <c r="G73" s="147"/>
      <c r="H73" s="147"/>
      <c r="I73" s="147"/>
      <c r="J73" s="148">
        <f>J258</f>
        <v>0</v>
      </c>
      <c r="K73" s="145"/>
      <c r="L73" s="149"/>
    </row>
    <row r="74" spans="1:31" s="9" customFormat="1" ht="24.95" customHeight="1">
      <c r="B74" s="138"/>
      <c r="C74" s="139"/>
      <c r="D74" s="140" t="s">
        <v>139</v>
      </c>
      <c r="E74" s="141"/>
      <c r="F74" s="141"/>
      <c r="G74" s="141"/>
      <c r="H74" s="141"/>
      <c r="I74" s="141"/>
      <c r="J74" s="142">
        <f>J272</f>
        <v>0</v>
      </c>
      <c r="K74" s="139"/>
      <c r="L74" s="143"/>
    </row>
    <row r="75" spans="1:31" s="10" customFormat="1" ht="19.899999999999999" customHeight="1">
      <c r="B75" s="144"/>
      <c r="C75" s="145"/>
      <c r="D75" s="146" t="s">
        <v>651</v>
      </c>
      <c r="E75" s="147"/>
      <c r="F75" s="147"/>
      <c r="G75" s="147"/>
      <c r="H75" s="147"/>
      <c r="I75" s="147"/>
      <c r="J75" s="148">
        <f>J273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140</v>
      </c>
      <c r="E76" s="147"/>
      <c r="F76" s="147"/>
      <c r="G76" s="147"/>
      <c r="H76" s="147"/>
      <c r="I76" s="147"/>
      <c r="J76" s="148">
        <f>J283</f>
        <v>0</v>
      </c>
      <c r="K76" s="145"/>
      <c r="L76" s="149"/>
    </row>
    <row r="77" spans="1:31" s="10" customFormat="1" ht="19.899999999999999" customHeight="1">
      <c r="B77" s="144"/>
      <c r="C77" s="145"/>
      <c r="D77" s="146" t="s">
        <v>141</v>
      </c>
      <c r="E77" s="147"/>
      <c r="F77" s="147"/>
      <c r="G77" s="147"/>
      <c r="H77" s="147"/>
      <c r="I77" s="147"/>
      <c r="J77" s="148">
        <f>J287</f>
        <v>0</v>
      </c>
      <c r="K77" s="145"/>
      <c r="L77" s="149"/>
    </row>
    <row r="78" spans="1:31" s="10" customFormat="1" ht="19.899999999999999" customHeight="1">
      <c r="B78" s="144"/>
      <c r="C78" s="145"/>
      <c r="D78" s="146" t="s">
        <v>143</v>
      </c>
      <c r="E78" s="147"/>
      <c r="F78" s="147"/>
      <c r="G78" s="147"/>
      <c r="H78" s="147"/>
      <c r="I78" s="147"/>
      <c r="J78" s="148">
        <f>J302</f>
        <v>0</v>
      </c>
      <c r="K78" s="145"/>
      <c r="L78" s="149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144</v>
      </c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409" t="str">
        <f>E7</f>
        <v>Oprava a údržba podloubí a části vekovních fasád Mírové nám., Bílina</v>
      </c>
      <c r="F88" s="410"/>
      <c r="G88" s="410"/>
      <c r="H88" s="410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119</v>
      </c>
      <c r="D89" s="39"/>
      <c r="E89" s="39"/>
      <c r="F89" s="39"/>
      <c r="G89" s="39"/>
      <c r="H89" s="39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66" t="str">
        <f>E9</f>
        <v>7 - Oprava fasády dům p.č. 60, Hotel u Lva</v>
      </c>
      <c r="F90" s="411"/>
      <c r="G90" s="411"/>
      <c r="H90" s="411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F12</f>
        <v>Bílina</v>
      </c>
      <c r="G92" s="39"/>
      <c r="H92" s="39"/>
      <c r="I92" s="32" t="s">
        <v>23</v>
      </c>
      <c r="J92" s="62" t="str">
        <f>IF(J12="","",J12)</f>
        <v>6. 12. 2024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25</v>
      </c>
      <c r="D94" s="39"/>
      <c r="E94" s="39"/>
      <c r="F94" s="30" t="str">
        <f>E15</f>
        <v>Město Bílina</v>
      </c>
      <c r="G94" s="39"/>
      <c r="H94" s="39"/>
      <c r="I94" s="32" t="s">
        <v>33</v>
      </c>
      <c r="J94" s="35" t="str">
        <f>E21</f>
        <v xml:space="preserve"> </v>
      </c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31</v>
      </c>
      <c r="D95" s="39"/>
      <c r="E95" s="39"/>
      <c r="F95" s="30" t="str">
        <f>IF(E18="","",E18)</f>
        <v>Vyplň údaj</v>
      </c>
      <c r="G95" s="39"/>
      <c r="H95" s="39"/>
      <c r="I95" s="32" t="s">
        <v>36</v>
      </c>
      <c r="J95" s="35" t="str">
        <f>E24</f>
        <v>Ing. Jaromír Pýcha</v>
      </c>
      <c r="K95" s="39"/>
      <c r="L95" s="11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0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0"/>
      <c r="B97" s="151"/>
      <c r="C97" s="152" t="s">
        <v>145</v>
      </c>
      <c r="D97" s="153" t="s">
        <v>60</v>
      </c>
      <c r="E97" s="153" t="s">
        <v>56</v>
      </c>
      <c r="F97" s="153" t="s">
        <v>57</v>
      </c>
      <c r="G97" s="153" t="s">
        <v>146</v>
      </c>
      <c r="H97" s="153" t="s">
        <v>147</v>
      </c>
      <c r="I97" s="153" t="s">
        <v>148</v>
      </c>
      <c r="J97" s="153" t="s">
        <v>123</v>
      </c>
      <c r="K97" s="154" t="s">
        <v>149</v>
      </c>
      <c r="L97" s="155"/>
      <c r="M97" s="71" t="s">
        <v>19</v>
      </c>
      <c r="N97" s="72" t="s">
        <v>45</v>
      </c>
      <c r="O97" s="72" t="s">
        <v>150</v>
      </c>
      <c r="P97" s="72" t="s">
        <v>151</v>
      </c>
      <c r="Q97" s="72" t="s">
        <v>152</v>
      </c>
      <c r="R97" s="72" t="s">
        <v>153</v>
      </c>
      <c r="S97" s="72" t="s">
        <v>154</v>
      </c>
      <c r="T97" s="73" t="s">
        <v>155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</row>
    <row r="98" spans="1:65" s="2" customFormat="1" ht="22.9" customHeight="1">
      <c r="A98" s="37"/>
      <c r="B98" s="38"/>
      <c r="C98" s="78" t="s">
        <v>156</v>
      </c>
      <c r="D98" s="39"/>
      <c r="E98" s="39"/>
      <c r="F98" s="39"/>
      <c r="G98" s="39"/>
      <c r="H98" s="39"/>
      <c r="I98" s="39"/>
      <c r="J98" s="156">
        <f>BK98</f>
        <v>0</v>
      </c>
      <c r="K98" s="39"/>
      <c r="L98" s="42"/>
      <c r="M98" s="74"/>
      <c r="N98" s="157"/>
      <c r="O98" s="75"/>
      <c r="P98" s="158">
        <f>P99+P272</f>
        <v>0</v>
      </c>
      <c r="Q98" s="75"/>
      <c r="R98" s="158">
        <f>R99+R272</f>
        <v>1.4293626699999999</v>
      </c>
      <c r="S98" s="75"/>
      <c r="T98" s="159">
        <f>T99+T272</f>
        <v>0.89745150000000007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74</v>
      </c>
      <c r="AU98" s="20" t="s">
        <v>124</v>
      </c>
      <c r="BK98" s="160">
        <f>BK99+BK272</f>
        <v>0</v>
      </c>
    </row>
    <row r="99" spans="1:65" s="12" customFormat="1" ht="25.9" customHeight="1">
      <c r="B99" s="161"/>
      <c r="C99" s="162"/>
      <c r="D99" s="163" t="s">
        <v>74</v>
      </c>
      <c r="E99" s="164" t="s">
        <v>157</v>
      </c>
      <c r="F99" s="164" t="s">
        <v>158</v>
      </c>
      <c r="G99" s="162"/>
      <c r="H99" s="162"/>
      <c r="I99" s="165"/>
      <c r="J99" s="166">
        <f>BK99</f>
        <v>0</v>
      </c>
      <c r="K99" s="162"/>
      <c r="L99" s="167"/>
      <c r="M99" s="168"/>
      <c r="N99" s="169"/>
      <c r="O99" s="169"/>
      <c r="P99" s="170">
        <f>P100+P107+P114+P158</f>
        <v>0</v>
      </c>
      <c r="Q99" s="169"/>
      <c r="R99" s="170">
        <f>R100+R107+R114+R158</f>
        <v>1.29875436</v>
      </c>
      <c r="S99" s="169"/>
      <c r="T99" s="171">
        <f>T100+T107+T114+T158</f>
        <v>0.83087250000000001</v>
      </c>
      <c r="AR99" s="172" t="s">
        <v>80</v>
      </c>
      <c r="AT99" s="173" t="s">
        <v>74</v>
      </c>
      <c r="AU99" s="173" t="s">
        <v>75</v>
      </c>
      <c r="AY99" s="172" t="s">
        <v>159</v>
      </c>
      <c r="BK99" s="174">
        <f>BK100+BK107+BK114+BK158</f>
        <v>0</v>
      </c>
    </row>
    <row r="100" spans="1:65" s="12" customFormat="1" ht="22.9" customHeight="1">
      <c r="B100" s="161"/>
      <c r="C100" s="162"/>
      <c r="D100" s="163" t="s">
        <v>74</v>
      </c>
      <c r="E100" s="175" t="s">
        <v>87</v>
      </c>
      <c r="F100" s="175" t="s">
        <v>160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P101</f>
        <v>0</v>
      </c>
      <c r="Q100" s="169"/>
      <c r="R100" s="170">
        <f>R101</f>
        <v>4.9854999999999995E-3</v>
      </c>
      <c r="S100" s="169"/>
      <c r="T100" s="171">
        <f>T101</f>
        <v>8.4499999999999994E-5</v>
      </c>
      <c r="AR100" s="172" t="s">
        <v>80</v>
      </c>
      <c r="AT100" s="173" t="s">
        <v>74</v>
      </c>
      <c r="AU100" s="173" t="s">
        <v>80</v>
      </c>
      <c r="AY100" s="172" t="s">
        <v>159</v>
      </c>
      <c r="BK100" s="174">
        <f>BK101</f>
        <v>0</v>
      </c>
    </row>
    <row r="101" spans="1:65" s="12" customFormat="1" ht="20.85" customHeight="1">
      <c r="B101" s="161"/>
      <c r="C101" s="162"/>
      <c r="D101" s="163" t="s">
        <v>74</v>
      </c>
      <c r="E101" s="175" t="s">
        <v>161</v>
      </c>
      <c r="F101" s="175" t="s">
        <v>162</v>
      </c>
      <c r="G101" s="162"/>
      <c r="H101" s="162"/>
      <c r="I101" s="165"/>
      <c r="J101" s="176">
        <f>BK101</f>
        <v>0</v>
      </c>
      <c r="K101" s="162"/>
      <c r="L101" s="167"/>
      <c r="M101" s="168"/>
      <c r="N101" s="169"/>
      <c r="O101" s="169"/>
      <c r="P101" s="170">
        <f>SUM(P102:P106)</f>
        <v>0</v>
      </c>
      <c r="Q101" s="169"/>
      <c r="R101" s="170">
        <f>SUM(R102:R106)</f>
        <v>4.9854999999999995E-3</v>
      </c>
      <c r="S101" s="169"/>
      <c r="T101" s="171">
        <f>SUM(T102:T106)</f>
        <v>8.4499999999999994E-5</v>
      </c>
      <c r="AR101" s="172" t="s">
        <v>80</v>
      </c>
      <c r="AT101" s="173" t="s">
        <v>74</v>
      </c>
      <c r="AU101" s="173" t="s">
        <v>84</v>
      </c>
      <c r="AY101" s="172" t="s">
        <v>159</v>
      </c>
      <c r="BK101" s="174">
        <f>SUM(BK102:BK106)</f>
        <v>0</v>
      </c>
    </row>
    <row r="102" spans="1:65" s="2" customFormat="1" ht="24.2" customHeight="1">
      <c r="A102" s="37"/>
      <c r="B102" s="38"/>
      <c r="C102" s="177" t="s">
        <v>80</v>
      </c>
      <c r="D102" s="177" t="s">
        <v>163</v>
      </c>
      <c r="E102" s="178" t="s">
        <v>164</v>
      </c>
      <c r="F102" s="179" t="s">
        <v>165</v>
      </c>
      <c r="G102" s="180" t="s">
        <v>166</v>
      </c>
      <c r="H102" s="181">
        <v>8.4499999999999993</v>
      </c>
      <c r="I102" s="182"/>
      <c r="J102" s="183">
        <f>ROUND(I102*H102,2)</f>
        <v>0</v>
      </c>
      <c r="K102" s="179" t="s">
        <v>167</v>
      </c>
      <c r="L102" s="42"/>
      <c r="M102" s="184" t="s">
        <v>19</v>
      </c>
      <c r="N102" s="185" t="s">
        <v>46</v>
      </c>
      <c r="O102" s="67"/>
      <c r="P102" s="186">
        <f>O102*H102</f>
        <v>0</v>
      </c>
      <c r="Q102" s="186">
        <v>5.9000000000000003E-4</v>
      </c>
      <c r="R102" s="186">
        <f>Q102*H102</f>
        <v>4.9854999999999995E-3</v>
      </c>
      <c r="S102" s="186">
        <v>1.0000000000000001E-5</v>
      </c>
      <c r="T102" s="187">
        <f>S102*H102</f>
        <v>8.4499999999999994E-5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8" t="s">
        <v>90</v>
      </c>
      <c r="AT102" s="188" t="s">
        <v>163</v>
      </c>
      <c r="AU102" s="188" t="s">
        <v>87</v>
      </c>
      <c r="AY102" s="20" t="s">
        <v>159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80</v>
      </c>
      <c r="BK102" s="189">
        <f>ROUND(I102*H102,2)</f>
        <v>0</v>
      </c>
      <c r="BL102" s="20" t="s">
        <v>90</v>
      </c>
      <c r="BM102" s="188" t="s">
        <v>1379</v>
      </c>
    </row>
    <row r="103" spans="1:65" s="2" customFormat="1" ht="19.5">
      <c r="A103" s="37"/>
      <c r="B103" s="38"/>
      <c r="C103" s="39"/>
      <c r="D103" s="190" t="s">
        <v>169</v>
      </c>
      <c r="E103" s="39"/>
      <c r="F103" s="191" t="s">
        <v>170</v>
      </c>
      <c r="G103" s="39"/>
      <c r="H103" s="39"/>
      <c r="I103" s="192"/>
      <c r="J103" s="39"/>
      <c r="K103" s="39"/>
      <c r="L103" s="42"/>
      <c r="M103" s="193"/>
      <c r="N103" s="194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169</v>
      </c>
      <c r="AU103" s="20" t="s">
        <v>87</v>
      </c>
    </row>
    <row r="104" spans="1:65" s="2" customFormat="1" ht="11.25">
      <c r="A104" s="37"/>
      <c r="B104" s="38"/>
      <c r="C104" s="39"/>
      <c r="D104" s="195" t="s">
        <v>171</v>
      </c>
      <c r="E104" s="39"/>
      <c r="F104" s="196" t="s">
        <v>172</v>
      </c>
      <c r="G104" s="39"/>
      <c r="H104" s="39"/>
      <c r="I104" s="192"/>
      <c r="J104" s="39"/>
      <c r="K104" s="39"/>
      <c r="L104" s="42"/>
      <c r="M104" s="193"/>
      <c r="N104" s="194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171</v>
      </c>
      <c r="AU104" s="20" t="s">
        <v>87</v>
      </c>
    </row>
    <row r="105" spans="1:65" s="13" customFormat="1" ht="11.25">
      <c r="B105" s="197"/>
      <c r="C105" s="198"/>
      <c r="D105" s="190" t="s">
        <v>173</v>
      </c>
      <c r="E105" s="199" t="s">
        <v>19</v>
      </c>
      <c r="F105" s="200" t="s">
        <v>999</v>
      </c>
      <c r="G105" s="198"/>
      <c r="H105" s="199" t="s">
        <v>19</v>
      </c>
      <c r="I105" s="201"/>
      <c r="J105" s="198"/>
      <c r="K105" s="198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173</v>
      </c>
      <c r="AU105" s="206" t="s">
        <v>87</v>
      </c>
      <c r="AV105" s="13" t="s">
        <v>80</v>
      </c>
      <c r="AW105" s="13" t="s">
        <v>35</v>
      </c>
      <c r="AX105" s="13" t="s">
        <v>75</v>
      </c>
      <c r="AY105" s="206" t="s">
        <v>159</v>
      </c>
    </row>
    <row r="106" spans="1:65" s="14" customFormat="1" ht="11.25">
      <c r="B106" s="207"/>
      <c r="C106" s="208"/>
      <c r="D106" s="190" t="s">
        <v>173</v>
      </c>
      <c r="E106" s="209" t="s">
        <v>19</v>
      </c>
      <c r="F106" s="210" t="s">
        <v>1380</v>
      </c>
      <c r="G106" s="208"/>
      <c r="H106" s="211">
        <v>8.4499999999999993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173</v>
      </c>
      <c r="AU106" s="217" t="s">
        <v>87</v>
      </c>
      <c r="AV106" s="14" t="s">
        <v>84</v>
      </c>
      <c r="AW106" s="14" t="s">
        <v>35</v>
      </c>
      <c r="AX106" s="14" t="s">
        <v>75</v>
      </c>
      <c r="AY106" s="217" t="s">
        <v>159</v>
      </c>
    </row>
    <row r="107" spans="1:65" s="12" customFormat="1" ht="22.9" customHeight="1">
      <c r="B107" s="161"/>
      <c r="C107" s="162"/>
      <c r="D107" s="163" t="s">
        <v>74</v>
      </c>
      <c r="E107" s="175" t="s">
        <v>93</v>
      </c>
      <c r="F107" s="175" t="s">
        <v>654</v>
      </c>
      <c r="G107" s="162"/>
      <c r="H107" s="162"/>
      <c r="I107" s="165"/>
      <c r="J107" s="176">
        <f>BK107</f>
        <v>0</v>
      </c>
      <c r="K107" s="162"/>
      <c r="L107" s="167"/>
      <c r="M107" s="168"/>
      <c r="N107" s="169"/>
      <c r="O107" s="169"/>
      <c r="P107" s="170">
        <f>SUM(P108:P113)</f>
        <v>0</v>
      </c>
      <c r="Q107" s="169"/>
      <c r="R107" s="170">
        <f>SUM(R108:R113)</f>
        <v>0</v>
      </c>
      <c r="S107" s="169"/>
      <c r="T107" s="171">
        <f>SUM(T108:T113)</f>
        <v>0</v>
      </c>
      <c r="AR107" s="172" t="s">
        <v>80</v>
      </c>
      <c r="AT107" s="173" t="s">
        <v>74</v>
      </c>
      <c r="AU107" s="173" t="s">
        <v>80</v>
      </c>
      <c r="AY107" s="172" t="s">
        <v>159</v>
      </c>
      <c r="BK107" s="174">
        <f>SUM(BK108:BK113)</f>
        <v>0</v>
      </c>
    </row>
    <row r="108" spans="1:65" s="2" customFormat="1" ht="24.2" customHeight="1">
      <c r="A108" s="37"/>
      <c r="B108" s="38"/>
      <c r="C108" s="177" t="s">
        <v>84</v>
      </c>
      <c r="D108" s="177" t="s">
        <v>163</v>
      </c>
      <c r="E108" s="178" t="s">
        <v>655</v>
      </c>
      <c r="F108" s="179" t="s">
        <v>1381</v>
      </c>
      <c r="G108" s="180" t="s">
        <v>233</v>
      </c>
      <c r="H108" s="181">
        <v>1</v>
      </c>
      <c r="I108" s="182"/>
      <c r="J108" s="183">
        <f>ROUND(I108*H108,2)</f>
        <v>0</v>
      </c>
      <c r="K108" s="179" t="s">
        <v>19</v>
      </c>
      <c r="L108" s="42"/>
      <c r="M108" s="184" t="s">
        <v>19</v>
      </c>
      <c r="N108" s="185" t="s">
        <v>46</v>
      </c>
      <c r="O108" s="67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8" t="s">
        <v>90</v>
      </c>
      <c r="AT108" s="188" t="s">
        <v>163</v>
      </c>
      <c r="AU108" s="188" t="s">
        <v>84</v>
      </c>
      <c r="AY108" s="20" t="s">
        <v>159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20" t="s">
        <v>80</v>
      </c>
      <c r="BK108" s="189">
        <f>ROUND(I108*H108,2)</f>
        <v>0</v>
      </c>
      <c r="BL108" s="20" t="s">
        <v>90</v>
      </c>
      <c r="BM108" s="188" t="s">
        <v>1382</v>
      </c>
    </row>
    <row r="109" spans="1:65" s="2" customFormat="1" ht="19.5">
      <c r="A109" s="37"/>
      <c r="B109" s="38"/>
      <c r="C109" s="39"/>
      <c r="D109" s="190" t="s">
        <v>169</v>
      </c>
      <c r="E109" s="39"/>
      <c r="F109" s="191" t="s">
        <v>1381</v>
      </c>
      <c r="G109" s="39"/>
      <c r="H109" s="39"/>
      <c r="I109" s="192"/>
      <c r="J109" s="39"/>
      <c r="K109" s="39"/>
      <c r="L109" s="42"/>
      <c r="M109" s="193"/>
      <c r="N109" s="194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169</v>
      </c>
      <c r="AU109" s="20" t="s">
        <v>84</v>
      </c>
    </row>
    <row r="110" spans="1:65" s="2" customFormat="1" ht="24.2" customHeight="1">
      <c r="A110" s="37"/>
      <c r="B110" s="38"/>
      <c r="C110" s="177" t="s">
        <v>87</v>
      </c>
      <c r="D110" s="177" t="s">
        <v>163</v>
      </c>
      <c r="E110" s="178" t="s">
        <v>658</v>
      </c>
      <c r="F110" s="179" t="s">
        <v>659</v>
      </c>
      <c r="G110" s="180" t="s">
        <v>507</v>
      </c>
      <c r="H110" s="181">
        <v>1</v>
      </c>
      <c r="I110" s="182"/>
      <c r="J110" s="183">
        <f>ROUND(I110*H110,2)</f>
        <v>0</v>
      </c>
      <c r="K110" s="179" t="s">
        <v>19</v>
      </c>
      <c r="L110" s="42"/>
      <c r="M110" s="184" t="s">
        <v>19</v>
      </c>
      <c r="N110" s="185" t="s">
        <v>46</v>
      </c>
      <c r="O110" s="67"/>
      <c r="P110" s="186">
        <f>O110*H110</f>
        <v>0</v>
      </c>
      <c r="Q110" s="186">
        <v>0</v>
      </c>
      <c r="R110" s="186">
        <f>Q110*H110</f>
        <v>0</v>
      </c>
      <c r="S110" s="186">
        <v>0</v>
      </c>
      <c r="T110" s="18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8" t="s">
        <v>90</v>
      </c>
      <c r="AT110" s="188" t="s">
        <v>163</v>
      </c>
      <c r="AU110" s="188" t="s">
        <v>84</v>
      </c>
      <c r="AY110" s="20" t="s">
        <v>159</v>
      </c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20" t="s">
        <v>80</v>
      </c>
      <c r="BK110" s="189">
        <f>ROUND(I110*H110,2)</f>
        <v>0</v>
      </c>
      <c r="BL110" s="20" t="s">
        <v>90</v>
      </c>
      <c r="BM110" s="188" t="s">
        <v>1383</v>
      </c>
    </row>
    <row r="111" spans="1:65" s="2" customFormat="1" ht="19.5">
      <c r="A111" s="37"/>
      <c r="B111" s="38"/>
      <c r="C111" s="39"/>
      <c r="D111" s="190" t="s">
        <v>169</v>
      </c>
      <c r="E111" s="39"/>
      <c r="F111" s="191" t="s">
        <v>659</v>
      </c>
      <c r="G111" s="39"/>
      <c r="H111" s="39"/>
      <c r="I111" s="192"/>
      <c r="J111" s="39"/>
      <c r="K111" s="39"/>
      <c r="L111" s="42"/>
      <c r="M111" s="193"/>
      <c r="N111" s="194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169</v>
      </c>
      <c r="AU111" s="20" t="s">
        <v>84</v>
      </c>
    </row>
    <row r="112" spans="1:65" s="2" customFormat="1" ht="16.5" customHeight="1">
      <c r="A112" s="37"/>
      <c r="B112" s="38"/>
      <c r="C112" s="177" t="s">
        <v>90</v>
      </c>
      <c r="D112" s="177" t="s">
        <v>163</v>
      </c>
      <c r="E112" s="178" t="s">
        <v>661</v>
      </c>
      <c r="F112" s="179" t="s">
        <v>1384</v>
      </c>
      <c r="G112" s="180" t="s">
        <v>507</v>
      </c>
      <c r="H112" s="181">
        <v>1</v>
      </c>
      <c r="I112" s="182"/>
      <c r="J112" s="183">
        <f>ROUND(I112*H112,2)</f>
        <v>0</v>
      </c>
      <c r="K112" s="179" t="s">
        <v>19</v>
      </c>
      <c r="L112" s="42"/>
      <c r="M112" s="184" t="s">
        <v>19</v>
      </c>
      <c r="N112" s="185" t="s">
        <v>46</v>
      </c>
      <c r="O112" s="67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8" t="s">
        <v>90</v>
      </c>
      <c r="AT112" s="188" t="s">
        <v>163</v>
      </c>
      <c r="AU112" s="188" t="s">
        <v>84</v>
      </c>
      <c r="AY112" s="20" t="s">
        <v>159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20" t="s">
        <v>80</v>
      </c>
      <c r="BK112" s="189">
        <f>ROUND(I112*H112,2)</f>
        <v>0</v>
      </c>
      <c r="BL112" s="20" t="s">
        <v>90</v>
      </c>
      <c r="BM112" s="188" t="s">
        <v>1385</v>
      </c>
    </row>
    <row r="113" spans="1:65" s="2" customFormat="1" ht="11.25">
      <c r="A113" s="37"/>
      <c r="B113" s="38"/>
      <c r="C113" s="39"/>
      <c r="D113" s="190" t="s">
        <v>169</v>
      </c>
      <c r="E113" s="39"/>
      <c r="F113" s="191" t="s">
        <v>1384</v>
      </c>
      <c r="G113" s="39"/>
      <c r="H113" s="39"/>
      <c r="I113" s="192"/>
      <c r="J113" s="39"/>
      <c r="K113" s="39"/>
      <c r="L113" s="42"/>
      <c r="M113" s="193"/>
      <c r="N113" s="194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169</v>
      </c>
      <c r="AU113" s="20" t="s">
        <v>84</v>
      </c>
    </row>
    <row r="114" spans="1:65" s="12" customFormat="1" ht="22.9" customHeight="1">
      <c r="B114" s="161"/>
      <c r="C114" s="162"/>
      <c r="D114" s="163" t="s">
        <v>74</v>
      </c>
      <c r="E114" s="175" t="s">
        <v>96</v>
      </c>
      <c r="F114" s="175" t="s">
        <v>211</v>
      </c>
      <c r="G114" s="162"/>
      <c r="H114" s="162"/>
      <c r="I114" s="165"/>
      <c r="J114" s="176">
        <f>BK114</f>
        <v>0</v>
      </c>
      <c r="K114" s="162"/>
      <c r="L114" s="167"/>
      <c r="M114" s="168"/>
      <c r="N114" s="169"/>
      <c r="O114" s="169"/>
      <c r="P114" s="170">
        <f>P115</f>
        <v>0</v>
      </c>
      <c r="Q114" s="169"/>
      <c r="R114" s="170">
        <f>R115</f>
        <v>1.1810883599999999</v>
      </c>
      <c r="S114" s="169"/>
      <c r="T114" s="171">
        <f>T115</f>
        <v>1.6230000000000001E-3</v>
      </c>
      <c r="AR114" s="172" t="s">
        <v>80</v>
      </c>
      <c r="AT114" s="173" t="s">
        <v>74</v>
      </c>
      <c r="AU114" s="173" t="s">
        <v>80</v>
      </c>
      <c r="AY114" s="172" t="s">
        <v>159</v>
      </c>
      <c r="BK114" s="174">
        <f>BK115</f>
        <v>0</v>
      </c>
    </row>
    <row r="115" spans="1:65" s="12" customFormat="1" ht="20.85" customHeight="1">
      <c r="B115" s="161"/>
      <c r="C115" s="162"/>
      <c r="D115" s="163" t="s">
        <v>74</v>
      </c>
      <c r="E115" s="175" t="s">
        <v>229</v>
      </c>
      <c r="F115" s="175" t="s">
        <v>230</v>
      </c>
      <c r="G115" s="162"/>
      <c r="H115" s="162"/>
      <c r="I115" s="165"/>
      <c r="J115" s="176">
        <f>BK115</f>
        <v>0</v>
      </c>
      <c r="K115" s="162"/>
      <c r="L115" s="167"/>
      <c r="M115" s="168"/>
      <c r="N115" s="169"/>
      <c r="O115" s="169"/>
      <c r="P115" s="170">
        <f>SUM(P116:P157)</f>
        <v>0</v>
      </c>
      <c r="Q115" s="169"/>
      <c r="R115" s="170">
        <f>SUM(R116:R157)</f>
        <v>1.1810883599999999</v>
      </c>
      <c r="S115" s="169"/>
      <c r="T115" s="171">
        <f>SUM(T116:T157)</f>
        <v>1.6230000000000001E-3</v>
      </c>
      <c r="AR115" s="172" t="s">
        <v>80</v>
      </c>
      <c r="AT115" s="173" t="s">
        <v>74</v>
      </c>
      <c r="AU115" s="173" t="s">
        <v>84</v>
      </c>
      <c r="AY115" s="172" t="s">
        <v>159</v>
      </c>
      <c r="BK115" s="174">
        <f>SUM(BK116:BK157)</f>
        <v>0</v>
      </c>
    </row>
    <row r="116" spans="1:65" s="2" customFormat="1" ht="24.2" customHeight="1">
      <c r="A116" s="37"/>
      <c r="B116" s="38"/>
      <c r="C116" s="177" t="s">
        <v>93</v>
      </c>
      <c r="D116" s="177" t="s">
        <v>163</v>
      </c>
      <c r="E116" s="178" t="s">
        <v>678</v>
      </c>
      <c r="F116" s="179" t="s">
        <v>679</v>
      </c>
      <c r="G116" s="180" t="s">
        <v>233</v>
      </c>
      <c r="H116" s="181">
        <v>48.209000000000003</v>
      </c>
      <c r="I116" s="182"/>
      <c r="J116" s="183">
        <f>ROUND(I116*H116,2)</f>
        <v>0</v>
      </c>
      <c r="K116" s="179" t="s">
        <v>167</v>
      </c>
      <c r="L116" s="42"/>
      <c r="M116" s="184" t="s">
        <v>19</v>
      </c>
      <c r="N116" s="185" t="s">
        <v>46</v>
      </c>
      <c r="O116" s="67"/>
      <c r="P116" s="186">
        <f>O116*H116</f>
        <v>0</v>
      </c>
      <c r="Q116" s="186">
        <v>5.4299999999999999E-3</v>
      </c>
      <c r="R116" s="186">
        <f>Q116*H116</f>
        <v>0.26177486999999999</v>
      </c>
      <c r="S116" s="186">
        <v>0</v>
      </c>
      <c r="T116" s="18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8" t="s">
        <v>90</v>
      </c>
      <c r="AT116" s="188" t="s">
        <v>163</v>
      </c>
      <c r="AU116" s="188" t="s">
        <v>87</v>
      </c>
      <c r="AY116" s="20" t="s">
        <v>159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20" t="s">
        <v>80</v>
      </c>
      <c r="BK116" s="189">
        <f>ROUND(I116*H116,2)</f>
        <v>0</v>
      </c>
      <c r="BL116" s="20" t="s">
        <v>90</v>
      </c>
      <c r="BM116" s="188" t="s">
        <v>1386</v>
      </c>
    </row>
    <row r="117" spans="1:65" s="2" customFormat="1" ht="19.5">
      <c r="A117" s="37"/>
      <c r="B117" s="38"/>
      <c r="C117" s="39"/>
      <c r="D117" s="190" t="s">
        <v>169</v>
      </c>
      <c r="E117" s="39"/>
      <c r="F117" s="191" t="s">
        <v>681</v>
      </c>
      <c r="G117" s="39"/>
      <c r="H117" s="39"/>
      <c r="I117" s="192"/>
      <c r="J117" s="39"/>
      <c r="K117" s="39"/>
      <c r="L117" s="42"/>
      <c r="M117" s="193"/>
      <c r="N117" s="194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169</v>
      </c>
      <c r="AU117" s="20" t="s">
        <v>87</v>
      </c>
    </row>
    <row r="118" spans="1:65" s="2" customFormat="1" ht="11.25">
      <c r="A118" s="37"/>
      <c r="B118" s="38"/>
      <c r="C118" s="39"/>
      <c r="D118" s="195" t="s">
        <v>171</v>
      </c>
      <c r="E118" s="39"/>
      <c r="F118" s="196" t="s">
        <v>682</v>
      </c>
      <c r="G118" s="39"/>
      <c r="H118" s="39"/>
      <c r="I118" s="192"/>
      <c r="J118" s="39"/>
      <c r="K118" s="39"/>
      <c r="L118" s="42"/>
      <c r="M118" s="193"/>
      <c r="N118" s="194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171</v>
      </c>
      <c r="AU118" s="20" t="s">
        <v>87</v>
      </c>
    </row>
    <row r="119" spans="1:65" s="13" customFormat="1" ht="11.25">
      <c r="B119" s="197"/>
      <c r="C119" s="198"/>
      <c r="D119" s="190" t="s">
        <v>173</v>
      </c>
      <c r="E119" s="199" t="s">
        <v>19</v>
      </c>
      <c r="F119" s="200" t="s">
        <v>1387</v>
      </c>
      <c r="G119" s="198"/>
      <c r="H119" s="199" t="s">
        <v>19</v>
      </c>
      <c r="I119" s="201"/>
      <c r="J119" s="198"/>
      <c r="K119" s="198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173</v>
      </c>
      <c r="AU119" s="206" t="s">
        <v>87</v>
      </c>
      <c r="AV119" s="13" t="s">
        <v>80</v>
      </c>
      <c r="AW119" s="13" t="s">
        <v>35</v>
      </c>
      <c r="AX119" s="13" t="s">
        <v>75</v>
      </c>
      <c r="AY119" s="206" t="s">
        <v>159</v>
      </c>
    </row>
    <row r="120" spans="1:65" s="13" customFormat="1" ht="11.25">
      <c r="B120" s="197"/>
      <c r="C120" s="198"/>
      <c r="D120" s="190" t="s">
        <v>173</v>
      </c>
      <c r="E120" s="199" t="s">
        <v>19</v>
      </c>
      <c r="F120" s="200" t="s">
        <v>1388</v>
      </c>
      <c r="G120" s="198"/>
      <c r="H120" s="199" t="s">
        <v>19</v>
      </c>
      <c r="I120" s="201"/>
      <c r="J120" s="198"/>
      <c r="K120" s="198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173</v>
      </c>
      <c r="AU120" s="206" t="s">
        <v>87</v>
      </c>
      <c r="AV120" s="13" t="s">
        <v>80</v>
      </c>
      <c r="AW120" s="13" t="s">
        <v>35</v>
      </c>
      <c r="AX120" s="13" t="s">
        <v>75</v>
      </c>
      <c r="AY120" s="206" t="s">
        <v>159</v>
      </c>
    </row>
    <row r="121" spans="1:65" s="14" customFormat="1" ht="11.25">
      <c r="B121" s="207"/>
      <c r="C121" s="208"/>
      <c r="D121" s="190" t="s">
        <v>173</v>
      </c>
      <c r="E121" s="209" t="s">
        <v>19</v>
      </c>
      <c r="F121" s="210" t="s">
        <v>1389</v>
      </c>
      <c r="G121" s="208"/>
      <c r="H121" s="211">
        <v>63.819000000000003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173</v>
      </c>
      <c r="AU121" s="217" t="s">
        <v>87</v>
      </c>
      <c r="AV121" s="14" t="s">
        <v>84</v>
      </c>
      <c r="AW121" s="14" t="s">
        <v>35</v>
      </c>
      <c r="AX121" s="14" t="s">
        <v>75</v>
      </c>
      <c r="AY121" s="217" t="s">
        <v>159</v>
      </c>
    </row>
    <row r="122" spans="1:65" s="13" customFormat="1" ht="11.25">
      <c r="B122" s="197"/>
      <c r="C122" s="198"/>
      <c r="D122" s="190" t="s">
        <v>173</v>
      </c>
      <c r="E122" s="199" t="s">
        <v>19</v>
      </c>
      <c r="F122" s="200" t="s">
        <v>1390</v>
      </c>
      <c r="G122" s="198"/>
      <c r="H122" s="199" t="s">
        <v>19</v>
      </c>
      <c r="I122" s="201"/>
      <c r="J122" s="198"/>
      <c r="K122" s="198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173</v>
      </c>
      <c r="AU122" s="206" t="s">
        <v>87</v>
      </c>
      <c r="AV122" s="13" t="s">
        <v>80</v>
      </c>
      <c r="AW122" s="13" t="s">
        <v>35</v>
      </c>
      <c r="AX122" s="13" t="s">
        <v>75</v>
      </c>
      <c r="AY122" s="206" t="s">
        <v>159</v>
      </c>
    </row>
    <row r="123" spans="1:65" s="14" customFormat="1" ht="11.25">
      <c r="B123" s="207"/>
      <c r="C123" s="208"/>
      <c r="D123" s="190" t="s">
        <v>173</v>
      </c>
      <c r="E123" s="209" t="s">
        <v>19</v>
      </c>
      <c r="F123" s="210" t="s">
        <v>1391</v>
      </c>
      <c r="G123" s="208"/>
      <c r="H123" s="211">
        <v>-6.84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173</v>
      </c>
      <c r="AU123" s="217" t="s">
        <v>87</v>
      </c>
      <c r="AV123" s="14" t="s">
        <v>84</v>
      </c>
      <c r="AW123" s="14" t="s">
        <v>35</v>
      </c>
      <c r="AX123" s="14" t="s">
        <v>75</v>
      </c>
      <c r="AY123" s="217" t="s">
        <v>159</v>
      </c>
    </row>
    <row r="124" spans="1:65" s="13" customFormat="1" ht="11.25">
      <c r="B124" s="197"/>
      <c r="C124" s="198"/>
      <c r="D124" s="190" t="s">
        <v>173</v>
      </c>
      <c r="E124" s="199" t="s">
        <v>19</v>
      </c>
      <c r="F124" s="200" t="s">
        <v>1392</v>
      </c>
      <c r="G124" s="198"/>
      <c r="H124" s="199" t="s">
        <v>19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173</v>
      </c>
      <c r="AU124" s="206" t="s">
        <v>87</v>
      </c>
      <c r="AV124" s="13" t="s">
        <v>80</v>
      </c>
      <c r="AW124" s="13" t="s">
        <v>35</v>
      </c>
      <c r="AX124" s="13" t="s">
        <v>75</v>
      </c>
      <c r="AY124" s="206" t="s">
        <v>159</v>
      </c>
    </row>
    <row r="125" spans="1:65" s="14" customFormat="1" ht="11.25">
      <c r="B125" s="207"/>
      <c r="C125" s="208"/>
      <c r="D125" s="190" t="s">
        <v>173</v>
      </c>
      <c r="E125" s="209" t="s">
        <v>19</v>
      </c>
      <c r="F125" s="210" t="s">
        <v>1393</v>
      </c>
      <c r="G125" s="208"/>
      <c r="H125" s="211">
        <v>-0.32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173</v>
      </c>
      <c r="AU125" s="217" t="s">
        <v>87</v>
      </c>
      <c r="AV125" s="14" t="s">
        <v>84</v>
      </c>
      <c r="AW125" s="14" t="s">
        <v>35</v>
      </c>
      <c r="AX125" s="14" t="s">
        <v>75</v>
      </c>
      <c r="AY125" s="217" t="s">
        <v>159</v>
      </c>
    </row>
    <row r="126" spans="1:65" s="13" customFormat="1" ht="11.25">
      <c r="B126" s="197"/>
      <c r="C126" s="198"/>
      <c r="D126" s="190" t="s">
        <v>173</v>
      </c>
      <c r="E126" s="199" t="s">
        <v>19</v>
      </c>
      <c r="F126" s="200" t="s">
        <v>1394</v>
      </c>
      <c r="G126" s="198"/>
      <c r="H126" s="199" t="s">
        <v>19</v>
      </c>
      <c r="I126" s="201"/>
      <c r="J126" s="198"/>
      <c r="K126" s="198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173</v>
      </c>
      <c r="AU126" s="206" t="s">
        <v>87</v>
      </c>
      <c r="AV126" s="13" t="s">
        <v>80</v>
      </c>
      <c r="AW126" s="13" t="s">
        <v>35</v>
      </c>
      <c r="AX126" s="13" t="s">
        <v>75</v>
      </c>
      <c r="AY126" s="206" t="s">
        <v>159</v>
      </c>
    </row>
    <row r="127" spans="1:65" s="14" customFormat="1" ht="11.25">
      <c r="B127" s="207"/>
      <c r="C127" s="208"/>
      <c r="D127" s="190" t="s">
        <v>173</v>
      </c>
      <c r="E127" s="209" t="s">
        <v>19</v>
      </c>
      <c r="F127" s="210" t="s">
        <v>1395</v>
      </c>
      <c r="G127" s="208"/>
      <c r="H127" s="211">
        <v>-8.4499999999999993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173</v>
      </c>
      <c r="AU127" s="217" t="s">
        <v>87</v>
      </c>
      <c r="AV127" s="14" t="s">
        <v>84</v>
      </c>
      <c r="AW127" s="14" t="s">
        <v>35</v>
      </c>
      <c r="AX127" s="14" t="s">
        <v>75</v>
      </c>
      <c r="AY127" s="217" t="s">
        <v>159</v>
      </c>
    </row>
    <row r="128" spans="1:65" s="15" customFormat="1" ht="11.25">
      <c r="B128" s="218"/>
      <c r="C128" s="219"/>
      <c r="D128" s="190" t="s">
        <v>173</v>
      </c>
      <c r="E128" s="220" t="s">
        <v>19</v>
      </c>
      <c r="F128" s="221" t="s">
        <v>272</v>
      </c>
      <c r="G128" s="219"/>
      <c r="H128" s="222">
        <v>48.209000000000003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173</v>
      </c>
      <c r="AU128" s="228" t="s">
        <v>87</v>
      </c>
      <c r="AV128" s="15" t="s">
        <v>90</v>
      </c>
      <c r="AW128" s="15" t="s">
        <v>35</v>
      </c>
      <c r="AX128" s="15" t="s">
        <v>80</v>
      </c>
      <c r="AY128" s="228" t="s">
        <v>159</v>
      </c>
    </row>
    <row r="129" spans="1:65" s="2" customFormat="1" ht="24.2" customHeight="1">
      <c r="A129" s="37"/>
      <c r="B129" s="38"/>
      <c r="C129" s="177" t="s">
        <v>96</v>
      </c>
      <c r="D129" s="177" t="s">
        <v>163</v>
      </c>
      <c r="E129" s="178" t="s">
        <v>1396</v>
      </c>
      <c r="F129" s="179" t="s">
        <v>1397</v>
      </c>
      <c r="G129" s="180" t="s">
        <v>233</v>
      </c>
      <c r="H129" s="181">
        <v>8.4499999999999993</v>
      </c>
      <c r="I129" s="182"/>
      <c r="J129" s="183">
        <f>ROUND(I129*H129,2)</f>
        <v>0</v>
      </c>
      <c r="K129" s="179" t="s">
        <v>167</v>
      </c>
      <c r="L129" s="42"/>
      <c r="M129" s="184" t="s">
        <v>19</v>
      </c>
      <c r="N129" s="185" t="s">
        <v>46</v>
      </c>
      <c r="O129" s="67"/>
      <c r="P129" s="186">
        <f>O129*H129</f>
        <v>0</v>
      </c>
      <c r="Q129" s="186">
        <v>6.6059999999999994E-2</v>
      </c>
      <c r="R129" s="186">
        <f>Q129*H129</f>
        <v>0.5582069999999999</v>
      </c>
      <c r="S129" s="186">
        <v>0</v>
      </c>
      <c r="T129" s="18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8" t="s">
        <v>90</v>
      </c>
      <c r="AT129" s="188" t="s">
        <v>163</v>
      </c>
      <c r="AU129" s="188" t="s">
        <v>87</v>
      </c>
      <c r="AY129" s="20" t="s">
        <v>159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20" t="s">
        <v>80</v>
      </c>
      <c r="BK129" s="189">
        <f>ROUND(I129*H129,2)</f>
        <v>0</v>
      </c>
      <c r="BL129" s="20" t="s">
        <v>90</v>
      </c>
      <c r="BM129" s="188" t="s">
        <v>1398</v>
      </c>
    </row>
    <row r="130" spans="1:65" s="2" customFormat="1" ht="19.5">
      <c r="A130" s="37"/>
      <c r="B130" s="38"/>
      <c r="C130" s="39"/>
      <c r="D130" s="190" t="s">
        <v>169</v>
      </c>
      <c r="E130" s="39"/>
      <c r="F130" s="191" t="s">
        <v>1399</v>
      </c>
      <c r="G130" s="39"/>
      <c r="H130" s="39"/>
      <c r="I130" s="192"/>
      <c r="J130" s="39"/>
      <c r="K130" s="39"/>
      <c r="L130" s="42"/>
      <c r="M130" s="193"/>
      <c r="N130" s="194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169</v>
      </c>
      <c r="AU130" s="20" t="s">
        <v>87</v>
      </c>
    </row>
    <row r="131" spans="1:65" s="2" customFormat="1" ht="11.25">
      <c r="A131" s="37"/>
      <c r="B131" s="38"/>
      <c r="C131" s="39"/>
      <c r="D131" s="195" t="s">
        <v>171</v>
      </c>
      <c r="E131" s="39"/>
      <c r="F131" s="196" t="s">
        <v>1400</v>
      </c>
      <c r="G131" s="39"/>
      <c r="H131" s="39"/>
      <c r="I131" s="192"/>
      <c r="J131" s="39"/>
      <c r="K131" s="39"/>
      <c r="L131" s="42"/>
      <c r="M131" s="193"/>
      <c r="N131" s="194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171</v>
      </c>
      <c r="AU131" s="20" t="s">
        <v>87</v>
      </c>
    </row>
    <row r="132" spans="1:65" s="13" customFormat="1" ht="11.25">
      <c r="B132" s="197"/>
      <c r="C132" s="198"/>
      <c r="D132" s="190" t="s">
        <v>173</v>
      </c>
      <c r="E132" s="199" t="s">
        <v>19</v>
      </c>
      <c r="F132" s="200" t="s">
        <v>1112</v>
      </c>
      <c r="G132" s="198"/>
      <c r="H132" s="199" t="s">
        <v>19</v>
      </c>
      <c r="I132" s="201"/>
      <c r="J132" s="198"/>
      <c r="K132" s="198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173</v>
      </c>
      <c r="AU132" s="206" t="s">
        <v>87</v>
      </c>
      <c r="AV132" s="13" t="s">
        <v>80</v>
      </c>
      <c r="AW132" s="13" t="s">
        <v>35</v>
      </c>
      <c r="AX132" s="13" t="s">
        <v>75</v>
      </c>
      <c r="AY132" s="206" t="s">
        <v>159</v>
      </c>
    </row>
    <row r="133" spans="1:65" s="14" customFormat="1" ht="11.25">
      <c r="B133" s="207"/>
      <c r="C133" s="208"/>
      <c r="D133" s="190" t="s">
        <v>173</v>
      </c>
      <c r="E133" s="209" t="s">
        <v>19</v>
      </c>
      <c r="F133" s="210" t="s">
        <v>1401</v>
      </c>
      <c r="G133" s="208"/>
      <c r="H133" s="211">
        <v>8.4499999999999993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173</v>
      </c>
      <c r="AU133" s="217" t="s">
        <v>87</v>
      </c>
      <c r="AV133" s="14" t="s">
        <v>84</v>
      </c>
      <c r="AW133" s="14" t="s">
        <v>35</v>
      </c>
      <c r="AX133" s="14" t="s">
        <v>75</v>
      </c>
      <c r="AY133" s="217" t="s">
        <v>159</v>
      </c>
    </row>
    <row r="134" spans="1:65" s="15" customFormat="1" ht="11.25">
      <c r="B134" s="218"/>
      <c r="C134" s="219"/>
      <c r="D134" s="190" t="s">
        <v>173</v>
      </c>
      <c r="E134" s="220" t="s">
        <v>19</v>
      </c>
      <c r="F134" s="221" t="s">
        <v>272</v>
      </c>
      <c r="G134" s="219"/>
      <c r="H134" s="222">
        <v>8.4499999999999993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173</v>
      </c>
      <c r="AU134" s="228" t="s">
        <v>87</v>
      </c>
      <c r="AV134" s="15" t="s">
        <v>90</v>
      </c>
      <c r="AW134" s="15" t="s">
        <v>35</v>
      </c>
      <c r="AX134" s="15" t="s">
        <v>80</v>
      </c>
      <c r="AY134" s="228" t="s">
        <v>159</v>
      </c>
    </row>
    <row r="135" spans="1:65" s="2" customFormat="1" ht="24.2" customHeight="1">
      <c r="A135" s="37"/>
      <c r="B135" s="38"/>
      <c r="C135" s="177" t="s">
        <v>99</v>
      </c>
      <c r="D135" s="177" t="s">
        <v>163</v>
      </c>
      <c r="E135" s="178" t="s">
        <v>238</v>
      </c>
      <c r="F135" s="179" t="s">
        <v>239</v>
      </c>
      <c r="G135" s="180" t="s">
        <v>233</v>
      </c>
      <c r="H135" s="181">
        <v>8.4499999999999993</v>
      </c>
      <c r="I135" s="182"/>
      <c r="J135" s="183">
        <f>ROUND(I135*H135,2)</f>
        <v>0</v>
      </c>
      <c r="K135" s="179" t="s">
        <v>167</v>
      </c>
      <c r="L135" s="42"/>
      <c r="M135" s="184" t="s">
        <v>19</v>
      </c>
      <c r="N135" s="185" t="s">
        <v>46</v>
      </c>
      <c r="O135" s="67"/>
      <c r="P135" s="186">
        <f>O135*H135</f>
        <v>0</v>
      </c>
      <c r="Q135" s="186">
        <v>6.4999999999999997E-3</v>
      </c>
      <c r="R135" s="186">
        <f>Q135*H135</f>
        <v>5.4924999999999995E-2</v>
      </c>
      <c r="S135" s="186">
        <v>0</v>
      </c>
      <c r="T135" s="18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8" t="s">
        <v>90</v>
      </c>
      <c r="AT135" s="188" t="s">
        <v>163</v>
      </c>
      <c r="AU135" s="188" t="s">
        <v>87</v>
      </c>
      <c r="AY135" s="20" t="s">
        <v>159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0" t="s">
        <v>80</v>
      </c>
      <c r="BK135" s="189">
        <f>ROUND(I135*H135,2)</f>
        <v>0</v>
      </c>
      <c r="BL135" s="20" t="s">
        <v>90</v>
      </c>
      <c r="BM135" s="188" t="s">
        <v>1402</v>
      </c>
    </row>
    <row r="136" spans="1:65" s="2" customFormat="1" ht="19.5">
      <c r="A136" s="37"/>
      <c r="B136" s="38"/>
      <c r="C136" s="39"/>
      <c r="D136" s="190" t="s">
        <v>169</v>
      </c>
      <c r="E136" s="39"/>
      <c r="F136" s="191" t="s">
        <v>241</v>
      </c>
      <c r="G136" s="39"/>
      <c r="H136" s="39"/>
      <c r="I136" s="192"/>
      <c r="J136" s="39"/>
      <c r="K136" s="39"/>
      <c r="L136" s="42"/>
      <c r="M136" s="193"/>
      <c r="N136" s="194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169</v>
      </c>
      <c r="AU136" s="20" t="s">
        <v>87</v>
      </c>
    </row>
    <row r="137" spans="1:65" s="2" customFormat="1" ht="11.25">
      <c r="A137" s="37"/>
      <c r="B137" s="38"/>
      <c r="C137" s="39"/>
      <c r="D137" s="195" t="s">
        <v>171</v>
      </c>
      <c r="E137" s="39"/>
      <c r="F137" s="196" t="s">
        <v>242</v>
      </c>
      <c r="G137" s="39"/>
      <c r="H137" s="39"/>
      <c r="I137" s="192"/>
      <c r="J137" s="39"/>
      <c r="K137" s="39"/>
      <c r="L137" s="42"/>
      <c r="M137" s="193"/>
      <c r="N137" s="194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171</v>
      </c>
      <c r="AU137" s="20" t="s">
        <v>87</v>
      </c>
    </row>
    <row r="138" spans="1:65" s="13" customFormat="1" ht="11.25">
      <c r="B138" s="197"/>
      <c r="C138" s="198"/>
      <c r="D138" s="190" t="s">
        <v>173</v>
      </c>
      <c r="E138" s="199" t="s">
        <v>19</v>
      </c>
      <c r="F138" s="200" t="s">
        <v>1112</v>
      </c>
      <c r="G138" s="198"/>
      <c r="H138" s="199" t="s">
        <v>19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173</v>
      </c>
      <c r="AU138" s="206" t="s">
        <v>87</v>
      </c>
      <c r="AV138" s="13" t="s">
        <v>80</v>
      </c>
      <c r="AW138" s="13" t="s">
        <v>35</v>
      </c>
      <c r="AX138" s="13" t="s">
        <v>75</v>
      </c>
      <c r="AY138" s="206" t="s">
        <v>159</v>
      </c>
    </row>
    <row r="139" spans="1:65" s="14" customFormat="1" ht="11.25">
      <c r="B139" s="207"/>
      <c r="C139" s="208"/>
      <c r="D139" s="190" t="s">
        <v>173</v>
      </c>
      <c r="E139" s="209" t="s">
        <v>19</v>
      </c>
      <c r="F139" s="210" t="s">
        <v>1401</v>
      </c>
      <c r="G139" s="208"/>
      <c r="H139" s="211">
        <v>8.4499999999999993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173</v>
      </c>
      <c r="AU139" s="217" t="s">
        <v>87</v>
      </c>
      <c r="AV139" s="14" t="s">
        <v>84</v>
      </c>
      <c r="AW139" s="14" t="s">
        <v>35</v>
      </c>
      <c r="AX139" s="14" t="s">
        <v>80</v>
      </c>
      <c r="AY139" s="217" t="s">
        <v>159</v>
      </c>
    </row>
    <row r="140" spans="1:65" s="2" customFormat="1" ht="24.2" customHeight="1">
      <c r="A140" s="37"/>
      <c r="B140" s="38"/>
      <c r="C140" s="177" t="s">
        <v>102</v>
      </c>
      <c r="D140" s="177" t="s">
        <v>163</v>
      </c>
      <c r="E140" s="178" t="s">
        <v>243</v>
      </c>
      <c r="F140" s="179" t="s">
        <v>244</v>
      </c>
      <c r="G140" s="180" t="s">
        <v>233</v>
      </c>
      <c r="H140" s="181">
        <v>16.899999999999999</v>
      </c>
      <c r="I140" s="182"/>
      <c r="J140" s="183">
        <f>ROUND(I140*H140,2)</f>
        <v>0</v>
      </c>
      <c r="K140" s="179" t="s">
        <v>167</v>
      </c>
      <c r="L140" s="42"/>
      <c r="M140" s="184" t="s">
        <v>19</v>
      </c>
      <c r="N140" s="185" t="s">
        <v>46</v>
      </c>
      <c r="O140" s="67"/>
      <c r="P140" s="186">
        <f>O140*H140</f>
        <v>0</v>
      </c>
      <c r="Q140" s="186">
        <v>1.67E-2</v>
      </c>
      <c r="R140" s="186">
        <f>Q140*H140</f>
        <v>0.28222999999999998</v>
      </c>
      <c r="S140" s="186">
        <v>0</v>
      </c>
      <c r="T140" s="18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8" t="s">
        <v>228</v>
      </c>
      <c r="AT140" s="188" t="s">
        <v>163</v>
      </c>
      <c r="AU140" s="188" t="s">
        <v>87</v>
      </c>
      <c r="AY140" s="20" t="s">
        <v>159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80</v>
      </c>
      <c r="BK140" s="189">
        <f>ROUND(I140*H140,2)</f>
        <v>0</v>
      </c>
      <c r="BL140" s="20" t="s">
        <v>228</v>
      </c>
      <c r="BM140" s="188" t="s">
        <v>1403</v>
      </c>
    </row>
    <row r="141" spans="1:65" s="2" customFormat="1" ht="19.5">
      <c r="A141" s="37"/>
      <c r="B141" s="38"/>
      <c r="C141" s="39"/>
      <c r="D141" s="190" t="s">
        <v>169</v>
      </c>
      <c r="E141" s="39"/>
      <c r="F141" s="191" t="s">
        <v>246</v>
      </c>
      <c r="G141" s="39"/>
      <c r="H141" s="39"/>
      <c r="I141" s="192"/>
      <c r="J141" s="39"/>
      <c r="K141" s="39"/>
      <c r="L141" s="42"/>
      <c r="M141" s="193"/>
      <c r="N141" s="194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169</v>
      </c>
      <c r="AU141" s="20" t="s">
        <v>87</v>
      </c>
    </row>
    <row r="142" spans="1:65" s="2" customFormat="1" ht="11.25">
      <c r="A142" s="37"/>
      <c r="B142" s="38"/>
      <c r="C142" s="39"/>
      <c r="D142" s="195" t="s">
        <v>171</v>
      </c>
      <c r="E142" s="39"/>
      <c r="F142" s="196" t="s">
        <v>247</v>
      </c>
      <c r="G142" s="39"/>
      <c r="H142" s="39"/>
      <c r="I142" s="192"/>
      <c r="J142" s="39"/>
      <c r="K142" s="39"/>
      <c r="L142" s="42"/>
      <c r="M142" s="193"/>
      <c r="N142" s="194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171</v>
      </c>
      <c r="AU142" s="20" t="s">
        <v>87</v>
      </c>
    </row>
    <row r="143" spans="1:65" s="14" customFormat="1" ht="11.25">
      <c r="B143" s="207"/>
      <c r="C143" s="208"/>
      <c r="D143" s="190" t="s">
        <v>173</v>
      </c>
      <c r="E143" s="209" t="s">
        <v>19</v>
      </c>
      <c r="F143" s="210" t="s">
        <v>1404</v>
      </c>
      <c r="G143" s="208"/>
      <c r="H143" s="211">
        <v>8.4499999999999993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173</v>
      </c>
      <c r="AU143" s="217" t="s">
        <v>87</v>
      </c>
      <c r="AV143" s="14" t="s">
        <v>84</v>
      </c>
      <c r="AW143" s="14" t="s">
        <v>35</v>
      </c>
      <c r="AX143" s="14" t="s">
        <v>80</v>
      </c>
      <c r="AY143" s="217" t="s">
        <v>159</v>
      </c>
    </row>
    <row r="144" spans="1:65" s="14" customFormat="1" ht="11.25">
      <c r="B144" s="207"/>
      <c r="C144" s="208"/>
      <c r="D144" s="190" t="s">
        <v>173</v>
      </c>
      <c r="E144" s="208"/>
      <c r="F144" s="210" t="s">
        <v>1405</v>
      </c>
      <c r="G144" s="208"/>
      <c r="H144" s="211">
        <v>16.899999999999999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173</v>
      </c>
      <c r="AU144" s="217" t="s">
        <v>87</v>
      </c>
      <c r="AV144" s="14" t="s">
        <v>84</v>
      </c>
      <c r="AW144" s="14" t="s">
        <v>4</v>
      </c>
      <c r="AX144" s="14" t="s">
        <v>80</v>
      </c>
      <c r="AY144" s="217" t="s">
        <v>159</v>
      </c>
    </row>
    <row r="145" spans="1:65" s="2" customFormat="1" ht="16.5" customHeight="1">
      <c r="A145" s="37"/>
      <c r="B145" s="38"/>
      <c r="C145" s="177" t="s">
        <v>105</v>
      </c>
      <c r="D145" s="177" t="s">
        <v>163</v>
      </c>
      <c r="E145" s="178" t="s">
        <v>280</v>
      </c>
      <c r="F145" s="179" t="s">
        <v>281</v>
      </c>
      <c r="G145" s="180" t="s">
        <v>233</v>
      </c>
      <c r="H145" s="181">
        <v>27.05</v>
      </c>
      <c r="I145" s="182"/>
      <c r="J145" s="183">
        <f>ROUND(I145*H145,2)</f>
        <v>0</v>
      </c>
      <c r="K145" s="179" t="s">
        <v>167</v>
      </c>
      <c r="L145" s="42"/>
      <c r="M145" s="184" t="s">
        <v>19</v>
      </c>
      <c r="N145" s="185" t="s">
        <v>46</v>
      </c>
      <c r="O145" s="67"/>
      <c r="P145" s="186">
        <f>O145*H145</f>
        <v>0</v>
      </c>
      <c r="Q145" s="186">
        <v>3.8999999999999999E-4</v>
      </c>
      <c r="R145" s="186">
        <f>Q145*H145</f>
        <v>1.05495E-2</v>
      </c>
      <c r="S145" s="186">
        <v>6.0000000000000002E-5</v>
      </c>
      <c r="T145" s="187">
        <f>S145*H145</f>
        <v>1.6230000000000001E-3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90</v>
      </c>
      <c r="AT145" s="188" t="s">
        <v>163</v>
      </c>
      <c r="AU145" s="188" t="s">
        <v>87</v>
      </c>
      <c r="AY145" s="20" t="s">
        <v>159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0" t="s">
        <v>80</v>
      </c>
      <c r="BK145" s="189">
        <f>ROUND(I145*H145,2)</f>
        <v>0</v>
      </c>
      <c r="BL145" s="20" t="s">
        <v>90</v>
      </c>
      <c r="BM145" s="188" t="s">
        <v>1406</v>
      </c>
    </row>
    <row r="146" spans="1:65" s="2" customFormat="1" ht="19.5">
      <c r="A146" s="37"/>
      <c r="B146" s="38"/>
      <c r="C146" s="39"/>
      <c r="D146" s="190" t="s">
        <v>169</v>
      </c>
      <c r="E146" s="39"/>
      <c r="F146" s="191" t="s">
        <v>283</v>
      </c>
      <c r="G146" s="39"/>
      <c r="H146" s="39"/>
      <c r="I146" s="192"/>
      <c r="J146" s="39"/>
      <c r="K146" s="39"/>
      <c r="L146" s="42"/>
      <c r="M146" s="193"/>
      <c r="N146" s="194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169</v>
      </c>
      <c r="AU146" s="20" t="s">
        <v>87</v>
      </c>
    </row>
    <row r="147" spans="1:65" s="2" customFormat="1" ht="11.25">
      <c r="A147" s="37"/>
      <c r="B147" s="38"/>
      <c r="C147" s="39"/>
      <c r="D147" s="195" t="s">
        <v>171</v>
      </c>
      <c r="E147" s="39"/>
      <c r="F147" s="196" t="s">
        <v>284</v>
      </c>
      <c r="G147" s="39"/>
      <c r="H147" s="39"/>
      <c r="I147" s="192"/>
      <c r="J147" s="39"/>
      <c r="K147" s="39"/>
      <c r="L147" s="42"/>
      <c r="M147" s="193"/>
      <c r="N147" s="194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171</v>
      </c>
      <c r="AU147" s="20" t="s">
        <v>87</v>
      </c>
    </row>
    <row r="148" spans="1:65" s="13" customFormat="1" ht="11.25">
      <c r="B148" s="197"/>
      <c r="C148" s="198"/>
      <c r="D148" s="190" t="s">
        <v>173</v>
      </c>
      <c r="E148" s="199" t="s">
        <v>19</v>
      </c>
      <c r="F148" s="200" t="s">
        <v>1036</v>
      </c>
      <c r="G148" s="198"/>
      <c r="H148" s="199" t="s">
        <v>19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173</v>
      </c>
      <c r="AU148" s="206" t="s">
        <v>87</v>
      </c>
      <c r="AV148" s="13" t="s">
        <v>80</v>
      </c>
      <c r="AW148" s="13" t="s">
        <v>35</v>
      </c>
      <c r="AX148" s="13" t="s">
        <v>75</v>
      </c>
      <c r="AY148" s="206" t="s">
        <v>159</v>
      </c>
    </row>
    <row r="149" spans="1:65" s="14" customFormat="1" ht="11.25">
      <c r="B149" s="207"/>
      <c r="C149" s="208"/>
      <c r="D149" s="190" t="s">
        <v>173</v>
      </c>
      <c r="E149" s="209" t="s">
        <v>19</v>
      </c>
      <c r="F149" s="210" t="s">
        <v>1407</v>
      </c>
      <c r="G149" s="208"/>
      <c r="H149" s="211">
        <v>17.7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173</v>
      </c>
      <c r="AU149" s="217" t="s">
        <v>87</v>
      </c>
      <c r="AV149" s="14" t="s">
        <v>84</v>
      </c>
      <c r="AW149" s="14" t="s">
        <v>35</v>
      </c>
      <c r="AX149" s="14" t="s">
        <v>75</v>
      </c>
      <c r="AY149" s="217" t="s">
        <v>159</v>
      </c>
    </row>
    <row r="150" spans="1:65" s="13" customFormat="1" ht="11.25">
      <c r="B150" s="197"/>
      <c r="C150" s="198"/>
      <c r="D150" s="190" t="s">
        <v>173</v>
      </c>
      <c r="E150" s="199" t="s">
        <v>19</v>
      </c>
      <c r="F150" s="200" t="s">
        <v>1038</v>
      </c>
      <c r="G150" s="198"/>
      <c r="H150" s="199" t="s">
        <v>19</v>
      </c>
      <c r="I150" s="201"/>
      <c r="J150" s="198"/>
      <c r="K150" s="198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173</v>
      </c>
      <c r="AU150" s="206" t="s">
        <v>87</v>
      </c>
      <c r="AV150" s="13" t="s">
        <v>80</v>
      </c>
      <c r="AW150" s="13" t="s">
        <v>35</v>
      </c>
      <c r="AX150" s="13" t="s">
        <v>75</v>
      </c>
      <c r="AY150" s="206" t="s">
        <v>159</v>
      </c>
    </row>
    <row r="151" spans="1:65" s="14" customFormat="1" ht="11.25">
      <c r="B151" s="207"/>
      <c r="C151" s="208"/>
      <c r="D151" s="190" t="s">
        <v>173</v>
      </c>
      <c r="E151" s="209" t="s">
        <v>19</v>
      </c>
      <c r="F151" s="210" t="s">
        <v>1408</v>
      </c>
      <c r="G151" s="208"/>
      <c r="H151" s="211">
        <v>9.35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173</v>
      </c>
      <c r="AU151" s="217" t="s">
        <v>87</v>
      </c>
      <c r="AV151" s="14" t="s">
        <v>84</v>
      </c>
      <c r="AW151" s="14" t="s">
        <v>35</v>
      </c>
      <c r="AX151" s="14" t="s">
        <v>75</v>
      </c>
      <c r="AY151" s="217" t="s">
        <v>159</v>
      </c>
    </row>
    <row r="152" spans="1:65" s="15" customFormat="1" ht="11.25">
      <c r="B152" s="218"/>
      <c r="C152" s="219"/>
      <c r="D152" s="190" t="s">
        <v>173</v>
      </c>
      <c r="E152" s="220" t="s">
        <v>19</v>
      </c>
      <c r="F152" s="221" t="s">
        <v>272</v>
      </c>
      <c r="G152" s="219"/>
      <c r="H152" s="222">
        <v>27.05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173</v>
      </c>
      <c r="AU152" s="228" t="s">
        <v>87</v>
      </c>
      <c r="AV152" s="15" t="s">
        <v>90</v>
      </c>
      <c r="AW152" s="15" t="s">
        <v>35</v>
      </c>
      <c r="AX152" s="15" t="s">
        <v>80</v>
      </c>
      <c r="AY152" s="228" t="s">
        <v>159</v>
      </c>
    </row>
    <row r="153" spans="1:65" s="2" customFormat="1" ht="24.2" customHeight="1">
      <c r="A153" s="37"/>
      <c r="B153" s="38"/>
      <c r="C153" s="177" t="s">
        <v>108</v>
      </c>
      <c r="D153" s="177" t="s">
        <v>163</v>
      </c>
      <c r="E153" s="178" t="s">
        <v>1409</v>
      </c>
      <c r="F153" s="179" t="s">
        <v>1410</v>
      </c>
      <c r="G153" s="180" t="s">
        <v>233</v>
      </c>
      <c r="H153" s="181">
        <v>63.819000000000003</v>
      </c>
      <c r="I153" s="182"/>
      <c r="J153" s="183">
        <f>ROUND(I153*H153,2)</f>
        <v>0</v>
      </c>
      <c r="K153" s="179" t="s">
        <v>167</v>
      </c>
      <c r="L153" s="42"/>
      <c r="M153" s="184" t="s">
        <v>19</v>
      </c>
      <c r="N153" s="185" t="s">
        <v>46</v>
      </c>
      <c r="O153" s="67"/>
      <c r="P153" s="186">
        <f>O153*H153</f>
        <v>0</v>
      </c>
      <c r="Q153" s="186">
        <v>2.1000000000000001E-4</v>
      </c>
      <c r="R153" s="186">
        <f>Q153*H153</f>
        <v>1.3401990000000001E-2</v>
      </c>
      <c r="S153" s="186">
        <v>0</v>
      </c>
      <c r="T153" s="18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8" t="s">
        <v>90</v>
      </c>
      <c r="AT153" s="188" t="s">
        <v>163</v>
      </c>
      <c r="AU153" s="188" t="s">
        <v>87</v>
      </c>
      <c r="AY153" s="20" t="s">
        <v>159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20" t="s">
        <v>80</v>
      </c>
      <c r="BK153" s="189">
        <f>ROUND(I153*H153,2)</f>
        <v>0</v>
      </c>
      <c r="BL153" s="20" t="s">
        <v>90</v>
      </c>
      <c r="BM153" s="188" t="s">
        <v>1411</v>
      </c>
    </row>
    <row r="154" spans="1:65" s="2" customFormat="1" ht="19.5">
      <c r="A154" s="37"/>
      <c r="B154" s="38"/>
      <c r="C154" s="39"/>
      <c r="D154" s="190" t="s">
        <v>169</v>
      </c>
      <c r="E154" s="39"/>
      <c r="F154" s="191" t="s">
        <v>1412</v>
      </c>
      <c r="G154" s="39"/>
      <c r="H154" s="39"/>
      <c r="I154" s="192"/>
      <c r="J154" s="39"/>
      <c r="K154" s="39"/>
      <c r="L154" s="42"/>
      <c r="M154" s="193"/>
      <c r="N154" s="194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169</v>
      </c>
      <c r="AU154" s="20" t="s">
        <v>87</v>
      </c>
    </row>
    <row r="155" spans="1:65" s="2" customFormat="1" ht="11.25">
      <c r="A155" s="37"/>
      <c r="B155" s="38"/>
      <c r="C155" s="39"/>
      <c r="D155" s="195" t="s">
        <v>171</v>
      </c>
      <c r="E155" s="39"/>
      <c r="F155" s="196" t="s">
        <v>1413</v>
      </c>
      <c r="G155" s="39"/>
      <c r="H155" s="39"/>
      <c r="I155" s="192"/>
      <c r="J155" s="39"/>
      <c r="K155" s="39"/>
      <c r="L155" s="42"/>
      <c r="M155" s="193"/>
      <c r="N155" s="194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171</v>
      </c>
      <c r="AU155" s="20" t="s">
        <v>87</v>
      </c>
    </row>
    <row r="156" spans="1:65" s="13" customFormat="1" ht="11.25">
      <c r="B156" s="197"/>
      <c r="C156" s="198"/>
      <c r="D156" s="190" t="s">
        <v>173</v>
      </c>
      <c r="E156" s="199" t="s">
        <v>19</v>
      </c>
      <c r="F156" s="200" t="s">
        <v>1414</v>
      </c>
      <c r="G156" s="198"/>
      <c r="H156" s="199" t="s">
        <v>19</v>
      </c>
      <c r="I156" s="201"/>
      <c r="J156" s="198"/>
      <c r="K156" s="198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173</v>
      </c>
      <c r="AU156" s="206" t="s">
        <v>87</v>
      </c>
      <c r="AV156" s="13" t="s">
        <v>80</v>
      </c>
      <c r="AW156" s="13" t="s">
        <v>35</v>
      </c>
      <c r="AX156" s="13" t="s">
        <v>75</v>
      </c>
      <c r="AY156" s="206" t="s">
        <v>159</v>
      </c>
    </row>
    <row r="157" spans="1:65" s="14" customFormat="1" ht="11.25">
      <c r="B157" s="207"/>
      <c r="C157" s="208"/>
      <c r="D157" s="190" t="s">
        <v>173</v>
      </c>
      <c r="E157" s="209" t="s">
        <v>19</v>
      </c>
      <c r="F157" s="210" t="s">
        <v>1389</v>
      </c>
      <c r="G157" s="208"/>
      <c r="H157" s="211">
        <v>63.819000000000003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173</v>
      </c>
      <c r="AU157" s="217" t="s">
        <v>87</v>
      </c>
      <c r="AV157" s="14" t="s">
        <v>84</v>
      </c>
      <c r="AW157" s="14" t="s">
        <v>35</v>
      </c>
      <c r="AX157" s="14" t="s">
        <v>80</v>
      </c>
      <c r="AY157" s="217" t="s">
        <v>159</v>
      </c>
    </row>
    <row r="158" spans="1:65" s="12" customFormat="1" ht="22.9" customHeight="1">
      <c r="B158" s="161"/>
      <c r="C158" s="162"/>
      <c r="D158" s="163" t="s">
        <v>74</v>
      </c>
      <c r="E158" s="175" t="s">
        <v>105</v>
      </c>
      <c r="F158" s="175" t="s">
        <v>1415</v>
      </c>
      <c r="G158" s="162"/>
      <c r="H158" s="162"/>
      <c r="I158" s="165"/>
      <c r="J158" s="176">
        <f>BK158</f>
        <v>0</v>
      </c>
      <c r="K158" s="162"/>
      <c r="L158" s="167"/>
      <c r="M158" s="168"/>
      <c r="N158" s="169"/>
      <c r="O158" s="169"/>
      <c r="P158" s="170">
        <f>P159+P163+P217+P230+P241+P254+P258</f>
        <v>0</v>
      </c>
      <c r="Q158" s="169"/>
      <c r="R158" s="170">
        <f>R159+R163+R217+R230+R241+R254+R258</f>
        <v>0.1126805</v>
      </c>
      <c r="S158" s="169"/>
      <c r="T158" s="171">
        <f>T159+T163+T217+T230+T241+T254+T258</f>
        <v>0.82916500000000004</v>
      </c>
      <c r="AR158" s="172" t="s">
        <v>80</v>
      </c>
      <c r="AT158" s="173" t="s">
        <v>74</v>
      </c>
      <c r="AU158" s="173" t="s">
        <v>80</v>
      </c>
      <c r="AY158" s="172" t="s">
        <v>159</v>
      </c>
      <c r="BK158" s="174">
        <f>BK159+BK163+BK217+BK230+BK241+BK254+BK258</f>
        <v>0</v>
      </c>
    </row>
    <row r="159" spans="1:65" s="12" customFormat="1" ht="20.85" customHeight="1">
      <c r="B159" s="161"/>
      <c r="C159" s="162"/>
      <c r="D159" s="163" t="s">
        <v>74</v>
      </c>
      <c r="E159" s="175" t="s">
        <v>710</v>
      </c>
      <c r="F159" s="175" t="s">
        <v>711</v>
      </c>
      <c r="G159" s="162"/>
      <c r="H159" s="162"/>
      <c r="I159" s="165"/>
      <c r="J159" s="176">
        <f>BK159</f>
        <v>0</v>
      </c>
      <c r="K159" s="162"/>
      <c r="L159" s="167"/>
      <c r="M159" s="168"/>
      <c r="N159" s="169"/>
      <c r="O159" s="169"/>
      <c r="P159" s="170">
        <f>SUM(P160:P162)</f>
        <v>0</v>
      </c>
      <c r="Q159" s="169"/>
      <c r="R159" s="170">
        <f>SUM(R160:R162)</f>
        <v>0.11241</v>
      </c>
      <c r="S159" s="169"/>
      <c r="T159" s="171">
        <f>SUM(T160:T162)</f>
        <v>0</v>
      </c>
      <c r="AR159" s="172" t="s">
        <v>80</v>
      </c>
      <c r="AT159" s="173" t="s">
        <v>74</v>
      </c>
      <c r="AU159" s="173" t="s">
        <v>84</v>
      </c>
      <c r="AY159" s="172" t="s">
        <v>159</v>
      </c>
      <c r="BK159" s="174">
        <f>SUM(BK160:BK162)</f>
        <v>0</v>
      </c>
    </row>
    <row r="160" spans="1:65" s="2" customFormat="1" ht="24.2" customHeight="1">
      <c r="A160" s="37"/>
      <c r="B160" s="38"/>
      <c r="C160" s="177" t="s">
        <v>111</v>
      </c>
      <c r="D160" s="177" t="s">
        <v>163</v>
      </c>
      <c r="E160" s="178" t="s">
        <v>712</v>
      </c>
      <c r="F160" s="179" t="s">
        <v>713</v>
      </c>
      <c r="G160" s="180" t="s">
        <v>216</v>
      </c>
      <c r="H160" s="181">
        <v>1</v>
      </c>
      <c r="I160" s="182"/>
      <c r="J160" s="183">
        <f>ROUND(I160*H160,2)</f>
        <v>0</v>
      </c>
      <c r="K160" s="179" t="s">
        <v>167</v>
      </c>
      <c r="L160" s="42"/>
      <c r="M160" s="184" t="s">
        <v>19</v>
      </c>
      <c r="N160" s="185" t="s">
        <v>46</v>
      </c>
      <c r="O160" s="67"/>
      <c r="P160" s="186">
        <f>O160*H160</f>
        <v>0</v>
      </c>
      <c r="Q160" s="186">
        <v>0.11241</v>
      </c>
      <c r="R160" s="186">
        <f>Q160*H160</f>
        <v>0.11241</v>
      </c>
      <c r="S160" s="186">
        <v>0</v>
      </c>
      <c r="T160" s="18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8" t="s">
        <v>90</v>
      </c>
      <c r="AT160" s="188" t="s">
        <v>163</v>
      </c>
      <c r="AU160" s="188" t="s">
        <v>87</v>
      </c>
      <c r="AY160" s="20" t="s">
        <v>159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20" t="s">
        <v>80</v>
      </c>
      <c r="BK160" s="189">
        <f>ROUND(I160*H160,2)</f>
        <v>0</v>
      </c>
      <c r="BL160" s="20" t="s">
        <v>90</v>
      </c>
      <c r="BM160" s="188" t="s">
        <v>1416</v>
      </c>
    </row>
    <row r="161" spans="1:65" s="2" customFormat="1" ht="19.5">
      <c r="A161" s="37"/>
      <c r="B161" s="38"/>
      <c r="C161" s="39"/>
      <c r="D161" s="190" t="s">
        <v>169</v>
      </c>
      <c r="E161" s="39"/>
      <c r="F161" s="191" t="s">
        <v>715</v>
      </c>
      <c r="G161" s="39"/>
      <c r="H161" s="39"/>
      <c r="I161" s="192"/>
      <c r="J161" s="39"/>
      <c r="K161" s="39"/>
      <c r="L161" s="42"/>
      <c r="M161" s="193"/>
      <c r="N161" s="194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169</v>
      </c>
      <c r="AU161" s="20" t="s">
        <v>87</v>
      </c>
    </row>
    <row r="162" spans="1:65" s="2" customFormat="1" ht="11.25">
      <c r="A162" s="37"/>
      <c r="B162" s="38"/>
      <c r="C162" s="39"/>
      <c r="D162" s="195" t="s">
        <v>171</v>
      </c>
      <c r="E162" s="39"/>
      <c r="F162" s="196" t="s">
        <v>716</v>
      </c>
      <c r="G162" s="39"/>
      <c r="H162" s="39"/>
      <c r="I162" s="192"/>
      <c r="J162" s="39"/>
      <c r="K162" s="39"/>
      <c r="L162" s="42"/>
      <c r="M162" s="193"/>
      <c r="N162" s="194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171</v>
      </c>
      <c r="AU162" s="20" t="s">
        <v>87</v>
      </c>
    </row>
    <row r="163" spans="1:65" s="12" customFormat="1" ht="20.85" customHeight="1">
      <c r="B163" s="161"/>
      <c r="C163" s="162"/>
      <c r="D163" s="163" t="s">
        <v>74</v>
      </c>
      <c r="E163" s="175" t="s">
        <v>327</v>
      </c>
      <c r="F163" s="175" t="s">
        <v>328</v>
      </c>
      <c r="G163" s="162"/>
      <c r="H163" s="162"/>
      <c r="I163" s="165"/>
      <c r="J163" s="176">
        <f>BK163</f>
        <v>0</v>
      </c>
      <c r="K163" s="162"/>
      <c r="L163" s="167"/>
      <c r="M163" s="168"/>
      <c r="N163" s="169"/>
      <c r="O163" s="169"/>
      <c r="P163" s="170">
        <f>SUM(P164:P216)</f>
        <v>0</v>
      </c>
      <c r="Q163" s="169"/>
      <c r="R163" s="170">
        <f>SUM(R164:R216)</f>
        <v>0</v>
      </c>
      <c r="S163" s="169"/>
      <c r="T163" s="171">
        <f>SUM(T164:T216)</f>
        <v>0</v>
      </c>
      <c r="AR163" s="172" t="s">
        <v>80</v>
      </c>
      <c r="AT163" s="173" t="s">
        <v>74</v>
      </c>
      <c r="AU163" s="173" t="s">
        <v>84</v>
      </c>
      <c r="AY163" s="172" t="s">
        <v>159</v>
      </c>
      <c r="BK163" s="174">
        <f>SUM(BK164:BK216)</f>
        <v>0</v>
      </c>
    </row>
    <row r="164" spans="1:65" s="2" customFormat="1" ht="33" customHeight="1">
      <c r="A164" s="37"/>
      <c r="B164" s="38"/>
      <c r="C164" s="177" t="s">
        <v>8</v>
      </c>
      <c r="D164" s="177" t="s">
        <v>163</v>
      </c>
      <c r="E164" s="178" t="s">
        <v>717</v>
      </c>
      <c r="F164" s="179" t="s">
        <v>718</v>
      </c>
      <c r="G164" s="180" t="s">
        <v>233</v>
      </c>
      <c r="H164" s="181">
        <v>80.73</v>
      </c>
      <c r="I164" s="182"/>
      <c r="J164" s="183">
        <f>ROUND(I164*H164,2)</f>
        <v>0</v>
      </c>
      <c r="K164" s="179" t="s">
        <v>167</v>
      </c>
      <c r="L164" s="42"/>
      <c r="M164" s="184" t="s">
        <v>19</v>
      </c>
      <c r="N164" s="185" t="s">
        <v>46</v>
      </c>
      <c r="O164" s="67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90</v>
      </c>
      <c r="AT164" s="188" t="s">
        <v>163</v>
      </c>
      <c r="AU164" s="188" t="s">
        <v>87</v>
      </c>
      <c r="AY164" s="20" t="s">
        <v>159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80</v>
      </c>
      <c r="BK164" s="189">
        <f>ROUND(I164*H164,2)</f>
        <v>0</v>
      </c>
      <c r="BL164" s="20" t="s">
        <v>90</v>
      </c>
      <c r="BM164" s="188" t="s">
        <v>1417</v>
      </c>
    </row>
    <row r="165" spans="1:65" s="2" customFormat="1" ht="29.25">
      <c r="A165" s="37"/>
      <c r="B165" s="38"/>
      <c r="C165" s="39"/>
      <c r="D165" s="190" t="s">
        <v>169</v>
      </c>
      <c r="E165" s="39"/>
      <c r="F165" s="191" t="s">
        <v>720</v>
      </c>
      <c r="G165" s="39"/>
      <c r="H165" s="39"/>
      <c r="I165" s="192"/>
      <c r="J165" s="39"/>
      <c r="K165" s="39"/>
      <c r="L165" s="42"/>
      <c r="M165" s="193"/>
      <c r="N165" s="194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169</v>
      </c>
      <c r="AU165" s="20" t="s">
        <v>87</v>
      </c>
    </row>
    <row r="166" spans="1:65" s="2" customFormat="1" ht="11.25">
      <c r="A166" s="37"/>
      <c r="B166" s="38"/>
      <c r="C166" s="39"/>
      <c r="D166" s="195" t="s">
        <v>171</v>
      </c>
      <c r="E166" s="39"/>
      <c r="F166" s="196" t="s">
        <v>721</v>
      </c>
      <c r="G166" s="39"/>
      <c r="H166" s="39"/>
      <c r="I166" s="192"/>
      <c r="J166" s="39"/>
      <c r="K166" s="39"/>
      <c r="L166" s="42"/>
      <c r="M166" s="193"/>
      <c r="N166" s="194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171</v>
      </c>
      <c r="AU166" s="20" t="s">
        <v>87</v>
      </c>
    </row>
    <row r="167" spans="1:65" s="13" customFormat="1" ht="11.25">
      <c r="B167" s="197"/>
      <c r="C167" s="198"/>
      <c r="D167" s="190" t="s">
        <v>173</v>
      </c>
      <c r="E167" s="199" t="s">
        <v>19</v>
      </c>
      <c r="F167" s="200" t="s">
        <v>1003</v>
      </c>
      <c r="G167" s="198"/>
      <c r="H167" s="199" t="s">
        <v>19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173</v>
      </c>
      <c r="AU167" s="206" t="s">
        <v>87</v>
      </c>
      <c r="AV167" s="13" t="s">
        <v>80</v>
      </c>
      <c r="AW167" s="13" t="s">
        <v>35</v>
      </c>
      <c r="AX167" s="13" t="s">
        <v>75</v>
      </c>
      <c r="AY167" s="206" t="s">
        <v>159</v>
      </c>
    </row>
    <row r="168" spans="1:65" s="14" customFormat="1" ht="11.25">
      <c r="B168" s="207"/>
      <c r="C168" s="208"/>
      <c r="D168" s="190" t="s">
        <v>173</v>
      </c>
      <c r="E168" s="209" t="s">
        <v>19</v>
      </c>
      <c r="F168" s="210" t="s">
        <v>1418</v>
      </c>
      <c r="G168" s="208"/>
      <c r="H168" s="211">
        <v>84.075000000000003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173</v>
      </c>
      <c r="AU168" s="217" t="s">
        <v>87</v>
      </c>
      <c r="AV168" s="14" t="s">
        <v>84</v>
      </c>
      <c r="AW168" s="14" t="s">
        <v>35</v>
      </c>
      <c r="AX168" s="14" t="s">
        <v>75</v>
      </c>
      <c r="AY168" s="217" t="s">
        <v>159</v>
      </c>
    </row>
    <row r="169" spans="1:65" s="13" customFormat="1" ht="11.25">
      <c r="B169" s="197"/>
      <c r="C169" s="198"/>
      <c r="D169" s="190" t="s">
        <v>173</v>
      </c>
      <c r="E169" s="199" t="s">
        <v>19</v>
      </c>
      <c r="F169" s="200" t="s">
        <v>1017</v>
      </c>
      <c r="G169" s="198"/>
      <c r="H169" s="199" t="s">
        <v>19</v>
      </c>
      <c r="I169" s="201"/>
      <c r="J169" s="198"/>
      <c r="K169" s="198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173</v>
      </c>
      <c r="AU169" s="206" t="s">
        <v>87</v>
      </c>
      <c r="AV169" s="13" t="s">
        <v>80</v>
      </c>
      <c r="AW169" s="13" t="s">
        <v>35</v>
      </c>
      <c r="AX169" s="13" t="s">
        <v>75</v>
      </c>
      <c r="AY169" s="206" t="s">
        <v>159</v>
      </c>
    </row>
    <row r="170" spans="1:65" s="14" customFormat="1" ht="11.25">
      <c r="B170" s="207"/>
      <c r="C170" s="208"/>
      <c r="D170" s="190" t="s">
        <v>173</v>
      </c>
      <c r="E170" s="209" t="s">
        <v>19</v>
      </c>
      <c r="F170" s="210" t="s">
        <v>1419</v>
      </c>
      <c r="G170" s="208"/>
      <c r="H170" s="211">
        <v>2.6549999999999998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173</v>
      </c>
      <c r="AU170" s="217" t="s">
        <v>87</v>
      </c>
      <c r="AV170" s="14" t="s">
        <v>84</v>
      </c>
      <c r="AW170" s="14" t="s">
        <v>35</v>
      </c>
      <c r="AX170" s="14" t="s">
        <v>75</v>
      </c>
      <c r="AY170" s="217" t="s">
        <v>159</v>
      </c>
    </row>
    <row r="171" spans="1:65" s="13" customFormat="1" ht="11.25">
      <c r="B171" s="197"/>
      <c r="C171" s="198"/>
      <c r="D171" s="190" t="s">
        <v>173</v>
      </c>
      <c r="E171" s="199" t="s">
        <v>19</v>
      </c>
      <c r="F171" s="200" t="s">
        <v>920</v>
      </c>
      <c r="G171" s="198"/>
      <c r="H171" s="199" t="s">
        <v>19</v>
      </c>
      <c r="I171" s="201"/>
      <c r="J171" s="198"/>
      <c r="K171" s="198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173</v>
      </c>
      <c r="AU171" s="206" t="s">
        <v>87</v>
      </c>
      <c r="AV171" s="13" t="s">
        <v>80</v>
      </c>
      <c r="AW171" s="13" t="s">
        <v>35</v>
      </c>
      <c r="AX171" s="13" t="s">
        <v>75</v>
      </c>
      <c r="AY171" s="206" t="s">
        <v>159</v>
      </c>
    </row>
    <row r="172" spans="1:65" s="14" customFormat="1" ht="11.25">
      <c r="B172" s="207"/>
      <c r="C172" s="208"/>
      <c r="D172" s="190" t="s">
        <v>173</v>
      </c>
      <c r="E172" s="209" t="s">
        <v>19</v>
      </c>
      <c r="F172" s="210" t="s">
        <v>1420</v>
      </c>
      <c r="G172" s="208"/>
      <c r="H172" s="211">
        <v>-6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173</v>
      </c>
      <c r="AU172" s="217" t="s">
        <v>87</v>
      </c>
      <c r="AV172" s="14" t="s">
        <v>84</v>
      </c>
      <c r="AW172" s="14" t="s">
        <v>35</v>
      </c>
      <c r="AX172" s="14" t="s">
        <v>75</v>
      </c>
      <c r="AY172" s="217" t="s">
        <v>159</v>
      </c>
    </row>
    <row r="173" spans="1:65" s="2" customFormat="1" ht="37.9" customHeight="1">
      <c r="A173" s="37"/>
      <c r="B173" s="38"/>
      <c r="C173" s="177" t="s">
        <v>348</v>
      </c>
      <c r="D173" s="177" t="s">
        <v>163</v>
      </c>
      <c r="E173" s="178" t="s">
        <v>736</v>
      </c>
      <c r="F173" s="179" t="s">
        <v>737</v>
      </c>
      <c r="G173" s="180" t="s">
        <v>233</v>
      </c>
      <c r="H173" s="181">
        <v>2502.63</v>
      </c>
      <c r="I173" s="182"/>
      <c r="J173" s="183">
        <f>ROUND(I173*H173,2)</f>
        <v>0</v>
      </c>
      <c r="K173" s="179" t="s">
        <v>167</v>
      </c>
      <c r="L173" s="42"/>
      <c r="M173" s="184" t="s">
        <v>19</v>
      </c>
      <c r="N173" s="185" t="s">
        <v>46</v>
      </c>
      <c r="O173" s="67"/>
      <c r="P173" s="186">
        <f>O173*H173</f>
        <v>0</v>
      </c>
      <c r="Q173" s="186">
        <v>0</v>
      </c>
      <c r="R173" s="186">
        <f>Q173*H173</f>
        <v>0</v>
      </c>
      <c r="S173" s="186">
        <v>0</v>
      </c>
      <c r="T173" s="18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8" t="s">
        <v>90</v>
      </c>
      <c r="AT173" s="188" t="s">
        <v>163</v>
      </c>
      <c r="AU173" s="188" t="s">
        <v>87</v>
      </c>
      <c r="AY173" s="20" t="s">
        <v>159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20" t="s">
        <v>80</v>
      </c>
      <c r="BK173" s="189">
        <f>ROUND(I173*H173,2)</f>
        <v>0</v>
      </c>
      <c r="BL173" s="20" t="s">
        <v>90</v>
      </c>
      <c r="BM173" s="188" t="s">
        <v>1421</v>
      </c>
    </row>
    <row r="174" spans="1:65" s="2" customFormat="1" ht="29.25">
      <c r="A174" s="37"/>
      <c r="B174" s="38"/>
      <c r="C174" s="39"/>
      <c r="D174" s="190" t="s">
        <v>169</v>
      </c>
      <c r="E174" s="39"/>
      <c r="F174" s="191" t="s">
        <v>739</v>
      </c>
      <c r="G174" s="39"/>
      <c r="H174" s="39"/>
      <c r="I174" s="192"/>
      <c r="J174" s="39"/>
      <c r="K174" s="39"/>
      <c r="L174" s="42"/>
      <c r="M174" s="193"/>
      <c r="N174" s="194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169</v>
      </c>
      <c r="AU174" s="20" t="s">
        <v>87</v>
      </c>
    </row>
    <row r="175" spans="1:65" s="2" customFormat="1" ht="11.25">
      <c r="A175" s="37"/>
      <c r="B175" s="38"/>
      <c r="C175" s="39"/>
      <c r="D175" s="195" t="s">
        <v>171</v>
      </c>
      <c r="E175" s="39"/>
      <c r="F175" s="196" t="s">
        <v>740</v>
      </c>
      <c r="G175" s="39"/>
      <c r="H175" s="39"/>
      <c r="I175" s="192"/>
      <c r="J175" s="39"/>
      <c r="K175" s="39"/>
      <c r="L175" s="42"/>
      <c r="M175" s="193"/>
      <c r="N175" s="194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171</v>
      </c>
      <c r="AU175" s="20" t="s">
        <v>87</v>
      </c>
    </row>
    <row r="176" spans="1:65" s="14" customFormat="1" ht="11.25">
      <c r="B176" s="207"/>
      <c r="C176" s="208"/>
      <c r="D176" s="190" t="s">
        <v>173</v>
      </c>
      <c r="E176" s="209" t="s">
        <v>19</v>
      </c>
      <c r="F176" s="210" t="s">
        <v>1422</v>
      </c>
      <c r="G176" s="208"/>
      <c r="H176" s="211">
        <v>80.73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173</v>
      </c>
      <c r="AU176" s="217" t="s">
        <v>87</v>
      </c>
      <c r="AV176" s="14" t="s">
        <v>84</v>
      </c>
      <c r="AW176" s="14" t="s">
        <v>35</v>
      </c>
      <c r="AX176" s="14" t="s">
        <v>75</v>
      </c>
      <c r="AY176" s="217" t="s">
        <v>159</v>
      </c>
    </row>
    <row r="177" spans="1:65" s="14" customFormat="1" ht="11.25">
      <c r="B177" s="207"/>
      <c r="C177" s="208"/>
      <c r="D177" s="190" t="s">
        <v>173</v>
      </c>
      <c r="E177" s="208"/>
      <c r="F177" s="210" t="s">
        <v>1423</v>
      </c>
      <c r="G177" s="208"/>
      <c r="H177" s="211">
        <v>2502.63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173</v>
      </c>
      <c r="AU177" s="217" t="s">
        <v>87</v>
      </c>
      <c r="AV177" s="14" t="s">
        <v>84</v>
      </c>
      <c r="AW177" s="14" t="s">
        <v>4</v>
      </c>
      <c r="AX177" s="14" t="s">
        <v>80</v>
      </c>
      <c r="AY177" s="217" t="s">
        <v>159</v>
      </c>
    </row>
    <row r="178" spans="1:65" s="2" customFormat="1" ht="33" customHeight="1">
      <c r="A178" s="37"/>
      <c r="B178" s="38"/>
      <c r="C178" s="177" t="s">
        <v>377</v>
      </c>
      <c r="D178" s="177" t="s">
        <v>163</v>
      </c>
      <c r="E178" s="178" t="s">
        <v>749</v>
      </c>
      <c r="F178" s="179" t="s">
        <v>750</v>
      </c>
      <c r="G178" s="180" t="s">
        <v>233</v>
      </c>
      <c r="H178" s="181">
        <v>80.73</v>
      </c>
      <c r="I178" s="182"/>
      <c r="J178" s="183">
        <f>ROUND(I178*H178,2)</f>
        <v>0</v>
      </c>
      <c r="K178" s="179" t="s">
        <v>167</v>
      </c>
      <c r="L178" s="42"/>
      <c r="M178" s="184" t="s">
        <v>19</v>
      </c>
      <c r="N178" s="185" t="s">
        <v>46</v>
      </c>
      <c r="O178" s="67"/>
      <c r="P178" s="186">
        <f>O178*H178</f>
        <v>0</v>
      </c>
      <c r="Q178" s="186">
        <v>0</v>
      </c>
      <c r="R178" s="186">
        <f>Q178*H178</f>
        <v>0</v>
      </c>
      <c r="S178" s="186">
        <v>0</v>
      </c>
      <c r="T178" s="18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8" t="s">
        <v>90</v>
      </c>
      <c r="AT178" s="188" t="s">
        <v>163</v>
      </c>
      <c r="AU178" s="188" t="s">
        <v>87</v>
      </c>
      <c r="AY178" s="20" t="s">
        <v>159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20" t="s">
        <v>80</v>
      </c>
      <c r="BK178" s="189">
        <f>ROUND(I178*H178,2)</f>
        <v>0</v>
      </c>
      <c r="BL178" s="20" t="s">
        <v>90</v>
      </c>
      <c r="BM178" s="188" t="s">
        <v>1424</v>
      </c>
    </row>
    <row r="179" spans="1:65" s="2" customFormat="1" ht="29.25">
      <c r="A179" s="37"/>
      <c r="B179" s="38"/>
      <c r="C179" s="39"/>
      <c r="D179" s="190" t="s">
        <v>169</v>
      </c>
      <c r="E179" s="39"/>
      <c r="F179" s="191" t="s">
        <v>752</v>
      </c>
      <c r="G179" s="39"/>
      <c r="H179" s="39"/>
      <c r="I179" s="192"/>
      <c r="J179" s="39"/>
      <c r="K179" s="39"/>
      <c r="L179" s="42"/>
      <c r="M179" s="193"/>
      <c r="N179" s="194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169</v>
      </c>
      <c r="AU179" s="20" t="s">
        <v>87</v>
      </c>
    </row>
    <row r="180" spans="1:65" s="2" customFormat="1" ht="11.25">
      <c r="A180" s="37"/>
      <c r="B180" s="38"/>
      <c r="C180" s="39"/>
      <c r="D180" s="195" t="s">
        <v>171</v>
      </c>
      <c r="E180" s="39"/>
      <c r="F180" s="196" t="s">
        <v>753</v>
      </c>
      <c r="G180" s="39"/>
      <c r="H180" s="39"/>
      <c r="I180" s="192"/>
      <c r="J180" s="39"/>
      <c r="K180" s="39"/>
      <c r="L180" s="42"/>
      <c r="M180" s="193"/>
      <c r="N180" s="194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171</v>
      </c>
      <c r="AU180" s="20" t="s">
        <v>87</v>
      </c>
    </row>
    <row r="181" spans="1:65" s="14" customFormat="1" ht="11.25">
      <c r="B181" s="207"/>
      <c r="C181" s="208"/>
      <c r="D181" s="190" t="s">
        <v>173</v>
      </c>
      <c r="E181" s="209" t="s">
        <v>19</v>
      </c>
      <c r="F181" s="210" t="s">
        <v>1422</v>
      </c>
      <c r="G181" s="208"/>
      <c r="H181" s="211">
        <v>80.73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173</v>
      </c>
      <c r="AU181" s="217" t="s">
        <v>87</v>
      </c>
      <c r="AV181" s="14" t="s">
        <v>84</v>
      </c>
      <c r="AW181" s="14" t="s">
        <v>35</v>
      </c>
      <c r="AX181" s="14" t="s">
        <v>75</v>
      </c>
      <c r="AY181" s="217" t="s">
        <v>159</v>
      </c>
    </row>
    <row r="182" spans="1:65" s="2" customFormat="1" ht="16.5" customHeight="1">
      <c r="A182" s="37"/>
      <c r="B182" s="38"/>
      <c r="C182" s="177" t="s">
        <v>386</v>
      </c>
      <c r="D182" s="177" t="s">
        <v>163</v>
      </c>
      <c r="E182" s="178" t="s">
        <v>754</v>
      </c>
      <c r="F182" s="179" t="s">
        <v>755</v>
      </c>
      <c r="G182" s="180" t="s">
        <v>233</v>
      </c>
      <c r="H182" s="181">
        <v>80.73</v>
      </c>
      <c r="I182" s="182"/>
      <c r="J182" s="183">
        <f>ROUND(I182*H182,2)</f>
        <v>0</v>
      </c>
      <c r="K182" s="179" t="s">
        <v>167</v>
      </c>
      <c r="L182" s="42"/>
      <c r="M182" s="184" t="s">
        <v>19</v>
      </c>
      <c r="N182" s="185" t="s">
        <v>46</v>
      </c>
      <c r="O182" s="67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8" t="s">
        <v>90</v>
      </c>
      <c r="AT182" s="188" t="s">
        <v>163</v>
      </c>
      <c r="AU182" s="188" t="s">
        <v>87</v>
      </c>
      <c r="AY182" s="20" t="s">
        <v>159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20" t="s">
        <v>80</v>
      </c>
      <c r="BK182" s="189">
        <f>ROUND(I182*H182,2)</f>
        <v>0</v>
      </c>
      <c r="BL182" s="20" t="s">
        <v>90</v>
      </c>
      <c r="BM182" s="188" t="s">
        <v>1425</v>
      </c>
    </row>
    <row r="183" spans="1:65" s="2" customFormat="1" ht="19.5">
      <c r="A183" s="37"/>
      <c r="B183" s="38"/>
      <c r="C183" s="39"/>
      <c r="D183" s="190" t="s">
        <v>169</v>
      </c>
      <c r="E183" s="39"/>
      <c r="F183" s="191" t="s">
        <v>757</v>
      </c>
      <c r="G183" s="39"/>
      <c r="H183" s="39"/>
      <c r="I183" s="192"/>
      <c r="J183" s="39"/>
      <c r="K183" s="39"/>
      <c r="L183" s="42"/>
      <c r="M183" s="193"/>
      <c r="N183" s="194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169</v>
      </c>
      <c r="AU183" s="20" t="s">
        <v>87</v>
      </c>
    </row>
    <row r="184" spans="1:65" s="2" customFormat="1" ht="11.25">
      <c r="A184" s="37"/>
      <c r="B184" s="38"/>
      <c r="C184" s="39"/>
      <c r="D184" s="195" t="s">
        <v>171</v>
      </c>
      <c r="E184" s="39"/>
      <c r="F184" s="196" t="s">
        <v>758</v>
      </c>
      <c r="G184" s="39"/>
      <c r="H184" s="39"/>
      <c r="I184" s="192"/>
      <c r="J184" s="39"/>
      <c r="K184" s="39"/>
      <c r="L184" s="42"/>
      <c r="M184" s="193"/>
      <c r="N184" s="194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171</v>
      </c>
      <c r="AU184" s="20" t="s">
        <v>87</v>
      </c>
    </row>
    <row r="185" spans="1:65" s="14" customFormat="1" ht="11.25">
      <c r="B185" s="207"/>
      <c r="C185" s="208"/>
      <c r="D185" s="190" t="s">
        <v>173</v>
      </c>
      <c r="E185" s="209" t="s">
        <v>19</v>
      </c>
      <c r="F185" s="210" t="s">
        <v>1422</v>
      </c>
      <c r="G185" s="208"/>
      <c r="H185" s="211">
        <v>80.73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173</v>
      </c>
      <c r="AU185" s="217" t="s">
        <v>87</v>
      </c>
      <c r="AV185" s="14" t="s">
        <v>84</v>
      </c>
      <c r="AW185" s="14" t="s">
        <v>35</v>
      </c>
      <c r="AX185" s="14" t="s">
        <v>80</v>
      </c>
      <c r="AY185" s="217" t="s">
        <v>159</v>
      </c>
    </row>
    <row r="186" spans="1:65" s="2" customFormat="1" ht="16.5" customHeight="1">
      <c r="A186" s="37"/>
      <c r="B186" s="38"/>
      <c r="C186" s="177" t="s">
        <v>228</v>
      </c>
      <c r="D186" s="177" t="s">
        <v>163</v>
      </c>
      <c r="E186" s="178" t="s">
        <v>759</v>
      </c>
      <c r="F186" s="179" t="s">
        <v>760</v>
      </c>
      <c r="G186" s="180" t="s">
        <v>233</v>
      </c>
      <c r="H186" s="181">
        <v>2502.63</v>
      </c>
      <c r="I186" s="182"/>
      <c r="J186" s="183">
        <f>ROUND(I186*H186,2)</f>
        <v>0</v>
      </c>
      <c r="K186" s="179" t="s">
        <v>167</v>
      </c>
      <c r="L186" s="42"/>
      <c r="M186" s="184" t="s">
        <v>19</v>
      </c>
      <c r="N186" s="185" t="s">
        <v>46</v>
      </c>
      <c r="O186" s="67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8" t="s">
        <v>90</v>
      </c>
      <c r="AT186" s="188" t="s">
        <v>163</v>
      </c>
      <c r="AU186" s="188" t="s">
        <v>87</v>
      </c>
      <c r="AY186" s="20" t="s">
        <v>159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20" t="s">
        <v>80</v>
      </c>
      <c r="BK186" s="189">
        <f>ROUND(I186*H186,2)</f>
        <v>0</v>
      </c>
      <c r="BL186" s="20" t="s">
        <v>90</v>
      </c>
      <c r="BM186" s="188" t="s">
        <v>1426</v>
      </c>
    </row>
    <row r="187" spans="1:65" s="2" customFormat="1" ht="19.5">
      <c r="A187" s="37"/>
      <c r="B187" s="38"/>
      <c r="C187" s="39"/>
      <c r="D187" s="190" t="s">
        <v>169</v>
      </c>
      <c r="E187" s="39"/>
      <c r="F187" s="191" t="s">
        <v>762</v>
      </c>
      <c r="G187" s="39"/>
      <c r="H187" s="39"/>
      <c r="I187" s="192"/>
      <c r="J187" s="39"/>
      <c r="K187" s="39"/>
      <c r="L187" s="42"/>
      <c r="M187" s="193"/>
      <c r="N187" s="194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169</v>
      </c>
      <c r="AU187" s="20" t="s">
        <v>87</v>
      </c>
    </row>
    <row r="188" spans="1:65" s="2" customFormat="1" ht="11.25">
      <c r="A188" s="37"/>
      <c r="B188" s="38"/>
      <c r="C188" s="39"/>
      <c r="D188" s="195" t="s">
        <v>171</v>
      </c>
      <c r="E188" s="39"/>
      <c r="F188" s="196" t="s">
        <v>763</v>
      </c>
      <c r="G188" s="39"/>
      <c r="H188" s="39"/>
      <c r="I188" s="192"/>
      <c r="J188" s="39"/>
      <c r="K188" s="39"/>
      <c r="L188" s="42"/>
      <c r="M188" s="193"/>
      <c r="N188" s="194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171</v>
      </c>
      <c r="AU188" s="20" t="s">
        <v>87</v>
      </c>
    </row>
    <row r="189" spans="1:65" s="14" customFormat="1" ht="11.25">
      <c r="B189" s="207"/>
      <c r="C189" s="208"/>
      <c r="D189" s="190" t="s">
        <v>173</v>
      </c>
      <c r="E189" s="209" t="s">
        <v>19</v>
      </c>
      <c r="F189" s="210" t="s">
        <v>1422</v>
      </c>
      <c r="G189" s="208"/>
      <c r="H189" s="211">
        <v>80.73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173</v>
      </c>
      <c r="AU189" s="217" t="s">
        <v>87</v>
      </c>
      <c r="AV189" s="14" t="s">
        <v>84</v>
      </c>
      <c r="AW189" s="14" t="s">
        <v>35</v>
      </c>
      <c r="AX189" s="14" t="s">
        <v>80</v>
      </c>
      <c r="AY189" s="217" t="s">
        <v>159</v>
      </c>
    </row>
    <row r="190" spans="1:65" s="14" customFormat="1" ht="11.25">
      <c r="B190" s="207"/>
      <c r="C190" s="208"/>
      <c r="D190" s="190" t="s">
        <v>173</v>
      </c>
      <c r="E190" s="208"/>
      <c r="F190" s="210" t="s">
        <v>1423</v>
      </c>
      <c r="G190" s="208"/>
      <c r="H190" s="211">
        <v>2502.63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173</v>
      </c>
      <c r="AU190" s="217" t="s">
        <v>87</v>
      </c>
      <c r="AV190" s="14" t="s">
        <v>84</v>
      </c>
      <c r="AW190" s="14" t="s">
        <v>4</v>
      </c>
      <c r="AX190" s="14" t="s">
        <v>80</v>
      </c>
      <c r="AY190" s="217" t="s">
        <v>159</v>
      </c>
    </row>
    <row r="191" spans="1:65" s="2" customFormat="1" ht="21.75" customHeight="1">
      <c r="A191" s="37"/>
      <c r="B191" s="38"/>
      <c r="C191" s="177" t="s">
        <v>400</v>
      </c>
      <c r="D191" s="177" t="s">
        <v>163</v>
      </c>
      <c r="E191" s="178" t="s">
        <v>764</v>
      </c>
      <c r="F191" s="179" t="s">
        <v>765</v>
      </c>
      <c r="G191" s="180" t="s">
        <v>233</v>
      </c>
      <c r="H191" s="181">
        <v>80.73</v>
      </c>
      <c r="I191" s="182"/>
      <c r="J191" s="183">
        <f>ROUND(I191*H191,2)</f>
        <v>0</v>
      </c>
      <c r="K191" s="179" t="s">
        <v>167</v>
      </c>
      <c r="L191" s="42"/>
      <c r="M191" s="184" t="s">
        <v>19</v>
      </c>
      <c r="N191" s="185" t="s">
        <v>46</v>
      </c>
      <c r="O191" s="67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8" t="s">
        <v>90</v>
      </c>
      <c r="AT191" s="188" t="s">
        <v>163</v>
      </c>
      <c r="AU191" s="188" t="s">
        <v>87</v>
      </c>
      <c r="AY191" s="20" t="s">
        <v>159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20" t="s">
        <v>80</v>
      </c>
      <c r="BK191" s="189">
        <f>ROUND(I191*H191,2)</f>
        <v>0</v>
      </c>
      <c r="BL191" s="20" t="s">
        <v>90</v>
      </c>
      <c r="BM191" s="188" t="s">
        <v>1427</v>
      </c>
    </row>
    <row r="192" spans="1:65" s="2" customFormat="1" ht="19.5">
      <c r="A192" s="37"/>
      <c r="B192" s="38"/>
      <c r="C192" s="39"/>
      <c r="D192" s="190" t="s">
        <v>169</v>
      </c>
      <c r="E192" s="39"/>
      <c r="F192" s="191" t="s">
        <v>767</v>
      </c>
      <c r="G192" s="39"/>
      <c r="H192" s="39"/>
      <c r="I192" s="192"/>
      <c r="J192" s="39"/>
      <c r="K192" s="39"/>
      <c r="L192" s="42"/>
      <c r="M192" s="193"/>
      <c r="N192" s="194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169</v>
      </c>
      <c r="AU192" s="20" t="s">
        <v>87</v>
      </c>
    </row>
    <row r="193" spans="1:65" s="2" customFormat="1" ht="11.25">
      <c r="A193" s="37"/>
      <c r="B193" s="38"/>
      <c r="C193" s="39"/>
      <c r="D193" s="195" t="s">
        <v>171</v>
      </c>
      <c r="E193" s="39"/>
      <c r="F193" s="196" t="s">
        <v>768</v>
      </c>
      <c r="G193" s="39"/>
      <c r="H193" s="39"/>
      <c r="I193" s="192"/>
      <c r="J193" s="39"/>
      <c r="K193" s="39"/>
      <c r="L193" s="42"/>
      <c r="M193" s="193"/>
      <c r="N193" s="194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171</v>
      </c>
      <c r="AU193" s="20" t="s">
        <v>87</v>
      </c>
    </row>
    <row r="194" spans="1:65" s="14" customFormat="1" ht="11.25">
      <c r="B194" s="207"/>
      <c r="C194" s="208"/>
      <c r="D194" s="190" t="s">
        <v>173</v>
      </c>
      <c r="E194" s="209" t="s">
        <v>19</v>
      </c>
      <c r="F194" s="210" t="s">
        <v>1422</v>
      </c>
      <c r="G194" s="208"/>
      <c r="H194" s="211">
        <v>80.73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173</v>
      </c>
      <c r="AU194" s="217" t="s">
        <v>87</v>
      </c>
      <c r="AV194" s="14" t="s">
        <v>84</v>
      </c>
      <c r="AW194" s="14" t="s">
        <v>35</v>
      </c>
      <c r="AX194" s="14" t="s">
        <v>80</v>
      </c>
      <c r="AY194" s="217" t="s">
        <v>159</v>
      </c>
    </row>
    <row r="195" spans="1:65" s="2" customFormat="1" ht="21.75" customHeight="1">
      <c r="A195" s="37"/>
      <c r="B195" s="38"/>
      <c r="C195" s="177" t="s">
        <v>407</v>
      </c>
      <c r="D195" s="177" t="s">
        <v>163</v>
      </c>
      <c r="E195" s="178" t="s">
        <v>769</v>
      </c>
      <c r="F195" s="179" t="s">
        <v>770</v>
      </c>
      <c r="G195" s="180" t="s">
        <v>166</v>
      </c>
      <c r="H195" s="181">
        <v>3</v>
      </c>
      <c r="I195" s="182"/>
      <c r="J195" s="183">
        <f>ROUND(I195*H195,2)</f>
        <v>0</v>
      </c>
      <c r="K195" s="179" t="s">
        <v>167</v>
      </c>
      <c r="L195" s="42"/>
      <c r="M195" s="184" t="s">
        <v>19</v>
      </c>
      <c r="N195" s="185" t="s">
        <v>46</v>
      </c>
      <c r="O195" s="67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8" t="s">
        <v>90</v>
      </c>
      <c r="AT195" s="188" t="s">
        <v>163</v>
      </c>
      <c r="AU195" s="188" t="s">
        <v>87</v>
      </c>
      <c r="AY195" s="20" t="s">
        <v>159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20" t="s">
        <v>80</v>
      </c>
      <c r="BK195" s="189">
        <f>ROUND(I195*H195,2)</f>
        <v>0</v>
      </c>
      <c r="BL195" s="20" t="s">
        <v>90</v>
      </c>
      <c r="BM195" s="188" t="s">
        <v>1428</v>
      </c>
    </row>
    <row r="196" spans="1:65" s="2" customFormat="1" ht="19.5">
      <c r="A196" s="37"/>
      <c r="B196" s="38"/>
      <c r="C196" s="39"/>
      <c r="D196" s="190" t="s">
        <v>169</v>
      </c>
      <c r="E196" s="39"/>
      <c r="F196" s="191" t="s">
        <v>772</v>
      </c>
      <c r="G196" s="39"/>
      <c r="H196" s="39"/>
      <c r="I196" s="192"/>
      <c r="J196" s="39"/>
      <c r="K196" s="39"/>
      <c r="L196" s="42"/>
      <c r="M196" s="193"/>
      <c r="N196" s="194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169</v>
      </c>
      <c r="AU196" s="20" t="s">
        <v>87</v>
      </c>
    </row>
    <row r="197" spans="1:65" s="2" customFormat="1" ht="11.25">
      <c r="A197" s="37"/>
      <c r="B197" s="38"/>
      <c r="C197" s="39"/>
      <c r="D197" s="195" t="s">
        <v>171</v>
      </c>
      <c r="E197" s="39"/>
      <c r="F197" s="196" t="s">
        <v>773</v>
      </c>
      <c r="G197" s="39"/>
      <c r="H197" s="39"/>
      <c r="I197" s="192"/>
      <c r="J197" s="39"/>
      <c r="K197" s="39"/>
      <c r="L197" s="42"/>
      <c r="M197" s="193"/>
      <c r="N197" s="194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171</v>
      </c>
      <c r="AU197" s="20" t="s">
        <v>87</v>
      </c>
    </row>
    <row r="198" spans="1:65" s="14" customFormat="1" ht="11.25">
      <c r="B198" s="207"/>
      <c r="C198" s="208"/>
      <c r="D198" s="190" t="s">
        <v>173</v>
      </c>
      <c r="E198" s="209" t="s">
        <v>19</v>
      </c>
      <c r="F198" s="210" t="s">
        <v>87</v>
      </c>
      <c r="G198" s="208"/>
      <c r="H198" s="211">
        <v>3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173</v>
      </c>
      <c r="AU198" s="217" t="s">
        <v>87</v>
      </c>
      <c r="AV198" s="14" t="s">
        <v>84</v>
      </c>
      <c r="AW198" s="14" t="s">
        <v>35</v>
      </c>
      <c r="AX198" s="14" t="s">
        <v>80</v>
      </c>
      <c r="AY198" s="217" t="s">
        <v>159</v>
      </c>
    </row>
    <row r="199" spans="1:65" s="2" customFormat="1" ht="24.2" customHeight="1">
      <c r="A199" s="37"/>
      <c r="B199" s="38"/>
      <c r="C199" s="177" t="s">
        <v>413</v>
      </c>
      <c r="D199" s="177" t="s">
        <v>163</v>
      </c>
      <c r="E199" s="178" t="s">
        <v>775</v>
      </c>
      <c r="F199" s="179" t="s">
        <v>776</v>
      </c>
      <c r="G199" s="180" t="s">
        <v>166</v>
      </c>
      <c r="H199" s="181">
        <v>93</v>
      </c>
      <c r="I199" s="182"/>
      <c r="J199" s="183">
        <f>ROUND(I199*H199,2)</f>
        <v>0</v>
      </c>
      <c r="K199" s="179" t="s">
        <v>167</v>
      </c>
      <c r="L199" s="42"/>
      <c r="M199" s="184" t="s">
        <v>19</v>
      </c>
      <c r="N199" s="185" t="s">
        <v>46</v>
      </c>
      <c r="O199" s="67"/>
      <c r="P199" s="186">
        <f>O199*H199</f>
        <v>0</v>
      </c>
      <c r="Q199" s="186">
        <v>0</v>
      </c>
      <c r="R199" s="186">
        <f>Q199*H199</f>
        <v>0</v>
      </c>
      <c r="S199" s="186">
        <v>0</v>
      </c>
      <c r="T199" s="18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8" t="s">
        <v>90</v>
      </c>
      <c r="AT199" s="188" t="s">
        <v>163</v>
      </c>
      <c r="AU199" s="188" t="s">
        <v>87</v>
      </c>
      <c r="AY199" s="20" t="s">
        <v>159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20" t="s">
        <v>80</v>
      </c>
      <c r="BK199" s="189">
        <f>ROUND(I199*H199,2)</f>
        <v>0</v>
      </c>
      <c r="BL199" s="20" t="s">
        <v>90</v>
      </c>
      <c r="BM199" s="188" t="s">
        <v>1429</v>
      </c>
    </row>
    <row r="200" spans="1:65" s="2" customFormat="1" ht="29.25">
      <c r="A200" s="37"/>
      <c r="B200" s="38"/>
      <c r="C200" s="39"/>
      <c r="D200" s="190" t="s">
        <v>169</v>
      </c>
      <c r="E200" s="39"/>
      <c r="F200" s="191" t="s">
        <v>778</v>
      </c>
      <c r="G200" s="39"/>
      <c r="H200" s="39"/>
      <c r="I200" s="192"/>
      <c r="J200" s="39"/>
      <c r="K200" s="39"/>
      <c r="L200" s="42"/>
      <c r="M200" s="193"/>
      <c r="N200" s="194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169</v>
      </c>
      <c r="AU200" s="20" t="s">
        <v>87</v>
      </c>
    </row>
    <row r="201" spans="1:65" s="2" customFormat="1" ht="11.25">
      <c r="A201" s="37"/>
      <c r="B201" s="38"/>
      <c r="C201" s="39"/>
      <c r="D201" s="195" t="s">
        <v>171</v>
      </c>
      <c r="E201" s="39"/>
      <c r="F201" s="196" t="s">
        <v>779</v>
      </c>
      <c r="G201" s="39"/>
      <c r="H201" s="39"/>
      <c r="I201" s="192"/>
      <c r="J201" s="39"/>
      <c r="K201" s="39"/>
      <c r="L201" s="42"/>
      <c r="M201" s="193"/>
      <c r="N201" s="194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171</v>
      </c>
      <c r="AU201" s="20" t="s">
        <v>87</v>
      </c>
    </row>
    <row r="202" spans="1:65" s="14" customFormat="1" ht="11.25">
      <c r="B202" s="207"/>
      <c r="C202" s="208"/>
      <c r="D202" s="190" t="s">
        <v>173</v>
      </c>
      <c r="E202" s="209" t="s">
        <v>19</v>
      </c>
      <c r="F202" s="210" t="s">
        <v>87</v>
      </c>
      <c r="G202" s="208"/>
      <c r="H202" s="211">
        <v>3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173</v>
      </c>
      <c r="AU202" s="217" t="s">
        <v>87</v>
      </c>
      <c r="AV202" s="14" t="s">
        <v>84</v>
      </c>
      <c r="AW202" s="14" t="s">
        <v>35</v>
      </c>
      <c r="AX202" s="14" t="s">
        <v>80</v>
      </c>
      <c r="AY202" s="217" t="s">
        <v>159</v>
      </c>
    </row>
    <row r="203" spans="1:65" s="14" customFormat="1" ht="11.25">
      <c r="B203" s="207"/>
      <c r="C203" s="208"/>
      <c r="D203" s="190" t="s">
        <v>173</v>
      </c>
      <c r="E203" s="208"/>
      <c r="F203" s="210" t="s">
        <v>1135</v>
      </c>
      <c r="G203" s="208"/>
      <c r="H203" s="211">
        <v>93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173</v>
      </c>
      <c r="AU203" s="217" t="s">
        <v>87</v>
      </c>
      <c r="AV203" s="14" t="s">
        <v>84</v>
      </c>
      <c r="AW203" s="14" t="s">
        <v>4</v>
      </c>
      <c r="AX203" s="14" t="s">
        <v>80</v>
      </c>
      <c r="AY203" s="217" t="s">
        <v>159</v>
      </c>
    </row>
    <row r="204" spans="1:65" s="2" customFormat="1" ht="24.2" customHeight="1">
      <c r="A204" s="37"/>
      <c r="B204" s="38"/>
      <c r="C204" s="177" t="s">
        <v>421</v>
      </c>
      <c r="D204" s="177" t="s">
        <v>163</v>
      </c>
      <c r="E204" s="178" t="s">
        <v>781</v>
      </c>
      <c r="F204" s="179" t="s">
        <v>782</v>
      </c>
      <c r="G204" s="180" t="s">
        <v>166</v>
      </c>
      <c r="H204" s="181">
        <v>3</v>
      </c>
      <c r="I204" s="182"/>
      <c r="J204" s="183">
        <f>ROUND(I204*H204,2)</f>
        <v>0</v>
      </c>
      <c r="K204" s="179" t="s">
        <v>167</v>
      </c>
      <c r="L204" s="42"/>
      <c r="M204" s="184" t="s">
        <v>19</v>
      </c>
      <c r="N204" s="185" t="s">
        <v>46</v>
      </c>
      <c r="O204" s="67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8" t="s">
        <v>90</v>
      </c>
      <c r="AT204" s="188" t="s">
        <v>163</v>
      </c>
      <c r="AU204" s="188" t="s">
        <v>87</v>
      </c>
      <c r="AY204" s="20" t="s">
        <v>159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20" t="s">
        <v>80</v>
      </c>
      <c r="BK204" s="189">
        <f>ROUND(I204*H204,2)</f>
        <v>0</v>
      </c>
      <c r="BL204" s="20" t="s">
        <v>90</v>
      </c>
      <c r="BM204" s="188" t="s">
        <v>1430</v>
      </c>
    </row>
    <row r="205" spans="1:65" s="2" customFormat="1" ht="19.5">
      <c r="A205" s="37"/>
      <c r="B205" s="38"/>
      <c r="C205" s="39"/>
      <c r="D205" s="190" t="s">
        <v>169</v>
      </c>
      <c r="E205" s="39"/>
      <c r="F205" s="191" t="s">
        <v>784</v>
      </c>
      <c r="G205" s="39"/>
      <c r="H205" s="39"/>
      <c r="I205" s="192"/>
      <c r="J205" s="39"/>
      <c r="K205" s="39"/>
      <c r="L205" s="42"/>
      <c r="M205" s="193"/>
      <c r="N205" s="194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169</v>
      </c>
      <c r="AU205" s="20" t="s">
        <v>87</v>
      </c>
    </row>
    <row r="206" spans="1:65" s="2" customFormat="1" ht="11.25">
      <c r="A206" s="37"/>
      <c r="B206" s="38"/>
      <c r="C206" s="39"/>
      <c r="D206" s="195" t="s">
        <v>171</v>
      </c>
      <c r="E206" s="39"/>
      <c r="F206" s="196" t="s">
        <v>785</v>
      </c>
      <c r="G206" s="39"/>
      <c r="H206" s="39"/>
      <c r="I206" s="192"/>
      <c r="J206" s="39"/>
      <c r="K206" s="39"/>
      <c r="L206" s="42"/>
      <c r="M206" s="193"/>
      <c r="N206" s="194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171</v>
      </c>
      <c r="AU206" s="20" t="s">
        <v>87</v>
      </c>
    </row>
    <row r="207" spans="1:65" s="14" customFormat="1" ht="11.25">
      <c r="B207" s="207"/>
      <c r="C207" s="208"/>
      <c r="D207" s="190" t="s">
        <v>173</v>
      </c>
      <c r="E207" s="209" t="s">
        <v>19</v>
      </c>
      <c r="F207" s="210" t="s">
        <v>87</v>
      </c>
      <c r="G207" s="208"/>
      <c r="H207" s="211">
        <v>3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173</v>
      </c>
      <c r="AU207" s="217" t="s">
        <v>87</v>
      </c>
      <c r="AV207" s="14" t="s">
        <v>84</v>
      </c>
      <c r="AW207" s="14" t="s">
        <v>35</v>
      </c>
      <c r="AX207" s="14" t="s">
        <v>80</v>
      </c>
      <c r="AY207" s="217" t="s">
        <v>159</v>
      </c>
    </row>
    <row r="208" spans="1:65" s="2" customFormat="1" ht="24.2" customHeight="1">
      <c r="A208" s="37"/>
      <c r="B208" s="38"/>
      <c r="C208" s="177" t="s">
        <v>7</v>
      </c>
      <c r="D208" s="177" t="s">
        <v>163</v>
      </c>
      <c r="E208" s="178" t="s">
        <v>786</v>
      </c>
      <c r="F208" s="179" t="s">
        <v>787</v>
      </c>
      <c r="G208" s="180" t="s">
        <v>233</v>
      </c>
      <c r="H208" s="181">
        <v>80.73</v>
      </c>
      <c r="I208" s="182"/>
      <c r="J208" s="183">
        <f>ROUND(I208*H208,2)</f>
        <v>0</v>
      </c>
      <c r="K208" s="179" t="s">
        <v>167</v>
      </c>
      <c r="L208" s="42"/>
      <c r="M208" s="184" t="s">
        <v>19</v>
      </c>
      <c r="N208" s="185" t="s">
        <v>46</v>
      </c>
      <c r="O208" s="67"/>
      <c r="P208" s="186">
        <f>O208*H208</f>
        <v>0</v>
      </c>
      <c r="Q208" s="186">
        <v>0</v>
      </c>
      <c r="R208" s="186">
        <f>Q208*H208</f>
        <v>0</v>
      </c>
      <c r="S208" s="186">
        <v>0</v>
      </c>
      <c r="T208" s="18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8" t="s">
        <v>90</v>
      </c>
      <c r="AT208" s="188" t="s">
        <v>163</v>
      </c>
      <c r="AU208" s="188" t="s">
        <v>87</v>
      </c>
      <c r="AY208" s="20" t="s">
        <v>159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20" t="s">
        <v>80</v>
      </c>
      <c r="BK208" s="189">
        <f>ROUND(I208*H208,2)</f>
        <v>0</v>
      </c>
      <c r="BL208" s="20" t="s">
        <v>90</v>
      </c>
      <c r="BM208" s="188" t="s">
        <v>1431</v>
      </c>
    </row>
    <row r="209" spans="1:65" s="2" customFormat="1" ht="19.5">
      <c r="A209" s="37"/>
      <c r="B209" s="38"/>
      <c r="C209" s="39"/>
      <c r="D209" s="190" t="s">
        <v>169</v>
      </c>
      <c r="E209" s="39"/>
      <c r="F209" s="191" t="s">
        <v>789</v>
      </c>
      <c r="G209" s="39"/>
      <c r="H209" s="39"/>
      <c r="I209" s="192"/>
      <c r="J209" s="39"/>
      <c r="K209" s="39"/>
      <c r="L209" s="42"/>
      <c r="M209" s="193"/>
      <c r="N209" s="194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169</v>
      </c>
      <c r="AU209" s="20" t="s">
        <v>87</v>
      </c>
    </row>
    <row r="210" spans="1:65" s="2" customFormat="1" ht="11.25">
      <c r="A210" s="37"/>
      <c r="B210" s="38"/>
      <c r="C210" s="39"/>
      <c r="D210" s="195" t="s">
        <v>171</v>
      </c>
      <c r="E210" s="39"/>
      <c r="F210" s="196" t="s">
        <v>790</v>
      </c>
      <c r="G210" s="39"/>
      <c r="H210" s="39"/>
      <c r="I210" s="192"/>
      <c r="J210" s="39"/>
      <c r="K210" s="39"/>
      <c r="L210" s="42"/>
      <c r="M210" s="193"/>
      <c r="N210" s="194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171</v>
      </c>
      <c r="AU210" s="20" t="s">
        <v>87</v>
      </c>
    </row>
    <row r="211" spans="1:65" s="14" customFormat="1" ht="11.25">
      <c r="B211" s="207"/>
      <c r="C211" s="208"/>
      <c r="D211" s="190" t="s">
        <v>173</v>
      </c>
      <c r="E211" s="209" t="s">
        <v>19</v>
      </c>
      <c r="F211" s="210" t="s">
        <v>1422</v>
      </c>
      <c r="G211" s="208"/>
      <c r="H211" s="211">
        <v>80.73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173</v>
      </c>
      <c r="AU211" s="217" t="s">
        <v>87</v>
      </c>
      <c r="AV211" s="14" t="s">
        <v>84</v>
      </c>
      <c r="AW211" s="14" t="s">
        <v>35</v>
      </c>
      <c r="AX211" s="14" t="s">
        <v>75</v>
      </c>
      <c r="AY211" s="217" t="s">
        <v>159</v>
      </c>
    </row>
    <row r="212" spans="1:65" s="2" customFormat="1" ht="24.2" customHeight="1">
      <c r="A212" s="37"/>
      <c r="B212" s="38"/>
      <c r="C212" s="177" t="s">
        <v>436</v>
      </c>
      <c r="D212" s="177" t="s">
        <v>163</v>
      </c>
      <c r="E212" s="178" t="s">
        <v>791</v>
      </c>
      <c r="F212" s="179" t="s">
        <v>792</v>
      </c>
      <c r="G212" s="180" t="s">
        <v>233</v>
      </c>
      <c r="H212" s="181">
        <v>807.3</v>
      </c>
      <c r="I212" s="182"/>
      <c r="J212" s="183">
        <f>ROUND(I212*H212,2)</f>
        <v>0</v>
      </c>
      <c r="K212" s="179" t="s">
        <v>167</v>
      </c>
      <c r="L212" s="42"/>
      <c r="M212" s="184" t="s">
        <v>19</v>
      </c>
      <c r="N212" s="185" t="s">
        <v>46</v>
      </c>
      <c r="O212" s="67"/>
      <c r="P212" s="186">
        <f>O212*H212</f>
        <v>0</v>
      </c>
      <c r="Q212" s="186">
        <v>0</v>
      </c>
      <c r="R212" s="186">
        <f>Q212*H212</f>
        <v>0</v>
      </c>
      <c r="S212" s="186">
        <v>0</v>
      </c>
      <c r="T212" s="18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8" t="s">
        <v>90</v>
      </c>
      <c r="AT212" s="188" t="s">
        <v>163</v>
      </c>
      <c r="AU212" s="188" t="s">
        <v>87</v>
      </c>
      <c r="AY212" s="20" t="s">
        <v>159</v>
      </c>
      <c r="BE212" s="189">
        <f>IF(N212="základní",J212,0)</f>
        <v>0</v>
      </c>
      <c r="BF212" s="189">
        <f>IF(N212="snížená",J212,0)</f>
        <v>0</v>
      </c>
      <c r="BG212" s="189">
        <f>IF(N212="zákl. přenesená",J212,0)</f>
        <v>0</v>
      </c>
      <c r="BH212" s="189">
        <f>IF(N212="sníž. přenesená",J212,0)</f>
        <v>0</v>
      </c>
      <c r="BI212" s="189">
        <f>IF(N212="nulová",J212,0)</f>
        <v>0</v>
      </c>
      <c r="BJ212" s="20" t="s">
        <v>80</v>
      </c>
      <c r="BK212" s="189">
        <f>ROUND(I212*H212,2)</f>
        <v>0</v>
      </c>
      <c r="BL212" s="20" t="s">
        <v>90</v>
      </c>
      <c r="BM212" s="188" t="s">
        <v>1432</v>
      </c>
    </row>
    <row r="213" spans="1:65" s="2" customFormat="1" ht="29.25">
      <c r="A213" s="37"/>
      <c r="B213" s="38"/>
      <c r="C213" s="39"/>
      <c r="D213" s="190" t="s">
        <v>169</v>
      </c>
      <c r="E213" s="39"/>
      <c r="F213" s="191" t="s">
        <v>794</v>
      </c>
      <c r="G213" s="39"/>
      <c r="H213" s="39"/>
      <c r="I213" s="192"/>
      <c r="J213" s="39"/>
      <c r="K213" s="39"/>
      <c r="L213" s="42"/>
      <c r="M213" s="193"/>
      <c r="N213" s="194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169</v>
      </c>
      <c r="AU213" s="20" t="s">
        <v>87</v>
      </c>
    </row>
    <row r="214" spans="1:65" s="2" customFormat="1" ht="11.25">
      <c r="A214" s="37"/>
      <c r="B214" s="38"/>
      <c r="C214" s="39"/>
      <c r="D214" s="195" t="s">
        <v>171</v>
      </c>
      <c r="E214" s="39"/>
      <c r="F214" s="196" t="s">
        <v>795</v>
      </c>
      <c r="G214" s="39"/>
      <c r="H214" s="39"/>
      <c r="I214" s="192"/>
      <c r="J214" s="39"/>
      <c r="K214" s="39"/>
      <c r="L214" s="42"/>
      <c r="M214" s="193"/>
      <c r="N214" s="194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171</v>
      </c>
      <c r="AU214" s="20" t="s">
        <v>87</v>
      </c>
    </row>
    <row r="215" spans="1:65" s="14" customFormat="1" ht="11.25">
      <c r="B215" s="207"/>
      <c r="C215" s="208"/>
      <c r="D215" s="190" t="s">
        <v>173</v>
      </c>
      <c r="E215" s="209" t="s">
        <v>19</v>
      </c>
      <c r="F215" s="210" t="s">
        <v>1422</v>
      </c>
      <c r="G215" s="208"/>
      <c r="H215" s="211">
        <v>80.73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173</v>
      </c>
      <c r="AU215" s="217" t="s">
        <v>87</v>
      </c>
      <c r="AV215" s="14" t="s">
        <v>84</v>
      </c>
      <c r="AW215" s="14" t="s">
        <v>35</v>
      </c>
      <c r="AX215" s="14" t="s">
        <v>80</v>
      </c>
      <c r="AY215" s="217" t="s">
        <v>159</v>
      </c>
    </row>
    <row r="216" spans="1:65" s="14" customFormat="1" ht="11.25">
      <c r="B216" s="207"/>
      <c r="C216" s="208"/>
      <c r="D216" s="190" t="s">
        <v>173</v>
      </c>
      <c r="E216" s="208"/>
      <c r="F216" s="210" t="s">
        <v>1433</v>
      </c>
      <c r="G216" s="208"/>
      <c r="H216" s="211">
        <v>807.3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173</v>
      </c>
      <c r="AU216" s="217" t="s">
        <v>87</v>
      </c>
      <c r="AV216" s="14" t="s">
        <v>84</v>
      </c>
      <c r="AW216" s="14" t="s">
        <v>4</v>
      </c>
      <c r="AX216" s="14" t="s">
        <v>80</v>
      </c>
      <c r="AY216" s="217" t="s">
        <v>159</v>
      </c>
    </row>
    <row r="217" spans="1:65" s="12" customFormat="1" ht="20.85" customHeight="1">
      <c r="B217" s="161"/>
      <c r="C217" s="162"/>
      <c r="D217" s="163" t="s">
        <v>74</v>
      </c>
      <c r="E217" s="175" t="s">
        <v>346</v>
      </c>
      <c r="F217" s="175" t="s">
        <v>347</v>
      </c>
      <c r="G217" s="162"/>
      <c r="H217" s="162"/>
      <c r="I217" s="165"/>
      <c r="J217" s="176">
        <f>BK217</f>
        <v>0</v>
      </c>
      <c r="K217" s="162"/>
      <c r="L217" s="167"/>
      <c r="M217" s="168"/>
      <c r="N217" s="169"/>
      <c r="O217" s="169"/>
      <c r="P217" s="170">
        <f>SUM(P218:P229)</f>
        <v>0</v>
      </c>
      <c r="Q217" s="169"/>
      <c r="R217" s="170">
        <f>SUM(R218:R229)</f>
        <v>2.7050000000000002E-4</v>
      </c>
      <c r="S217" s="169"/>
      <c r="T217" s="171">
        <f>SUM(T218:T229)</f>
        <v>0</v>
      </c>
      <c r="AR217" s="172" t="s">
        <v>80</v>
      </c>
      <c r="AT217" s="173" t="s">
        <v>74</v>
      </c>
      <c r="AU217" s="173" t="s">
        <v>84</v>
      </c>
      <c r="AY217" s="172" t="s">
        <v>159</v>
      </c>
      <c r="BK217" s="174">
        <f>SUM(BK218:BK229)</f>
        <v>0</v>
      </c>
    </row>
    <row r="218" spans="1:65" s="2" customFormat="1" ht="16.5" customHeight="1">
      <c r="A218" s="37"/>
      <c r="B218" s="38"/>
      <c r="C218" s="177" t="s">
        <v>446</v>
      </c>
      <c r="D218" s="177" t="s">
        <v>163</v>
      </c>
      <c r="E218" s="178" t="s">
        <v>349</v>
      </c>
      <c r="F218" s="179" t="s">
        <v>350</v>
      </c>
      <c r="G218" s="180" t="s">
        <v>233</v>
      </c>
      <c r="H218" s="181">
        <v>27.05</v>
      </c>
      <c r="I218" s="182"/>
      <c r="J218" s="183">
        <f>ROUND(I218*H218,2)</f>
        <v>0</v>
      </c>
      <c r="K218" s="179" t="s">
        <v>167</v>
      </c>
      <c r="L218" s="42"/>
      <c r="M218" s="184" t="s">
        <v>19</v>
      </c>
      <c r="N218" s="185" t="s">
        <v>46</v>
      </c>
      <c r="O218" s="67"/>
      <c r="P218" s="186">
        <f>O218*H218</f>
        <v>0</v>
      </c>
      <c r="Q218" s="186">
        <v>0</v>
      </c>
      <c r="R218" s="186">
        <f>Q218*H218</f>
        <v>0</v>
      </c>
      <c r="S218" s="186">
        <v>0</v>
      </c>
      <c r="T218" s="18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8" t="s">
        <v>90</v>
      </c>
      <c r="AT218" s="188" t="s">
        <v>163</v>
      </c>
      <c r="AU218" s="188" t="s">
        <v>87</v>
      </c>
      <c r="AY218" s="20" t="s">
        <v>159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20" t="s">
        <v>80</v>
      </c>
      <c r="BK218" s="189">
        <f>ROUND(I218*H218,2)</f>
        <v>0</v>
      </c>
      <c r="BL218" s="20" t="s">
        <v>90</v>
      </c>
      <c r="BM218" s="188" t="s">
        <v>1434</v>
      </c>
    </row>
    <row r="219" spans="1:65" s="2" customFormat="1" ht="19.5">
      <c r="A219" s="37"/>
      <c r="B219" s="38"/>
      <c r="C219" s="39"/>
      <c r="D219" s="190" t="s">
        <v>169</v>
      </c>
      <c r="E219" s="39"/>
      <c r="F219" s="191" t="s">
        <v>352</v>
      </c>
      <c r="G219" s="39"/>
      <c r="H219" s="39"/>
      <c r="I219" s="192"/>
      <c r="J219" s="39"/>
      <c r="K219" s="39"/>
      <c r="L219" s="42"/>
      <c r="M219" s="193"/>
      <c r="N219" s="194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169</v>
      </c>
      <c r="AU219" s="20" t="s">
        <v>87</v>
      </c>
    </row>
    <row r="220" spans="1:65" s="2" customFormat="1" ht="11.25">
      <c r="A220" s="37"/>
      <c r="B220" s="38"/>
      <c r="C220" s="39"/>
      <c r="D220" s="195" t="s">
        <v>171</v>
      </c>
      <c r="E220" s="39"/>
      <c r="F220" s="196" t="s">
        <v>353</v>
      </c>
      <c r="G220" s="39"/>
      <c r="H220" s="39"/>
      <c r="I220" s="192"/>
      <c r="J220" s="39"/>
      <c r="K220" s="39"/>
      <c r="L220" s="42"/>
      <c r="M220" s="193"/>
      <c r="N220" s="194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171</v>
      </c>
      <c r="AU220" s="20" t="s">
        <v>87</v>
      </c>
    </row>
    <row r="221" spans="1:65" s="13" customFormat="1" ht="11.25">
      <c r="B221" s="197"/>
      <c r="C221" s="198"/>
      <c r="D221" s="190" t="s">
        <v>173</v>
      </c>
      <c r="E221" s="199" t="s">
        <v>19</v>
      </c>
      <c r="F221" s="200" t="s">
        <v>1036</v>
      </c>
      <c r="G221" s="198"/>
      <c r="H221" s="199" t="s">
        <v>19</v>
      </c>
      <c r="I221" s="201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173</v>
      </c>
      <c r="AU221" s="206" t="s">
        <v>87</v>
      </c>
      <c r="AV221" s="13" t="s">
        <v>80</v>
      </c>
      <c r="AW221" s="13" t="s">
        <v>35</v>
      </c>
      <c r="AX221" s="13" t="s">
        <v>75</v>
      </c>
      <c r="AY221" s="206" t="s">
        <v>159</v>
      </c>
    </row>
    <row r="222" spans="1:65" s="14" customFormat="1" ht="11.25">
      <c r="B222" s="207"/>
      <c r="C222" s="208"/>
      <c r="D222" s="190" t="s">
        <v>173</v>
      </c>
      <c r="E222" s="209" t="s">
        <v>19</v>
      </c>
      <c r="F222" s="210" t="s">
        <v>1407</v>
      </c>
      <c r="G222" s="208"/>
      <c r="H222" s="211">
        <v>17.7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173</v>
      </c>
      <c r="AU222" s="217" t="s">
        <v>87</v>
      </c>
      <c r="AV222" s="14" t="s">
        <v>84</v>
      </c>
      <c r="AW222" s="14" t="s">
        <v>35</v>
      </c>
      <c r="AX222" s="14" t="s">
        <v>75</v>
      </c>
      <c r="AY222" s="217" t="s">
        <v>159</v>
      </c>
    </row>
    <row r="223" spans="1:65" s="13" customFormat="1" ht="11.25">
      <c r="B223" s="197"/>
      <c r="C223" s="198"/>
      <c r="D223" s="190" t="s">
        <v>173</v>
      </c>
      <c r="E223" s="199" t="s">
        <v>19</v>
      </c>
      <c r="F223" s="200" t="s">
        <v>1038</v>
      </c>
      <c r="G223" s="198"/>
      <c r="H223" s="199" t="s">
        <v>19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173</v>
      </c>
      <c r="AU223" s="206" t="s">
        <v>87</v>
      </c>
      <c r="AV223" s="13" t="s">
        <v>80</v>
      </c>
      <c r="AW223" s="13" t="s">
        <v>35</v>
      </c>
      <c r="AX223" s="13" t="s">
        <v>75</v>
      </c>
      <c r="AY223" s="206" t="s">
        <v>159</v>
      </c>
    </row>
    <row r="224" spans="1:65" s="14" customFormat="1" ht="11.25">
      <c r="B224" s="207"/>
      <c r="C224" s="208"/>
      <c r="D224" s="190" t="s">
        <v>173</v>
      </c>
      <c r="E224" s="209" t="s">
        <v>19</v>
      </c>
      <c r="F224" s="210" t="s">
        <v>1408</v>
      </c>
      <c r="G224" s="208"/>
      <c r="H224" s="211">
        <v>9.35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173</v>
      </c>
      <c r="AU224" s="217" t="s">
        <v>87</v>
      </c>
      <c r="AV224" s="14" t="s">
        <v>84</v>
      </c>
      <c r="AW224" s="14" t="s">
        <v>35</v>
      </c>
      <c r="AX224" s="14" t="s">
        <v>75</v>
      </c>
      <c r="AY224" s="217" t="s">
        <v>159</v>
      </c>
    </row>
    <row r="225" spans="1:65" s="15" customFormat="1" ht="11.25">
      <c r="B225" s="218"/>
      <c r="C225" s="219"/>
      <c r="D225" s="190" t="s">
        <v>173</v>
      </c>
      <c r="E225" s="220" t="s">
        <v>19</v>
      </c>
      <c r="F225" s="221" t="s">
        <v>272</v>
      </c>
      <c r="G225" s="219"/>
      <c r="H225" s="222">
        <v>27.049999999999997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173</v>
      </c>
      <c r="AU225" s="228" t="s">
        <v>87</v>
      </c>
      <c r="AV225" s="15" t="s">
        <v>90</v>
      </c>
      <c r="AW225" s="15" t="s">
        <v>35</v>
      </c>
      <c r="AX225" s="15" t="s">
        <v>80</v>
      </c>
      <c r="AY225" s="228" t="s">
        <v>159</v>
      </c>
    </row>
    <row r="226" spans="1:65" s="2" customFormat="1" ht="16.5" customHeight="1">
      <c r="A226" s="37"/>
      <c r="B226" s="38"/>
      <c r="C226" s="177" t="s">
        <v>452</v>
      </c>
      <c r="D226" s="177" t="s">
        <v>163</v>
      </c>
      <c r="E226" s="178" t="s">
        <v>801</v>
      </c>
      <c r="F226" s="179" t="s">
        <v>802</v>
      </c>
      <c r="G226" s="180" t="s">
        <v>233</v>
      </c>
      <c r="H226" s="181">
        <v>27.05</v>
      </c>
      <c r="I226" s="182"/>
      <c r="J226" s="183">
        <f>ROUND(I226*H226,2)</f>
        <v>0</v>
      </c>
      <c r="K226" s="179" t="s">
        <v>167</v>
      </c>
      <c r="L226" s="42"/>
      <c r="M226" s="184" t="s">
        <v>19</v>
      </c>
      <c r="N226" s="185" t="s">
        <v>46</v>
      </c>
      <c r="O226" s="67"/>
      <c r="P226" s="186">
        <f>O226*H226</f>
        <v>0</v>
      </c>
      <c r="Q226" s="186">
        <v>1.0000000000000001E-5</v>
      </c>
      <c r="R226" s="186">
        <f>Q226*H226</f>
        <v>2.7050000000000002E-4</v>
      </c>
      <c r="S226" s="186">
        <v>0</v>
      </c>
      <c r="T226" s="18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8" t="s">
        <v>90</v>
      </c>
      <c r="AT226" s="188" t="s">
        <v>163</v>
      </c>
      <c r="AU226" s="188" t="s">
        <v>87</v>
      </c>
      <c r="AY226" s="20" t="s">
        <v>159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80</v>
      </c>
      <c r="BK226" s="189">
        <f>ROUND(I226*H226,2)</f>
        <v>0</v>
      </c>
      <c r="BL226" s="20" t="s">
        <v>90</v>
      </c>
      <c r="BM226" s="188" t="s">
        <v>1435</v>
      </c>
    </row>
    <row r="227" spans="1:65" s="2" customFormat="1" ht="19.5">
      <c r="A227" s="37"/>
      <c r="B227" s="38"/>
      <c r="C227" s="39"/>
      <c r="D227" s="190" t="s">
        <v>169</v>
      </c>
      <c r="E227" s="39"/>
      <c r="F227" s="191" t="s">
        <v>804</v>
      </c>
      <c r="G227" s="39"/>
      <c r="H227" s="39"/>
      <c r="I227" s="192"/>
      <c r="J227" s="39"/>
      <c r="K227" s="39"/>
      <c r="L227" s="42"/>
      <c r="M227" s="193"/>
      <c r="N227" s="194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169</v>
      </c>
      <c r="AU227" s="20" t="s">
        <v>87</v>
      </c>
    </row>
    <row r="228" spans="1:65" s="2" customFormat="1" ht="11.25">
      <c r="A228" s="37"/>
      <c r="B228" s="38"/>
      <c r="C228" s="39"/>
      <c r="D228" s="195" t="s">
        <v>171</v>
      </c>
      <c r="E228" s="39"/>
      <c r="F228" s="196" t="s">
        <v>805</v>
      </c>
      <c r="G228" s="39"/>
      <c r="H228" s="39"/>
      <c r="I228" s="192"/>
      <c r="J228" s="39"/>
      <c r="K228" s="39"/>
      <c r="L228" s="42"/>
      <c r="M228" s="193"/>
      <c r="N228" s="194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171</v>
      </c>
      <c r="AU228" s="20" t="s">
        <v>87</v>
      </c>
    </row>
    <row r="229" spans="1:65" s="14" customFormat="1" ht="11.25">
      <c r="B229" s="207"/>
      <c r="C229" s="208"/>
      <c r="D229" s="190" t="s">
        <v>173</v>
      </c>
      <c r="E229" s="209" t="s">
        <v>19</v>
      </c>
      <c r="F229" s="210" t="s">
        <v>1436</v>
      </c>
      <c r="G229" s="208"/>
      <c r="H229" s="211">
        <v>27.05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173</v>
      </c>
      <c r="AU229" s="217" t="s">
        <v>87</v>
      </c>
      <c r="AV229" s="14" t="s">
        <v>84</v>
      </c>
      <c r="AW229" s="14" t="s">
        <v>35</v>
      </c>
      <c r="AX229" s="14" t="s">
        <v>80</v>
      </c>
      <c r="AY229" s="217" t="s">
        <v>159</v>
      </c>
    </row>
    <row r="230" spans="1:65" s="12" customFormat="1" ht="20.85" customHeight="1">
      <c r="B230" s="161"/>
      <c r="C230" s="162"/>
      <c r="D230" s="163" t="s">
        <v>74</v>
      </c>
      <c r="E230" s="175" t="s">
        <v>429</v>
      </c>
      <c r="F230" s="175" t="s">
        <v>430</v>
      </c>
      <c r="G230" s="162"/>
      <c r="H230" s="162"/>
      <c r="I230" s="165"/>
      <c r="J230" s="176">
        <f>BK230</f>
        <v>0</v>
      </c>
      <c r="K230" s="162"/>
      <c r="L230" s="167"/>
      <c r="M230" s="168"/>
      <c r="N230" s="169"/>
      <c r="O230" s="169"/>
      <c r="P230" s="170">
        <f>SUM(P231:P240)</f>
        <v>0</v>
      </c>
      <c r="Q230" s="169"/>
      <c r="R230" s="170">
        <f>SUM(R231:R240)</f>
        <v>0</v>
      </c>
      <c r="S230" s="169"/>
      <c r="T230" s="171">
        <f>SUM(T231:T240)</f>
        <v>0.739595</v>
      </c>
      <c r="AR230" s="172" t="s">
        <v>80</v>
      </c>
      <c r="AT230" s="173" t="s">
        <v>74</v>
      </c>
      <c r="AU230" s="173" t="s">
        <v>84</v>
      </c>
      <c r="AY230" s="172" t="s">
        <v>159</v>
      </c>
      <c r="BK230" s="174">
        <f>SUM(BK231:BK240)</f>
        <v>0</v>
      </c>
    </row>
    <row r="231" spans="1:65" s="2" customFormat="1" ht="37.9" customHeight="1">
      <c r="A231" s="37"/>
      <c r="B231" s="38"/>
      <c r="C231" s="177" t="s">
        <v>459</v>
      </c>
      <c r="D231" s="177" t="s">
        <v>163</v>
      </c>
      <c r="E231" s="178" t="s">
        <v>806</v>
      </c>
      <c r="F231" s="179" t="s">
        <v>807</v>
      </c>
      <c r="G231" s="180" t="s">
        <v>233</v>
      </c>
      <c r="H231" s="181">
        <v>48.209000000000003</v>
      </c>
      <c r="I231" s="182"/>
      <c r="J231" s="183">
        <f>ROUND(I231*H231,2)</f>
        <v>0</v>
      </c>
      <c r="K231" s="179" t="s">
        <v>167</v>
      </c>
      <c r="L231" s="42"/>
      <c r="M231" s="184" t="s">
        <v>19</v>
      </c>
      <c r="N231" s="185" t="s">
        <v>46</v>
      </c>
      <c r="O231" s="67"/>
      <c r="P231" s="186">
        <f>O231*H231</f>
        <v>0</v>
      </c>
      <c r="Q231" s="186">
        <v>0</v>
      </c>
      <c r="R231" s="186">
        <f>Q231*H231</f>
        <v>0</v>
      </c>
      <c r="S231" s="186">
        <v>5.0000000000000001E-3</v>
      </c>
      <c r="T231" s="187">
        <f>S231*H231</f>
        <v>0.24104500000000001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8" t="s">
        <v>90</v>
      </c>
      <c r="AT231" s="188" t="s">
        <v>163</v>
      </c>
      <c r="AU231" s="188" t="s">
        <v>87</v>
      </c>
      <c r="AY231" s="20" t="s">
        <v>159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80</v>
      </c>
      <c r="BK231" s="189">
        <f>ROUND(I231*H231,2)</f>
        <v>0</v>
      </c>
      <c r="BL231" s="20" t="s">
        <v>90</v>
      </c>
      <c r="BM231" s="188" t="s">
        <v>1437</v>
      </c>
    </row>
    <row r="232" spans="1:65" s="2" customFormat="1" ht="29.25">
      <c r="A232" s="37"/>
      <c r="B232" s="38"/>
      <c r="C232" s="39"/>
      <c r="D232" s="190" t="s">
        <v>169</v>
      </c>
      <c r="E232" s="39"/>
      <c r="F232" s="191" t="s">
        <v>809</v>
      </c>
      <c r="G232" s="39"/>
      <c r="H232" s="39"/>
      <c r="I232" s="192"/>
      <c r="J232" s="39"/>
      <c r="K232" s="39"/>
      <c r="L232" s="42"/>
      <c r="M232" s="193"/>
      <c r="N232" s="194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169</v>
      </c>
      <c r="AU232" s="20" t="s">
        <v>87</v>
      </c>
    </row>
    <row r="233" spans="1:65" s="2" customFormat="1" ht="11.25">
      <c r="A233" s="37"/>
      <c r="B233" s="38"/>
      <c r="C233" s="39"/>
      <c r="D233" s="195" t="s">
        <v>171</v>
      </c>
      <c r="E233" s="39"/>
      <c r="F233" s="196" t="s">
        <v>810</v>
      </c>
      <c r="G233" s="39"/>
      <c r="H233" s="39"/>
      <c r="I233" s="192"/>
      <c r="J233" s="39"/>
      <c r="K233" s="39"/>
      <c r="L233" s="42"/>
      <c r="M233" s="193"/>
      <c r="N233" s="194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171</v>
      </c>
      <c r="AU233" s="20" t="s">
        <v>87</v>
      </c>
    </row>
    <row r="234" spans="1:65" s="14" customFormat="1" ht="11.25">
      <c r="B234" s="207"/>
      <c r="C234" s="208"/>
      <c r="D234" s="190" t="s">
        <v>173</v>
      </c>
      <c r="E234" s="209" t="s">
        <v>19</v>
      </c>
      <c r="F234" s="210" t="s">
        <v>1438</v>
      </c>
      <c r="G234" s="208"/>
      <c r="H234" s="211">
        <v>48.209000000000003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173</v>
      </c>
      <c r="AU234" s="217" t="s">
        <v>87</v>
      </c>
      <c r="AV234" s="14" t="s">
        <v>84</v>
      </c>
      <c r="AW234" s="14" t="s">
        <v>35</v>
      </c>
      <c r="AX234" s="14" t="s">
        <v>80</v>
      </c>
      <c r="AY234" s="217" t="s">
        <v>159</v>
      </c>
    </row>
    <row r="235" spans="1:65" s="2" customFormat="1" ht="37.9" customHeight="1">
      <c r="A235" s="37"/>
      <c r="B235" s="38"/>
      <c r="C235" s="177" t="s">
        <v>467</v>
      </c>
      <c r="D235" s="177" t="s">
        <v>163</v>
      </c>
      <c r="E235" s="178" t="s">
        <v>437</v>
      </c>
      <c r="F235" s="179" t="s">
        <v>438</v>
      </c>
      <c r="G235" s="180" t="s">
        <v>233</v>
      </c>
      <c r="H235" s="181">
        <v>8.4499999999999993</v>
      </c>
      <c r="I235" s="182"/>
      <c r="J235" s="183">
        <f>ROUND(I235*H235,2)</f>
        <v>0</v>
      </c>
      <c r="K235" s="179" t="s">
        <v>167</v>
      </c>
      <c r="L235" s="42"/>
      <c r="M235" s="184" t="s">
        <v>19</v>
      </c>
      <c r="N235" s="185" t="s">
        <v>46</v>
      </c>
      <c r="O235" s="67"/>
      <c r="P235" s="186">
        <f>O235*H235</f>
        <v>0</v>
      </c>
      <c r="Q235" s="186">
        <v>0</v>
      </c>
      <c r="R235" s="186">
        <f>Q235*H235</f>
        <v>0</v>
      </c>
      <c r="S235" s="186">
        <v>5.8999999999999997E-2</v>
      </c>
      <c r="T235" s="187">
        <f>S235*H235</f>
        <v>0.49854999999999994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8" t="s">
        <v>90</v>
      </c>
      <c r="AT235" s="188" t="s">
        <v>163</v>
      </c>
      <c r="AU235" s="188" t="s">
        <v>87</v>
      </c>
      <c r="AY235" s="20" t="s">
        <v>159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20" t="s">
        <v>80</v>
      </c>
      <c r="BK235" s="189">
        <f>ROUND(I235*H235,2)</f>
        <v>0</v>
      </c>
      <c r="BL235" s="20" t="s">
        <v>90</v>
      </c>
      <c r="BM235" s="188" t="s">
        <v>1439</v>
      </c>
    </row>
    <row r="236" spans="1:65" s="2" customFormat="1" ht="29.25">
      <c r="A236" s="37"/>
      <c r="B236" s="38"/>
      <c r="C236" s="39"/>
      <c r="D236" s="190" t="s">
        <v>169</v>
      </c>
      <c r="E236" s="39"/>
      <c r="F236" s="191" t="s">
        <v>440</v>
      </c>
      <c r="G236" s="39"/>
      <c r="H236" s="39"/>
      <c r="I236" s="192"/>
      <c r="J236" s="39"/>
      <c r="K236" s="39"/>
      <c r="L236" s="42"/>
      <c r="M236" s="193"/>
      <c r="N236" s="194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169</v>
      </c>
      <c r="AU236" s="20" t="s">
        <v>87</v>
      </c>
    </row>
    <row r="237" spans="1:65" s="2" customFormat="1" ht="11.25">
      <c r="A237" s="37"/>
      <c r="B237" s="38"/>
      <c r="C237" s="39"/>
      <c r="D237" s="195" t="s">
        <v>171</v>
      </c>
      <c r="E237" s="39"/>
      <c r="F237" s="196" t="s">
        <v>441</v>
      </c>
      <c r="G237" s="39"/>
      <c r="H237" s="39"/>
      <c r="I237" s="192"/>
      <c r="J237" s="39"/>
      <c r="K237" s="39"/>
      <c r="L237" s="42"/>
      <c r="M237" s="193"/>
      <c r="N237" s="194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171</v>
      </c>
      <c r="AU237" s="20" t="s">
        <v>87</v>
      </c>
    </row>
    <row r="238" spans="1:65" s="13" customFormat="1" ht="11.25">
      <c r="B238" s="197"/>
      <c r="C238" s="198"/>
      <c r="D238" s="190" t="s">
        <v>173</v>
      </c>
      <c r="E238" s="199" t="s">
        <v>19</v>
      </c>
      <c r="F238" s="200" t="s">
        <v>1112</v>
      </c>
      <c r="G238" s="198"/>
      <c r="H238" s="199" t="s">
        <v>19</v>
      </c>
      <c r="I238" s="201"/>
      <c r="J238" s="198"/>
      <c r="K238" s="198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173</v>
      </c>
      <c r="AU238" s="206" t="s">
        <v>87</v>
      </c>
      <c r="AV238" s="13" t="s">
        <v>80</v>
      </c>
      <c r="AW238" s="13" t="s">
        <v>35</v>
      </c>
      <c r="AX238" s="13" t="s">
        <v>75</v>
      </c>
      <c r="AY238" s="206" t="s">
        <v>159</v>
      </c>
    </row>
    <row r="239" spans="1:65" s="14" customFormat="1" ht="11.25">
      <c r="B239" s="207"/>
      <c r="C239" s="208"/>
      <c r="D239" s="190" t="s">
        <v>173</v>
      </c>
      <c r="E239" s="209" t="s">
        <v>19</v>
      </c>
      <c r="F239" s="210" t="s">
        <v>1401</v>
      </c>
      <c r="G239" s="208"/>
      <c r="H239" s="211">
        <v>8.4499999999999993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173</v>
      </c>
      <c r="AU239" s="217" t="s">
        <v>87</v>
      </c>
      <c r="AV239" s="14" t="s">
        <v>84</v>
      </c>
      <c r="AW239" s="14" t="s">
        <v>35</v>
      </c>
      <c r="AX239" s="14" t="s">
        <v>75</v>
      </c>
      <c r="AY239" s="217" t="s">
        <v>159</v>
      </c>
    </row>
    <row r="240" spans="1:65" s="15" customFormat="1" ht="11.25">
      <c r="B240" s="218"/>
      <c r="C240" s="219"/>
      <c r="D240" s="190" t="s">
        <v>173</v>
      </c>
      <c r="E240" s="220" t="s">
        <v>19</v>
      </c>
      <c r="F240" s="221" t="s">
        <v>272</v>
      </c>
      <c r="G240" s="219"/>
      <c r="H240" s="222">
        <v>8.4499999999999993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173</v>
      </c>
      <c r="AU240" s="228" t="s">
        <v>87</v>
      </c>
      <c r="AV240" s="15" t="s">
        <v>90</v>
      </c>
      <c r="AW240" s="15" t="s">
        <v>35</v>
      </c>
      <c r="AX240" s="15" t="s">
        <v>80</v>
      </c>
      <c r="AY240" s="228" t="s">
        <v>159</v>
      </c>
    </row>
    <row r="241" spans="1:65" s="12" customFormat="1" ht="20.85" customHeight="1">
      <c r="B241" s="161"/>
      <c r="C241" s="162"/>
      <c r="D241" s="163" t="s">
        <v>74</v>
      </c>
      <c r="E241" s="175" t="s">
        <v>444</v>
      </c>
      <c r="F241" s="175" t="s">
        <v>445</v>
      </c>
      <c r="G241" s="162"/>
      <c r="H241" s="162"/>
      <c r="I241" s="165"/>
      <c r="J241" s="176">
        <f>BK241</f>
        <v>0</v>
      </c>
      <c r="K241" s="162"/>
      <c r="L241" s="167"/>
      <c r="M241" s="168"/>
      <c r="N241" s="169"/>
      <c r="O241" s="169"/>
      <c r="P241" s="170">
        <f>SUM(P242:P253)</f>
        <v>0</v>
      </c>
      <c r="Q241" s="169"/>
      <c r="R241" s="170">
        <f>SUM(R242:R253)</f>
        <v>0</v>
      </c>
      <c r="S241" s="169"/>
      <c r="T241" s="171">
        <f>SUM(T242:T253)</f>
        <v>8.9569999999999997E-2</v>
      </c>
      <c r="AR241" s="172" t="s">
        <v>80</v>
      </c>
      <c r="AT241" s="173" t="s">
        <v>74</v>
      </c>
      <c r="AU241" s="173" t="s">
        <v>84</v>
      </c>
      <c r="AY241" s="172" t="s">
        <v>159</v>
      </c>
      <c r="BK241" s="174">
        <f>SUM(BK242:BK253)</f>
        <v>0</v>
      </c>
    </row>
    <row r="242" spans="1:65" s="2" customFormat="1" ht="24.2" customHeight="1">
      <c r="A242" s="37"/>
      <c r="B242" s="38"/>
      <c r="C242" s="177" t="s">
        <v>476</v>
      </c>
      <c r="D242" s="177" t="s">
        <v>163</v>
      </c>
      <c r="E242" s="178" t="s">
        <v>447</v>
      </c>
      <c r="F242" s="179" t="s">
        <v>448</v>
      </c>
      <c r="G242" s="180" t="s">
        <v>233</v>
      </c>
      <c r="H242" s="181">
        <v>8.4499999999999993</v>
      </c>
      <c r="I242" s="182"/>
      <c r="J242" s="183">
        <f>ROUND(I242*H242,2)</f>
        <v>0</v>
      </c>
      <c r="K242" s="179" t="s">
        <v>167</v>
      </c>
      <c r="L242" s="42"/>
      <c r="M242" s="184" t="s">
        <v>19</v>
      </c>
      <c r="N242" s="185" t="s">
        <v>46</v>
      </c>
      <c r="O242" s="67"/>
      <c r="P242" s="186">
        <f>O242*H242</f>
        <v>0</v>
      </c>
      <c r="Q242" s="186">
        <v>0</v>
      </c>
      <c r="R242" s="186">
        <f>Q242*H242</f>
        <v>0</v>
      </c>
      <c r="S242" s="186">
        <v>0</v>
      </c>
      <c r="T242" s="18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8" t="s">
        <v>90</v>
      </c>
      <c r="AT242" s="188" t="s">
        <v>163</v>
      </c>
      <c r="AU242" s="188" t="s">
        <v>87</v>
      </c>
      <c r="AY242" s="20" t="s">
        <v>159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20" t="s">
        <v>80</v>
      </c>
      <c r="BK242" s="189">
        <f>ROUND(I242*H242,2)</f>
        <v>0</v>
      </c>
      <c r="BL242" s="20" t="s">
        <v>90</v>
      </c>
      <c r="BM242" s="188" t="s">
        <v>1440</v>
      </c>
    </row>
    <row r="243" spans="1:65" s="2" customFormat="1" ht="19.5">
      <c r="A243" s="37"/>
      <c r="B243" s="38"/>
      <c r="C243" s="39"/>
      <c r="D243" s="190" t="s">
        <v>169</v>
      </c>
      <c r="E243" s="39"/>
      <c r="F243" s="191" t="s">
        <v>450</v>
      </c>
      <c r="G243" s="39"/>
      <c r="H243" s="39"/>
      <c r="I243" s="192"/>
      <c r="J243" s="39"/>
      <c r="K243" s="39"/>
      <c r="L243" s="42"/>
      <c r="M243" s="193"/>
      <c r="N243" s="194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169</v>
      </c>
      <c r="AU243" s="20" t="s">
        <v>87</v>
      </c>
    </row>
    <row r="244" spans="1:65" s="2" customFormat="1" ht="11.25">
      <c r="A244" s="37"/>
      <c r="B244" s="38"/>
      <c r="C244" s="39"/>
      <c r="D244" s="195" t="s">
        <v>171</v>
      </c>
      <c r="E244" s="39"/>
      <c r="F244" s="196" t="s">
        <v>451</v>
      </c>
      <c r="G244" s="39"/>
      <c r="H244" s="39"/>
      <c r="I244" s="192"/>
      <c r="J244" s="39"/>
      <c r="K244" s="39"/>
      <c r="L244" s="42"/>
      <c r="M244" s="193"/>
      <c r="N244" s="194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171</v>
      </c>
      <c r="AU244" s="20" t="s">
        <v>87</v>
      </c>
    </row>
    <row r="245" spans="1:65" s="14" customFormat="1" ht="11.25">
      <c r="B245" s="207"/>
      <c r="C245" s="208"/>
      <c r="D245" s="190" t="s">
        <v>173</v>
      </c>
      <c r="E245" s="209" t="s">
        <v>19</v>
      </c>
      <c r="F245" s="210" t="s">
        <v>1404</v>
      </c>
      <c r="G245" s="208"/>
      <c r="H245" s="211">
        <v>8.4499999999999993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173</v>
      </c>
      <c r="AU245" s="217" t="s">
        <v>87</v>
      </c>
      <c r="AV245" s="14" t="s">
        <v>84</v>
      </c>
      <c r="AW245" s="14" t="s">
        <v>35</v>
      </c>
      <c r="AX245" s="14" t="s">
        <v>75</v>
      </c>
      <c r="AY245" s="217" t="s">
        <v>159</v>
      </c>
    </row>
    <row r="246" spans="1:65" s="2" customFormat="1" ht="24.2" customHeight="1">
      <c r="A246" s="37"/>
      <c r="B246" s="38"/>
      <c r="C246" s="177" t="s">
        <v>482</v>
      </c>
      <c r="D246" s="177" t="s">
        <v>163</v>
      </c>
      <c r="E246" s="178" t="s">
        <v>453</v>
      </c>
      <c r="F246" s="179" t="s">
        <v>454</v>
      </c>
      <c r="G246" s="180" t="s">
        <v>233</v>
      </c>
      <c r="H246" s="181">
        <v>8.4499999999999993</v>
      </c>
      <c r="I246" s="182"/>
      <c r="J246" s="183">
        <f>ROUND(I246*H246,2)</f>
        <v>0</v>
      </c>
      <c r="K246" s="179" t="s">
        <v>167</v>
      </c>
      <c r="L246" s="42"/>
      <c r="M246" s="184" t="s">
        <v>19</v>
      </c>
      <c r="N246" s="185" t="s">
        <v>46</v>
      </c>
      <c r="O246" s="67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90</v>
      </c>
      <c r="AT246" s="188" t="s">
        <v>163</v>
      </c>
      <c r="AU246" s="188" t="s">
        <v>87</v>
      </c>
      <c r="AY246" s="20" t="s">
        <v>159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80</v>
      </c>
      <c r="BK246" s="189">
        <f>ROUND(I246*H246,2)</f>
        <v>0</v>
      </c>
      <c r="BL246" s="20" t="s">
        <v>90</v>
      </c>
      <c r="BM246" s="188" t="s">
        <v>1441</v>
      </c>
    </row>
    <row r="247" spans="1:65" s="2" customFormat="1" ht="19.5">
      <c r="A247" s="37"/>
      <c r="B247" s="38"/>
      <c r="C247" s="39"/>
      <c r="D247" s="190" t="s">
        <v>169</v>
      </c>
      <c r="E247" s="39"/>
      <c r="F247" s="191" t="s">
        <v>456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169</v>
      </c>
      <c r="AU247" s="20" t="s">
        <v>87</v>
      </c>
    </row>
    <row r="248" spans="1:65" s="2" customFormat="1" ht="11.25">
      <c r="A248" s="37"/>
      <c r="B248" s="38"/>
      <c r="C248" s="39"/>
      <c r="D248" s="195" t="s">
        <v>171</v>
      </c>
      <c r="E248" s="39"/>
      <c r="F248" s="196" t="s">
        <v>457</v>
      </c>
      <c r="G248" s="39"/>
      <c r="H248" s="39"/>
      <c r="I248" s="192"/>
      <c r="J248" s="39"/>
      <c r="K248" s="39"/>
      <c r="L248" s="42"/>
      <c r="M248" s="193"/>
      <c r="N248" s="194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171</v>
      </c>
      <c r="AU248" s="20" t="s">
        <v>87</v>
      </c>
    </row>
    <row r="249" spans="1:65" s="14" customFormat="1" ht="11.25">
      <c r="B249" s="207"/>
      <c r="C249" s="208"/>
      <c r="D249" s="190" t="s">
        <v>173</v>
      </c>
      <c r="E249" s="209" t="s">
        <v>19</v>
      </c>
      <c r="F249" s="210" t="s">
        <v>1404</v>
      </c>
      <c r="G249" s="208"/>
      <c r="H249" s="211">
        <v>8.4499999999999993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173</v>
      </c>
      <c r="AU249" s="217" t="s">
        <v>87</v>
      </c>
      <c r="AV249" s="14" t="s">
        <v>84</v>
      </c>
      <c r="AW249" s="14" t="s">
        <v>35</v>
      </c>
      <c r="AX249" s="14" t="s">
        <v>75</v>
      </c>
      <c r="AY249" s="217" t="s">
        <v>159</v>
      </c>
    </row>
    <row r="250" spans="1:65" s="2" customFormat="1" ht="24.2" customHeight="1">
      <c r="A250" s="37"/>
      <c r="B250" s="38"/>
      <c r="C250" s="177" t="s">
        <v>488</v>
      </c>
      <c r="D250" s="177" t="s">
        <v>163</v>
      </c>
      <c r="E250" s="178" t="s">
        <v>460</v>
      </c>
      <c r="F250" s="179" t="s">
        <v>461</v>
      </c>
      <c r="G250" s="180" t="s">
        <v>233</v>
      </c>
      <c r="H250" s="181">
        <v>8.4499999999999993</v>
      </c>
      <c r="I250" s="182"/>
      <c r="J250" s="183">
        <f>ROUND(I250*H250,2)</f>
        <v>0</v>
      </c>
      <c r="K250" s="179" t="s">
        <v>167</v>
      </c>
      <c r="L250" s="42"/>
      <c r="M250" s="184" t="s">
        <v>19</v>
      </c>
      <c r="N250" s="185" t="s">
        <v>46</v>
      </c>
      <c r="O250" s="67"/>
      <c r="P250" s="186">
        <f>O250*H250</f>
        <v>0</v>
      </c>
      <c r="Q250" s="186">
        <v>0</v>
      </c>
      <c r="R250" s="186">
        <f>Q250*H250</f>
        <v>0</v>
      </c>
      <c r="S250" s="186">
        <v>1.06E-2</v>
      </c>
      <c r="T250" s="187">
        <f>S250*H250</f>
        <v>8.9569999999999997E-2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8" t="s">
        <v>90</v>
      </c>
      <c r="AT250" s="188" t="s">
        <v>163</v>
      </c>
      <c r="AU250" s="188" t="s">
        <v>87</v>
      </c>
      <c r="AY250" s="20" t="s">
        <v>159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20" t="s">
        <v>80</v>
      </c>
      <c r="BK250" s="189">
        <f>ROUND(I250*H250,2)</f>
        <v>0</v>
      </c>
      <c r="BL250" s="20" t="s">
        <v>90</v>
      </c>
      <c r="BM250" s="188" t="s">
        <v>1442</v>
      </c>
    </row>
    <row r="251" spans="1:65" s="2" customFormat="1" ht="19.5">
      <c r="A251" s="37"/>
      <c r="B251" s="38"/>
      <c r="C251" s="39"/>
      <c r="D251" s="190" t="s">
        <v>169</v>
      </c>
      <c r="E251" s="39"/>
      <c r="F251" s="191" t="s">
        <v>463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169</v>
      </c>
      <c r="AU251" s="20" t="s">
        <v>87</v>
      </c>
    </row>
    <row r="252" spans="1:65" s="2" customFormat="1" ht="11.25">
      <c r="A252" s="37"/>
      <c r="B252" s="38"/>
      <c r="C252" s="39"/>
      <c r="D252" s="195" t="s">
        <v>171</v>
      </c>
      <c r="E252" s="39"/>
      <c r="F252" s="196" t="s">
        <v>464</v>
      </c>
      <c r="G252" s="39"/>
      <c r="H252" s="39"/>
      <c r="I252" s="192"/>
      <c r="J252" s="39"/>
      <c r="K252" s="39"/>
      <c r="L252" s="42"/>
      <c r="M252" s="193"/>
      <c r="N252" s="194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171</v>
      </c>
      <c r="AU252" s="20" t="s">
        <v>87</v>
      </c>
    </row>
    <row r="253" spans="1:65" s="14" customFormat="1" ht="11.25">
      <c r="B253" s="207"/>
      <c r="C253" s="208"/>
      <c r="D253" s="190" t="s">
        <v>173</v>
      </c>
      <c r="E253" s="209" t="s">
        <v>19</v>
      </c>
      <c r="F253" s="210" t="s">
        <v>1404</v>
      </c>
      <c r="G253" s="208"/>
      <c r="H253" s="211">
        <v>8.4499999999999993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173</v>
      </c>
      <c r="AU253" s="217" t="s">
        <v>87</v>
      </c>
      <c r="AV253" s="14" t="s">
        <v>84</v>
      </c>
      <c r="AW253" s="14" t="s">
        <v>35</v>
      </c>
      <c r="AX253" s="14" t="s">
        <v>75</v>
      </c>
      <c r="AY253" s="217" t="s">
        <v>159</v>
      </c>
    </row>
    <row r="254" spans="1:65" s="12" customFormat="1" ht="20.85" customHeight="1">
      <c r="B254" s="161"/>
      <c r="C254" s="162"/>
      <c r="D254" s="163" t="s">
        <v>74</v>
      </c>
      <c r="E254" s="175" t="s">
        <v>465</v>
      </c>
      <c r="F254" s="175" t="s">
        <v>466</v>
      </c>
      <c r="G254" s="162"/>
      <c r="H254" s="162"/>
      <c r="I254" s="165"/>
      <c r="J254" s="176">
        <f>BK254</f>
        <v>0</v>
      </c>
      <c r="K254" s="162"/>
      <c r="L254" s="167"/>
      <c r="M254" s="168"/>
      <c r="N254" s="169"/>
      <c r="O254" s="169"/>
      <c r="P254" s="170">
        <f>SUM(P255:P257)</f>
        <v>0</v>
      </c>
      <c r="Q254" s="169"/>
      <c r="R254" s="170">
        <f>SUM(R255:R257)</f>
        <v>0</v>
      </c>
      <c r="S254" s="169"/>
      <c r="T254" s="171">
        <f>SUM(T255:T257)</f>
        <v>0</v>
      </c>
      <c r="AR254" s="172" t="s">
        <v>80</v>
      </c>
      <c r="AT254" s="173" t="s">
        <v>74</v>
      </c>
      <c r="AU254" s="173" t="s">
        <v>84</v>
      </c>
      <c r="AY254" s="172" t="s">
        <v>159</v>
      </c>
      <c r="BK254" s="174">
        <f>SUM(BK255:BK257)</f>
        <v>0</v>
      </c>
    </row>
    <row r="255" spans="1:65" s="2" customFormat="1" ht="21.75" customHeight="1">
      <c r="A255" s="37"/>
      <c r="B255" s="38"/>
      <c r="C255" s="177" t="s">
        <v>495</v>
      </c>
      <c r="D255" s="177" t="s">
        <v>163</v>
      </c>
      <c r="E255" s="178" t="s">
        <v>468</v>
      </c>
      <c r="F255" s="179" t="s">
        <v>469</v>
      </c>
      <c r="G255" s="180" t="s">
        <v>470</v>
      </c>
      <c r="H255" s="181">
        <v>1.0169999999999999</v>
      </c>
      <c r="I255" s="182"/>
      <c r="J255" s="183">
        <f>ROUND(I255*H255,2)</f>
        <v>0</v>
      </c>
      <c r="K255" s="179" t="s">
        <v>167</v>
      </c>
      <c r="L255" s="42"/>
      <c r="M255" s="184" t="s">
        <v>19</v>
      </c>
      <c r="N255" s="185" t="s">
        <v>46</v>
      </c>
      <c r="O255" s="67"/>
      <c r="P255" s="186">
        <f>O255*H255</f>
        <v>0</v>
      </c>
      <c r="Q255" s="186">
        <v>0</v>
      </c>
      <c r="R255" s="186">
        <f>Q255*H255</f>
        <v>0</v>
      </c>
      <c r="S255" s="186">
        <v>0</v>
      </c>
      <c r="T255" s="18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8" t="s">
        <v>90</v>
      </c>
      <c r="AT255" s="188" t="s">
        <v>163</v>
      </c>
      <c r="AU255" s="188" t="s">
        <v>87</v>
      </c>
      <c r="AY255" s="20" t="s">
        <v>159</v>
      </c>
      <c r="BE255" s="189">
        <f>IF(N255="základní",J255,0)</f>
        <v>0</v>
      </c>
      <c r="BF255" s="189">
        <f>IF(N255="snížená",J255,0)</f>
        <v>0</v>
      </c>
      <c r="BG255" s="189">
        <f>IF(N255="zákl. přenesená",J255,0)</f>
        <v>0</v>
      </c>
      <c r="BH255" s="189">
        <f>IF(N255="sníž. přenesená",J255,0)</f>
        <v>0</v>
      </c>
      <c r="BI255" s="189">
        <f>IF(N255="nulová",J255,0)</f>
        <v>0</v>
      </c>
      <c r="BJ255" s="20" t="s">
        <v>80</v>
      </c>
      <c r="BK255" s="189">
        <f>ROUND(I255*H255,2)</f>
        <v>0</v>
      </c>
      <c r="BL255" s="20" t="s">
        <v>90</v>
      </c>
      <c r="BM255" s="188" t="s">
        <v>1443</v>
      </c>
    </row>
    <row r="256" spans="1:65" s="2" customFormat="1" ht="29.25">
      <c r="A256" s="37"/>
      <c r="B256" s="38"/>
      <c r="C256" s="39"/>
      <c r="D256" s="190" t="s">
        <v>169</v>
      </c>
      <c r="E256" s="39"/>
      <c r="F256" s="191" t="s">
        <v>472</v>
      </c>
      <c r="G256" s="39"/>
      <c r="H256" s="39"/>
      <c r="I256" s="192"/>
      <c r="J256" s="39"/>
      <c r="K256" s="39"/>
      <c r="L256" s="42"/>
      <c r="M256" s="193"/>
      <c r="N256" s="194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169</v>
      </c>
      <c r="AU256" s="20" t="s">
        <v>87</v>
      </c>
    </row>
    <row r="257" spans="1:65" s="2" customFormat="1" ht="11.25">
      <c r="A257" s="37"/>
      <c r="B257" s="38"/>
      <c r="C257" s="39"/>
      <c r="D257" s="195" t="s">
        <v>171</v>
      </c>
      <c r="E257" s="39"/>
      <c r="F257" s="196" t="s">
        <v>473</v>
      </c>
      <c r="G257" s="39"/>
      <c r="H257" s="39"/>
      <c r="I257" s="192"/>
      <c r="J257" s="39"/>
      <c r="K257" s="39"/>
      <c r="L257" s="42"/>
      <c r="M257" s="193"/>
      <c r="N257" s="194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171</v>
      </c>
      <c r="AU257" s="20" t="s">
        <v>87</v>
      </c>
    </row>
    <row r="258" spans="1:65" s="12" customFormat="1" ht="20.85" customHeight="1">
      <c r="B258" s="161"/>
      <c r="C258" s="162"/>
      <c r="D258" s="163" t="s">
        <v>74</v>
      </c>
      <c r="E258" s="175" t="s">
        <v>474</v>
      </c>
      <c r="F258" s="175" t="s">
        <v>475</v>
      </c>
      <c r="G258" s="162"/>
      <c r="H258" s="162"/>
      <c r="I258" s="165"/>
      <c r="J258" s="176">
        <f>BK258</f>
        <v>0</v>
      </c>
      <c r="K258" s="162"/>
      <c r="L258" s="167"/>
      <c r="M258" s="168"/>
      <c r="N258" s="169"/>
      <c r="O258" s="169"/>
      <c r="P258" s="170">
        <f>SUM(P259:P271)</f>
        <v>0</v>
      </c>
      <c r="Q258" s="169"/>
      <c r="R258" s="170">
        <f>SUM(R259:R271)</f>
        <v>0</v>
      </c>
      <c r="S258" s="169"/>
      <c r="T258" s="171">
        <f>SUM(T259:T271)</f>
        <v>0</v>
      </c>
      <c r="AR258" s="172" t="s">
        <v>80</v>
      </c>
      <c r="AT258" s="173" t="s">
        <v>74</v>
      </c>
      <c r="AU258" s="173" t="s">
        <v>84</v>
      </c>
      <c r="AY258" s="172" t="s">
        <v>159</v>
      </c>
      <c r="BK258" s="174">
        <f>SUM(BK259:BK271)</f>
        <v>0</v>
      </c>
    </row>
    <row r="259" spans="1:65" s="2" customFormat="1" ht="24.2" customHeight="1">
      <c r="A259" s="37"/>
      <c r="B259" s="38"/>
      <c r="C259" s="177" t="s">
        <v>161</v>
      </c>
      <c r="D259" s="177" t="s">
        <v>163</v>
      </c>
      <c r="E259" s="178" t="s">
        <v>477</v>
      </c>
      <c r="F259" s="179" t="s">
        <v>478</v>
      </c>
      <c r="G259" s="180" t="s">
        <v>470</v>
      </c>
      <c r="H259" s="181">
        <v>0.89700000000000002</v>
      </c>
      <c r="I259" s="182"/>
      <c r="J259" s="183">
        <f>ROUND(I259*H259,2)</f>
        <v>0</v>
      </c>
      <c r="K259" s="179" t="s">
        <v>167</v>
      </c>
      <c r="L259" s="42"/>
      <c r="M259" s="184" t="s">
        <v>19</v>
      </c>
      <c r="N259" s="185" t="s">
        <v>46</v>
      </c>
      <c r="O259" s="67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8" t="s">
        <v>90</v>
      </c>
      <c r="AT259" s="188" t="s">
        <v>163</v>
      </c>
      <c r="AU259" s="188" t="s">
        <v>87</v>
      </c>
      <c r="AY259" s="20" t="s">
        <v>159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20" t="s">
        <v>80</v>
      </c>
      <c r="BK259" s="189">
        <f>ROUND(I259*H259,2)</f>
        <v>0</v>
      </c>
      <c r="BL259" s="20" t="s">
        <v>90</v>
      </c>
      <c r="BM259" s="188" t="s">
        <v>1444</v>
      </c>
    </row>
    <row r="260" spans="1:65" s="2" customFormat="1" ht="19.5">
      <c r="A260" s="37"/>
      <c r="B260" s="38"/>
      <c r="C260" s="39"/>
      <c r="D260" s="190" t="s">
        <v>169</v>
      </c>
      <c r="E260" s="39"/>
      <c r="F260" s="191" t="s">
        <v>480</v>
      </c>
      <c r="G260" s="39"/>
      <c r="H260" s="39"/>
      <c r="I260" s="192"/>
      <c r="J260" s="39"/>
      <c r="K260" s="39"/>
      <c r="L260" s="42"/>
      <c r="M260" s="193"/>
      <c r="N260" s="194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169</v>
      </c>
      <c r="AU260" s="20" t="s">
        <v>87</v>
      </c>
    </row>
    <row r="261" spans="1:65" s="2" customFormat="1" ht="11.25">
      <c r="A261" s="37"/>
      <c r="B261" s="38"/>
      <c r="C261" s="39"/>
      <c r="D261" s="195" t="s">
        <v>171</v>
      </c>
      <c r="E261" s="39"/>
      <c r="F261" s="196" t="s">
        <v>481</v>
      </c>
      <c r="G261" s="39"/>
      <c r="H261" s="39"/>
      <c r="I261" s="192"/>
      <c r="J261" s="39"/>
      <c r="K261" s="39"/>
      <c r="L261" s="42"/>
      <c r="M261" s="193"/>
      <c r="N261" s="194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171</v>
      </c>
      <c r="AU261" s="20" t="s">
        <v>87</v>
      </c>
    </row>
    <row r="262" spans="1:65" s="2" customFormat="1" ht="24.2" customHeight="1">
      <c r="A262" s="37"/>
      <c r="B262" s="38"/>
      <c r="C262" s="177" t="s">
        <v>513</v>
      </c>
      <c r="D262" s="177" t="s">
        <v>163</v>
      </c>
      <c r="E262" s="178" t="s">
        <v>483</v>
      </c>
      <c r="F262" s="179" t="s">
        <v>484</v>
      </c>
      <c r="G262" s="180" t="s">
        <v>470</v>
      </c>
      <c r="H262" s="181">
        <v>0.89700000000000002</v>
      </c>
      <c r="I262" s="182"/>
      <c r="J262" s="183">
        <f>ROUND(I262*H262,2)</f>
        <v>0</v>
      </c>
      <c r="K262" s="179" t="s">
        <v>167</v>
      </c>
      <c r="L262" s="42"/>
      <c r="M262" s="184" t="s">
        <v>19</v>
      </c>
      <c r="N262" s="185" t="s">
        <v>46</v>
      </c>
      <c r="O262" s="67"/>
      <c r="P262" s="186">
        <f>O262*H262</f>
        <v>0</v>
      </c>
      <c r="Q262" s="186">
        <v>0</v>
      </c>
      <c r="R262" s="186">
        <f>Q262*H262</f>
        <v>0</v>
      </c>
      <c r="S262" s="186">
        <v>0</v>
      </c>
      <c r="T262" s="18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8" t="s">
        <v>90</v>
      </c>
      <c r="AT262" s="188" t="s">
        <v>163</v>
      </c>
      <c r="AU262" s="188" t="s">
        <v>87</v>
      </c>
      <c r="AY262" s="20" t="s">
        <v>159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20" t="s">
        <v>80</v>
      </c>
      <c r="BK262" s="189">
        <f>ROUND(I262*H262,2)</f>
        <v>0</v>
      </c>
      <c r="BL262" s="20" t="s">
        <v>90</v>
      </c>
      <c r="BM262" s="188" t="s">
        <v>1445</v>
      </c>
    </row>
    <row r="263" spans="1:65" s="2" customFormat="1" ht="19.5">
      <c r="A263" s="37"/>
      <c r="B263" s="38"/>
      <c r="C263" s="39"/>
      <c r="D263" s="190" t="s">
        <v>169</v>
      </c>
      <c r="E263" s="39"/>
      <c r="F263" s="191" t="s">
        <v>486</v>
      </c>
      <c r="G263" s="39"/>
      <c r="H263" s="39"/>
      <c r="I263" s="192"/>
      <c r="J263" s="39"/>
      <c r="K263" s="39"/>
      <c r="L263" s="42"/>
      <c r="M263" s="193"/>
      <c r="N263" s="194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169</v>
      </c>
      <c r="AU263" s="20" t="s">
        <v>87</v>
      </c>
    </row>
    <row r="264" spans="1:65" s="2" customFormat="1" ht="11.25">
      <c r="A264" s="37"/>
      <c r="B264" s="38"/>
      <c r="C264" s="39"/>
      <c r="D264" s="195" t="s">
        <v>171</v>
      </c>
      <c r="E264" s="39"/>
      <c r="F264" s="196" t="s">
        <v>487</v>
      </c>
      <c r="G264" s="39"/>
      <c r="H264" s="39"/>
      <c r="I264" s="192"/>
      <c r="J264" s="39"/>
      <c r="K264" s="39"/>
      <c r="L264" s="42"/>
      <c r="M264" s="193"/>
      <c r="N264" s="194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171</v>
      </c>
      <c r="AU264" s="20" t="s">
        <v>87</v>
      </c>
    </row>
    <row r="265" spans="1:65" s="2" customFormat="1" ht="24.2" customHeight="1">
      <c r="A265" s="37"/>
      <c r="B265" s="38"/>
      <c r="C265" s="177" t="s">
        <v>522</v>
      </c>
      <c r="D265" s="177" t="s">
        <v>163</v>
      </c>
      <c r="E265" s="178" t="s">
        <v>489</v>
      </c>
      <c r="F265" s="179" t="s">
        <v>490</v>
      </c>
      <c r="G265" s="180" t="s">
        <v>470</v>
      </c>
      <c r="H265" s="181">
        <v>13.455</v>
      </c>
      <c r="I265" s="182"/>
      <c r="J265" s="183">
        <f>ROUND(I265*H265,2)</f>
        <v>0</v>
      </c>
      <c r="K265" s="179" t="s">
        <v>167</v>
      </c>
      <c r="L265" s="42"/>
      <c r="M265" s="184" t="s">
        <v>19</v>
      </c>
      <c r="N265" s="185" t="s">
        <v>46</v>
      </c>
      <c r="O265" s="67"/>
      <c r="P265" s="186">
        <f>O265*H265</f>
        <v>0</v>
      </c>
      <c r="Q265" s="186">
        <v>0</v>
      </c>
      <c r="R265" s="186">
        <f>Q265*H265</f>
        <v>0</v>
      </c>
      <c r="S265" s="186">
        <v>0</v>
      </c>
      <c r="T265" s="18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8" t="s">
        <v>90</v>
      </c>
      <c r="AT265" s="188" t="s">
        <v>163</v>
      </c>
      <c r="AU265" s="188" t="s">
        <v>87</v>
      </c>
      <c r="AY265" s="20" t="s">
        <v>159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20" t="s">
        <v>80</v>
      </c>
      <c r="BK265" s="189">
        <f>ROUND(I265*H265,2)</f>
        <v>0</v>
      </c>
      <c r="BL265" s="20" t="s">
        <v>90</v>
      </c>
      <c r="BM265" s="188" t="s">
        <v>1446</v>
      </c>
    </row>
    <row r="266" spans="1:65" s="2" customFormat="1" ht="29.25">
      <c r="A266" s="37"/>
      <c r="B266" s="38"/>
      <c r="C266" s="39"/>
      <c r="D266" s="190" t="s">
        <v>169</v>
      </c>
      <c r="E266" s="39"/>
      <c r="F266" s="191" t="s">
        <v>492</v>
      </c>
      <c r="G266" s="39"/>
      <c r="H266" s="39"/>
      <c r="I266" s="192"/>
      <c r="J266" s="39"/>
      <c r="K266" s="39"/>
      <c r="L266" s="42"/>
      <c r="M266" s="193"/>
      <c r="N266" s="194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169</v>
      </c>
      <c r="AU266" s="20" t="s">
        <v>87</v>
      </c>
    </row>
    <row r="267" spans="1:65" s="2" customFormat="1" ht="11.25">
      <c r="A267" s="37"/>
      <c r="B267" s="38"/>
      <c r="C267" s="39"/>
      <c r="D267" s="195" t="s">
        <v>171</v>
      </c>
      <c r="E267" s="39"/>
      <c r="F267" s="196" t="s">
        <v>493</v>
      </c>
      <c r="G267" s="39"/>
      <c r="H267" s="39"/>
      <c r="I267" s="192"/>
      <c r="J267" s="39"/>
      <c r="K267" s="39"/>
      <c r="L267" s="42"/>
      <c r="M267" s="193"/>
      <c r="N267" s="194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171</v>
      </c>
      <c r="AU267" s="20" t="s">
        <v>87</v>
      </c>
    </row>
    <row r="268" spans="1:65" s="14" customFormat="1" ht="11.25">
      <c r="B268" s="207"/>
      <c r="C268" s="208"/>
      <c r="D268" s="190" t="s">
        <v>173</v>
      </c>
      <c r="E268" s="208"/>
      <c r="F268" s="210" t="s">
        <v>1447</v>
      </c>
      <c r="G268" s="208"/>
      <c r="H268" s="211">
        <v>13.455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173</v>
      </c>
      <c r="AU268" s="217" t="s">
        <v>87</v>
      </c>
      <c r="AV268" s="14" t="s">
        <v>84</v>
      </c>
      <c r="AW268" s="14" t="s">
        <v>4</v>
      </c>
      <c r="AX268" s="14" t="s">
        <v>80</v>
      </c>
      <c r="AY268" s="217" t="s">
        <v>159</v>
      </c>
    </row>
    <row r="269" spans="1:65" s="2" customFormat="1" ht="44.25" customHeight="1">
      <c r="A269" s="37"/>
      <c r="B269" s="38"/>
      <c r="C269" s="177" t="s">
        <v>529</v>
      </c>
      <c r="D269" s="177" t="s">
        <v>163</v>
      </c>
      <c r="E269" s="178" t="s">
        <v>496</v>
      </c>
      <c r="F269" s="179" t="s">
        <v>497</v>
      </c>
      <c r="G269" s="180" t="s">
        <v>470</v>
      </c>
      <c r="H269" s="181">
        <v>0.89700000000000002</v>
      </c>
      <c r="I269" s="182"/>
      <c r="J269" s="183">
        <f>ROUND(I269*H269,2)</f>
        <v>0</v>
      </c>
      <c r="K269" s="179" t="s">
        <v>167</v>
      </c>
      <c r="L269" s="42"/>
      <c r="M269" s="184" t="s">
        <v>19</v>
      </c>
      <c r="N269" s="185" t="s">
        <v>46</v>
      </c>
      <c r="O269" s="67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8" t="s">
        <v>90</v>
      </c>
      <c r="AT269" s="188" t="s">
        <v>163</v>
      </c>
      <c r="AU269" s="188" t="s">
        <v>87</v>
      </c>
      <c r="AY269" s="20" t="s">
        <v>159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80</v>
      </c>
      <c r="BK269" s="189">
        <f>ROUND(I269*H269,2)</f>
        <v>0</v>
      </c>
      <c r="BL269" s="20" t="s">
        <v>90</v>
      </c>
      <c r="BM269" s="188" t="s">
        <v>1448</v>
      </c>
    </row>
    <row r="270" spans="1:65" s="2" customFormat="1" ht="39">
      <c r="A270" s="37"/>
      <c r="B270" s="38"/>
      <c r="C270" s="39"/>
      <c r="D270" s="190" t="s">
        <v>169</v>
      </c>
      <c r="E270" s="39"/>
      <c r="F270" s="191" t="s">
        <v>499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169</v>
      </c>
      <c r="AU270" s="20" t="s">
        <v>87</v>
      </c>
    </row>
    <row r="271" spans="1:65" s="2" customFormat="1" ht="11.25">
      <c r="A271" s="37"/>
      <c r="B271" s="38"/>
      <c r="C271" s="39"/>
      <c r="D271" s="195" t="s">
        <v>171</v>
      </c>
      <c r="E271" s="39"/>
      <c r="F271" s="196" t="s">
        <v>500</v>
      </c>
      <c r="G271" s="39"/>
      <c r="H271" s="39"/>
      <c r="I271" s="192"/>
      <c r="J271" s="39"/>
      <c r="K271" s="39"/>
      <c r="L271" s="42"/>
      <c r="M271" s="193"/>
      <c r="N271" s="194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171</v>
      </c>
      <c r="AU271" s="20" t="s">
        <v>87</v>
      </c>
    </row>
    <row r="272" spans="1:65" s="12" customFormat="1" ht="25.9" customHeight="1">
      <c r="B272" s="161"/>
      <c r="C272" s="162"/>
      <c r="D272" s="163" t="s">
        <v>74</v>
      </c>
      <c r="E272" s="164" t="s">
        <v>501</v>
      </c>
      <c r="F272" s="164" t="s">
        <v>502</v>
      </c>
      <c r="G272" s="162"/>
      <c r="H272" s="162"/>
      <c r="I272" s="165"/>
      <c r="J272" s="166">
        <f>BK272</f>
        <v>0</v>
      </c>
      <c r="K272" s="162"/>
      <c r="L272" s="167"/>
      <c r="M272" s="168"/>
      <c r="N272" s="169"/>
      <c r="O272" s="169"/>
      <c r="P272" s="170">
        <f>P273+P283+P287+P302</f>
        <v>0</v>
      </c>
      <c r="Q272" s="169"/>
      <c r="R272" s="170">
        <f>R273+R283+R287+R302</f>
        <v>0.13060831000000003</v>
      </c>
      <c r="S272" s="169"/>
      <c r="T272" s="171">
        <f>T273+T283+T287+T302</f>
        <v>6.6579000000000013E-2</v>
      </c>
      <c r="AR272" s="172" t="s">
        <v>84</v>
      </c>
      <c r="AT272" s="173" t="s">
        <v>74</v>
      </c>
      <c r="AU272" s="173" t="s">
        <v>75</v>
      </c>
      <c r="AY272" s="172" t="s">
        <v>159</v>
      </c>
      <c r="BK272" s="174">
        <f>BK273+BK283+BK287+BK302</f>
        <v>0</v>
      </c>
    </row>
    <row r="273" spans="1:65" s="12" customFormat="1" ht="22.9" customHeight="1">
      <c r="B273" s="161"/>
      <c r="C273" s="162"/>
      <c r="D273" s="163" t="s">
        <v>74</v>
      </c>
      <c r="E273" s="175" t="s">
        <v>822</v>
      </c>
      <c r="F273" s="175" t="s">
        <v>823</v>
      </c>
      <c r="G273" s="162"/>
      <c r="H273" s="162"/>
      <c r="I273" s="165"/>
      <c r="J273" s="176">
        <f>BK273</f>
        <v>0</v>
      </c>
      <c r="K273" s="162"/>
      <c r="L273" s="167"/>
      <c r="M273" s="168"/>
      <c r="N273" s="169"/>
      <c r="O273" s="169"/>
      <c r="P273" s="170">
        <f>SUM(P274:P282)</f>
        <v>0</v>
      </c>
      <c r="Q273" s="169"/>
      <c r="R273" s="170">
        <f>SUM(R274:R282)</f>
        <v>1.4E-3</v>
      </c>
      <c r="S273" s="169"/>
      <c r="T273" s="171">
        <f>SUM(T274:T282)</f>
        <v>3.5220000000000001E-2</v>
      </c>
      <c r="AR273" s="172" t="s">
        <v>84</v>
      </c>
      <c r="AT273" s="173" t="s">
        <v>74</v>
      </c>
      <c r="AU273" s="173" t="s">
        <v>80</v>
      </c>
      <c r="AY273" s="172" t="s">
        <v>159</v>
      </c>
      <c r="BK273" s="174">
        <f>SUM(BK274:BK282)</f>
        <v>0</v>
      </c>
    </row>
    <row r="274" spans="1:65" s="2" customFormat="1" ht="16.5" customHeight="1">
      <c r="A274" s="37"/>
      <c r="B274" s="38"/>
      <c r="C274" s="177" t="s">
        <v>534</v>
      </c>
      <c r="D274" s="177" t="s">
        <v>163</v>
      </c>
      <c r="E274" s="178" t="s">
        <v>835</v>
      </c>
      <c r="F274" s="179" t="s">
        <v>836</v>
      </c>
      <c r="G274" s="180" t="s">
        <v>216</v>
      </c>
      <c r="H274" s="181">
        <v>1</v>
      </c>
      <c r="I274" s="182"/>
      <c r="J274" s="183">
        <f>ROUND(I274*H274,2)</f>
        <v>0</v>
      </c>
      <c r="K274" s="179" t="s">
        <v>167</v>
      </c>
      <c r="L274" s="42"/>
      <c r="M274" s="184" t="s">
        <v>19</v>
      </c>
      <c r="N274" s="185" t="s">
        <v>46</v>
      </c>
      <c r="O274" s="67"/>
      <c r="P274" s="186">
        <f>O274*H274</f>
        <v>0</v>
      </c>
      <c r="Q274" s="186">
        <v>0</v>
      </c>
      <c r="R274" s="186">
        <f>Q274*H274</f>
        <v>0</v>
      </c>
      <c r="S274" s="186">
        <v>3.5220000000000001E-2</v>
      </c>
      <c r="T274" s="187">
        <f>S274*H274</f>
        <v>3.5220000000000001E-2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8" t="s">
        <v>228</v>
      </c>
      <c r="AT274" s="188" t="s">
        <v>163</v>
      </c>
      <c r="AU274" s="188" t="s">
        <v>84</v>
      </c>
      <c r="AY274" s="20" t="s">
        <v>159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20" t="s">
        <v>80</v>
      </c>
      <c r="BK274" s="189">
        <f>ROUND(I274*H274,2)</f>
        <v>0</v>
      </c>
      <c r="BL274" s="20" t="s">
        <v>228</v>
      </c>
      <c r="BM274" s="188" t="s">
        <v>1449</v>
      </c>
    </row>
    <row r="275" spans="1:65" s="2" customFormat="1" ht="11.25">
      <c r="A275" s="37"/>
      <c r="B275" s="38"/>
      <c r="C275" s="39"/>
      <c r="D275" s="190" t="s">
        <v>169</v>
      </c>
      <c r="E275" s="39"/>
      <c r="F275" s="191" t="s">
        <v>838</v>
      </c>
      <c r="G275" s="39"/>
      <c r="H275" s="39"/>
      <c r="I275" s="192"/>
      <c r="J275" s="39"/>
      <c r="K275" s="39"/>
      <c r="L275" s="42"/>
      <c r="M275" s="193"/>
      <c r="N275" s="194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169</v>
      </c>
      <c r="AU275" s="20" t="s">
        <v>84</v>
      </c>
    </row>
    <row r="276" spans="1:65" s="2" customFormat="1" ht="11.25">
      <c r="A276" s="37"/>
      <c r="B276" s="38"/>
      <c r="C276" s="39"/>
      <c r="D276" s="195" t="s">
        <v>171</v>
      </c>
      <c r="E276" s="39"/>
      <c r="F276" s="196" t="s">
        <v>839</v>
      </c>
      <c r="G276" s="39"/>
      <c r="H276" s="39"/>
      <c r="I276" s="192"/>
      <c r="J276" s="39"/>
      <c r="K276" s="39"/>
      <c r="L276" s="42"/>
      <c r="M276" s="193"/>
      <c r="N276" s="194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171</v>
      </c>
      <c r="AU276" s="20" t="s">
        <v>84</v>
      </c>
    </row>
    <row r="277" spans="1:65" s="2" customFormat="1" ht="24.2" customHeight="1">
      <c r="A277" s="37"/>
      <c r="B277" s="38"/>
      <c r="C277" s="177" t="s">
        <v>541</v>
      </c>
      <c r="D277" s="177" t="s">
        <v>163</v>
      </c>
      <c r="E277" s="178" t="s">
        <v>840</v>
      </c>
      <c r="F277" s="179" t="s">
        <v>841</v>
      </c>
      <c r="G277" s="180" t="s">
        <v>216</v>
      </c>
      <c r="H277" s="181">
        <v>1</v>
      </c>
      <c r="I277" s="182"/>
      <c r="J277" s="183">
        <f>ROUND(I277*H277,2)</f>
        <v>0</v>
      </c>
      <c r="K277" s="179" t="s">
        <v>167</v>
      </c>
      <c r="L277" s="42"/>
      <c r="M277" s="184" t="s">
        <v>19</v>
      </c>
      <c r="N277" s="185" t="s">
        <v>46</v>
      </c>
      <c r="O277" s="67"/>
      <c r="P277" s="186">
        <f>O277*H277</f>
        <v>0</v>
      </c>
      <c r="Q277" s="186">
        <v>1.4E-3</v>
      </c>
      <c r="R277" s="186">
        <f>Q277*H277</f>
        <v>1.4E-3</v>
      </c>
      <c r="S277" s="186">
        <v>0</v>
      </c>
      <c r="T277" s="18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8" t="s">
        <v>228</v>
      </c>
      <c r="AT277" s="188" t="s">
        <v>163</v>
      </c>
      <c r="AU277" s="188" t="s">
        <v>84</v>
      </c>
      <c r="AY277" s="20" t="s">
        <v>159</v>
      </c>
      <c r="BE277" s="189">
        <f>IF(N277="základní",J277,0)</f>
        <v>0</v>
      </c>
      <c r="BF277" s="189">
        <f>IF(N277="snížená",J277,0)</f>
        <v>0</v>
      </c>
      <c r="BG277" s="189">
        <f>IF(N277="zákl. přenesená",J277,0)</f>
        <v>0</v>
      </c>
      <c r="BH277" s="189">
        <f>IF(N277="sníž. přenesená",J277,0)</f>
        <v>0</v>
      </c>
      <c r="BI277" s="189">
        <f>IF(N277="nulová",J277,0)</f>
        <v>0</v>
      </c>
      <c r="BJ277" s="20" t="s">
        <v>80</v>
      </c>
      <c r="BK277" s="189">
        <f>ROUND(I277*H277,2)</f>
        <v>0</v>
      </c>
      <c r="BL277" s="20" t="s">
        <v>228</v>
      </c>
      <c r="BM277" s="188" t="s">
        <v>1450</v>
      </c>
    </row>
    <row r="278" spans="1:65" s="2" customFormat="1" ht="19.5">
      <c r="A278" s="37"/>
      <c r="B278" s="38"/>
      <c r="C278" s="39"/>
      <c r="D278" s="190" t="s">
        <v>169</v>
      </c>
      <c r="E278" s="39"/>
      <c r="F278" s="191" t="s">
        <v>843</v>
      </c>
      <c r="G278" s="39"/>
      <c r="H278" s="39"/>
      <c r="I278" s="192"/>
      <c r="J278" s="39"/>
      <c r="K278" s="39"/>
      <c r="L278" s="42"/>
      <c r="M278" s="193"/>
      <c r="N278" s="194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169</v>
      </c>
      <c r="AU278" s="20" t="s">
        <v>84</v>
      </c>
    </row>
    <row r="279" spans="1:65" s="2" customFormat="1" ht="11.25">
      <c r="A279" s="37"/>
      <c r="B279" s="38"/>
      <c r="C279" s="39"/>
      <c r="D279" s="195" t="s">
        <v>171</v>
      </c>
      <c r="E279" s="39"/>
      <c r="F279" s="196" t="s">
        <v>844</v>
      </c>
      <c r="G279" s="39"/>
      <c r="H279" s="39"/>
      <c r="I279" s="192"/>
      <c r="J279" s="39"/>
      <c r="K279" s="39"/>
      <c r="L279" s="42"/>
      <c r="M279" s="193"/>
      <c r="N279" s="194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171</v>
      </c>
      <c r="AU279" s="20" t="s">
        <v>84</v>
      </c>
    </row>
    <row r="280" spans="1:65" s="2" customFormat="1" ht="16.5" customHeight="1">
      <c r="A280" s="37"/>
      <c r="B280" s="38"/>
      <c r="C280" s="177" t="s">
        <v>547</v>
      </c>
      <c r="D280" s="177" t="s">
        <v>163</v>
      </c>
      <c r="E280" s="178" t="s">
        <v>845</v>
      </c>
      <c r="F280" s="179" t="s">
        <v>846</v>
      </c>
      <c r="G280" s="180" t="s">
        <v>216</v>
      </c>
      <c r="H280" s="181">
        <v>1</v>
      </c>
      <c r="I280" s="182"/>
      <c r="J280" s="183">
        <f>ROUND(I280*H280,2)</f>
        <v>0</v>
      </c>
      <c r="K280" s="179" t="s">
        <v>167</v>
      </c>
      <c r="L280" s="42"/>
      <c r="M280" s="184" t="s">
        <v>19</v>
      </c>
      <c r="N280" s="185" t="s">
        <v>46</v>
      </c>
      <c r="O280" s="67"/>
      <c r="P280" s="186">
        <f>O280*H280</f>
        <v>0</v>
      </c>
      <c r="Q280" s="186">
        <v>0</v>
      </c>
      <c r="R280" s="186">
        <f>Q280*H280</f>
        <v>0</v>
      </c>
      <c r="S280" s="186">
        <v>0</v>
      </c>
      <c r="T280" s="18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8" t="s">
        <v>228</v>
      </c>
      <c r="AT280" s="188" t="s">
        <v>163</v>
      </c>
      <c r="AU280" s="188" t="s">
        <v>84</v>
      </c>
      <c r="AY280" s="20" t="s">
        <v>159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20" t="s">
        <v>80</v>
      </c>
      <c r="BK280" s="189">
        <f>ROUND(I280*H280,2)</f>
        <v>0</v>
      </c>
      <c r="BL280" s="20" t="s">
        <v>228</v>
      </c>
      <c r="BM280" s="188" t="s">
        <v>1451</v>
      </c>
    </row>
    <row r="281" spans="1:65" s="2" customFormat="1" ht="11.25">
      <c r="A281" s="37"/>
      <c r="B281" s="38"/>
      <c r="C281" s="39"/>
      <c r="D281" s="190" t="s">
        <v>169</v>
      </c>
      <c r="E281" s="39"/>
      <c r="F281" s="191" t="s">
        <v>846</v>
      </c>
      <c r="G281" s="39"/>
      <c r="H281" s="39"/>
      <c r="I281" s="192"/>
      <c r="J281" s="39"/>
      <c r="K281" s="39"/>
      <c r="L281" s="42"/>
      <c r="M281" s="193"/>
      <c r="N281" s="194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169</v>
      </c>
      <c r="AU281" s="20" t="s">
        <v>84</v>
      </c>
    </row>
    <row r="282" spans="1:65" s="2" customFormat="1" ht="11.25">
      <c r="A282" s="37"/>
      <c r="B282" s="38"/>
      <c r="C282" s="39"/>
      <c r="D282" s="195" t="s">
        <v>171</v>
      </c>
      <c r="E282" s="39"/>
      <c r="F282" s="196" t="s">
        <v>848</v>
      </c>
      <c r="G282" s="39"/>
      <c r="H282" s="39"/>
      <c r="I282" s="192"/>
      <c r="J282" s="39"/>
      <c r="K282" s="39"/>
      <c r="L282" s="42"/>
      <c r="M282" s="193"/>
      <c r="N282" s="194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171</v>
      </c>
      <c r="AU282" s="20" t="s">
        <v>84</v>
      </c>
    </row>
    <row r="283" spans="1:65" s="12" customFormat="1" ht="22.9" customHeight="1">
      <c r="B283" s="161"/>
      <c r="C283" s="162"/>
      <c r="D283" s="163" t="s">
        <v>74</v>
      </c>
      <c r="E283" s="175" t="s">
        <v>503</v>
      </c>
      <c r="F283" s="175" t="s">
        <v>504</v>
      </c>
      <c r="G283" s="162"/>
      <c r="H283" s="162"/>
      <c r="I283" s="165"/>
      <c r="J283" s="176">
        <f>BK283</f>
        <v>0</v>
      </c>
      <c r="K283" s="162"/>
      <c r="L283" s="167"/>
      <c r="M283" s="168"/>
      <c r="N283" s="169"/>
      <c r="O283" s="169"/>
      <c r="P283" s="170">
        <f>SUM(P284:P286)</f>
        <v>0</v>
      </c>
      <c r="Q283" s="169"/>
      <c r="R283" s="170">
        <f>SUM(R284:R286)</f>
        <v>0</v>
      </c>
      <c r="S283" s="169"/>
      <c r="T283" s="171">
        <f>SUM(T284:T286)</f>
        <v>0</v>
      </c>
      <c r="AR283" s="172" t="s">
        <v>84</v>
      </c>
      <c r="AT283" s="173" t="s">
        <v>74</v>
      </c>
      <c r="AU283" s="173" t="s">
        <v>80</v>
      </c>
      <c r="AY283" s="172" t="s">
        <v>159</v>
      </c>
      <c r="BK283" s="174">
        <f>SUM(BK284:BK286)</f>
        <v>0</v>
      </c>
    </row>
    <row r="284" spans="1:65" s="2" customFormat="1" ht="16.5" customHeight="1">
      <c r="A284" s="37"/>
      <c r="B284" s="38"/>
      <c r="C284" s="177" t="s">
        <v>551</v>
      </c>
      <c r="D284" s="177" t="s">
        <v>163</v>
      </c>
      <c r="E284" s="178" t="s">
        <v>1452</v>
      </c>
      <c r="F284" s="179" t="s">
        <v>1453</v>
      </c>
      <c r="G284" s="180" t="s">
        <v>507</v>
      </c>
      <c r="H284" s="181">
        <v>1</v>
      </c>
      <c r="I284" s="182"/>
      <c r="J284" s="183">
        <f>ROUND(I284*H284,2)</f>
        <v>0</v>
      </c>
      <c r="K284" s="179" t="s">
        <v>19</v>
      </c>
      <c r="L284" s="42"/>
      <c r="M284" s="184" t="s">
        <v>19</v>
      </c>
      <c r="N284" s="185" t="s">
        <v>46</v>
      </c>
      <c r="O284" s="67"/>
      <c r="P284" s="186">
        <f>O284*H284</f>
        <v>0</v>
      </c>
      <c r="Q284" s="186">
        <v>0</v>
      </c>
      <c r="R284" s="186">
        <f>Q284*H284</f>
        <v>0</v>
      </c>
      <c r="S284" s="186">
        <v>0</v>
      </c>
      <c r="T284" s="18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8" t="s">
        <v>228</v>
      </c>
      <c r="AT284" s="188" t="s">
        <v>163</v>
      </c>
      <c r="AU284" s="188" t="s">
        <v>84</v>
      </c>
      <c r="AY284" s="20" t="s">
        <v>159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20" t="s">
        <v>80</v>
      </c>
      <c r="BK284" s="189">
        <f>ROUND(I284*H284,2)</f>
        <v>0</v>
      </c>
      <c r="BL284" s="20" t="s">
        <v>228</v>
      </c>
      <c r="BM284" s="188" t="s">
        <v>1454</v>
      </c>
    </row>
    <row r="285" spans="1:65" s="2" customFormat="1" ht="11.25">
      <c r="A285" s="37"/>
      <c r="B285" s="38"/>
      <c r="C285" s="39"/>
      <c r="D285" s="190" t="s">
        <v>169</v>
      </c>
      <c r="E285" s="39"/>
      <c r="F285" s="191" t="s">
        <v>1453</v>
      </c>
      <c r="G285" s="39"/>
      <c r="H285" s="39"/>
      <c r="I285" s="192"/>
      <c r="J285" s="39"/>
      <c r="K285" s="39"/>
      <c r="L285" s="42"/>
      <c r="M285" s="193"/>
      <c r="N285" s="194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169</v>
      </c>
      <c r="AU285" s="20" t="s">
        <v>84</v>
      </c>
    </row>
    <row r="286" spans="1:65" s="2" customFormat="1" ht="78">
      <c r="A286" s="37"/>
      <c r="B286" s="38"/>
      <c r="C286" s="39"/>
      <c r="D286" s="190" t="s">
        <v>509</v>
      </c>
      <c r="E286" s="39"/>
      <c r="F286" s="229" t="s">
        <v>510</v>
      </c>
      <c r="G286" s="39"/>
      <c r="H286" s="39"/>
      <c r="I286" s="192"/>
      <c r="J286" s="39"/>
      <c r="K286" s="39"/>
      <c r="L286" s="42"/>
      <c r="M286" s="193"/>
      <c r="N286" s="194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509</v>
      </c>
      <c r="AU286" s="20" t="s">
        <v>84</v>
      </c>
    </row>
    <row r="287" spans="1:65" s="12" customFormat="1" ht="22.9" customHeight="1">
      <c r="B287" s="161"/>
      <c r="C287" s="162"/>
      <c r="D287" s="163" t="s">
        <v>74</v>
      </c>
      <c r="E287" s="175" t="s">
        <v>511</v>
      </c>
      <c r="F287" s="175" t="s">
        <v>512</v>
      </c>
      <c r="G287" s="162"/>
      <c r="H287" s="162"/>
      <c r="I287" s="165"/>
      <c r="J287" s="176">
        <f>BK287</f>
        <v>0</v>
      </c>
      <c r="K287" s="162"/>
      <c r="L287" s="167"/>
      <c r="M287" s="168"/>
      <c r="N287" s="169"/>
      <c r="O287" s="169"/>
      <c r="P287" s="170">
        <f>SUM(P288:P301)</f>
        <v>0</v>
      </c>
      <c r="Q287" s="169"/>
      <c r="R287" s="170">
        <f>SUM(R288:R301)</f>
        <v>1.4450000000000001E-2</v>
      </c>
      <c r="S287" s="169"/>
      <c r="T287" s="171">
        <f>SUM(T288:T301)</f>
        <v>3.0547499999999998E-2</v>
      </c>
      <c r="AR287" s="172" t="s">
        <v>84</v>
      </c>
      <c r="AT287" s="173" t="s">
        <v>74</v>
      </c>
      <c r="AU287" s="173" t="s">
        <v>80</v>
      </c>
      <c r="AY287" s="172" t="s">
        <v>159</v>
      </c>
      <c r="BK287" s="174">
        <f>SUM(BK288:BK301)</f>
        <v>0</v>
      </c>
    </row>
    <row r="288" spans="1:65" s="2" customFormat="1" ht="16.5" customHeight="1">
      <c r="A288" s="37"/>
      <c r="B288" s="38"/>
      <c r="C288" s="177" t="s">
        <v>557</v>
      </c>
      <c r="D288" s="177" t="s">
        <v>163</v>
      </c>
      <c r="E288" s="178" t="s">
        <v>514</v>
      </c>
      <c r="F288" s="179" t="s">
        <v>515</v>
      </c>
      <c r="G288" s="180" t="s">
        <v>166</v>
      </c>
      <c r="H288" s="181">
        <v>8.4499999999999993</v>
      </c>
      <c r="I288" s="182"/>
      <c r="J288" s="183">
        <f>ROUND(I288*H288,2)</f>
        <v>0</v>
      </c>
      <c r="K288" s="179" t="s">
        <v>167</v>
      </c>
      <c r="L288" s="42"/>
      <c r="M288" s="184" t="s">
        <v>19</v>
      </c>
      <c r="N288" s="185" t="s">
        <v>46</v>
      </c>
      <c r="O288" s="67"/>
      <c r="P288" s="186">
        <f>O288*H288</f>
        <v>0</v>
      </c>
      <c r="Q288" s="186">
        <v>0</v>
      </c>
      <c r="R288" s="186">
        <f>Q288*H288</f>
        <v>0</v>
      </c>
      <c r="S288" s="186">
        <v>1.75E-3</v>
      </c>
      <c r="T288" s="187">
        <f>S288*H288</f>
        <v>1.4787499999999999E-2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8" t="s">
        <v>228</v>
      </c>
      <c r="AT288" s="188" t="s">
        <v>163</v>
      </c>
      <c r="AU288" s="188" t="s">
        <v>84</v>
      </c>
      <c r="AY288" s="20" t="s">
        <v>159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20" t="s">
        <v>80</v>
      </c>
      <c r="BK288" s="189">
        <f>ROUND(I288*H288,2)</f>
        <v>0</v>
      </c>
      <c r="BL288" s="20" t="s">
        <v>228</v>
      </c>
      <c r="BM288" s="188" t="s">
        <v>1455</v>
      </c>
    </row>
    <row r="289" spans="1:65" s="2" customFormat="1" ht="11.25">
      <c r="A289" s="37"/>
      <c r="B289" s="38"/>
      <c r="C289" s="39"/>
      <c r="D289" s="190" t="s">
        <v>169</v>
      </c>
      <c r="E289" s="39"/>
      <c r="F289" s="191" t="s">
        <v>517</v>
      </c>
      <c r="G289" s="39"/>
      <c r="H289" s="39"/>
      <c r="I289" s="192"/>
      <c r="J289" s="39"/>
      <c r="K289" s="39"/>
      <c r="L289" s="42"/>
      <c r="M289" s="193"/>
      <c r="N289" s="194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169</v>
      </c>
      <c r="AU289" s="20" t="s">
        <v>84</v>
      </c>
    </row>
    <row r="290" spans="1:65" s="2" customFormat="1" ht="11.25">
      <c r="A290" s="37"/>
      <c r="B290" s="38"/>
      <c r="C290" s="39"/>
      <c r="D290" s="195" t="s">
        <v>171</v>
      </c>
      <c r="E290" s="39"/>
      <c r="F290" s="196" t="s">
        <v>518</v>
      </c>
      <c r="G290" s="39"/>
      <c r="H290" s="39"/>
      <c r="I290" s="192"/>
      <c r="J290" s="39"/>
      <c r="K290" s="39"/>
      <c r="L290" s="42"/>
      <c r="M290" s="193"/>
      <c r="N290" s="194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171</v>
      </c>
      <c r="AU290" s="20" t="s">
        <v>84</v>
      </c>
    </row>
    <row r="291" spans="1:65" s="13" customFormat="1" ht="11.25">
      <c r="B291" s="197"/>
      <c r="C291" s="198"/>
      <c r="D291" s="190" t="s">
        <v>173</v>
      </c>
      <c r="E291" s="199" t="s">
        <v>19</v>
      </c>
      <c r="F291" s="200" t="s">
        <v>850</v>
      </c>
      <c r="G291" s="198"/>
      <c r="H291" s="199" t="s">
        <v>19</v>
      </c>
      <c r="I291" s="201"/>
      <c r="J291" s="198"/>
      <c r="K291" s="198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173</v>
      </c>
      <c r="AU291" s="206" t="s">
        <v>84</v>
      </c>
      <c r="AV291" s="13" t="s">
        <v>80</v>
      </c>
      <c r="AW291" s="13" t="s">
        <v>35</v>
      </c>
      <c r="AX291" s="13" t="s">
        <v>75</v>
      </c>
      <c r="AY291" s="206" t="s">
        <v>159</v>
      </c>
    </row>
    <row r="292" spans="1:65" s="14" customFormat="1" ht="11.25">
      <c r="B292" s="207"/>
      <c r="C292" s="208"/>
      <c r="D292" s="190" t="s">
        <v>173</v>
      </c>
      <c r="E292" s="209" t="s">
        <v>19</v>
      </c>
      <c r="F292" s="210" t="s">
        <v>1456</v>
      </c>
      <c r="G292" s="208"/>
      <c r="H292" s="211">
        <v>8.4499999999999993</v>
      </c>
      <c r="I292" s="212"/>
      <c r="J292" s="208"/>
      <c r="K292" s="208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173</v>
      </c>
      <c r="AU292" s="217" t="s">
        <v>84</v>
      </c>
      <c r="AV292" s="14" t="s">
        <v>84</v>
      </c>
      <c r="AW292" s="14" t="s">
        <v>35</v>
      </c>
      <c r="AX292" s="14" t="s">
        <v>75</v>
      </c>
      <c r="AY292" s="217" t="s">
        <v>159</v>
      </c>
    </row>
    <row r="293" spans="1:65" s="2" customFormat="1" ht="16.5" customHeight="1">
      <c r="A293" s="37"/>
      <c r="B293" s="38"/>
      <c r="C293" s="177" t="s">
        <v>565</v>
      </c>
      <c r="D293" s="177" t="s">
        <v>163</v>
      </c>
      <c r="E293" s="178" t="s">
        <v>1059</v>
      </c>
      <c r="F293" s="179" t="s">
        <v>1060</v>
      </c>
      <c r="G293" s="180" t="s">
        <v>166</v>
      </c>
      <c r="H293" s="181">
        <v>4</v>
      </c>
      <c r="I293" s="182"/>
      <c r="J293" s="183">
        <f>ROUND(I293*H293,2)</f>
        <v>0</v>
      </c>
      <c r="K293" s="179" t="s">
        <v>167</v>
      </c>
      <c r="L293" s="42"/>
      <c r="M293" s="184" t="s">
        <v>19</v>
      </c>
      <c r="N293" s="185" t="s">
        <v>46</v>
      </c>
      <c r="O293" s="67"/>
      <c r="P293" s="186">
        <f>O293*H293</f>
        <v>0</v>
      </c>
      <c r="Q293" s="186">
        <v>0</v>
      </c>
      <c r="R293" s="186">
        <f>Q293*H293</f>
        <v>0</v>
      </c>
      <c r="S293" s="186">
        <v>3.9399999999999999E-3</v>
      </c>
      <c r="T293" s="187">
        <f>S293*H293</f>
        <v>1.576E-2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8" t="s">
        <v>228</v>
      </c>
      <c r="AT293" s="188" t="s">
        <v>163</v>
      </c>
      <c r="AU293" s="188" t="s">
        <v>84</v>
      </c>
      <c r="AY293" s="20" t="s">
        <v>159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20" t="s">
        <v>80</v>
      </c>
      <c r="BK293" s="189">
        <f>ROUND(I293*H293,2)</f>
        <v>0</v>
      </c>
      <c r="BL293" s="20" t="s">
        <v>228</v>
      </c>
      <c r="BM293" s="188" t="s">
        <v>1457</v>
      </c>
    </row>
    <row r="294" spans="1:65" s="2" customFormat="1" ht="11.25">
      <c r="A294" s="37"/>
      <c r="B294" s="38"/>
      <c r="C294" s="39"/>
      <c r="D294" s="190" t="s">
        <v>169</v>
      </c>
      <c r="E294" s="39"/>
      <c r="F294" s="191" t="s">
        <v>1062</v>
      </c>
      <c r="G294" s="39"/>
      <c r="H294" s="39"/>
      <c r="I294" s="192"/>
      <c r="J294" s="39"/>
      <c r="K294" s="39"/>
      <c r="L294" s="42"/>
      <c r="M294" s="193"/>
      <c r="N294" s="194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169</v>
      </c>
      <c r="AU294" s="20" t="s">
        <v>84</v>
      </c>
    </row>
    <row r="295" spans="1:65" s="2" customFormat="1" ht="11.25">
      <c r="A295" s="37"/>
      <c r="B295" s="38"/>
      <c r="C295" s="39"/>
      <c r="D295" s="195" t="s">
        <v>171</v>
      </c>
      <c r="E295" s="39"/>
      <c r="F295" s="196" t="s">
        <v>1063</v>
      </c>
      <c r="G295" s="39"/>
      <c r="H295" s="39"/>
      <c r="I295" s="192"/>
      <c r="J295" s="39"/>
      <c r="K295" s="39"/>
      <c r="L295" s="42"/>
      <c r="M295" s="193"/>
      <c r="N295" s="194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171</v>
      </c>
      <c r="AU295" s="20" t="s">
        <v>84</v>
      </c>
    </row>
    <row r="296" spans="1:65" s="14" customFormat="1" ht="11.25">
      <c r="B296" s="207"/>
      <c r="C296" s="208"/>
      <c r="D296" s="190" t="s">
        <v>173</v>
      </c>
      <c r="E296" s="209" t="s">
        <v>19</v>
      </c>
      <c r="F296" s="210" t="s">
        <v>90</v>
      </c>
      <c r="G296" s="208"/>
      <c r="H296" s="211">
        <v>4</v>
      </c>
      <c r="I296" s="212"/>
      <c r="J296" s="208"/>
      <c r="K296" s="208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173</v>
      </c>
      <c r="AU296" s="217" t="s">
        <v>84</v>
      </c>
      <c r="AV296" s="14" t="s">
        <v>84</v>
      </c>
      <c r="AW296" s="14" t="s">
        <v>35</v>
      </c>
      <c r="AX296" s="14" t="s">
        <v>80</v>
      </c>
      <c r="AY296" s="217" t="s">
        <v>159</v>
      </c>
    </row>
    <row r="297" spans="1:65" s="2" customFormat="1" ht="24.2" customHeight="1">
      <c r="A297" s="37"/>
      <c r="B297" s="38"/>
      <c r="C297" s="177" t="s">
        <v>572</v>
      </c>
      <c r="D297" s="177" t="s">
        <v>163</v>
      </c>
      <c r="E297" s="178" t="s">
        <v>874</v>
      </c>
      <c r="F297" s="179" t="s">
        <v>875</v>
      </c>
      <c r="G297" s="180" t="s">
        <v>166</v>
      </c>
      <c r="H297" s="181">
        <v>5</v>
      </c>
      <c r="I297" s="182"/>
      <c r="J297" s="183">
        <f>ROUND(I297*H297,2)</f>
        <v>0</v>
      </c>
      <c r="K297" s="179" t="s">
        <v>167</v>
      </c>
      <c r="L297" s="42"/>
      <c r="M297" s="184" t="s">
        <v>19</v>
      </c>
      <c r="N297" s="185" t="s">
        <v>46</v>
      </c>
      <c r="O297" s="67"/>
      <c r="P297" s="186">
        <f>O297*H297</f>
        <v>0</v>
      </c>
      <c r="Q297" s="186">
        <v>2.8900000000000002E-3</v>
      </c>
      <c r="R297" s="186">
        <f>Q297*H297</f>
        <v>1.4450000000000001E-2</v>
      </c>
      <c r="S297" s="186">
        <v>0</v>
      </c>
      <c r="T297" s="18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8" t="s">
        <v>228</v>
      </c>
      <c r="AT297" s="188" t="s">
        <v>163</v>
      </c>
      <c r="AU297" s="188" t="s">
        <v>84</v>
      </c>
      <c r="AY297" s="20" t="s">
        <v>159</v>
      </c>
      <c r="BE297" s="189">
        <f>IF(N297="základní",J297,0)</f>
        <v>0</v>
      </c>
      <c r="BF297" s="189">
        <f>IF(N297="snížená",J297,0)</f>
        <v>0</v>
      </c>
      <c r="BG297" s="189">
        <f>IF(N297="zákl. přenesená",J297,0)</f>
        <v>0</v>
      </c>
      <c r="BH297" s="189">
        <f>IF(N297="sníž. přenesená",J297,0)</f>
        <v>0</v>
      </c>
      <c r="BI297" s="189">
        <f>IF(N297="nulová",J297,0)</f>
        <v>0</v>
      </c>
      <c r="BJ297" s="20" t="s">
        <v>80</v>
      </c>
      <c r="BK297" s="189">
        <f>ROUND(I297*H297,2)</f>
        <v>0</v>
      </c>
      <c r="BL297" s="20" t="s">
        <v>228</v>
      </c>
      <c r="BM297" s="188" t="s">
        <v>1458</v>
      </c>
    </row>
    <row r="298" spans="1:65" s="2" customFormat="1" ht="19.5">
      <c r="A298" s="37"/>
      <c r="B298" s="38"/>
      <c r="C298" s="39"/>
      <c r="D298" s="190" t="s">
        <v>169</v>
      </c>
      <c r="E298" s="39"/>
      <c r="F298" s="191" t="s">
        <v>877</v>
      </c>
      <c r="G298" s="39"/>
      <c r="H298" s="39"/>
      <c r="I298" s="192"/>
      <c r="J298" s="39"/>
      <c r="K298" s="39"/>
      <c r="L298" s="42"/>
      <c r="M298" s="193"/>
      <c r="N298" s="194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169</v>
      </c>
      <c r="AU298" s="20" t="s">
        <v>84</v>
      </c>
    </row>
    <row r="299" spans="1:65" s="2" customFormat="1" ht="11.25">
      <c r="A299" s="37"/>
      <c r="B299" s="38"/>
      <c r="C299" s="39"/>
      <c r="D299" s="195" t="s">
        <v>171</v>
      </c>
      <c r="E299" s="39"/>
      <c r="F299" s="196" t="s">
        <v>878</v>
      </c>
      <c r="G299" s="39"/>
      <c r="H299" s="39"/>
      <c r="I299" s="192"/>
      <c r="J299" s="39"/>
      <c r="K299" s="39"/>
      <c r="L299" s="42"/>
      <c r="M299" s="193"/>
      <c r="N299" s="194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171</v>
      </c>
      <c r="AU299" s="20" t="s">
        <v>84</v>
      </c>
    </row>
    <row r="300" spans="1:65" s="13" customFormat="1" ht="11.25">
      <c r="B300" s="197"/>
      <c r="C300" s="198"/>
      <c r="D300" s="190" t="s">
        <v>173</v>
      </c>
      <c r="E300" s="199" t="s">
        <v>19</v>
      </c>
      <c r="F300" s="200" t="s">
        <v>1459</v>
      </c>
      <c r="G300" s="198"/>
      <c r="H300" s="199" t="s">
        <v>19</v>
      </c>
      <c r="I300" s="201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173</v>
      </c>
      <c r="AU300" s="206" t="s">
        <v>84</v>
      </c>
      <c r="AV300" s="13" t="s">
        <v>80</v>
      </c>
      <c r="AW300" s="13" t="s">
        <v>35</v>
      </c>
      <c r="AX300" s="13" t="s">
        <v>75</v>
      </c>
      <c r="AY300" s="206" t="s">
        <v>159</v>
      </c>
    </row>
    <row r="301" spans="1:65" s="14" customFormat="1" ht="11.25">
      <c r="B301" s="207"/>
      <c r="C301" s="208"/>
      <c r="D301" s="190" t="s">
        <v>173</v>
      </c>
      <c r="E301" s="209" t="s">
        <v>19</v>
      </c>
      <c r="F301" s="210" t="s">
        <v>93</v>
      </c>
      <c r="G301" s="208"/>
      <c r="H301" s="211">
        <v>5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173</v>
      </c>
      <c r="AU301" s="217" t="s">
        <v>84</v>
      </c>
      <c r="AV301" s="14" t="s">
        <v>84</v>
      </c>
      <c r="AW301" s="14" t="s">
        <v>35</v>
      </c>
      <c r="AX301" s="14" t="s">
        <v>80</v>
      </c>
      <c r="AY301" s="217" t="s">
        <v>159</v>
      </c>
    </row>
    <row r="302" spans="1:65" s="12" customFormat="1" ht="22.9" customHeight="1">
      <c r="B302" s="161"/>
      <c r="C302" s="162"/>
      <c r="D302" s="163" t="s">
        <v>74</v>
      </c>
      <c r="E302" s="175" t="s">
        <v>563</v>
      </c>
      <c r="F302" s="175" t="s">
        <v>564</v>
      </c>
      <c r="G302" s="162"/>
      <c r="H302" s="162"/>
      <c r="I302" s="165"/>
      <c r="J302" s="176">
        <f>BK302</f>
        <v>0</v>
      </c>
      <c r="K302" s="162"/>
      <c r="L302" s="167"/>
      <c r="M302" s="168"/>
      <c r="N302" s="169"/>
      <c r="O302" s="169"/>
      <c r="P302" s="170">
        <f>SUM(P303:P419)</f>
        <v>0</v>
      </c>
      <c r="Q302" s="169"/>
      <c r="R302" s="170">
        <f>SUM(R303:R419)</f>
        <v>0.11475831000000003</v>
      </c>
      <c r="S302" s="169"/>
      <c r="T302" s="171">
        <f>SUM(T303:T419)</f>
        <v>8.1150000000000005E-4</v>
      </c>
      <c r="AR302" s="172" t="s">
        <v>84</v>
      </c>
      <c r="AT302" s="173" t="s">
        <v>74</v>
      </c>
      <c r="AU302" s="173" t="s">
        <v>80</v>
      </c>
      <c r="AY302" s="172" t="s">
        <v>159</v>
      </c>
      <c r="BK302" s="174">
        <f>SUM(BK303:BK419)</f>
        <v>0</v>
      </c>
    </row>
    <row r="303" spans="1:65" s="2" customFormat="1" ht="24.2" customHeight="1">
      <c r="A303" s="37"/>
      <c r="B303" s="38"/>
      <c r="C303" s="177" t="s">
        <v>577</v>
      </c>
      <c r="D303" s="177" t="s">
        <v>163</v>
      </c>
      <c r="E303" s="178" t="s">
        <v>881</v>
      </c>
      <c r="F303" s="179" t="s">
        <v>882</v>
      </c>
      <c r="G303" s="180" t="s">
        <v>233</v>
      </c>
      <c r="H303" s="181">
        <v>27.05</v>
      </c>
      <c r="I303" s="182"/>
      <c r="J303" s="183">
        <f>ROUND(I303*H303,2)</f>
        <v>0</v>
      </c>
      <c r="K303" s="179" t="s">
        <v>167</v>
      </c>
      <c r="L303" s="42"/>
      <c r="M303" s="184" t="s">
        <v>19</v>
      </c>
      <c r="N303" s="185" t="s">
        <v>46</v>
      </c>
      <c r="O303" s="67"/>
      <c r="P303" s="186">
        <f>O303*H303</f>
        <v>0</v>
      </c>
      <c r="Q303" s="186">
        <v>0</v>
      </c>
      <c r="R303" s="186">
        <f>Q303*H303</f>
        <v>0</v>
      </c>
      <c r="S303" s="186">
        <v>3.0000000000000001E-5</v>
      </c>
      <c r="T303" s="187">
        <f>S303*H303</f>
        <v>8.1150000000000005E-4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8" t="s">
        <v>228</v>
      </c>
      <c r="AT303" s="188" t="s">
        <v>163</v>
      </c>
      <c r="AU303" s="188" t="s">
        <v>84</v>
      </c>
      <c r="AY303" s="20" t="s">
        <v>159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20" t="s">
        <v>80</v>
      </c>
      <c r="BK303" s="189">
        <f>ROUND(I303*H303,2)</f>
        <v>0</v>
      </c>
      <c r="BL303" s="20" t="s">
        <v>228</v>
      </c>
      <c r="BM303" s="188" t="s">
        <v>1460</v>
      </c>
    </row>
    <row r="304" spans="1:65" s="2" customFormat="1" ht="19.5">
      <c r="A304" s="37"/>
      <c r="B304" s="38"/>
      <c r="C304" s="39"/>
      <c r="D304" s="190" t="s">
        <v>169</v>
      </c>
      <c r="E304" s="39"/>
      <c r="F304" s="191" t="s">
        <v>884</v>
      </c>
      <c r="G304" s="39"/>
      <c r="H304" s="39"/>
      <c r="I304" s="192"/>
      <c r="J304" s="39"/>
      <c r="K304" s="39"/>
      <c r="L304" s="42"/>
      <c r="M304" s="193"/>
      <c r="N304" s="194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169</v>
      </c>
      <c r="AU304" s="20" t="s">
        <v>84</v>
      </c>
    </row>
    <row r="305" spans="1:65" s="2" customFormat="1" ht="11.25">
      <c r="A305" s="37"/>
      <c r="B305" s="38"/>
      <c r="C305" s="39"/>
      <c r="D305" s="195" t="s">
        <v>171</v>
      </c>
      <c r="E305" s="39"/>
      <c r="F305" s="196" t="s">
        <v>885</v>
      </c>
      <c r="G305" s="39"/>
      <c r="H305" s="39"/>
      <c r="I305" s="192"/>
      <c r="J305" s="39"/>
      <c r="K305" s="39"/>
      <c r="L305" s="42"/>
      <c r="M305" s="193"/>
      <c r="N305" s="194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171</v>
      </c>
      <c r="AU305" s="20" t="s">
        <v>84</v>
      </c>
    </row>
    <row r="306" spans="1:65" s="13" customFormat="1" ht="11.25">
      <c r="B306" s="197"/>
      <c r="C306" s="198"/>
      <c r="D306" s="190" t="s">
        <v>173</v>
      </c>
      <c r="E306" s="199" t="s">
        <v>19</v>
      </c>
      <c r="F306" s="200" t="s">
        <v>1036</v>
      </c>
      <c r="G306" s="198"/>
      <c r="H306" s="199" t="s">
        <v>19</v>
      </c>
      <c r="I306" s="201"/>
      <c r="J306" s="198"/>
      <c r="K306" s="198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173</v>
      </c>
      <c r="AU306" s="206" t="s">
        <v>84</v>
      </c>
      <c r="AV306" s="13" t="s">
        <v>80</v>
      </c>
      <c r="AW306" s="13" t="s">
        <v>35</v>
      </c>
      <c r="AX306" s="13" t="s">
        <v>75</v>
      </c>
      <c r="AY306" s="206" t="s">
        <v>159</v>
      </c>
    </row>
    <row r="307" spans="1:65" s="14" customFormat="1" ht="11.25">
      <c r="B307" s="207"/>
      <c r="C307" s="208"/>
      <c r="D307" s="190" t="s">
        <v>173</v>
      </c>
      <c r="E307" s="209" t="s">
        <v>19</v>
      </c>
      <c r="F307" s="210" t="s">
        <v>1407</v>
      </c>
      <c r="G307" s="208"/>
      <c r="H307" s="211">
        <v>17.7</v>
      </c>
      <c r="I307" s="212"/>
      <c r="J307" s="208"/>
      <c r="K307" s="208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173</v>
      </c>
      <c r="AU307" s="217" t="s">
        <v>84</v>
      </c>
      <c r="AV307" s="14" t="s">
        <v>84</v>
      </c>
      <c r="AW307" s="14" t="s">
        <v>35</v>
      </c>
      <c r="AX307" s="14" t="s">
        <v>75</v>
      </c>
      <c r="AY307" s="217" t="s">
        <v>159</v>
      </c>
    </row>
    <row r="308" spans="1:65" s="13" customFormat="1" ht="11.25">
      <c r="B308" s="197"/>
      <c r="C308" s="198"/>
      <c r="D308" s="190" t="s">
        <v>173</v>
      </c>
      <c r="E308" s="199" t="s">
        <v>19</v>
      </c>
      <c r="F308" s="200" t="s">
        <v>1038</v>
      </c>
      <c r="G308" s="198"/>
      <c r="H308" s="199" t="s">
        <v>19</v>
      </c>
      <c r="I308" s="201"/>
      <c r="J308" s="198"/>
      <c r="K308" s="198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173</v>
      </c>
      <c r="AU308" s="206" t="s">
        <v>84</v>
      </c>
      <c r="AV308" s="13" t="s">
        <v>80</v>
      </c>
      <c r="AW308" s="13" t="s">
        <v>35</v>
      </c>
      <c r="AX308" s="13" t="s">
        <v>75</v>
      </c>
      <c r="AY308" s="206" t="s">
        <v>159</v>
      </c>
    </row>
    <row r="309" spans="1:65" s="14" customFormat="1" ht="11.25">
      <c r="B309" s="207"/>
      <c r="C309" s="208"/>
      <c r="D309" s="190" t="s">
        <v>173</v>
      </c>
      <c r="E309" s="209" t="s">
        <v>19</v>
      </c>
      <c r="F309" s="210" t="s">
        <v>1408</v>
      </c>
      <c r="G309" s="208"/>
      <c r="H309" s="211">
        <v>9.35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173</v>
      </c>
      <c r="AU309" s="217" t="s">
        <v>84</v>
      </c>
      <c r="AV309" s="14" t="s">
        <v>84</v>
      </c>
      <c r="AW309" s="14" t="s">
        <v>35</v>
      </c>
      <c r="AX309" s="14" t="s">
        <v>75</v>
      </c>
      <c r="AY309" s="217" t="s">
        <v>159</v>
      </c>
    </row>
    <row r="310" spans="1:65" s="15" customFormat="1" ht="11.25">
      <c r="B310" s="218"/>
      <c r="C310" s="219"/>
      <c r="D310" s="190" t="s">
        <v>173</v>
      </c>
      <c r="E310" s="220" t="s">
        <v>19</v>
      </c>
      <c r="F310" s="221" t="s">
        <v>272</v>
      </c>
      <c r="G310" s="219"/>
      <c r="H310" s="222">
        <v>27.049999999999997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173</v>
      </c>
      <c r="AU310" s="228" t="s">
        <v>84</v>
      </c>
      <c r="AV310" s="15" t="s">
        <v>90</v>
      </c>
      <c r="AW310" s="15" t="s">
        <v>35</v>
      </c>
      <c r="AX310" s="15" t="s">
        <v>80</v>
      </c>
      <c r="AY310" s="228" t="s">
        <v>159</v>
      </c>
    </row>
    <row r="311" spans="1:65" s="2" customFormat="1" ht="16.5" customHeight="1">
      <c r="A311" s="37"/>
      <c r="B311" s="38"/>
      <c r="C311" s="230" t="s">
        <v>584</v>
      </c>
      <c r="D311" s="230" t="s">
        <v>530</v>
      </c>
      <c r="E311" s="231" t="s">
        <v>887</v>
      </c>
      <c r="F311" s="232" t="s">
        <v>888</v>
      </c>
      <c r="G311" s="233" t="s">
        <v>233</v>
      </c>
      <c r="H311" s="234">
        <v>29.754999999999999</v>
      </c>
      <c r="I311" s="235"/>
      <c r="J311" s="236">
        <f>ROUND(I311*H311,2)</f>
        <v>0</v>
      </c>
      <c r="K311" s="232" t="s">
        <v>167</v>
      </c>
      <c r="L311" s="237"/>
      <c r="M311" s="238" t="s">
        <v>19</v>
      </c>
      <c r="N311" s="239" t="s">
        <v>46</v>
      </c>
      <c r="O311" s="67"/>
      <c r="P311" s="186">
        <f>O311*H311</f>
        <v>0</v>
      </c>
      <c r="Q311" s="186">
        <v>8.9999999999999998E-4</v>
      </c>
      <c r="R311" s="186">
        <f>Q311*H311</f>
        <v>2.6779499999999998E-2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513</v>
      </c>
      <c r="AT311" s="188" t="s">
        <v>530</v>
      </c>
      <c r="AU311" s="188" t="s">
        <v>84</v>
      </c>
      <c r="AY311" s="20" t="s">
        <v>159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80</v>
      </c>
      <c r="BK311" s="189">
        <f>ROUND(I311*H311,2)</f>
        <v>0</v>
      </c>
      <c r="BL311" s="20" t="s">
        <v>228</v>
      </c>
      <c r="BM311" s="188" t="s">
        <v>1461</v>
      </c>
    </row>
    <row r="312" spans="1:65" s="2" customFormat="1" ht="11.25">
      <c r="A312" s="37"/>
      <c r="B312" s="38"/>
      <c r="C312" s="39"/>
      <c r="D312" s="190" t="s">
        <v>169</v>
      </c>
      <c r="E312" s="39"/>
      <c r="F312" s="191" t="s">
        <v>888</v>
      </c>
      <c r="G312" s="39"/>
      <c r="H312" s="39"/>
      <c r="I312" s="192"/>
      <c r="J312" s="39"/>
      <c r="K312" s="39"/>
      <c r="L312" s="42"/>
      <c r="M312" s="193"/>
      <c r="N312" s="194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169</v>
      </c>
      <c r="AU312" s="20" t="s">
        <v>84</v>
      </c>
    </row>
    <row r="313" spans="1:65" s="14" customFormat="1" ht="11.25">
      <c r="B313" s="207"/>
      <c r="C313" s="208"/>
      <c r="D313" s="190" t="s">
        <v>173</v>
      </c>
      <c r="E313" s="209" t="s">
        <v>19</v>
      </c>
      <c r="F313" s="210" t="s">
        <v>1436</v>
      </c>
      <c r="G313" s="208"/>
      <c r="H313" s="211">
        <v>27.05</v>
      </c>
      <c r="I313" s="212"/>
      <c r="J313" s="208"/>
      <c r="K313" s="208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173</v>
      </c>
      <c r="AU313" s="217" t="s">
        <v>84</v>
      </c>
      <c r="AV313" s="14" t="s">
        <v>84</v>
      </c>
      <c r="AW313" s="14" t="s">
        <v>35</v>
      </c>
      <c r="AX313" s="14" t="s">
        <v>80</v>
      </c>
      <c r="AY313" s="217" t="s">
        <v>159</v>
      </c>
    </row>
    <row r="314" spans="1:65" s="14" customFormat="1" ht="11.25">
      <c r="B314" s="207"/>
      <c r="C314" s="208"/>
      <c r="D314" s="190" t="s">
        <v>173</v>
      </c>
      <c r="E314" s="208"/>
      <c r="F314" s="210" t="s">
        <v>1462</v>
      </c>
      <c r="G314" s="208"/>
      <c r="H314" s="211">
        <v>29.754999999999999</v>
      </c>
      <c r="I314" s="212"/>
      <c r="J314" s="208"/>
      <c r="K314" s="208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173</v>
      </c>
      <c r="AU314" s="217" t="s">
        <v>84</v>
      </c>
      <c r="AV314" s="14" t="s">
        <v>84</v>
      </c>
      <c r="AW314" s="14" t="s">
        <v>4</v>
      </c>
      <c r="AX314" s="14" t="s">
        <v>80</v>
      </c>
      <c r="AY314" s="217" t="s">
        <v>159</v>
      </c>
    </row>
    <row r="315" spans="1:65" s="2" customFormat="1" ht="16.5" customHeight="1">
      <c r="A315" s="37"/>
      <c r="B315" s="38"/>
      <c r="C315" s="177" t="s">
        <v>590</v>
      </c>
      <c r="D315" s="177" t="s">
        <v>163</v>
      </c>
      <c r="E315" s="178" t="s">
        <v>591</v>
      </c>
      <c r="F315" s="179" t="s">
        <v>592</v>
      </c>
      <c r="G315" s="180" t="s">
        <v>233</v>
      </c>
      <c r="H315" s="181">
        <v>1</v>
      </c>
      <c r="I315" s="182"/>
      <c r="J315" s="183">
        <f>ROUND(I315*H315,2)</f>
        <v>0</v>
      </c>
      <c r="K315" s="179" t="s">
        <v>167</v>
      </c>
      <c r="L315" s="42"/>
      <c r="M315" s="184" t="s">
        <v>19</v>
      </c>
      <c r="N315" s="185" t="s">
        <v>46</v>
      </c>
      <c r="O315" s="67"/>
      <c r="P315" s="186">
        <f>O315*H315</f>
        <v>0</v>
      </c>
      <c r="Q315" s="186">
        <v>6.9999999999999994E-5</v>
      </c>
      <c r="R315" s="186">
        <f>Q315*H315</f>
        <v>6.9999999999999994E-5</v>
      </c>
      <c r="S315" s="186">
        <v>0</v>
      </c>
      <c r="T315" s="18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8" t="s">
        <v>228</v>
      </c>
      <c r="AT315" s="188" t="s">
        <v>163</v>
      </c>
      <c r="AU315" s="188" t="s">
        <v>84</v>
      </c>
      <c r="AY315" s="20" t="s">
        <v>159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20" t="s">
        <v>80</v>
      </c>
      <c r="BK315" s="189">
        <f>ROUND(I315*H315,2)</f>
        <v>0</v>
      </c>
      <c r="BL315" s="20" t="s">
        <v>228</v>
      </c>
      <c r="BM315" s="188" t="s">
        <v>1463</v>
      </c>
    </row>
    <row r="316" spans="1:65" s="2" customFormat="1" ht="19.5">
      <c r="A316" s="37"/>
      <c r="B316" s="38"/>
      <c r="C316" s="39"/>
      <c r="D316" s="190" t="s">
        <v>169</v>
      </c>
      <c r="E316" s="39"/>
      <c r="F316" s="191" t="s">
        <v>594</v>
      </c>
      <c r="G316" s="39"/>
      <c r="H316" s="39"/>
      <c r="I316" s="192"/>
      <c r="J316" s="39"/>
      <c r="K316" s="39"/>
      <c r="L316" s="42"/>
      <c r="M316" s="193"/>
      <c r="N316" s="194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169</v>
      </c>
      <c r="AU316" s="20" t="s">
        <v>84</v>
      </c>
    </row>
    <row r="317" spans="1:65" s="2" customFormat="1" ht="11.25">
      <c r="A317" s="37"/>
      <c r="B317" s="38"/>
      <c r="C317" s="39"/>
      <c r="D317" s="195" t="s">
        <v>171</v>
      </c>
      <c r="E317" s="39"/>
      <c r="F317" s="196" t="s">
        <v>595</v>
      </c>
      <c r="G317" s="39"/>
      <c r="H317" s="39"/>
      <c r="I317" s="192"/>
      <c r="J317" s="39"/>
      <c r="K317" s="39"/>
      <c r="L317" s="42"/>
      <c r="M317" s="193"/>
      <c r="N317" s="194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171</v>
      </c>
      <c r="AU317" s="20" t="s">
        <v>84</v>
      </c>
    </row>
    <row r="318" spans="1:65" s="13" customFormat="1" ht="11.25">
      <c r="B318" s="197"/>
      <c r="C318" s="198"/>
      <c r="D318" s="190" t="s">
        <v>173</v>
      </c>
      <c r="E318" s="199" t="s">
        <v>19</v>
      </c>
      <c r="F318" s="200" t="s">
        <v>900</v>
      </c>
      <c r="G318" s="198"/>
      <c r="H318" s="199" t="s">
        <v>19</v>
      </c>
      <c r="I318" s="201"/>
      <c r="J318" s="198"/>
      <c r="K318" s="198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173</v>
      </c>
      <c r="AU318" s="206" t="s">
        <v>84</v>
      </c>
      <c r="AV318" s="13" t="s">
        <v>80</v>
      </c>
      <c r="AW318" s="13" t="s">
        <v>35</v>
      </c>
      <c r="AX318" s="13" t="s">
        <v>75</v>
      </c>
      <c r="AY318" s="206" t="s">
        <v>159</v>
      </c>
    </row>
    <row r="319" spans="1:65" s="14" customFormat="1" ht="11.25">
      <c r="B319" s="207"/>
      <c r="C319" s="208"/>
      <c r="D319" s="190" t="s">
        <v>173</v>
      </c>
      <c r="E319" s="209" t="s">
        <v>19</v>
      </c>
      <c r="F319" s="210" t="s">
        <v>80</v>
      </c>
      <c r="G319" s="208"/>
      <c r="H319" s="211">
        <v>1</v>
      </c>
      <c r="I319" s="212"/>
      <c r="J319" s="208"/>
      <c r="K319" s="208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173</v>
      </c>
      <c r="AU319" s="217" t="s">
        <v>84</v>
      </c>
      <c r="AV319" s="14" t="s">
        <v>84</v>
      </c>
      <c r="AW319" s="14" t="s">
        <v>35</v>
      </c>
      <c r="AX319" s="14" t="s">
        <v>80</v>
      </c>
      <c r="AY319" s="217" t="s">
        <v>159</v>
      </c>
    </row>
    <row r="320" spans="1:65" s="2" customFormat="1" ht="37.9" customHeight="1">
      <c r="A320" s="37"/>
      <c r="B320" s="38"/>
      <c r="C320" s="177" t="s">
        <v>597</v>
      </c>
      <c r="D320" s="177" t="s">
        <v>163</v>
      </c>
      <c r="E320" s="178" t="s">
        <v>598</v>
      </c>
      <c r="F320" s="179" t="s">
        <v>599</v>
      </c>
      <c r="G320" s="180" t="s">
        <v>233</v>
      </c>
      <c r="H320" s="181">
        <v>1</v>
      </c>
      <c r="I320" s="182"/>
      <c r="J320" s="183">
        <f>ROUND(I320*H320,2)</f>
        <v>0</v>
      </c>
      <c r="K320" s="179" t="s">
        <v>167</v>
      </c>
      <c r="L320" s="42"/>
      <c r="M320" s="184" t="s">
        <v>19</v>
      </c>
      <c r="N320" s="185" t="s">
        <v>46</v>
      </c>
      <c r="O320" s="67"/>
      <c r="P320" s="186">
        <f>O320*H320</f>
        <v>0</v>
      </c>
      <c r="Q320" s="186">
        <v>2.2000000000000001E-4</v>
      </c>
      <c r="R320" s="186">
        <f>Q320*H320</f>
        <v>2.2000000000000001E-4</v>
      </c>
      <c r="S320" s="186">
        <v>0</v>
      </c>
      <c r="T320" s="18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8" t="s">
        <v>228</v>
      </c>
      <c r="AT320" s="188" t="s">
        <v>163</v>
      </c>
      <c r="AU320" s="188" t="s">
        <v>84</v>
      </c>
      <c r="AY320" s="20" t="s">
        <v>159</v>
      </c>
      <c r="BE320" s="189">
        <f>IF(N320="základní",J320,0)</f>
        <v>0</v>
      </c>
      <c r="BF320" s="189">
        <f>IF(N320="snížená",J320,0)</f>
        <v>0</v>
      </c>
      <c r="BG320" s="189">
        <f>IF(N320="zákl. přenesená",J320,0)</f>
        <v>0</v>
      </c>
      <c r="BH320" s="189">
        <f>IF(N320="sníž. přenesená",J320,0)</f>
        <v>0</v>
      </c>
      <c r="BI320" s="189">
        <f>IF(N320="nulová",J320,0)</f>
        <v>0</v>
      </c>
      <c r="BJ320" s="20" t="s">
        <v>80</v>
      </c>
      <c r="BK320" s="189">
        <f>ROUND(I320*H320,2)</f>
        <v>0</v>
      </c>
      <c r="BL320" s="20" t="s">
        <v>228</v>
      </c>
      <c r="BM320" s="188" t="s">
        <v>1464</v>
      </c>
    </row>
    <row r="321" spans="1:65" s="2" customFormat="1" ht="19.5">
      <c r="A321" s="37"/>
      <c r="B321" s="38"/>
      <c r="C321" s="39"/>
      <c r="D321" s="190" t="s">
        <v>169</v>
      </c>
      <c r="E321" s="39"/>
      <c r="F321" s="191" t="s">
        <v>601</v>
      </c>
      <c r="G321" s="39"/>
      <c r="H321" s="39"/>
      <c r="I321" s="192"/>
      <c r="J321" s="39"/>
      <c r="K321" s="39"/>
      <c r="L321" s="42"/>
      <c r="M321" s="193"/>
      <c r="N321" s="194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169</v>
      </c>
      <c r="AU321" s="20" t="s">
        <v>84</v>
      </c>
    </row>
    <row r="322" spans="1:65" s="2" customFormat="1" ht="11.25">
      <c r="A322" s="37"/>
      <c r="B322" s="38"/>
      <c r="C322" s="39"/>
      <c r="D322" s="195" t="s">
        <v>171</v>
      </c>
      <c r="E322" s="39"/>
      <c r="F322" s="196" t="s">
        <v>602</v>
      </c>
      <c r="G322" s="39"/>
      <c r="H322" s="39"/>
      <c r="I322" s="192"/>
      <c r="J322" s="39"/>
      <c r="K322" s="39"/>
      <c r="L322" s="42"/>
      <c r="M322" s="193"/>
      <c r="N322" s="194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171</v>
      </c>
      <c r="AU322" s="20" t="s">
        <v>84</v>
      </c>
    </row>
    <row r="323" spans="1:65" s="2" customFormat="1" ht="24.2" customHeight="1">
      <c r="A323" s="37"/>
      <c r="B323" s="38"/>
      <c r="C323" s="177" t="s">
        <v>610</v>
      </c>
      <c r="D323" s="177" t="s">
        <v>163</v>
      </c>
      <c r="E323" s="178" t="s">
        <v>904</v>
      </c>
      <c r="F323" s="179" t="s">
        <v>905</v>
      </c>
      <c r="G323" s="180" t="s">
        <v>233</v>
      </c>
      <c r="H323" s="181">
        <v>1</v>
      </c>
      <c r="I323" s="182"/>
      <c r="J323" s="183">
        <f>ROUND(I323*H323,2)</f>
        <v>0</v>
      </c>
      <c r="K323" s="179" t="s">
        <v>167</v>
      </c>
      <c r="L323" s="42"/>
      <c r="M323" s="184" t="s">
        <v>19</v>
      </c>
      <c r="N323" s="185" t="s">
        <v>46</v>
      </c>
      <c r="O323" s="67"/>
      <c r="P323" s="186">
        <f>O323*H323</f>
        <v>0</v>
      </c>
      <c r="Q323" s="186">
        <v>1.3999999999999999E-4</v>
      </c>
      <c r="R323" s="186">
        <f>Q323*H323</f>
        <v>1.3999999999999999E-4</v>
      </c>
      <c r="S323" s="186">
        <v>0</v>
      </c>
      <c r="T323" s="18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8" t="s">
        <v>228</v>
      </c>
      <c r="AT323" s="188" t="s">
        <v>163</v>
      </c>
      <c r="AU323" s="188" t="s">
        <v>84</v>
      </c>
      <c r="AY323" s="20" t="s">
        <v>159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20" t="s">
        <v>80</v>
      </c>
      <c r="BK323" s="189">
        <f>ROUND(I323*H323,2)</f>
        <v>0</v>
      </c>
      <c r="BL323" s="20" t="s">
        <v>228</v>
      </c>
      <c r="BM323" s="188" t="s">
        <v>1465</v>
      </c>
    </row>
    <row r="324" spans="1:65" s="2" customFormat="1" ht="19.5">
      <c r="A324" s="37"/>
      <c r="B324" s="38"/>
      <c r="C324" s="39"/>
      <c r="D324" s="190" t="s">
        <v>169</v>
      </c>
      <c r="E324" s="39"/>
      <c r="F324" s="191" t="s">
        <v>907</v>
      </c>
      <c r="G324" s="39"/>
      <c r="H324" s="39"/>
      <c r="I324" s="192"/>
      <c r="J324" s="39"/>
      <c r="K324" s="39"/>
      <c r="L324" s="42"/>
      <c r="M324" s="193"/>
      <c r="N324" s="194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169</v>
      </c>
      <c r="AU324" s="20" t="s">
        <v>84</v>
      </c>
    </row>
    <row r="325" spans="1:65" s="2" customFormat="1" ht="11.25">
      <c r="A325" s="37"/>
      <c r="B325" s="38"/>
      <c r="C325" s="39"/>
      <c r="D325" s="195" t="s">
        <v>171</v>
      </c>
      <c r="E325" s="39"/>
      <c r="F325" s="196" t="s">
        <v>908</v>
      </c>
      <c r="G325" s="39"/>
      <c r="H325" s="39"/>
      <c r="I325" s="192"/>
      <c r="J325" s="39"/>
      <c r="K325" s="39"/>
      <c r="L325" s="42"/>
      <c r="M325" s="193"/>
      <c r="N325" s="194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171</v>
      </c>
      <c r="AU325" s="20" t="s">
        <v>84</v>
      </c>
    </row>
    <row r="326" spans="1:65" s="2" customFormat="1" ht="16.5" customHeight="1">
      <c r="A326" s="37"/>
      <c r="B326" s="38"/>
      <c r="C326" s="177" t="s">
        <v>616</v>
      </c>
      <c r="D326" s="177" t="s">
        <v>163</v>
      </c>
      <c r="E326" s="178" t="s">
        <v>617</v>
      </c>
      <c r="F326" s="179" t="s">
        <v>618</v>
      </c>
      <c r="G326" s="180" t="s">
        <v>233</v>
      </c>
      <c r="H326" s="181">
        <v>63.819000000000003</v>
      </c>
      <c r="I326" s="182"/>
      <c r="J326" s="183">
        <f>ROUND(I326*H326,2)</f>
        <v>0</v>
      </c>
      <c r="K326" s="179" t="s">
        <v>167</v>
      </c>
      <c r="L326" s="42"/>
      <c r="M326" s="184" t="s">
        <v>19</v>
      </c>
      <c r="N326" s="185" t="s">
        <v>46</v>
      </c>
      <c r="O326" s="67"/>
      <c r="P326" s="186">
        <f>O326*H326</f>
        <v>0</v>
      </c>
      <c r="Q326" s="186">
        <v>0</v>
      </c>
      <c r="R326" s="186">
        <f>Q326*H326</f>
        <v>0</v>
      </c>
      <c r="S326" s="186">
        <v>0</v>
      </c>
      <c r="T326" s="18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8" t="s">
        <v>228</v>
      </c>
      <c r="AT326" s="188" t="s">
        <v>163</v>
      </c>
      <c r="AU326" s="188" t="s">
        <v>84</v>
      </c>
      <c r="AY326" s="20" t="s">
        <v>159</v>
      </c>
      <c r="BE326" s="189">
        <f>IF(N326="základní",J326,0)</f>
        <v>0</v>
      </c>
      <c r="BF326" s="189">
        <f>IF(N326="snížená",J326,0)</f>
        <v>0</v>
      </c>
      <c r="BG326" s="189">
        <f>IF(N326="zákl. přenesená",J326,0)</f>
        <v>0</v>
      </c>
      <c r="BH326" s="189">
        <f>IF(N326="sníž. přenesená",J326,0)</f>
        <v>0</v>
      </c>
      <c r="BI326" s="189">
        <f>IF(N326="nulová",J326,0)</f>
        <v>0</v>
      </c>
      <c r="BJ326" s="20" t="s">
        <v>80</v>
      </c>
      <c r="BK326" s="189">
        <f>ROUND(I326*H326,2)</f>
        <v>0</v>
      </c>
      <c r="BL326" s="20" t="s">
        <v>228</v>
      </c>
      <c r="BM326" s="188" t="s">
        <v>1466</v>
      </c>
    </row>
    <row r="327" spans="1:65" s="2" customFormat="1" ht="11.25">
      <c r="A327" s="37"/>
      <c r="B327" s="38"/>
      <c r="C327" s="39"/>
      <c r="D327" s="190" t="s">
        <v>169</v>
      </c>
      <c r="E327" s="39"/>
      <c r="F327" s="191" t="s">
        <v>620</v>
      </c>
      <c r="G327" s="39"/>
      <c r="H327" s="39"/>
      <c r="I327" s="192"/>
      <c r="J327" s="39"/>
      <c r="K327" s="39"/>
      <c r="L327" s="42"/>
      <c r="M327" s="193"/>
      <c r="N327" s="194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169</v>
      </c>
      <c r="AU327" s="20" t="s">
        <v>84</v>
      </c>
    </row>
    <row r="328" spans="1:65" s="2" customFormat="1" ht="11.25">
      <c r="A328" s="37"/>
      <c r="B328" s="38"/>
      <c r="C328" s="39"/>
      <c r="D328" s="195" t="s">
        <v>171</v>
      </c>
      <c r="E328" s="39"/>
      <c r="F328" s="196" t="s">
        <v>621</v>
      </c>
      <c r="G328" s="39"/>
      <c r="H328" s="39"/>
      <c r="I328" s="192"/>
      <c r="J328" s="39"/>
      <c r="K328" s="39"/>
      <c r="L328" s="42"/>
      <c r="M328" s="193"/>
      <c r="N328" s="194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171</v>
      </c>
      <c r="AU328" s="20" t="s">
        <v>84</v>
      </c>
    </row>
    <row r="329" spans="1:65" s="13" customFormat="1" ht="11.25">
      <c r="B329" s="197"/>
      <c r="C329" s="198"/>
      <c r="D329" s="190" t="s">
        <v>173</v>
      </c>
      <c r="E329" s="199" t="s">
        <v>19</v>
      </c>
      <c r="F329" s="200" t="s">
        <v>1003</v>
      </c>
      <c r="G329" s="198"/>
      <c r="H329" s="199" t="s">
        <v>19</v>
      </c>
      <c r="I329" s="201"/>
      <c r="J329" s="198"/>
      <c r="K329" s="198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173</v>
      </c>
      <c r="AU329" s="206" t="s">
        <v>84</v>
      </c>
      <c r="AV329" s="13" t="s">
        <v>80</v>
      </c>
      <c r="AW329" s="13" t="s">
        <v>35</v>
      </c>
      <c r="AX329" s="13" t="s">
        <v>75</v>
      </c>
      <c r="AY329" s="206" t="s">
        <v>159</v>
      </c>
    </row>
    <row r="330" spans="1:65" s="14" customFormat="1" ht="11.25">
      <c r="B330" s="207"/>
      <c r="C330" s="208"/>
      <c r="D330" s="190" t="s">
        <v>173</v>
      </c>
      <c r="E330" s="209" t="s">
        <v>19</v>
      </c>
      <c r="F330" s="210" t="s">
        <v>1467</v>
      </c>
      <c r="G330" s="208"/>
      <c r="H330" s="211">
        <v>64.605000000000004</v>
      </c>
      <c r="I330" s="212"/>
      <c r="J330" s="208"/>
      <c r="K330" s="208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173</v>
      </c>
      <c r="AU330" s="217" t="s">
        <v>84</v>
      </c>
      <c r="AV330" s="14" t="s">
        <v>84</v>
      </c>
      <c r="AW330" s="14" t="s">
        <v>35</v>
      </c>
      <c r="AX330" s="14" t="s">
        <v>75</v>
      </c>
      <c r="AY330" s="217" t="s">
        <v>159</v>
      </c>
    </row>
    <row r="331" spans="1:65" s="14" customFormat="1" ht="11.25">
      <c r="B331" s="207"/>
      <c r="C331" s="208"/>
      <c r="D331" s="190" t="s">
        <v>173</v>
      </c>
      <c r="E331" s="209" t="s">
        <v>19</v>
      </c>
      <c r="F331" s="210" t="s">
        <v>1468</v>
      </c>
      <c r="G331" s="208"/>
      <c r="H331" s="211">
        <v>19.47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173</v>
      </c>
      <c r="AU331" s="217" t="s">
        <v>84</v>
      </c>
      <c r="AV331" s="14" t="s">
        <v>84</v>
      </c>
      <c r="AW331" s="14" t="s">
        <v>35</v>
      </c>
      <c r="AX331" s="14" t="s">
        <v>75</v>
      </c>
      <c r="AY331" s="217" t="s">
        <v>159</v>
      </c>
    </row>
    <row r="332" spans="1:65" s="13" customFormat="1" ht="11.25">
      <c r="B332" s="197"/>
      <c r="C332" s="198"/>
      <c r="D332" s="190" t="s">
        <v>173</v>
      </c>
      <c r="E332" s="199" t="s">
        <v>19</v>
      </c>
      <c r="F332" s="200" t="s">
        <v>1017</v>
      </c>
      <c r="G332" s="198"/>
      <c r="H332" s="199" t="s">
        <v>19</v>
      </c>
      <c r="I332" s="201"/>
      <c r="J332" s="198"/>
      <c r="K332" s="198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173</v>
      </c>
      <c r="AU332" s="206" t="s">
        <v>84</v>
      </c>
      <c r="AV332" s="13" t="s">
        <v>80</v>
      </c>
      <c r="AW332" s="13" t="s">
        <v>35</v>
      </c>
      <c r="AX332" s="13" t="s">
        <v>75</v>
      </c>
      <c r="AY332" s="206" t="s">
        <v>159</v>
      </c>
    </row>
    <row r="333" spans="1:65" s="14" customFormat="1" ht="11.25">
      <c r="B333" s="207"/>
      <c r="C333" s="208"/>
      <c r="D333" s="190" t="s">
        <v>173</v>
      </c>
      <c r="E333" s="209" t="s">
        <v>19</v>
      </c>
      <c r="F333" s="210" t="s">
        <v>1419</v>
      </c>
      <c r="G333" s="208"/>
      <c r="H333" s="211">
        <v>2.6549999999999998</v>
      </c>
      <c r="I333" s="212"/>
      <c r="J333" s="208"/>
      <c r="K333" s="208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173</v>
      </c>
      <c r="AU333" s="217" t="s">
        <v>84</v>
      </c>
      <c r="AV333" s="14" t="s">
        <v>84</v>
      </c>
      <c r="AW333" s="14" t="s">
        <v>35</v>
      </c>
      <c r="AX333" s="14" t="s">
        <v>75</v>
      </c>
      <c r="AY333" s="217" t="s">
        <v>159</v>
      </c>
    </row>
    <row r="334" spans="1:65" s="13" customFormat="1" ht="11.25">
      <c r="B334" s="197"/>
      <c r="C334" s="198"/>
      <c r="D334" s="190" t="s">
        <v>173</v>
      </c>
      <c r="E334" s="199" t="s">
        <v>19</v>
      </c>
      <c r="F334" s="200" t="s">
        <v>1469</v>
      </c>
      <c r="G334" s="198"/>
      <c r="H334" s="199" t="s">
        <v>19</v>
      </c>
      <c r="I334" s="201"/>
      <c r="J334" s="198"/>
      <c r="K334" s="198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173</v>
      </c>
      <c r="AU334" s="206" t="s">
        <v>84</v>
      </c>
      <c r="AV334" s="13" t="s">
        <v>80</v>
      </c>
      <c r="AW334" s="13" t="s">
        <v>35</v>
      </c>
      <c r="AX334" s="13" t="s">
        <v>75</v>
      </c>
      <c r="AY334" s="206" t="s">
        <v>159</v>
      </c>
    </row>
    <row r="335" spans="1:65" s="14" customFormat="1" ht="11.25">
      <c r="B335" s="207"/>
      <c r="C335" s="208"/>
      <c r="D335" s="190" t="s">
        <v>173</v>
      </c>
      <c r="E335" s="209" t="s">
        <v>19</v>
      </c>
      <c r="F335" s="210" t="s">
        <v>1470</v>
      </c>
      <c r="G335" s="208"/>
      <c r="H335" s="211">
        <v>1.77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173</v>
      </c>
      <c r="AU335" s="217" t="s">
        <v>84</v>
      </c>
      <c r="AV335" s="14" t="s">
        <v>84</v>
      </c>
      <c r="AW335" s="14" t="s">
        <v>35</v>
      </c>
      <c r="AX335" s="14" t="s">
        <v>75</v>
      </c>
      <c r="AY335" s="217" t="s">
        <v>159</v>
      </c>
    </row>
    <row r="336" spans="1:65" s="14" customFormat="1" ht="11.25">
      <c r="B336" s="207"/>
      <c r="C336" s="208"/>
      <c r="D336" s="190" t="s">
        <v>173</v>
      </c>
      <c r="E336" s="209" t="s">
        <v>19</v>
      </c>
      <c r="F336" s="210" t="s">
        <v>1471</v>
      </c>
      <c r="G336" s="208"/>
      <c r="H336" s="211">
        <v>0.43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173</v>
      </c>
      <c r="AU336" s="217" t="s">
        <v>84</v>
      </c>
      <c r="AV336" s="14" t="s">
        <v>84</v>
      </c>
      <c r="AW336" s="14" t="s">
        <v>35</v>
      </c>
      <c r="AX336" s="14" t="s">
        <v>75</v>
      </c>
      <c r="AY336" s="217" t="s">
        <v>159</v>
      </c>
    </row>
    <row r="337" spans="1:65" s="14" customFormat="1" ht="11.25">
      <c r="B337" s="207"/>
      <c r="C337" s="208"/>
      <c r="D337" s="190" t="s">
        <v>173</v>
      </c>
      <c r="E337" s="209" t="s">
        <v>19</v>
      </c>
      <c r="F337" s="210" t="s">
        <v>1472</v>
      </c>
      <c r="G337" s="208"/>
      <c r="H337" s="211">
        <v>0.52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173</v>
      </c>
      <c r="AU337" s="217" t="s">
        <v>84</v>
      </c>
      <c r="AV337" s="14" t="s">
        <v>84</v>
      </c>
      <c r="AW337" s="14" t="s">
        <v>35</v>
      </c>
      <c r="AX337" s="14" t="s">
        <v>75</v>
      </c>
      <c r="AY337" s="217" t="s">
        <v>159</v>
      </c>
    </row>
    <row r="338" spans="1:65" s="13" customFormat="1" ht="11.25">
      <c r="B338" s="197"/>
      <c r="C338" s="198"/>
      <c r="D338" s="190" t="s">
        <v>173</v>
      </c>
      <c r="E338" s="199" t="s">
        <v>19</v>
      </c>
      <c r="F338" s="200" t="s">
        <v>920</v>
      </c>
      <c r="G338" s="198"/>
      <c r="H338" s="199" t="s">
        <v>19</v>
      </c>
      <c r="I338" s="201"/>
      <c r="J338" s="198"/>
      <c r="K338" s="198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173</v>
      </c>
      <c r="AU338" s="206" t="s">
        <v>84</v>
      </c>
      <c r="AV338" s="13" t="s">
        <v>80</v>
      </c>
      <c r="AW338" s="13" t="s">
        <v>35</v>
      </c>
      <c r="AX338" s="13" t="s">
        <v>75</v>
      </c>
      <c r="AY338" s="206" t="s">
        <v>159</v>
      </c>
    </row>
    <row r="339" spans="1:65" s="13" customFormat="1" ht="11.25">
      <c r="B339" s="197"/>
      <c r="C339" s="198"/>
      <c r="D339" s="190" t="s">
        <v>173</v>
      </c>
      <c r="E339" s="199" t="s">
        <v>19</v>
      </c>
      <c r="F339" s="200" t="s">
        <v>1078</v>
      </c>
      <c r="G339" s="198"/>
      <c r="H339" s="199" t="s">
        <v>19</v>
      </c>
      <c r="I339" s="201"/>
      <c r="J339" s="198"/>
      <c r="K339" s="198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173</v>
      </c>
      <c r="AU339" s="206" t="s">
        <v>84</v>
      </c>
      <c r="AV339" s="13" t="s">
        <v>80</v>
      </c>
      <c r="AW339" s="13" t="s">
        <v>35</v>
      </c>
      <c r="AX339" s="13" t="s">
        <v>75</v>
      </c>
      <c r="AY339" s="206" t="s">
        <v>159</v>
      </c>
    </row>
    <row r="340" spans="1:65" s="14" customFormat="1" ht="11.25">
      <c r="B340" s="207"/>
      <c r="C340" s="208"/>
      <c r="D340" s="190" t="s">
        <v>173</v>
      </c>
      <c r="E340" s="209" t="s">
        <v>19</v>
      </c>
      <c r="F340" s="210" t="s">
        <v>1473</v>
      </c>
      <c r="G340" s="208"/>
      <c r="H340" s="211">
        <v>-7.14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173</v>
      </c>
      <c r="AU340" s="217" t="s">
        <v>84</v>
      </c>
      <c r="AV340" s="14" t="s">
        <v>84</v>
      </c>
      <c r="AW340" s="14" t="s">
        <v>35</v>
      </c>
      <c r="AX340" s="14" t="s">
        <v>75</v>
      </c>
      <c r="AY340" s="217" t="s">
        <v>159</v>
      </c>
    </row>
    <row r="341" spans="1:65" s="14" customFormat="1" ht="11.25">
      <c r="B341" s="207"/>
      <c r="C341" s="208"/>
      <c r="D341" s="190" t="s">
        <v>173</v>
      </c>
      <c r="E341" s="209" t="s">
        <v>19</v>
      </c>
      <c r="F341" s="210" t="s">
        <v>1474</v>
      </c>
      <c r="G341" s="208"/>
      <c r="H341" s="211">
        <v>-0.52500000000000002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173</v>
      </c>
      <c r="AU341" s="217" t="s">
        <v>84</v>
      </c>
      <c r="AV341" s="14" t="s">
        <v>84</v>
      </c>
      <c r="AW341" s="14" t="s">
        <v>35</v>
      </c>
      <c r="AX341" s="14" t="s">
        <v>75</v>
      </c>
      <c r="AY341" s="217" t="s">
        <v>159</v>
      </c>
    </row>
    <row r="342" spans="1:65" s="13" customFormat="1" ht="11.25">
      <c r="B342" s="197"/>
      <c r="C342" s="198"/>
      <c r="D342" s="190" t="s">
        <v>173</v>
      </c>
      <c r="E342" s="199" t="s">
        <v>19</v>
      </c>
      <c r="F342" s="200" t="s">
        <v>1189</v>
      </c>
      <c r="G342" s="198"/>
      <c r="H342" s="199" t="s">
        <v>19</v>
      </c>
      <c r="I342" s="201"/>
      <c r="J342" s="198"/>
      <c r="K342" s="198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173</v>
      </c>
      <c r="AU342" s="206" t="s">
        <v>84</v>
      </c>
      <c r="AV342" s="13" t="s">
        <v>80</v>
      </c>
      <c r="AW342" s="13" t="s">
        <v>35</v>
      </c>
      <c r="AX342" s="13" t="s">
        <v>75</v>
      </c>
      <c r="AY342" s="206" t="s">
        <v>159</v>
      </c>
    </row>
    <row r="343" spans="1:65" s="14" customFormat="1" ht="11.25">
      <c r="B343" s="207"/>
      <c r="C343" s="208"/>
      <c r="D343" s="190" t="s">
        <v>173</v>
      </c>
      <c r="E343" s="209" t="s">
        <v>19</v>
      </c>
      <c r="F343" s="210" t="s">
        <v>1475</v>
      </c>
      <c r="G343" s="208"/>
      <c r="H343" s="211">
        <v>-7.28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173</v>
      </c>
      <c r="AU343" s="217" t="s">
        <v>84</v>
      </c>
      <c r="AV343" s="14" t="s">
        <v>84</v>
      </c>
      <c r="AW343" s="14" t="s">
        <v>35</v>
      </c>
      <c r="AX343" s="14" t="s">
        <v>75</v>
      </c>
      <c r="AY343" s="217" t="s">
        <v>159</v>
      </c>
    </row>
    <row r="344" spans="1:65" s="14" customFormat="1" ht="11.25">
      <c r="B344" s="207"/>
      <c r="C344" s="208"/>
      <c r="D344" s="190" t="s">
        <v>173</v>
      </c>
      <c r="E344" s="209" t="s">
        <v>19</v>
      </c>
      <c r="F344" s="210" t="s">
        <v>1476</v>
      </c>
      <c r="G344" s="208"/>
      <c r="H344" s="211">
        <v>-0.45600000000000002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173</v>
      </c>
      <c r="AU344" s="217" t="s">
        <v>84</v>
      </c>
      <c r="AV344" s="14" t="s">
        <v>84</v>
      </c>
      <c r="AW344" s="14" t="s">
        <v>35</v>
      </c>
      <c r="AX344" s="14" t="s">
        <v>75</v>
      </c>
      <c r="AY344" s="217" t="s">
        <v>159</v>
      </c>
    </row>
    <row r="345" spans="1:65" s="13" customFormat="1" ht="11.25">
      <c r="B345" s="197"/>
      <c r="C345" s="198"/>
      <c r="D345" s="190" t="s">
        <v>173</v>
      </c>
      <c r="E345" s="199" t="s">
        <v>19</v>
      </c>
      <c r="F345" s="200" t="s">
        <v>1477</v>
      </c>
      <c r="G345" s="198"/>
      <c r="H345" s="199" t="s">
        <v>19</v>
      </c>
      <c r="I345" s="201"/>
      <c r="J345" s="198"/>
      <c r="K345" s="198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173</v>
      </c>
      <c r="AU345" s="206" t="s">
        <v>84</v>
      </c>
      <c r="AV345" s="13" t="s">
        <v>80</v>
      </c>
      <c r="AW345" s="13" t="s">
        <v>35</v>
      </c>
      <c r="AX345" s="13" t="s">
        <v>75</v>
      </c>
      <c r="AY345" s="206" t="s">
        <v>159</v>
      </c>
    </row>
    <row r="346" spans="1:65" s="14" customFormat="1" ht="11.25">
      <c r="B346" s="207"/>
      <c r="C346" s="208"/>
      <c r="D346" s="190" t="s">
        <v>173</v>
      </c>
      <c r="E346" s="209" t="s">
        <v>19</v>
      </c>
      <c r="F346" s="210" t="s">
        <v>1478</v>
      </c>
      <c r="G346" s="208"/>
      <c r="H346" s="211">
        <v>-6.9349999999999996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173</v>
      </c>
      <c r="AU346" s="217" t="s">
        <v>84</v>
      </c>
      <c r="AV346" s="14" t="s">
        <v>84</v>
      </c>
      <c r="AW346" s="14" t="s">
        <v>35</v>
      </c>
      <c r="AX346" s="14" t="s">
        <v>75</v>
      </c>
      <c r="AY346" s="217" t="s">
        <v>159</v>
      </c>
    </row>
    <row r="347" spans="1:65" s="14" customFormat="1" ht="11.25">
      <c r="B347" s="207"/>
      <c r="C347" s="208"/>
      <c r="D347" s="190" t="s">
        <v>173</v>
      </c>
      <c r="E347" s="209" t="s">
        <v>19</v>
      </c>
      <c r="F347" s="210" t="s">
        <v>1479</v>
      </c>
      <c r="G347" s="208"/>
      <c r="H347" s="211">
        <v>-3.2949999999999999</v>
      </c>
      <c r="I347" s="212"/>
      <c r="J347" s="208"/>
      <c r="K347" s="208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173</v>
      </c>
      <c r="AU347" s="217" t="s">
        <v>84</v>
      </c>
      <c r="AV347" s="14" t="s">
        <v>84</v>
      </c>
      <c r="AW347" s="14" t="s">
        <v>35</v>
      </c>
      <c r="AX347" s="14" t="s">
        <v>75</v>
      </c>
      <c r="AY347" s="217" t="s">
        <v>159</v>
      </c>
    </row>
    <row r="348" spans="1:65" s="2" customFormat="1" ht="16.5" customHeight="1">
      <c r="A348" s="37"/>
      <c r="B348" s="38"/>
      <c r="C348" s="177" t="s">
        <v>624</v>
      </c>
      <c r="D348" s="177" t="s">
        <v>163</v>
      </c>
      <c r="E348" s="178" t="s">
        <v>625</v>
      </c>
      <c r="F348" s="179" t="s">
        <v>626</v>
      </c>
      <c r="G348" s="180" t="s">
        <v>233</v>
      </c>
      <c r="H348" s="181">
        <v>63.819000000000003</v>
      </c>
      <c r="I348" s="182"/>
      <c r="J348" s="183">
        <f>ROUND(I348*H348,2)</f>
        <v>0</v>
      </c>
      <c r="K348" s="179" t="s">
        <v>167</v>
      </c>
      <c r="L348" s="42"/>
      <c r="M348" s="184" t="s">
        <v>19</v>
      </c>
      <c r="N348" s="185" t="s">
        <v>46</v>
      </c>
      <c r="O348" s="67"/>
      <c r="P348" s="186">
        <f>O348*H348</f>
        <v>0</v>
      </c>
      <c r="Q348" s="186">
        <v>0</v>
      </c>
      <c r="R348" s="186">
        <f>Q348*H348</f>
        <v>0</v>
      </c>
      <c r="S348" s="186">
        <v>0</v>
      </c>
      <c r="T348" s="18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8" t="s">
        <v>228</v>
      </c>
      <c r="AT348" s="188" t="s">
        <v>163</v>
      </c>
      <c r="AU348" s="188" t="s">
        <v>84</v>
      </c>
      <c r="AY348" s="20" t="s">
        <v>159</v>
      </c>
      <c r="BE348" s="189">
        <f>IF(N348="základní",J348,0)</f>
        <v>0</v>
      </c>
      <c r="BF348" s="189">
        <f>IF(N348="snížená",J348,0)</f>
        <v>0</v>
      </c>
      <c r="BG348" s="189">
        <f>IF(N348="zákl. přenesená",J348,0)</f>
        <v>0</v>
      </c>
      <c r="BH348" s="189">
        <f>IF(N348="sníž. přenesená",J348,0)</f>
        <v>0</v>
      </c>
      <c r="BI348" s="189">
        <f>IF(N348="nulová",J348,0)</f>
        <v>0</v>
      </c>
      <c r="BJ348" s="20" t="s">
        <v>80</v>
      </c>
      <c r="BK348" s="189">
        <f>ROUND(I348*H348,2)</f>
        <v>0</v>
      </c>
      <c r="BL348" s="20" t="s">
        <v>228</v>
      </c>
      <c r="BM348" s="188" t="s">
        <v>1480</v>
      </c>
    </row>
    <row r="349" spans="1:65" s="2" customFormat="1" ht="11.25">
      <c r="A349" s="37"/>
      <c r="B349" s="38"/>
      <c r="C349" s="39"/>
      <c r="D349" s="190" t="s">
        <v>169</v>
      </c>
      <c r="E349" s="39"/>
      <c r="F349" s="191" t="s">
        <v>628</v>
      </c>
      <c r="G349" s="39"/>
      <c r="H349" s="39"/>
      <c r="I349" s="192"/>
      <c r="J349" s="39"/>
      <c r="K349" s="39"/>
      <c r="L349" s="42"/>
      <c r="M349" s="193"/>
      <c r="N349" s="194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169</v>
      </c>
      <c r="AU349" s="20" t="s">
        <v>84</v>
      </c>
    </row>
    <row r="350" spans="1:65" s="2" customFormat="1" ht="11.25">
      <c r="A350" s="37"/>
      <c r="B350" s="38"/>
      <c r="C350" s="39"/>
      <c r="D350" s="195" t="s">
        <v>171</v>
      </c>
      <c r="E350" s="39"/>
      <c r="F350" s="196" t="s">
        <v>931</v>
      </c>
      <c r="G350" s="39"/>
      <c r="H350" s="39"/>
      <c r="I350" s="192"/>
      <c r="J350" s="39"/>
      <c r="K350" s="39"/>
      <c r="L350" s="42"/>
      <c r="M350" s="193"/>
      <c r="N350" s="194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171</v>
      </c>
      <c r="AU350" s="20" t="s">
        <v>84</v>
      </c>
    </row>
    <row r="351" spans="1:65" s="14" customFormat="1" ht="11.25">
      <c r="B351" s="207"/>
      <c r="C351" s="208"/>
      <c r="D351" s="190" t="s">
        <v>173</v>
      </c>
      <c r="E351" s="209" t="s">
        <v>19</v>
      </c>
      <c r="F351" s="210" t="s">
        <v>1389</v>
      </c>
      <c r="G351" s="208"/>
      <c r="H351" s="211">
        <v>63.819000000000003</v>
      </c>
      <c r="I351" s="212"/>
      <c r="J351" s="208"/>
      <c r="K351" s="208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173</v>
      </c>
      <c r="AU351" s="217" t="s">
        <v>84</v>
      </c>
      <c r="AV351" s="14" t="s">
        <v>84</v>
      </c>
      <c r="AW351" s="14" t="s">
        <v>35</v>
      </c>
      <c r="AX351" s="14" t="s">
        <v>80</v>
      </c>
      <c r="AY351" s="217" t="s">
        <v>159</v>
      </c>
    </row>
    <row r="352" spans="1:65" s="2" customFormat="1" ht="24.2" customHeight="1">
      <c r="A352" s="37"/>
      <c r="B352" s="38"/>
      <c r="C352" s="177" t="s">
        <v>629</v>
      </c>
      <c r="D352" s="177" t="s">
        <v>163</v>
      </c>
      <c r="E352" s="178" t="s">
        <v>933</v>
      </c>
      <c r="F352" s="179" t="s">
        <v>934</v>
      </c>
      <c r="G352" s="180" t="s">
        <v>233</v>
      </c>
      <c r="H352" s="181">
        <v>63.819000000000003</v>
      </c>
      <c r="I352" s="182"/>
      <c r="J352" s="183">
        <f>ROUND(I352*H352,2)</f>
        <v>0</v>
      </c>
      <c r="K352" s="179" t="s">
        <v>167</v>
      </c>
      <c r="L352" s="42"/>
      <c r="M352" s="184" t="s">
        <v>19</v>
      </c>
      <c r="N352" s="185" t="s">
        <v>46</v>
      </c>
      <c r="O352" s="67"/>
      <c r="P352" s="186">
        <f>O352*H352</f>
        <v>0</v>
      </c>
      <c r="Q352" s="186">
        <v>5.0000000000000001E-4</v>
      </c>
      <c r="R352" s="186">
        <f>Q352*H352</f>
        <v>3.19095E-2</v>
      </c>
      <c r="S352" s="186">
        <v>0</v>
      </c>
      <c r="T352" s="18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8" t="s">
        <v>228</v>
      </c>
      <c r="AT352" s="188" t="s">
        <v>163</v>
      </c>
      <c r="AU352" s="188" t="s">
        <v>84</v>
      </c>
      <c r="AY352" s="20" t="s">
        <v>159</v>
      </c>
      <c r="BE352" s="189">
        <f>IF(N352="základní",J352,0)</f>
        <v>0</v>
      </c>
      <c r="BF352" s="189">
        <f>IF(N352="snížená",J352,0)</f>
        <v>0</v>
      </c>
      <c r="BG352" s="189">
        <f>IF(N352="zákl. přenesená",J352,0)</f>
        <v>0</v>
      </c>
      <c r="BH352" s="189">
        <f>IF(N352="sníž. přenesená",J352,0)</f>
        <v>0</v>
      </c>
      <c r="BI352" s="189">
        <f>IF(N352="nulová",J352,0)</f>
        <v>0</v>
      </c>
      <c r="BJ352" s="20" t="s">
        <v>80</v>
      </c>
      <c r="BK352" s="189">
        <f>ROUND(I352*H352,2)</f>
        <v>0</v>
      </c>
      <c r="BL352" s="20" t="s">
        <v>228</v>
      </c>
      <c r="BM352" s="188" t="s">
        <v>1481</v>
      </c>
    </row>
    <row r="353" spans="1:65" s="2" customFormat="1" ht="19.5">
      <c r="A353" s="37"/>
      <c r="B353" s="38"/>
      <c r="C353" s="39"/>
      <c r="D353" s="190" t="s">
        <v>169</v>
      </c>
      <c r="E353" s="39"/>
      <c r="F353" s="191" t="s">
        <v>936</v>
      </c>
      <c r="G353" s="39"/>
      <c r="H353" s="39"/>
      <c r="I353" s="192"/>
      <c r="J353" s="39"/>
      <c r="K353" s="39"/>
      <c r="L353" s="42"/>
      <c r="M353" s="193"/>
      <c r="N353" s="194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169</v>
      </c>
      <c r="AU353" s="20" t="s">
        <v>84</v>
      </c>
    </row>
    <row r="354" spans="1:65" s="2" customFormat="1" ht="11.25">
      <c r="A354" s="37"/>
      <c r="B354" s="38"/>
      <c r="C354" s="39"/>
      <c r="D354" s="195" t="s">
        <v>171</v>
      </c>
      <c r="E354" s="39"/>
      <c r="F354" s="196" t="s">
        <v>937</v>
      </c>
      <c r="G354" s="39"/>
      <c r="H354" s="39"/>
      <c r="I354" s="192"/>
      <c r="J354" s="39"/>
      <c r="K354" s="39"/>
      <c r="L354" s="42"/>
      <c r="M354" s="193"/>
      <c r="N354" s="194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20" t="s">
        <v>171</v>
      </c>
      <c r="AU354" s="20" t="s">
        <v>84</v>
      </c>
    </row>
    <row r="355" spans="1:65" s="14" customFormat="1" ht="11.25">
      <c r="B355" s="207"/>
      <c r="C355" s="208"/>
      <c r="D355" s="190" t="s">
        <v>173</v>
      </c>
      <c r="E355" s="209" t="s">
        <v>19</v>
      </c>
      <c r="F355" s="210" t="s">
        <v>1389</v>
      </c>
      <c r="G355" s="208"/>
      <c r="H355" s="211">
        <v>63.819000000000003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173</v>
      </c>
      <c r="AU355" s="217" t="s">
        <v>84</v>
      </c>
      <c r="AV355" s="14" t="s">
        <v>84</v>
      </c>
      <c r="AW355" s="14" t="s">
        <v>35</v>
      </c>
      <c r="AX355" s="14" t="s">
        <v>80</v>
      </c>
      <c r="AY355" s="217" t="s">
        <v>159</v>
      </c>
    </row>
    <row r="356" spans="1:65" s="2" customFormat="1" ht="24.2" customHeight="1">
      <c r="A356" s="37"/>
      <c r="B356" s="38"/>
      <c r="C356" s="177" t="s">
        <v>635</v>
      </c>
      <c r="D356" s="177" t="s">
        <v>163</v>
      </c>
      <c r="E356" s="178" t="s">
        <v>636</v>
      </c>
      <c r="F356" s="179" t="s">
        <v>637</v>
      </c>
      <c r="G356" s="180" t="s">
        <v>233</v>
      </c>
      <c r="H356" s="181">
        <v>56.658999999999999</v>
      </c>
      <c r="I356" s="182"/>
      <c r="J356" s="183">
        <f>ROUND(I356*H356,2)</f>
        <v>0</v>
      </c>
      <c r="K356" s="179" t="s">
        <v>167</v>
      </c>
      <c r="L356" s="42"/>
      <c r="M356" s="184" t="s">
        <v>19</v>
      </c>
      <c r="N356" s="185" t="s">
        <v>46</v>
      </c>
      <c r="O356" s="67"/>
      <c r="P356" s="186">
        <f>O356*H356</f>
        <v>0</v>
      </c>
      <c r="Q356" s="186">
        <v>1.1E-4</v>
      </c>
      <c r="R356" s="186">
        <f>Q356*H356</f>
        <v>6.2324900000000003E-3</v>
      </c>
      <c r="S356" s="186">
        <v>0</v>
      </c>
      <c r="T356" s="18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8" t="s">
        <v>228</v>
      </c>
      <c r="AT356" s="188" t="s">
        <v>163</v>
      </c>
      <c r="AU356" s="188" t="s">
        <v>84</v>
      </c>
      <c r="AY356" s="20" t="s">
        <v>159</v>
      </c>
      <c r="BE356" s="189">
        <f>IF(N356="základní",J356,0)</f>
        <v>0</v>
      </c>
      <c r="BF356" s="189">
        <f>IF(N356="snížená",J356,0)</f>
        <v>0</v>
      </c>
      <c r="BG356" s="189">
        <f>IF(N356="zákl. přenesená",J356,0)</f>
        <v>0</v>
      </c>
      <c r="BH356" s="189">
        <f>IF(N356="sníž. přenesená",J356,0)</f>
        <v>0</v>
      </c>
      <c r="BI356" s="189">
        <f>IF(N356="nulová",J356,0)</f>
        <v>0</v>
      </c>
      <c r="BJ356" s="20" t="s">
        <v>80</v>
      </c>
      <c r="BK356" s="189">
        <f>ROUND(I356*H356,2)</f>
        <v>0</v>
      </c>
      <c r="BL356" s="20" t="s">
        <v>228</v>
      </c>
      <c r="BM356" s="188" t="s">
        <v>1482</v>
      </c>
    </row>
    <row r="357" spans="1:65" s="2" customFormat="1" ht="19.5">
      <c r="A357" s="37"/>
      <c r="B357" s="38"/>
      <c r="C357" s="39"/>
      <c r="D357" s="190" t="s">
        <v>169</v>
      </c>
      <c r="E357" s="39"/>
      <c r="F357" s="191" t="s">
        <v>639</v>
      </c>
      <c r="G357" s="39"/>
      <c r="H357" s="39"/>
      <c r="I357" s="192"/>
      <c r="J357" s="39"/>
      <c r="K357" s="39"/>
      <c r="L357" s="42"/>
      <c r="M357" s="193"/>
      <c r="N357" s="194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169</v>
      </c>
      <c r="AU357" s="20" t="s">
        <v>84</v>
      </c>
    </row>
    <row r="358" spans="1:65" s="2" customFormat="1" ht="11.25">
      <c r="A358" s="37"/>
      <c r="B358" s="38"/>
      <c r="C358" s="39"/>
      <c r="D358" s="195" t="s">
        <v>171</v>
      </c>
      <c r="E358" s="39"/>
      <c r="F358" s="196" t="s">
        <v>640</v>
      </c>
      <c r="G358" s="39"/>
      <c r="H358" s="39"/>
      <c r="I358" s="192"/>
      <c r="J358" s="39"/>
      <c r="K358" s="39"/>
      <c r="L358" s="42"/>
      <c r="M358" s="193"/>
      <c r="N358" s="194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171</v>
      </c>
      <c r="AU358" s="20" t="s">
        <v>84</v>
      </c>
    </row>
    <row r="359" spans="1:65" s="14" customFormat="1" ht="11.25">
      <c r="B359" s="207"/>
      <c r="C359" s="208"/>
      <c r="D359" s="190" t="s">
        <v>173</v>
      </c>
      <c r="E359" s="209" t="s">
        <v>19</v>
      </c>
      <c r="F359" s="210" t="s">
        <v>1389</v>
      </c>
      <c r="G359" s="208"/>
      <c r="H359" s="211">
        <v>63.819000000000003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173</v>
      </c>
      <c r="AU359" s="217" t="s">
        <v>84</v>
      </c>
      <c r="AV359" s="14" t="s">
        <v>84</v>
      </c>
      <c r="AW359" s="14" t="s">
        <v>35</v>
      </c>
      <c r="AX359" s="14" t="s">
        <v>75</v>
      </c>
      <c r="AY359" s="217" t="s">
        <v>159</v>
      </c>
    </row>
    <row r="360" spans="1:65" s="13" customFormat="1" ht="11.25">
      <c r="B360" s="197"/>
      <c r="C360" s="198"/>
      <c r="D360" s="190" t="s">
        <v>173</v>
      </c>
      <c r="E360" s="199" t="s">
        <v>19</v>
      </c>
      <c r="F360" s="200" t="s">
        <v>1390</v>
      </c>
      <c r="G360" s="198"/>
      <c r="H360" s="199" t="s">
        <v>19</v>
      </c>
      <c r="I360" s="201"/>
      <c r="J360" s="198"/>
      <c r="K360" s="198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173</v>
      </c>
      <c r="AU360" s="206" t="s">
        <v>84</v>
      </c>
      <c r="AV360" s="13" t="s">
        <v>80</v>
      </c>
      <c r="AW360" s="13" t="s">
        <v>35</v>
      </c>
      <c r="AX360" s="13" t="s">
        <v>75</v>
      </c>
      <c r="AY360" s="206" t="s">
        <v>159</v>
      </c>
    </row>
    <row r="361" spans="1:65" s="14" customFormat="1" ht="11.25">
      <c r="B361" s="207"/>
      <c r="C361" s="208"/>
      <c r="D361" s="190" t="s">
        <v>173</v>
      </c>
      <c r="E361" s="209" t="s">
        <v>19</v>
      </c>
      <c r="F361" s="210" t="s">
        <v>1391</v>
      </c>
      <c r="G361" s="208"/>
      <c r="H361" s="211">
        <v>-6.84</v>
      </c>
      <c r="I361" s="212"/>
      <c r="J361" s="208"/>
      <c r="K361" s="208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173</v>
      </c>
      <c r="AU361" s="217" t="s">
        <v>84</v>
      </c>
      <c r="AV361" s="14" t="s">
        <v>84</v>
      </c>
      <c r="AW361" s="14" t="s">
        <v>35</v>
      </c>
      <c r="AX361" s="14" t="s">
        <v>75</v>
      </c>
      <c r="AY361" s="217" t="s">
        <v>159</v>
      </c>
    </row>
    <row r="362" spans="1:65" s="13" customFormat="1" ht="11.25">
      <c r="B362" s="197"/>
      <c r="C362" s="198"/>
      <c r="D362" s="190" t="s">
        <v>173</v>
      </c>
      <c r="E362" s="199" t="s">
        <v>19</v>
      </c>
      <c r="F362" s="200" t="s">
        <v>1392</v>
      </c>
      <c r="G362" s="198"/>
      <c r="H362" s="199" t="s">
        <v>19</v>
      </c>
      <c r="I362" s="201"/>
      <c r="J362" s="198"/>
      <c r="K362" s="198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173</v>
      </c>
      <c r="AU362" s="206" t="s">
        <v>84</v>
      </c>
      <c r="AV362" s="13" t="s">
        <v>80</v>
      </c>
      <c r="AW362" s="13" t="s">
        <v>35</v>
      </c>
      <c r="AX362" s="13" t="s">
        <v>75</v>
      </c>
      <c r="AY362" s="206" t="s">
        <v>159</v>
      </c>
    </row>
    <row r="363" spans="1:65" s="14" customFormat="1" ht="11.25">
      <c r="B363" s="207"/>
      <c r="C363" s="208"/>
      <c r="D363" s="190" t="s">
        <v>173</v>
      </c>
      <c r="E363" s="209" t="s">
        <v>19</v>
      </c>
      <c r="F363" s="210" t="s">
        <v>1393</v>
      </c>
      <c r="G363" s="208"/>
      <c r="H363" s="211">
        <v>-0.32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173</v>
      </c>
      <c r="AU363" s="217" t="s">
        <v>84</v>
      </c>
      <c r="AV363" s="14" t="s">
        <v>84</v>
      </c>
      <c r="AW363" s="14" t="s">
        <v>35</v>
      </c>
      <c r="AX363" s="14" t="s">
        <v>75</v>
      </c>
      <c r="AY363" s="217" t="s">
        <v>159</v>
      </c>
    </row>
    <row r="364" spans="1:65" s="2" customFormat="1" ht="21.75" customHeight="1">
      <c r="A364" s="37"/>
      <c r="B364" s="38"/>
      <c r="C364" s="177" t="s">
        <v>641</v>
      </c>
      <c r="D364" s="177" t="s">
        <v>163</v>
      </c>
      <c r="E364" s="178" t="s">
        <v>1483</v>
      </c>
      <c r="F364" s="179" t="s">
        <v>1484</v>
      </c>
      <c r="G364" s="180" t="s">
        <v>233</v>
      </c>
      <c r="H364" s="181">
        <v>6.84</v>
      </c>
      <c r="I364" s="182"/>
      <c r="J364" s="183">
        <f>ROUND(I364*H364,2)</f>
        <v>0</v>
      </c>
      <c r="K364" s="179" t="s">
        <v>167</v>
      </c>
      <c r="L364" s="42"/>
      <c r="M364" s="184" t="s">
        <v>19</v>
      </c>
      <c r="N364" s="185" t="s">
        <v>46</v>
      </c>
      <c r="O364" s="67"/>
      <c r="P364" s="186">
        <f>O364*H364</f>
        <v>0</v>
      </c>
      <c r="Q364" s="186">
        <v>1.2999999999999999E-4</v>
      </c>
      <c r="R364" s="186">
        <f>Q364*H364</f>
        <v>8.8919999999999993E-4</v>
      </c>
      <c r="S364" s="186">
        <v>0</v>
      </c>
      <c r="T364" s="18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8" t="s">
        <v>228</v>
      </c>
      <c r="AT364" s="188" t="s">
        <v>163</v>
      </c>
      <c r="AU364" s="188" t="s">
        <v>84</v>
      </c>
      <c r="AY364" s="20" t="s">
        <v>159</v>
      </c>
      <c r="BE364" s="189">
        <f>IF(N364="základní",J364,0)</f>
        <v>0</v>
      </c>
      <c r="BF364" s="189">
        <f>IF(N364="snížená",J364,0)</f>
        <v>0</v>
      </c>
      <c r="BG364" s="189">
        <f>IF(N364="zákl. přenesená",J364,0)</f>
        <v>0</v>
      </c>
      <c r="BH364" s="189">
        <f>IF(N364="sníž. přenesená",J364,0)</f>
        <v>0</v>
      </c>
      <c r="BI364" s="189">
        <f>IF(N364="nulová",J364,0)</f>
        <v>0</v>
      </c>
      <c r="BJ364" s="20" t="s">
        <v>80</v>
      </c>
      <c r="BK364" s="189">
        <f>ROUND(I364*H364,2)</f>
        <v>0</v>
      </c>
      <c r="BL364" s="20" t="s">
        <v>228</v>
      </c>
      <c r="BM364" s="188" t="s">
        <v>1485</v>
      </c>
    </row>
    <row r="365" spans="1:65" s="2" customFormat="1" ht="19.5">
      <c r="A365" s="37"/>
      <c r="B365" s="38"/>
      <c r="C365" s="39"/>
      <c r="D365" s="190" t="s">
        <v>169</v>
      </c>
      <c r="E365" s="39"/>
      <c r="F365" s="191" t="s">
        <v>1486</v>
      </c>
      <c r="G365" s="39"/>
      <c r="H365" s="39"/>
      <c r="I365" s="192"/>
      <c r="J365" s="39"/>
      <c r="K365" s="39"/>
      <c r="L365" s="42"/>
      <c r="M365" s="193"/>
      <c r="N365" s="194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169</v>
      </c>
      <c r="AU365" s="20" t="s">
        <v>84</v>
      </c>
    </row>
    <row r="366" spans="1:65" s="2" customFormat="1" ht="11.25">
      <c r="A366" s="37"/>
      <c r="B366" s="38"/>
      <c r="C366" s="39"/>
      <c r="D366" s="195" t="s">
        <v>171</v>
      </c>
      <c r="E366" s="39"/>
      <c r="F366" s="196" t="s">
        <v>1487</v>
      </c>
      <c r="G366" s="39"/>
      <c r="H366" s="39"/>
      <c r="I366" s="192"/>
      <c r="J366" s="39"/>
      <c r="K366" s="39"/>
      <c r="L366" s="42"/>
      <c r="M366" s="193"/>
      <c r="N366" s="194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171</v>
      </c>
      <c r="AU366" s="20" t="s">
        <v>84</v>
      </c>
    </row>
    <row r="367" spans="1:65" s="13" customFormat="1" ht="11.25">
      <c r="B367" s="197"/>
      <c r="C367" s="198"/>
      <c r="D367" s="190" t="s">
        <v>173</v>
      </c>
      <c r="E367" s="199" t="s">
        <v>19</v>
      </c>
      <c r="F367" s="200" t="s">
        <v>1390</v>
      </c>
      <c r="G367" s="198"/>
      <c r="H367" s="199" t="s">
        <v>19</v>
      </c>
      <c r="I367" s="201"/>
      <c r="J367" s="198"/>
      <c r="K367" s="198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173</v>
      </c>
      <c r="AU367" s="206" t="s">
        <v>84</v>
      </c>
      <c r="AV367" s="13" t="s">
        <v>80</v>
      </c>
      <c r="AW367" s="13" t="s">
        <v>35</v>
      </c>
      <c r="AX367" s="13" t="s">
        <v>75</v>
      </c>
      <c r="AY367" s="206" t="s">
        <v>159</v>
      </c>
    </row>
    <row r="368" spans="1:65" s="14" customFormat="1" ht="11.25">
      <c r="B368" s="207"/>
      <c r="C368" s="208"/>
      <c r="D368" s="190" t="s">
        <v>173</v>
      </c>
      <c r="E368" s="209" t="s">
        <v>19</v>
      </c>
      <c r="F368" s="210" t="s">
        <v>1488</v>
      </c>
      <c r="G368" s="208"/>
      <c r="H368" s="211">
        <v>6.84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173</v>
      </c>
      <c r="AU368" s="217" t="s">
        <v>84</v>
      </c>
      <c r="AV368" s="14" t="s">
        <v>84</v>
      </c>
      <c r="AW368" s="14" t="s">
        <v>35</v>
      </c>
      <c r="AX368" s="14" t="s">
        <v>80</v>
      </c>
      <c r="AY368" s="217" t="s">
        <v>159</v>
      </c>
    </row>
    <row r="369" spans="1:65" s="2" customFormat="1" ht="21.75" customHeight="1">
      <c r="A369" s="37"/>
      <c r="B369" s="38"/>
      <c r="C369" s="177" t="s">
        <v>886</v>
      </c>
      <c r="D369" s="177" t="s">
        <v>163</v>
      </c>
      <c r="E369" s="178" t="s">
        <v>1489</v>
      </c>
      <c r="F369" s="179" t="s">
        <v>1490</v>
      </c>
      <c r="G369" s="180" t="s">
        <v>233</v>
      </c>
      <c r="H369" s="181">
        <v>0.32</v>
      </c>
      <c r="I369" s="182"/>
      <c r="J369" s="183">
        <f>ROUND(I369*H369,2)</f>
        <v>0</v>
      </c>
      <c r="K369" s="179" t="s">
        <v>167</v>
      </c>
      <c r="L369" s="42"/>
      <c r="M369" s="184" t="s">
        <v>19</v>
      </c>
      <c r="N369" s="185" t="s">
        <v>46</v>
      </c>
      <c r="O369" s="67"/>
      <c r="P369" s="186">
        <f>O369*H369</f>
        <v>0</v>
      </c>
      <c r="Q369" s="186">
        <v>1.4999999999999999E-4</v>
      </c>
      <c r="R369" s="186">
        <f>Q369*H369</f>
        <v>4.7999999999999994E-5</v>
      </c>
      <c r="S369" s="186">
        <v>0</v>
      </c>
      <c r="T369" s="18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8" t="s">
        <v>228</v>
      </c>
      <c r="AT369" s="188" t="s">
        <v>163</v>
      </c>
      <c r="AU369" s="188" t="s">
        <v>84</v>
      </c>
      <c r="AY369" s="20" t="s">
        <v>159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20" t="s">
        <v>80</v>
      </c>
      <c r="BK369" s="189">
        <f>ROUND(I369*H369,2)</f>
        <v>0</v>
      </c>
      <c r="BL369" s="20" t="s">
        <v>228</v>
      </c>
      <c r="BM369" s="188" t="s">
        <v>1491</v>
      </c>
    </row>
    <row r="370" spans="1:65" s="2" customFormat="1" ht="19.5">
      <c r="A370" s="37"/>
      <c r="B370" s="38"/>
      <c r="C370" s="39"/>
      <c r="D370" s="190" t="s">
        <v>169</v>
      </c>
      <c r="E370" s="39"/>
      <c r="F370" s="191" t="s">
        <v>1492</v>
      </c>
      <c r="G370" s="39"/>
      <c r="H370" s="39"/>
      <c r="I370" s="192"/>
      <c r="J370" s="39"/>
      <c r="K370" s="39"/>
      <c r="L370" s="42"/>
      <c r="M370" s="193"/>
      <c r="N370" s="194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169</v>
      </c>
      <c r="AU370" s="20" t="s">
        <v>84</v>
      </c>
    </row>
    <row r="371" spans="1:65" s="2" customFormat="1" ht="11.25">
      <c r="A371" s="37"/>
      <c r="B371" s="38"/>
      <c r="C371" s="39"/>
      <c r="D371" s="195" t="s">
        <v>171</v>
      </c>
      <c r="E371" s="39"/>
      <c r="F371" s="196" t="s">
        <v>1493</v>
      </c>
      <c r="G371" s="39"/>
      <c r="H371" s="39"/>
      <c r="I371" s="192"/>
      <c r="J371" s="39"/>
      <c r="K371" s="39"/>
      <c r="L371" s="42"/>
      <c r="M371" s="193"/>
      <c r="N371" s="194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171</v>
      </c>
      <c r="AU371" s="20" t="s">
        <v>84</v>
      </c>
    </row>
    <row r="372" spans="1:65" s="13" customFormat="1" ht="11.25">
      <c r="B372" s="197"/>
      <c r="C372" s="198"/>
      <c r="D372" s="190" t="s">
        <v>173</v>
      </c>
      <c r="E372" s="199" t="s">
        <v>19</v>
      </c>
      <c r="F372" s="200" t="s">
        <v>1392</v>
      </c>
      <c r="G372" s="198"/>
      <c r="H372" s="199" t="s">
        <v>19</v>
      </c>
      <c r="I372" s="201"/>
      <c r="J372" s="198"/>
      <c r="K372" s="198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173</v>
      </c>
      <c r="AU372" s="206" t="s">
        <v>84</v>
      </c>
      <c r="AV372" s="13" t="s">
        <v>80</v>
      </c>
      <c r="AW372" s="13" t="s">
        <v>35</v>
      </c>
      <c r="AX372" s="13" t="s">
        <v>75</v>
      </c>
      <c r="AY372" s="206" t="s">
        <v>159</v>
      </c>
    </row>
    <row r="373" spans="1:65" s="14" customFormat="1" ht="11.25">
      <c r="B373" s="207"/>
      <c r="C373" s="208"/>
      <c r="D373" s="190" t="s">
        <v>173</v>
      </c>
      <c r="E373" s="209" t="s">
        <v>19</v>
      </c>
      <c r="F373" s="210" t="s">
        <v>1494</v>
      </c>
      <c r="G373" s="208"/>
      <c r="H373" s="211">
        <v>0.32</v>
      </c>
      <c r="I373" s="212"/>
      <c r="J373" s="208"/>
      <c r="K373" s="208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173</v>
      </c>
      <c r="AU373" s="217" t="s">
        <v>84</v>
      </c>
      <c r="AV373" s="14" t="s">
        <v>84</v>
      </c>
      <c r="AW373" s="14" t="s">
        <v>35</v>
      </c>
      <c r="AX373" s="14" t="s">
        <v>80</v>
      </c>
      <c r="AY373" s="217" t="s">
        <v>159</v>
      </c>
    </row>
    <row r="374" spans="1:65" s="2" customFormat="1" ht="24.2" customHeight="1">
      <c r="A374" s="37"/>
      <c r="B374" s="38"/>
      <c r="C374" s="177" t="s">
        <v>892</v>
      </c>
      <c r="D374" s="177" t="s">
        <v>163</v>
      </c>
      <c r="E374" s="178" t="s">
        <v>642</v>
      </c>
      <c r="F374" s="179" t="s">
        <v>643</v>
      </c>
      <c r="G374" s="180" t="s">
        <v>233</v>
      </c>
      <c r="H374" s="181">
        <v>56.658999999999999</v>
      </c>
      <c r="I374" s="182"/>
      <c r="J374" s="183">
        <f>ROUND(I374*H374,2)</f>
        <v>0</v>
      </c>
      <c r="K374" s="179" t="s">
        <v>167</v>
      </c>
      <c r="L374" s="42"/>
      <c r="M374" s="184" t="s">
        <v>19</v>
      </c>
      <c r="N374" s="185" t="s">
        <v>46</v>
      </c>
      <c r="O374" s="67"/>
      <c r="P374" s="186">
        <f>O374*H374</f>
        <v>0</v>
      </c>
      <c r="Q374" s="186">
        <v>7.2000000000000005E-4</v>
      </c>
      <c r="R374" s="186">
        <f>Q374*H374</f>
        <v>4.0794480000000001E-2</v>
      </c>
      <c r="S374" s="186">
        <v>0</v>
      </c>
      <c r="T374" s="18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8" t="s">
        <v>228</v>
      </c>
      <c r="AT374" s="188" t="s">
        <v>163</v>
      </c>
      <c r="AU374" s="188" t="s">
        <v>84</v>
      </c>
      <c r="AY374" s="20" t="s">
        <v>159</v>
      </c>
      <c r="BE374" s="189">
        <f>IF(N374="základní",J374,0)</f>
        <v>0</v>
      </c>
      <c r="BF374" s="189">
        <f>IF(N374="snížená",J374,0)</f>
        <v>0</v>
      </c>
      <c r="BG374" s="189">
        <f>IF(N374="zákl. přenesená",J374,0)</f>
        <v>0</v>
      </c>
      <c r="BH374" s="189">
        <f>IF(N374="sníž. přenesená",J374,0)</f>
        <v>0</v>
      </c>
      <c r="BI374" s="189">
        <f>IF(N374="nulová",J374,0)</f>
        <v>0</v>
      </c>
      <c r="BJ374" s="20" t="s">
        <v>80</v>
      </c>
      <c r="BK374" s="189">
        <f>ROUND(I374*H374,2)</f>
        <v>0</v>
      </c>
      <c r="BL374" s="20" t="s">
        <v>228</v>
      </c>
      <c r="BM374" s="188" t="s">
        <v>1495</v>
      </c>
    </row>
    <row r="375" spans="1:65" s="2" customFormat="1" ht="29.25">
      <c r="A375" s="37"/>
      <c r="B375" s="38"/>
      <c r="C375" s="39"/>
      <c r="D375" s="190" t="s">
        <v>169</v>
      </c>
      <c r="E375" s="39"/>
      <c r="F375" s="191" t="s">
        <v>645</v>
      </c>
      <c r="G375" s="39"/>
      <c r="H375" s="39"/>
      <c r="I375" s="192"/>
      <c r="J375" s="39"/>
      <c r="K375" s="39"/>
      <c r="L375" s="42"/>
      <c r="M375" s="193"/>
      <c r="N375" s="194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169</v>
      </c>
      <c r="AU375" s="20" t="s">
        <v>84</v>
      </c>
    </row>
    <row r="376" spans="1:65" s="2" customFormat="1" ht="11.25">
      <c r="A376" s="37"/>
      <c r="B376" s="38"/>
      <c r="C376" s="39"/>
      <c r="D376" s="195" t="s">
        <v>171</v>
      </c>
      <c r="E376" s="39"/>
      <c r="F376" s="196" t="s">
        <v>646</v>
      </c>
      <c r="G376" s="39"/>
      <c r="H376" s="39"/>
      <c r="I376" s="192"/>
      <c r="J376" s="39"/>
      <c r="K376" s="39"/>
      <c r="L376" s="42"/>
      <c r="M376" s="193"/>
      <c r="N376" s="194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171</v>
      </c>
      <c r="AU376" s="20" t="s">
        <v>84</v>
      </c>
    </row>
    <row r="377" spans="1:65" s="14" customFormat="1" ht="11.25">
      <c r="B377" s="207"/>
      <c r="C377" s="208"/>
      <c r="D377" s="190" t="s">
        <v>173</v>
      </c>
      <c r="E377" s="209" t="s">
        <v>19</v>
      </c>
      <c r="F377" s="210" t="s">
        <v>1496</v>
      </c>
      <c r="G377" s="208"/>
      <c r="H377" s="211">
        <v>56.658999999999999</v>
      </c>
      <c r="I377" s="212"/>
      <c r="J377" s="208"/>
      <c r="K377" s="208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173</v>
      </c>
      <c r="AU377" s="217" t="s">
        <v>84</v>
      </c>
      <c r="AV377" s="14" t="s">
        <v>84</v>
      </c>
      <c r="AW377" s="14" t="s">
        <v>35</v>
      </c>
      <c r="AX377" s="14" t="s">
        <v>75</v>
      </c>
      <c r="AY377" s="217" t="s">
        <v>159</v>
      </c>
    </row>
    <row r="378" spans="1:65" s="2" customFormat="1" ht="24.2" customHeight="1">
      <c r="A378" s="37"/>
      <c r="B378" s="38"/>
      <c r="C378" s="177" t="s">
        <v>898</v>
      </c>
      <c r="D378" s="177" t="s">
        <v>163</v>
      </c>
      <c r="E378" s="178" t="s">
        <v>1497</v>
      </c>
      <c r="F378" s="179" t="s">
        <v>1498</v>
      </c>
      <c r="G378" s="180" t="s">
        <v>233</v>
      </c>
      <c r="H378" s="181">
        <v>6.84</v>
      </c>
      <c r="I378" s="182"/>
      <c r="J378" s="183">
        <f>ROUND(I378*H378,2)</f>
        <v>0</v>
      </c>
      <c r="K378" s="179" t="s">
        <v>167</v>
      </c>
      <c r="L378" s="42"/>
      <c r="M378" s="184" t="s">
        <v>19</v>
      </c>
      <c r="N378" s="185" t="s">
        <v>46</v>
      </c>
      <c r="O378" s="67"/>
      <c r="P378" s="186">
        <f>O378*H378</f>
        <v>0</v>
      </c>
      <c r="Q378" s="186">
        <v>9.2000000000000003E-4</v>
      </c>
      <c r="R378" s="186">
        <f>Q378*H378</f>
        <v>6.2928000000000003E-3</v>
      </c>
      <c r="S378" s="186">
        <v>0</v>
      </c>
      <c r="T378" s="18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8" t="s">
        <v>228</v>
      </c>
      <c r="AT378" s="188" t="s">
        <v>163</v>
      </c>
      <c r="AU378" s="188" t="s">
        <v>84</v>
      </c>
      <c r="AY378" s="20" t="s">
        <v>159</v>
      </c>
      <c r="BE378" s="189">
        <f>IF(N378="základní",J378,0)</f>
        <v>0</v>
      </c>
      <c r="BF378" s="189">
        <f>IF(N378="snížená",J378,0)</f>
        <v>0</v>
      </c>
      <c r="BG378" s="189">
        <f>IF(N378="zákl. přenesená",J378,0)</f>
        <v>0</v>
      </c>
      <c r="BH378" s="189">
        <f>IF(N378="sníž. přenesená",J378,0)</f>
        <v>0</v>
      </c>
      <c r="BI378" s="189">
        <f>IF(N378="nulová",J378,0)</f>
        <v>0</v>
      </c>
      <c r="BJ378" s="20" t="s">
        <v>80</v>
      </c>
      <c r="BK378" s="189">
        <f>ROUND(I378*H378,2)</f>
        <v>0</v>
      </c>
      <c r="BL378" s="20" t="s">
        <v>228</v>
      </c>
      <c r="BM378" s="188" t="s">
        <v>1499</v>
      </c>
    </row>
    <row r="379" spans="1:65" s="2" customFormat="1" ht="29.25">
      <c r="A379" s="37"/>
      <c r="B379" s="38"/>
      <c r="C379" s="39"/>
      <c r="D379" s="190" t="s">
        <v>169</v>
      </c>
      <c r="E379" s="39"/>
      <c r="F379" s="191" t="s">
        <v>1500</v>
      </c>
      <c r="G379" s="39"/>
      <c r="H379" s="39"/>
      <c r="I379" s="192"/>
      <c r="J379" s="39"/>
      <c r="K379" s="39"/>
      <c r="L379" s="42"/>
      <c r="M379" s="193"/>
      <c r="N379" s="194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169</v>
      </c>
      <c r="AU379" s="20" t="s">
        <v>84</v>
      </c>
    </row>
    <row r="380" spans="1:65" s="2" customFormat="1" ht="11.25">
      <c r="A380" s="37"/>
      <c r="B380" s="38"/>
      <c r="C380" s="39"/>
      <c r="D380" s="195" t="s">
        <v>171</v>
      </c>
      <c r="E380" s="39"/>
      <c r="F380" s="196" t="s">
        <v>1501</v>
      </c>
      <c r="G380" s="39"/>
      <c r="H380" s="39"/>
      <c r="I380" s="192"/>
      <c r="J380" s="39"/>
      <c r="K380" s="39"/>
      <c r="L380" s="42"/>
      <c r="M380" s="193"/>
      <c r="N380" s="194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171</v>
      </c>
      <c r="AU380" s="20" t="s">
        <v>84</v>
      </c>
    </row>
    <row r="381" spans="1:65" s="14" customFormat="1" ht="11.25">
      <c r="B381" s="207"/>
      <c r="C381" s="208"/>
      <c r="D381" s="190" t="s">
        <v>173</v>
      </c>
      <c r="E381" s="209" t="s">
        <v>19</v>
      </c>
      <c r="F381" s="210" t="s">
        <v>1502</v>
      </c>
      <c r="G381" s="208"/>
      <c r="H381" s="211">
        <v>6.84</v>
      </c>
      <c r="I381" s="212"/>
      <c r="J381" s="208"/>
      <c r="K381" s="208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173</v>
      </c>
      <c r="AU381" s="217" t="s">
        <v>84</v>
      </c>
      <c r="AV381" s="14" t="s">
        <v>84</v>
      </c>
      <c r="AW381" s="14" t="s">
        <v>35</v>
      </c>
      <c r="AX381" s="14" t="s">
        <v>80</v>
      </c>
      <c r="AY381" s="217" t="s">
        <v>159</v>
      </c>
    </row>
    <row r="382" spans="1:65" s="2" customFormat="1" ht="24.2" customHeight="1">
      <c r="A382" s="37"/>
      <c r="B382" s="38"/>
      <c r="C382" s="177" t="s">
        <v>901</v>
      </c>
      <c r="D382" s="177" t="s">
        <v>163</v>
      </c>
      <c r="E382" s="178" t="s">
        <v>1503</v>
      </c>
      <c r="F382" s="179" t="s">
        <v>1504</v>
      </c>
      <c r="G382" s="180" t="s">
        <v>233</v>
      </c>
      <c r="H382" s="181">
        <v>0.32</v>
      </c>
      <c r="I382" s="182"/>
      <c r="J382" s="183">
        <f>ROUND(I382*H382,2)</f>
        <v>0</v>
      </c>
      <c r="K382" s="179" t="s">
        <v>167</v>
      </c>
      <c r="L382" s="42"/>
      <c r="M382" s="184" t="s">
        <v>19</v>
      </c>
      <c r="N382" s="185" t="s">
        <v>46</v>
      </c>
      <c r="O382" s="67"/>
      <c r="P382" s="186">
        <f>O382*H382</f>
        <v>0</v>
      </c>
      <c r="Q382" s="186">
        <v>1.0300000000000001E-3</v>
      </c>
      <c r="R382" s="186">
        <f>Q382*H382</f>
        <v>3.2960000000000004E-4</v>
      </c>
      <c r="S382" s="186">
        <v>0</v>
      </c>
      <c r="T382" s="187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8" t="s">
        <v>228</v>
      </c>
      <c r="AT382" s="188" t="s">
        <v>163</v>
      </c>
      <c r="AU382" s="188" t="s">
        <v>84</v>
      </c>
      <c r="AY382" s="20" t="s">
        <v>159</v>
      </c>
      <c r="BE382" s="189">
        <f>IF(N382="základní",J382,0)</f>
        <v>0</v>
      </c>
      <c r="BF382" s="189">
        <f>IF(N382="snížená",J382,0)</f>
        <v>0</v>
      </c>
      <c r="BG382" s="189">
        <f>IF(N382="zákl. přenesená",J382,0)</f>
        <v>0</v>
      </c>
      <c r="BH382" s="189">
        <f>IF(N382="sníž. přenesená",J382,0)</f>
        <v>0</v>
      </c>
      <c r="BI382" s="189">
        <f>IF(N382="nulová",J382,0)</f>
        <v>0</v>
      </c>
      <c r="BJ382" s="20" t="s">
        <v>80</v>
      </c>
      <c r="BK382" s="189">
        <f>ROUND(I382*H382,2)</f>
        <v>0</v>
      </c>
      <c r="BL382" s="20" t="s">
        <v>228</v>
      </c>
      <c r="BM382" s="188" t="s">
        <v>1505</v>
      </c>
    </row>
    <row r="383" spans="1:65" s="2" customFormat="1" ht="29.25">
      <c r="A383" s="37"/>
      <c r="B383" s="38"/>
      <c r="C383" s="39"/>
      <c r="D383" s="190" t="s">
        <v>169</v>
      </c>
      <c r="E383" s="39"/>
      <c r="F383" s="191" t="s">
        <v>1506</v>
      </c>
      <c r="G383" s="39"/>
      <c r="H383" s="39"/>
      <c r="I383" s="192"/>
      <c r="J383" s="39"/>
      <c r="K383" s="39"/>
      <c r="L383" s="42"/>
      <c r="M383" s="193"/>
      <c r="N383" s="194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169</v>
      </c>
      <c r="AU383" s="20" t="s">
        <v>84</v>
      </c>
    </row>
    <row r="384" spans="1:65" s="2" customFormat="1" ht="11.25">
      <c r="A384" s="37"/>
      <c r="B384" s="38"/>
      <c r="C384" s="39"/>
      <c r="D384" s="195" t="s">
        <v>171</v>
      </c>
      <c r="E384" s="39"/>
      <c r="F384" s="196" t="s">
        <v>1507</v>
      </c>
      <c r="G384" s="39"/>
      <c r="H384" s="39"/>
      <c r="I384" s="192"/>
      <c r="J384" s="39"/>
      <c r="K384" s="39"/>
      <c r="L384" s="42"/>
      <c r="M384" s="193"/>
      <c r="N384" s="194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171</v>
      </c>
      <c r="AU384" s="20" t="s">
        <v>84</v>
      </c>
    </row>
    <row r="385" spans="1:65" s="14" customFormat="1" ht="11.25">
      <c r="B385" s="207"/>
      <c r="C385" s="208"/>
      <c r="D385" s="190" t="s">
        <v>173</v>
      </c>
      <c r="E385" s="209" t="s">
        <v>19</v>
      </c>
      <c r="F385" s="210" t="s">
        <v>1508</v>
      </c>
      <c r="G385" s="208"/>
      <c r="H385" s="211">
        <v>0.32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173</v>
      </c>
      <c r="AU385" s="217" t="s">
        <v>84</v>
      </c>
      <c r="AV385" s="14" t="s">
        <v>84</v>
      </c>
      <c r="AW385" s="14" t="s">
        <v>35</v>
      </c>
      <c r="AX385" s="14" t="s">
        <v>80</v>
      </c>
      <c r="AY385" s="217" t="s">
        <v>159</v>
      </c>
    </row>
    <row r="386" spans="1:65" s="2" customFormat="1" ht="24.2" customHeight="1">
      <c r="A386" s="37"/>
      <c r="B386" s="38"/>
      <c r="C386" s="177" t="s">
        <v>903</v>
      </c>
      <c r="D386" s="177" t="s">
        <v>163</v>
      </c>
      <c r="E386" s="178" t="s">
        <v>971</v>
      </c>
      <c r="F386" s="179" t="s">
        <v>972</v>
      </c>
      <c r="G386" s="180" t="s">
        <v>166</v>
      </c>
      <c r="H386" s="181">
        <v>89.96</v>
      </c>
      <c r="I386" s="182"/>
      <c r="J386" s="183">
        <f>ROUND(I386*H386,2)</f>
        <v>0</v>
      </c>
      <c r="K386" s="179" t="s">
        <v>167</v>
      </c>
      <c r="L386" s="42"/>
      <c r="M386" s="184" t="s">
        <v>19</v>
      </c>
      <c r="N386" s="185" t="s">
        <v>46</v>
      </c>
      <c r="O386" s="67"/>
      <c r="P386" s="186">
        <f>O386*H386</f>
        <v>0</v>
      </c>
      <c r="Q386" s="186">
        <v>0</v>
      </c>
      <c r="R386" s="186">
        <f>Q386*H386</f>
        <v>0</v>
      </c>
      <c r="S386" s="186">
        <v>0</v>
      </c>
      <c r="T386" s="187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8" t="s">
        <v>228</v>
      </c>
      <c r="AT386" s="188" t="s">
        <v>163</v>
      </c>
      <c r="AU386" s="188" t="s">
        <v>84</v>
      </c>
      <c r="AY386" s="20" t="s">
        <v>159</v>
      </c>
      <c r="BE386" s="189">
        <f>IF(N386="základní",J386,0)</f>
        <v>0</v>
      </c>
      <c r="BF386" s="189">
        <f>IF(N386="snížená",J386,0)</f>
        <v>0</v>
      </c>
      <c r="BG386" s="189">
        <f>IF(N386="zákl. přenesená",J386,0)</f>
        <v>0</v>
      </c>
      <c r="BH386" s="189">
        <f>IF(N386="sníž. přenesená",J386,0)</f>
        <v>0</v>
      </c>
      <c r="BI386" s="189">
        <f>IF(N386="nulová",J386,0)</f>
        <v>0</v>
      </c>
      <c r="BJ386" s="20" t="s">
        <v>80</v>
      </c>
      <c r="BK386" s="189">
        <f>ROUND(I386*H386,2)</f>
        <v>0</v>
      </c>
      <c r="BL386" s="20" t="s">
        <v>228</v>
      </c>
      <c r="BM386" s="188" t="s">
        <v>1509</v>
      </c>
    </row>
    <row r="387" spans="1:65" s="2" customFormat="1" ht="19.5">
      <c r="A387" s="37"/>
      <c r="B387" s="38"/>
      <c r="C387" s="39"/>
      <c r="D387" s="190" t="s">
        <v>169</v>
      </c>
      <c r="E387" s="39"/>
      <c r="F387" s="191" t="s">
        <v>974</v>
      </c>
      <c r="G387" s="39"/>
      <c r="H387" s="39"/>
      <c r="I387" s="192"/>
      <c r="J387" s="39"/>
      <c r="K387" s="39"/>
      <c r="L387" s="42"/>
      <c r="M387" s="193"/>
      <c r="N387" s="194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169</v>
      </c>
      <c r="AU387" s="20" t="s">
        <v>84</v>
      </c>
    </row>
    <row r="388" spans="1:65" s="2" customFormat="1" ht="11.25">
      <c r="A388" s="37"/>
      <c r="B388" s="38"/>
      <c r="C388" s="39"/>
      <c r="D388" s="195" t="s">
        <v>171</v>
      </c>
      <c r="E388" s="39"/>
      <c r="F388" s="196" t="s">
        <v>975</v>
      </c>
      <c r="G388" s="39"/>
      <c r="H388" s="39"/>
      <c r="I388" s="192"/>
      <c r="J388" s="39"/>
      <c r="K388" s="39"/>
      <c r="L388" s="42"/>
      <c r="M388" s="193"/>
      <c r="N388" s="194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20" t="s">
        <v>171</v>
      </c>
      <c r="AU388" s="20" t="s">
        <v>84</v>
      </c>
    </row>
    <row r="389" spans="1:65" s="13" customFormat="1" ht="11.25">
      <c r="B389" s="197"/>
      <c r="C389" s="198"/>
      <c r="D389" s="190" t="s">
        <v>173</v>
      </c>
      <c r="E389" s="199" t="s">
        <v>19</v>
      </c>
      <c r="F389" s="200" t="s">
        <v>956</v>
      </c>
      <c r="G389" s="198"/>
      <c r="H389" s="199" t="s">
        <v>19</v>
      </c>
      <c r="I389" s="201"/>
      <c r="J389" s="198"/>
      <c r="K389" s="198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173</v>
      </c>
      <c r="AU389" s="206" t="s">
        <v>84</v>
      </c>
      <c r="AV389" s="13" t="s">
        <v>80</v>
      </c>
      <c r="AW389" s="13" t="s">
        <v>35</v>
      </c>
      <c r="AX389" s="13" t="s">
        <v>75</v>
      </c>
      <c r="AY389" s="206" t="s">
        <v>159</v>
      </c>
    </row>
    <row r="390" spans="1:65" s="14" customFormat="1" ht="11.25">
      <c r="B390" s="207"/>
      <c r="C390" s="208"/>
      <c r="D390" s="190" t="s">
        <v>173</v>
      </c>
      <c r="E390" s="209" t="s">
        <v>19</v>
      </c>
      <c r="F390" s="210" t="s">
        <v>1510</v>
      </c>
      <c r="G390" s="208"/>
      <c r="H390" s="211">
        <v>35.4</v>
      </c>
      <c r="I390" s="212"/>
      <c r="J390" s="208"/>
      <c r="K390" s="208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173</v>
      </c>
      <c r="AU390" s="217" t="s">
        <v>84</v>
      </c>
      <c r="AV390" s="14" t="s">
        <v>84</v>
      </c>
      <c r="AW390" s="14" t="s">
        <v>35</v>
      </c>
      <c r="AX390" s="14" t="s">
        <v>75</v>
      </c>
      <c r="AY390" s="217" t="s">
        <v>159</v>
      </c>
    </row>
    <row r="391" spans="1:65" s="13" customFormat="1" ht="11.25">
      <c r="B391" s="197"/>
      <c r="C391" s="198"/>
      <c r="D391" s="190" t="s">
        <v>173</v>
      </c>
      <c r="E391" s="199" t="s">
        <v>19</v>
      </c>
      <c r="F391" s="200" t="s">
        <v>980</v>
      </c>
      <c r="G391" s="198"/>
      <c r="H391" s="199" t="s">
        <v>19</v>
      </c>
      <c r="I391" s="201"/>
      <c r="J391" s="198"/>
      <c r="K391" s="198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173</v>
      </c>
      <c r="AU391" s="206" t="s">
        <v>84</v>
      </c>
      <c r="AV391" s="13" t="s">
        <v>80</v>
      </c>
      <c r="AW391" s="13" t="s">
        <v>35</v>
      </c>
      <c r="AX391" s="13" t="s">
        <v>75</v>
      </c>
      <c r="AY391" s="206" t="s">
        <v>159</v>
      </c>
    </row>
    <row r="392" spans="1:65" s="14" customFormat="1" ht="11.25">
      <c r="B392" s="207"/>
      <c r="C392" s="208"/>
      <c r="D392" s="190" t="s">
        <v>173</v>
      </c>
      <c r="E392" s="209" t="s">
        <v>19</v>
      </c>
      <c r="F392" s="210" t="s">
        <v>1511</v>
      </c>
      <c r="G392" s="208"/>
      <c r="H392" s="211">
        <v>36.5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173</v>
      </c>
      <c r="AU392" s="217" t="s">
        <v>84</v>
      </c>
      <c r="AV392" s="14" t="s">
        <v>84</v>
      </c>
      <c r="AW392" s="14" t="s">
        <v>35</v>
      </c>
      <c r="AX392" s="14" t="s">
        <v>75</v>
      </c>
      <c r="AY392" s="217" t="s">
        <v>159</v>
      </c>
    </row>
    <row r="393" spans="1:65" s="13" customFormat="1" ht="11.25">
      <c r="B393" s="197"/>
      <c r="C393" s="198"/>
      <c r="D393" s="190" t="s">
        <v>173</v>
      </c>
      <c r="E393" s="199" t="s">
        <v>19</v>
      </c>
      <c r="F393" s="200" t="s">
        <v>982</v>
      </c>
      <c r="G393" s="198"/>
      <c r="H393" s="199" t="s">
        <v>19</v>
      </c>
      <c r="I393" s="201"/>
      <c r="J393" s="198"/>
      <c r="K393" s="198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173</v>
      </c>
      <c r="AU393" s="206" t="s">
        <v>84</v>
      </c>
      <c r="AV393" s="13" t="s">
        <v>80</v>
      </c>
      <c r="AW393" s="13" t="s">
        <v>35</v>
      </c>
      <c r="AX393" s="13" t="s">
        <v>75</v>
      </c>
      <c r="AY393" s="206" t="s">
        <v>159</v>
      </c>
    </row>
    <row r="394" spans="1:65" s="14" customFormat="1" ht="11.25">
      <c r="B394" s="207"/>
      <c r="C394" s="208"/>
      <c r="D394" s="190" t="s">
        <v>173</v>
      </c>
      <c r="E394" s="209" t="s">
        <v>19</v>
      </c>
      <c r="F394" s="210" t="s">
        <v>1512</v>
      </c>
      <c r="G394" s="208"/>
      <c r="H394" s="211">
        <v>3.2</v>
      </c>
      <c r="I394" s="212"/>
      <c r="J394" s="208"/>
      <c r="K394" s="208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173</v>
      </c>
      <c r="AU394" s="217" t="s">
        <v>84</v>
      </c>
      <c r="AV394" s="14" t="s">
        <v>84</v>
      </c>
      <c r="AW394" s="14" t="s">
        <v>35</v>
      </c>
      <c r="AX394" s="14" t="s">
        <v>75</v>
      </c>
      <c r="AY394" s="217" t="s">
        <v>159</v>
      </c>
    </row>
    <row r="395" spans="1:65" s="13" customFormat="1" ht="11.25">
      <c r="B395" s="197"/>
      <c r="C395" s="198"/>
      <c r="D395" s="190" t="s">
        <v>173</v>
      </c>
      <c r="E395" s="199" t="s">
        <v>19</v>
      </c>
      <c r="F395" s="200" t="s">
        <v>985</v>
      </c>
      <c r="G395" s="198"/>
      <c r="H395" s="199" t="s">
        <v>19</v>
      </c>
      <c r="I395" s="201"/>
      <c r="J395" s="198"/>
      <c r="K395" s="198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173</v>
      </c>
      <c r="AU395" s="206" t="s">
        <v>84</v>
      </c>
      <c r="AV395" s="13" t="s">
        <v>80</v>
      </c>
      <c r="AW395" s="13" t="s">
        <v>35</v>
      </c>
      <c r="AX395" s="13" t="s">
        <v>75</v>
      </c>
      <c r="AY395" s="206" t="s">
        <v>159</v>
      </c>
    </row>
    <row r="396" spans="1:65" s="14" customFormat="1" ht="11.25">
      <c r="B396" s="207"/>
      <c r="C396" s="208"/>
      <c r="D396" s="190" t="s">
        <v>173</v>
      </c>
      <c r="E396" s="209" t="s">
        <v>19</v>
      </c>
      <c r="F396" s="210" t="s">
        <v>1513</v>
      </c>
      <c r="G396" s="208"/>
      <c r="H396" s="211">
        <v>3</v>
      </c>
      <c r="I396" s="212"/>
      <c r="J396" s="208"/>
      <c r="K396" s="208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173</v>
      </c>
      <c r="AU396" s="217" t="s">
        <v>84</v>
      </c>
      <c r="AV396" s="14" t="s">
        <v>84</v>
      </c>
      <c r="AW396" s="14" t="s">
        <v>35</v>
      </c>
      <c r="AX396" s="14" t="s">
        <v>75</v>
      </c>
      <c r="AY396" s="217" t="s">
        <v>159</v>
      </c>
    </row>
    <row r="397" spans="1:65" s="14" customFormat="1" ht="11.25">
      <c r="B397" s="207"/>
      <c r="C397" s="208"/>
      <c r="D397" s="190" t="s">
        <v>173</v>
      </c>
      <c r="E397" s="209" t="s">
        <v>19</v>
      </c>
      <c r="F397" s="210" t="s">
        <v>1514</v>
      </c>
      <c r="G397" s="208"/>
      <c r="H397" s="211">
        <v>10.4</v>
      </c>
      <c r="I397" s="212"/>
      <c r="J397" s="208"/>
      <c r="K397" s="208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173</v>
      </c>
      <c r="AU397" s="217" t="s">
        <v>84</v>
      </c>
      <c r="AV397" s="14" t="s">
        <v>84</v>
      </c>
      <c r="AW397" s="14" t="s">
        <v>35</v>
      </c>
      <c r="AX397" s="14" t="s">
        <v>75</v>
      </c>
      <c r="AY397" s="217" t="s">
        <v>159</v>
      </c>
    </row>
    <row r="398" spans="1:65" s="13" customFormat="1" ht="11.25">
      <c r="B398" s="197"/>
      <c r="C398" s="198"/>
      <c r="D398" s="190" t="s">
        <v>173</v>
      </c>
      <c r="E398" s="199" t="s">
        <v>19</v>
      </c>
      <c r="F398" s="200" t="s">
        <v>1515</v>
      </c>
      <c r="G398" s="198"/>
      <c r="H398" s="199" t="s">
        <v>19</v>
      </c>
      <c r="I398" s="201"/>
      <c r="J398" s="198"/>
      <c r="K398" s="198"/>
      <c r="L398" s="202"/>
      <c r="M398" s="203"/>
      <c r="N398" s="204"/>
      <c r="O398" s="204"/>
      <c r="P398" s="204"/>
      <c r="Q398" s="204"/>
      <c r="R398" s="204"/>
      <c r="S398" s="204"/>
      <c r="T398" s="205"/>
      <c r="AT398" s="206" t="s">
        <v>173</v>
      </c>
      <c r="AU398" s="206" t="s">
        <v>84</v>
      </c>
      <c r="AV398" s="13" t="s">
        <v>80</v>
      </c>
      <c r="AW398" s="13" t="s">
        <v>35</v>
      </c>
      <c r="AX398" s="13" t="s">
        <v>75</v>
      </c>
      <c r="AY398" s="206" t="s">
        <v>159</v>
      </c>
    </row>
    <row r="399" spans="1:65" s="14" customFormat="1" ht="11.25">
      <c r="B399" s="207"/>
      <c r="C399" s="208"/>
      <c r="D399" s="190" t="s">
        <v>173</v>
      </c>
      <c r="E399" s="209" t="s">
        <v>19</v>
      </c>
      <c r="F399" s="210" t="s">
        <v>1516</v>
      </c>
      <c r="G399" s="208"/>
      <c r="H399" s="211">
        <v>1.46</v>
      </c>
      <c r="I399" s="212"/>
      <c r="J399" s="208"/>
      <c r="K399" s="208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173</v>
      </c>
      <c r="AU399" s="217" t="s">
        <v>84</v>
      </c>
      <c r="AV399" s="14" t="s">
        <v>84</v>
      </c>
      <c r="AW399" s="14" t="s">
        <v>35</v>
      </c>
      <c r="AX399" s="14" t="s">
        <v>75</v>
      </c>
      <c r="AY399" s="217" t="s">
        <v>159</v>
      </c>
    </row>
    <row r="400" spans="1:65" s="15" customFormat="1" ht="11.25">
      <c r="B400" s="218"/>
      <c r="C400" s="219"/>
      <c r="D400" s="190" t="s">
        <v>173</v>
      </c>
      <c r="E400" s="220" t="s">
        <v>19</v>
      </c>
      <c r="F400" s="221" t="s">
        <v>272</v>
      </c>
      <c r="G400" s="219"/>
      <c r="H400" s="222">
        <v>89.960000000000008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173</v>
      </c>
      <c r="AU400" s="228" t="s">
        <v>84</v>
      </c>
      <c r="AV400" s="15" t="s">
        <v>90</v>
      </c>
      <c r="AW400" s="15" t="s">
        <v>35</v>
      </c>
      <c r="AX400" s="15" t="s">
        <v>80</v>
      </c>
      <c r="AY400" s="228" t="s">
        <v>159</v>
      </c>
    </row>
    <row r="401" spans="1:65" s="2" customFormat="1" ht="33" customHeight="1">
      <c r="A401" s="37"/>
      <c r="B401" s="38"/>
      <c r="C401" s="177" t="s">
        <v>909</v>
      </c>
      <c r="D401" s="177" t="s">
        <v>163</v>
      </c>
      <c r="E401" s="178" t="s">
        <v>1517</v>
      </c>
      <c r="F401" s="179" t="s">
        <v>1518</v>
      </c>
      <c r="G401" s="180" t="s">
        <v>233</v>
      </c>
      <c r="H401" s="181">
        <v>52.637</v>
      </c>
      <c r="I401" s="182"/>
      <c r="J401" s="183">
        <f>ROUND(I401*H401,2)</f>
        <v>0</v>
      </c>
      <c r="K401" s="179" t="s">
        <v>167</v>
      </c>
      <c r="L401" s="42"/>
      <c r="M401" s="184" t="s">
        <v>19</v>
      </c>
      <c r="N401" s="185" t="s">
        <v>46</v>
      </c>
      <c r="O401" s="67"/>
      <c r="P401" s="186">
        <f>O401*H401</f>
        <v>0</v>
      </c>
      <c r="Q401" s="186">
        <v>2.0000000000000002E-5</v>
      </c>
      <c r="R401" s="186">
        <f>Q401*H401</f>
        <v>1.0527400000000001E-3</v>
      </c>
      <c r="S401" s="186">
        <v>0</v>
      </c>
      <c r="T401" s="18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8" t="s">
        <v>228</v>
      </c>
      <c r="AT401" s="188" t="s">
        <v>163</v>
      </c>
      <c r="AU401" s="188" t="s">
        <v>84</v>
      </c>
      <c r="AY401" s="20" t="s">
        <v>159</v>
      </c>
      <c r="BE401" s="189">
        <f>IF(N401="základní",J401,0)</f>
        <v>0</v>
      </c>
      <c r="BF401" s="189">
        <f>IF(N401="snížená",J401,0)</f>
        <v>0</v>
      </c>
      <c r="BG401" s="189">
        <f>IF(N401="zákl. přenesená",J401,0)</f>
        <v>0</v>
      </c>
      <c r="BH401" s="189">
        <f>IF(N401="sníž. přenesená",J401,0)</f>
        <v>0</v>
      </c>
      <c r="BI401" s="189">
        <f>IF(N401="nulová",J401,0)</f>
        <v>0</v>
      </c>
      <c r="BJ401" s="20" t="s">
        <v>80</v>
      </c>
      <c r="BK401" s="189">
        <f>ROUND(I401*H401,2)</f>
        <v>0</v>
      </c>
      <c r="BL401" s="20" t="s">
        <v>228</v>
      </c>
      <c r="BM401" s="188" t="s">
        <v>1519</v>
      </c>
    </row>
    <row r="402" spans="1:65" s="2" customFormat="1" ht="19.5">
      <c r="A402" s="37"/>
      <c r="B402" s="38"/>
      <c r="C402" s="39"/>
      <c r="D402" s="190" t="s">
        <v>169</v>
      </c>
      <c r="E402" s="39"/>
      <c r="F402" s="191" t="s">
        <v>1520</v>
      </c>
      <c r="G402" s="39"/>
      <c r="H402" s="39"/>
      <c r="I402" s="192"/>
      <c r="J402" s="39"/>
      <c r="K402" s="39"/>
      <c r="L402" s="42"/>
      <c r="M402" s="193"/>
      <c r="N402" s="194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169</v>
      </c>
      <c r="AU402" s="20" t="s">
        <v>84</v>
      </c>
    </row>
    <row r="403" spans="1:65" s="2" customFormat="1" ht="11.25">
      <c r="A403" s="37"/>
      <c r="B403" s="38"/>
      <c r="C403" s="39"/>
      <c r="D403" s="195" t="s">
        <v>171</v>
      </c>
      <c r="E403" s="39"/>
      <c r="F403" s="196" t="s">
        <v>1521</v>
      </c>
      <c r="G403" s="39"/>
      <c r="H403" s="39"/>
      <c r="I403" s="192"/>
      <c r="J403" s="39"/>
      <c r="K403" s="39"/>
      <c r="L403" s="42"/>
      <c r="M403" s="193"/>
      <c r="N403" s="194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171</v>
      </c>
      <c r="AU403" s="20" t="s">
        <v>84</v>
      </c>
    </row>
    <row r="404" spans="1:65" s="14" customFormat="1" ht="11.25">
      <c r="B404" s="207"/>
      <c r="C404" s="208"/>
      <c r="D404" s="190" t="s">
        <v>173</v>
      </c>
      <c r="E404" s="209" t="s">
        <v>19</v>
      </c>
      <c r="F404" s="210" t="s">
        <v>1389</v>
      </c>
      <c r="G404" s="208"/>
      <c r="H404" s="211">
        <v>63.819000000000003</v>
      </c>
      <c r="I404" s="212"/>
      <c r="J404" s="208"/>
      <c r="K404" s="208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173</v>
      </c>
      <c r="AU404" s="217" t="s">
        <v>84</v>
      </c>
      <c r="AV404" s="14" t="s">
        <v>84</v>
      </c>
      <c r="AW404" s="14" t="s">
        <v>35</v>
      </c>
      <c r="AX404" s="14" t="s">
        <v>75</v>
      </c>
      <c r="AY404" s="217" t="s">
        <v>159</v>
      </c>
    </row>
    <row r="405" spans="1:65" s="14" customFormat="1" ht="11.25">
      <c r="B405" s="207"/>
      <c r="C405" s="208"/>
      <c r="D405" s="190" t="s">
        <v>173</v>
      </c>
      <c r="E405" s="209" t="s">
        <v>19</v>
      </c>
      <c r="F405" s="210" t="s">
        <v>1522</v>
      </c>
      <c r="G405" s="208"/>
      <c r="H405" s="211">
        <v>-11.68</v>
      </c>
      <c r="I405" s="212"/>
      <c r="J405" s="208"/>
      <c r="K405" s="208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173</v>
      </c>
      <c r="AU405" s="217" t="s">
        <v>84</v>
      </c>
      <c r="AV405" s="14" t="s">
        <v>84</v>
      </c>
      <c r="AW405" s="14" t="s">
        <v>35</v>
      </c>
      <c r="AX405" s="14" t="s">
        <v>75</v>
      </c>
      <c r="AY405" s="217" t="s">
        <v>159</v>
      </c>
    </row>
    <row r="406" spans="1:65" s="14" customFormat="1" ht="11.25">
      <c r="B406" s="207"/>
      <c r="C406" s="208"/>
      <c r="D406" s="190" t="s">
        <v>173</v>
      </c>
      <c r="E406" s="209" t="s">
        <v>19</v>
      </c>
      <c r="F406" s="210" t="s">
        <v>1523</v>
      </c>
      <c r="G406" s="208"/>
      <c r="H406" s="211">
        <v>-8.85</v>
      </c>
      <c r="I406" s="212"/>
      <c r="J406" s="208"/>
      <c r="K406" s="208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173</v>
      </c>
      <c r="AU406" s="217" t="s">
        <v>84</v>
      </c>
      <c r="AV406" s="14" t="s">
        <v>84</v>
      </c>
      <c r="AW406" s="14" t="s">
        <v>35</v>
      </c>
      <c r="AX406" s="14" t="s">
        <v>75</v>
      </c>
      <c r="AY406" s="217" t="s">
        <v>159</v>
      </c>
    </row>
    <row r="407" spans="1:65" s="14" customFormat="1" ht="11.25">
      <c r="B407" s="207"/>
      <c r="C407" s="208"/>
      <c r="D407" s="190" t="s">
        <v>173</v>
      </c>
      <c r="E407" s="209" t="s">
        <v>19</v>
      </c>
      <c r="F407" s="210" t="s">
        <v>1524</v>
      </c>
      <c r="G407" s="208"/>
      <c r="H407" s="211">
        <v>-14.782999999999999</v>
      </c>
      <c r="I407" s="212"/>
      <c r="J407" s="208"/>
      <c r="K407" s="208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173</v>
      </c>
      <c r="AU407" s="217" t="s">
        <v>84</v>
      </c>
      <c r="AV407" s="14" t="s">
        <v>84</v>
      </c>
      <c r="AW407" s="14" t="s">
        <v>35</v>
      </c>
      <c r="AX407" s="14" t="s">
        <v>75</v>
      </c>
      <c r="AY407" s="217" t="s">
        <v>159</v>
      </c>
    </row>
    <row r="408" spans="1:65" s="14" customFormat="1" ht="11.25">
      <c r="B408" s="207"/>
      <c r="C408" s="208"/>
      <c r="D408" s="190" t="s">
        <v>173</v>
      </c>
      <c r="E408" s="209" t="s">
        <v>19</v>
      </c>
      <c r="F408" s="210" t="s">
        <v>1525</v>
      </c>
      <c r="G408" s="208"/>
      <c r="H408" s="211">
        <v>-1.5</v>
      </c>
      <c r="I408" s="212"/>
      <c r="J408" s="208"/>
      <c r="K408" s="208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173</v>
      </c>
      <c r="AU408" s="217" t="s">
        <v>84</v>
      </c>
      <c r="AV408" s="14" t="s">
        <v>84</v>
      </c>
      <c r="AW408" s="14" t="s">
        <v>35</v>
      </c>
      <c r="AX408" s="14" t="s">
        <v>75</v>
      </c>
      <c r="AY408" s="217" t="s">
        <v>159</v>
      </c>
    </row>
    <row r="409" spans="1:65" s="13" customFormat="1" ht="11.25">
      <c r="B409" s="197"/>
      <c r="C409" s="198"/>
      <c r="D409" s="190" t="s">
        <v>173</v>
      </c>
      <c r="E409" s="199" t="s">
        <v>19</v>
      </c>
      <c r="F409" s="200" t="s">
        <v>1526</v>
      </c>
      <c r="G409" s="198"/>
      <c r="H409" s="199" t="s">
        <v>19</v>
      </c>
      <c r="I409" s="201"/>
      <c r="J409" s="198"/>
      <c r="K409" s="198"/>
      <c r="L409" s="202"/>
      <c r="M409" s="203"/>
      <c r="N409" s="204"/>
      <c r="O409" s="204"/>
      <c r="P409" s="204"/>
      <c r="Q409" s="204"/>
      <c r="R409" s="204"/>
      <c r="S409" s="204"/>
      <c r="T409" s="205"/>
      <c r="AT409" s="206" t="s">
        <v>173</v>
      </c>
      <c r="AU409" s="206" t="s">
        <v>84</v>
      </c>
      <c r="AV409" s="13" t="s">
        <v>80</v>
      </c>
      <c r="AW409" s="13" t="s">
        <v>35</v>
      </c>
      <c r="AX409" s="13" t="s">
        <v>75</v>
      </c>
      <c r="AY409" s="206" t="s">
        <v>159</v>
      </c>
    </row>
    <row r="410" spans="1:65" s="13" customFormat="1" ht="11.25">
      <c r="B410" s="197"/>
      <c r="C410" s="198"/>
      <c r="D410" s="190" t="s">
        <v>173</v>
      </c>
      <c r="E410" s="199" t="s">
        <v>19</v>
      </c>
      <c r="F410" s="200" t="s">
        <v>1078</v>
      </c>
      <c r="G410" s="198"/>
      <c r="H410" s="199" t="s">
        <v>19</v>
      </c>
      <c r="I410" s="201"/>
      <c r="J410" s="198"/>
      <c r="K410" s="198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173</v>
      </c>
      <c r="AU410" s="206" t="s">
        <v>84</v>
      </c>
      <c r="AV410" s="13" t="s">
        <v>80</v>
      </c>
      <c r="AW410" s="13" t="s">
        <v>35</v>
      </c>
      <c r="AX410" s="13" t="s">
        <v>75</v>
      </c>
      <c r="AY410" s="206" t="s">
        <v>159</v>
      </c>
    </row>
    <row r="411" spans="1:65" s="14" customFormat="1" ht="11.25">
      <c r="B411" s="207"/>
      <c r="C411" s="208"/>
      <c r="D411" s="190" t="s">
        <v>173</v>
      </c>
      <c r="E411" s="209" t="s">
        <v>19</v>
      </c>
      <c r="F411" s="210" t="s">
        <v>1527</v>
      </c>
      <c r="G411" s="208"/>
      <c r="H411" s="211">
        <v>7.14</v>
      </c>
      <c r="I411" s="212"/>
      <c r="J411" s="208"/>
      <c r="K411" s="208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173</v>
      </c>
      <c r="AU411" s="217" t="s">
        <v>84</v>
      </c>
      <c r="AV411" s="14" t="s">
        <v>84</v>
      </c>
      <c r="AW411" s="14" t="s">
        <v>35</v>
      </c>
      <c r="AX411" s="14" t="s">
        <v>75</v>
      </c>
      <c r="AY411" s="217" t="s">
        <v>159</v>
      </c>
    </row>
    <row r="412" spans="1:65" s="14" customFormat="1" ht="11.25">
      <c r="B412" s="207"/>
      <c r="C412" s="208"/>
      <c r="D412" s="190" t="s">
        <v>173</v>
      </c>
      <c r="E412" s="209" t="s">
        <v>19</v>
      </c>
      <c r="F412" s="210" t="s">
        <v>1528</v>
      </c>
      <c r="G412" s="208"/>
      <c r="H412" s="211">
        <v>0.52500000000000002</v>
      </c>
      <c r="I412" s="212"/>
      <c r="J412" s="208"/>
      <c r="K412" s="208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173</v>
      </c>
      <c r="AU412" s="217" t="s">
        <v>84</v>
      </c>
      <c r="AV412" s="14" t="s">
        <v>84</v>
      </c>
      <c r="AW412" s="14" t="s">
        <v>35</v>
      </c>
      <c r="AX412" s="14" t="s">
        <v>75</v>
      </c>
      <c r="AY412" s="217" t="s">
        <v>159</v>
      </c>
    </row>
    <row r="413" spans="1:65" s="13" customFormat="1" ht="11.25">
      <c r="B413" s="197"/>
      <c r="C413" s="198"/>
      <c r="D413" s="190" t="s">
        <v>173</v>
      </c>
      <c r="E413" s="199" t="s">
        <v>19</v>
      </c>
      <c r="F413" s="200" t="s">
        <v>1189</v>
      </c>
      <c r="G413" s="198"/>
      <c r="H413" s="199" t="s">
        <v>19</v>
      </c>
      <c r="I413" s="201"/>
      <c r="J413" s="198"/>
      <c r="K413" s="198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173</v>
      </c>
      <c r="AU413" s="206" t="s">
        <v>84</v>
      </c>
      <c r="AV413" s="13" t="s">
        <v>80</v>
      </c>
      <c r="AW413" s="13" t="s">
        <v>35</v>
      </c>
      <c r="AX413" s="13" t="s">
        <v>75</v>
      </c>
      <c r="AY413" s="206" t="s">
        <v>159</v>
      </c>
    </row>
    <row r="414" spans="1:65" s="14" customFormat="1" ht="11.25">
      <c r="B414" s="207"/>
      <c r="C414" s="208"/>
      <c r="D414" s="190" t="s">
        <v>173</v>
      </c>
      <c r="E414" s="209" t="s">
        <v>19</v>
      </c>
      <c r="F414" s="210" t="s">
        <v>1529</v>
      </c>
      <c r="G414" s="208"/>
      <c r="H414" s="211">
        <v>7.28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173</v>
      </c>
      <c r="AU414" s="217" t="s">
        <v>84</v>
      </c>
      <c r="AV414" s="14" t="s">
        <v>84</v>
      </c>
      <c r="AW414" s="14" t="s">
        <v>35</v>
      </c>
      <c r="AX414" s="14" t="s">
        <v>75</v>
      </c>
      <c r="AY414" s="217" t="s">
        <v>159</v>
      </c>
    </row>
    <row r="415" spans="1:65" s="14" customFormat="1" ht="11.25">
      <c r="B415" s="207"/>
      <c r="C415" s="208"/>
      <c r="D415" s="190" t="s">
        <v>173</v>
      </c>
      <c r="E415" s="209" t="s">
        <v>19</v>
      </c>
      <c r="F415" s="210" t="s">
        <v>1530</v>
      </c>
      <c r="G415" s="208"/>
      <c r="H415" s="211">
        <v>0.45600000000000002</v>
      </c>
      <c r="I415" s="212"/>
      <c r="J415" s="208"/>
      <c r="K415" s="208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173</v>
      </c>
      <c r="AU415" s="217" t="s">
        <v>84</v>
      </c>
      <c r="AV415" s="14" t="s">
        <v>84</v>
      </c>
      <c r="AW415" s="14" t="s">
        <v>35</v>
      </c>
      <c r="AX415" s="14" t="s">
        <v>75</v>
      </c>
      <c r="AY415" s="217" t="s">
        <v>159</v>
      </c>
    </row>
    <row r="416" spans="1:65" s="13" customFormat="1" ht="11.25">
      <c r="B416" s="197"/>
      <c r="C416" s="198"/>
      <c r="D416" s="190" t="s">
        <v>173</v>
      </c>
      <c r="E416" s="199" t="s">
        <v>19</v>
      </c>
      <c r="F416" s="200" t="s">
        <v>1477</v>
      </c>
      <c r="G416" s="198"/>
      <c r="H416" s="199" t="s">
        <v>19</v>
      </c>
      <c r="I416" s="201"/>
      <c r="J416" s="198"/>
      <c r="K416" s="198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173</v>
      </c>
      <c r="AU416" s="206" t="s">
        <v>84</v>
      </c>
      <c r="AV416" s="13" t="s">
        <v>80</v>
      </c>
      <c r="AW416" s="13" t="s">
        <v>35</v>
      </c>
      <c r="AX416" s="13" t="s">
        <v>75</v>
      </c>
      <c r="AY416" s="206" t="s">
        <v>159</v>
      </c>
    </row>
    <row r="417" spans="1:51" s="14" customFormat="1" ht="11.25">
      <c r="B417" s="207"/>
      <c r="C417" s="208"/>
      <c r="D417" s="190" t="s">
        <v>173</v>
      </c>
      <c r="E417" s="209" t="s">
        <v>19</v>
      </c>
      <c r="F417" s="210" t="s">
        <v>1531</v>
      </c>
      <c r="G417" s="208"/>
      <c r="H417" s="211">
        <v>6.9349999999999996</v>
      </c>
      <c r="I417" s="212"/>
      <c r="J417" s="208"/>
      <c r="K417" s="208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173</v>
      </c>
      <c r="AU417" s="217" t="s">
        <v>84</v>
      </c>
      <c r="AV417" s="14" t="s">
        <v>84</v>
      </c>
      <c r="AW417" s="14" t="s">
        <v>35</v>
      </c>
      <c r="AX417" s="14" t="s">
        <v>75</v>
      </c>
      <c r="AY417" s="217" t="s">
        <v>159</v>
      </c>
    </row>
    <row r="418" spans="1:51" s="14" customFormat="1" ht="11.25">
      <c r="B418" s="207"/>
      <c r="C418" s="208"/>
      <c r="D418" s="190" t="s">
        <v>173</v>
      </c>
      <c r="E418" s="209" t="s">
        <v>19</v>
      </c>
      <c r="F418" s="210" t="s">
        <v>1532</v>
      </c>
      <c r="G418" s="208"/>
      <c r="H418" s="211">
        <v>3.2949999999999999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173</v>
      </c>
      <c r="AU418" s="217" t="s">
        <v>84</v>
      </c>
      <c r="AV418" s="14" t="s">
        <v>84</v>
      </c>
      <c r="AW418" s="14" t="s">
        <v>35</v>
      </c>
      <c r="AX418" s="14" t="s">
        <v>75</v>
      </c>
      <c r="AY418" s="217" t="s">
        <v>159</v>
      </c>
    </row>
    <row r="419" spans="1:51" s="15" customFormat="1" ht="11.25">
      <c r="B419" s="218"/>
      <c r="C419" s="219"/>
      <c r="D419" s="190" t="s">
        <v>173</v>
      </c>
      <c r="E419" s="220" t="s">
        <v>19</v>
      </c>
      <c r="F419" s="221" t="s">
        <v>272</v>
      </c>
      <c r="G419" s="219"/>
      <c r="H419" s="222">
        <v>52.637000000000008</v>
      </c>
      <c r="I419" s="223"/>
      <c r="J419" s="219"/>
      <c r="K419" s="219"/>
      <c r="L419" s="224"/>
      <c r="M419" s="243"/>
      <c r="N419" s="244"/>
      <c r="O419" s="244"/>
      <c r="P419" s="244"/>
      <c r="Q419" s="244"/>
      <c r="R419" s="244"/>
      <c r="S419" s="244"/>
      <c r="T419" s="245"/>
      <c r="AT419" s="228" t="s">
        <v>173</v>
      </c>
      <c r="AU419" s="228" t="s">
        <v>84</v>
      </c>
      <c r="AV419" s="15" t="s">
        <v>90</v>
      </c>
      <c r="AW419" s="15" t="s">
        <v>35</v>
      </c>
      <c r="AX419" s="15" t="s">
        <v>80</v>
      </c>
      <c r="AY419" s="228" t="s">
        <v>159</v>
      </c>
    </row>
    <row r="420" spans="1:51" s="2" customFormat="1" ht="6.95" customHeight="1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wS3Of0DV982PHWfmNgjROVuO1SQPlKBHCv+mOXfA96TLVh36ZV/8g0glaZFs3N6ldUigLh2gzt41rqoLG5ugNg==" saltValue="zG/eDp408siBm/RTH+gYCRfQEisXFscpEQmE52g0Zczr6x+FY0KC2CrvuKLWsPqMvEV/wKascZ7RnH4huuulOw==" spinCount="100000" sheet="1" objects="1" scenarios="1" formatColumns="0" formatRows="0" autoFilter="0"/>
  <autoFilter ref="C97:K419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4" r:id="rId1"/>
    <hyperlink ref="F118" r:id="rId2"/>
    <hyperlink ref="F131" r:id="rId3"/>
    <hyperlink ref="F137" r:id="rId4"/>
    <hyperlink ref="F142" r:id="rId5"/>
    <hyperlink ref="F147" r:id="rId6"/>
    <hyperlink ref="F155" r:id="rId7"/>
    <hyperlink ref="F162" r:id="rId8"/>
    <hyperlink ref="F166" r:id="rId9"/>
    <hyperlink ref="F175" r:id="rId10"/>
    <hyperlink ref="F180" r:id="rId11"/>
    <hyperlink ref="F184" r:id="rId12"/>
    <hyperlink ref="F188" r:id="rId13"/>
    <hyperlink ref="F193" r:id="rId14"/>
    <hyperlink ref="F197" r:id="rId15"/>
    <hyperlink ref="F201" r:id="rId16"/>
    <hyperlink ref="F206" r:id="rId17"/>
    <hyperlink ref="F210" r:id="rId18"/>
    <hyperlink ref="F214" r:id="rId19"/>
    <hyperlink ref="F220" r:id="rId20"/>
    <hyperlink ref="F228" r:id="rId21"/>
    <hyperlink ref="F233" r:id="rId22"/>
    <hyperlink ref="F237" r:id="rId23"/>
    <hyperlink ref="F244" r:id="rId24"/>
    <hyperlink ref="F248" r:id="rId25"/>
    <hyperlink ref="F252" r:id="rId26"/>
    <hyperlink ref="F257" r:id="rId27"/>
    <hyperlink ref="F261" r:id="rId28"/>
    <hyperlink ref="F264" r:id="rId29"/>
    <hyperlink ref="F267" r:id="rId30"/>
    <hyperlink ref="F271" r:id="rId31"/>
    <hyperlink ref="F276" r:id="rId32"/>
    <hyperlink ref="F279" r:id="rId33"/>
    <hyperlink ref="F282" r:id="rId34"/>
    <hyperlink ref="F290" r:id="rId35"/>
    <hyperlink ref="F295" r:id="rId36"/>
    <hyperlink ref="F299" r:id="rId37"/>
    <hyperlink ref="F305" r:id="rId38"/>
    <hyperlink ref="F317" r:id="rId39"/>
    <hyperlink ref="F322" r:id="rId40"/>
    <hyperlink ref="F325" r:id="rId41"/>
    <hyperlink ref="F328" r:id="rId42"/>
    <hyperlink ref="F350" r:id="rId43"/>
    <hyperlink ref="F354" r:id="rId44"/>
    <hyperlink ref="F358" r:id="rId45"/>
    <hyperlink ref="F366" r:id="rId46"/>
    <hyperlink ref="F371" r:id="rId47"/>
    <hyperlink ref="F376" r:id="rId48"/>
    <hyperlink ref="F380" r:id="rId49"/>
    <hyperlink ref="F384" r:id="rId50"/>
    <hyperlink ref="F388" r:id="rId51"/>
    <hyperlink ref="F403" r:id="rId5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104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1533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ROUND((SUM(BE97:BE373)),  2)</f>
        <v>0</v>
      </c>
      <c r="G33" s="37"/>
      <c r="H33" s="37"/>
      <c r="I33" s="122">
        <v>0.21</v>
      </c>
      <c r="J33" s="121">
        <f>ROUND(((SUM(BE97:BE373))*I33),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ROUND((SUM(BF97:BF373)),  2)</f>
        <v>0</v>
      </c>
      <c r="G34" s="37"/>
      <c r="H34" s="37"/>
      <c r="I34" s="122">
        <v>0.12</v>
      </c>
      <c r="J34" s="121">
        <f>ROUND(((SUM(BF97:BF373))*I34),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ROUND((SUM(BG97:BG373)),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ROUND((SUM(BH97:BH373)),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ROUND((SUM(BI97:BI373)),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8 - Oprava fasády dům p.č. 69, Maso uzeniny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J98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J99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J100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649</v>
      </c>
      <c r="E63" s="147"/>
      <c r="F63" s="147"/>
      <c r="G63" s="147"/>
      <c r="H63" s="147"/>
      <c r="I63" s="147"/>
      <c r="J63" s="148">
        <f>J106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J109</f>
        <v>0</v>
      </c>
      <c r="K64" s="145"/>
      <c r="L64" s="149"/>
    </row>
    <row r="65" spans="1:31" s="10" customFormat="1" ht="14.85" customHeight="1">
      <c r="B65" s="144"/>
      <c r="C65" s="145"/>
      <c r="D65" s="146" t="s">
        <v>130</v>
      </c>
      <c r="E65" s="147"/>
      <c r="F65" s="147"/>
      <c r="G65" s="147"/>
      <c r="H65" s="147"/>
      <c r="I65" s="147"/>
      <c r="J65" s="148">
        <f>J110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1378</v>
      </c>
      <c r="E66" s="147"/>
      <c r="F66" s="147"/>
      <c r="G66" s="147"/>
      <c r="H66" s="147"/>
      <c r="I66" s="147"/>
      <c r="J66" s="148">
        <f>J146</f>
        <v>0</v>
      </c>
      <c r="K66" s="145"/>
      <c r="L66" s="149"/>
    </row>
    <row r="67" spans="1:31" s="10" customFormat="1" ht="14.85" customHeight="1">
      <c r="B67" s="144"/>
      <c r="C67" s="145"/>
      <c r="D67" s="146" t="s">
        <v>132</v>
      </c>
      <c r="E67" s="147"/>
      <c r="F67" s="147"/>
      <c r="G67" s="147"/>
      <c r="H67" s="147"/>
      <c r="I67" s="147"/>
      <c r="J67" s="148">
        <f>J147</f>
        <v>0</v>
      </c>
      <c r="K67" s="145"/>
      <c r="L67" s="149"/>
    </row>
    <row r="68" spans="1:31" s="10" customFormat="1" ht="14.85" customHeight="1">
      <c r="B68" s="144"/>
      <c r="C68" s="145"/>
      <c r="D68" s="146" t="s">
        <v>133</v>
      </c>
      <c r="E68" s="147"/>
      <c r="F68" s="147"/>
      <c r="G68" s="147"/>
      <c r="H68" s="147"/>
      <c r="I68" s="147"/>
      <c r="J68" s="148">
        <f>J201</f>
        <v>0</v>
      </c>
      <c r="K68" s="145"/>
      <c r="L68" s="149"/>
    </row>
    <row r="69" spans="1:31" s="10" customFormat="1" ht="14.85" customHeight="1">
      <c r="B69" s="144"/>
      <c r="C69" s="145"/>
      <c r="D69" s="146" t="s">
        <v>135</v>
      </c>
      <c r="E69" s="147"/>
      <c r="F69" s="147"/>
      <c r="G69" s="147"/>
      <c r="H69" s="147"/>
      <c r="I69" s="147"/>
      <c r="J69" s="148">
        <f>J214</f>
        <v>0</v>
      </c>
      <c r="K69" s="145"/>
      <c r="L69" s="149"/>
    </row>
    <row r="70" spans="1:31" s="10" customFormat="1" ht="14.85" customHeight="1">
      <c r="B70" s="144"/>
      <c r="C70" s="145"/>
      <c r="D70" s="146" t="s">
        <v>136</v>
      </c>
      <c r="E70" s="147"/>
      <c r="F70" s="147"/>
      <c r="G70" s="147"/>
      <c r="H70" s="147"/>
      <c r="I70" s="147"/>
      <c r="J70" s="148">
        <f>J225</f>
        <v>0</v>
      </c>
      <c r="K70" s="145"/>
      <c r="L70" s="149"/>
    </row>
    <row r="71" spans="1:31" s="10" customFormat="1" ht="14.85" customHeight="1">
      <c r="B71" s="144"/>
      <c r="C71" s="145"/>
      <c r="D71" s="146" t="s">
        <v>137</v>
      </c>
      <c r="E71" s="147"/>
      <c r="F71" s="147"/>
      <c r="G71" s="147"/>
      <c r="H71" s="147"/>
      <c r="I71" s="147"/>
      <c r="J71" s="148">
        <f>J238</f>
        <v>0</v>
      </c>
      <c r="K71" s="145"/>
      <c r="L71" s="149"/>
    </row>
    <row r="72" spans="1:31" s="10" customFormat="1" ht="14.85" customHeight="1">
      <c r="B72" s="144"/>
      <c r="C72" s="145"/>
      <c r="D72" s="146" t="s">
        <v>138</v>
      </c>
      <c r="E72" s="147"/>
      <c r="F72" s="147"/>
      <c r="G72" s="147"/>
      <c r="H72" s="147"/>
      <c r="I72" s="147"/>
      <c r="J72" s="148">
        <f>J242</f>
        <v>0</v>
      </c>
      <c r="K72" s="145"/>
      <c r="L72" s="149"/>
    </row>
    <row r="73" spans="1:31" s="9" customFormat="1" ht="24.95" customHeight="1">
      <c r="B73" s="138"/>
      <c r="C73" s="139"/>
      <c r="D73" s="140" t="s">
        <v>139</v>
      </c>
      <c r="E73" s="141"/>
      <c r="F73" s="141"/>
      <c r="G73" s="141"/>
      <c r="H73" s="141"/>
      <c r="I73" s="141"/>
      <c r="J73" s="142">
        <f>J256</f>
        <v>0</v>
      </c>
      <c r="K73" s="139"/>
      <c r="L73" s="143"/>
    </row>
    <row r="74" spans="1:31" s="10" customFormat="1" ht="19.899999999999999" customHeight="1">
      <c r="B74" s="144"/>
      <c r="C74" s="145"/>
      <c r="D74" s="146" t="s">
        <v>651</v>
      </c>
      <c r="E74" s="147"/>
      <c r="F74" s="147"/>
      <c r="G74" s="147"/>
      <c r="H74" s="147"/>
      <c r="I74" s="147"/>
      <c r="J74" s="148">
        <f>J257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140</v>
      </c>
      <c r="E75" s="147"/>
      <c r="F75" s="147"/>
      <c r="G75" s="147"/>
      <c r="H75" s="147"/>
      <c r="I75" s="147"/>
      <c r="J75" s="148">
        <f>J275</f>
        <v>0</v>
      </c>
      <c r="K75" s="145"/>
      <c r="L75" s="149"/>
    </row>
    <row r="76" spans="1:31" s="10" customFormat="1" ht="19.899999999999999" customHeight="1">
      <c r="B76" s="144"/>
      <c r="C76" s="145"/>
      <c r="D76" s="146" t="s">
        <v>141</v>
      </c>
      <c r="E76" s="147"/>
      <c r="F76" s="147"/>
      <c r="G76" s="147"/>
      <c r="H76" s="147"/>
      <c r="I76" s="147"/>
      <c r="J76" s="148">
        <f>J279</f>
        <v>0</v>
      </c>
      <c r="K76" s="145"/>
      <c r="L76" s="149"/>
    </row>
    <row r="77" spans="1:31" s="10" customFormat="1" ht="19.899999999999999" customHeight="1">
      <c r="B77" s="144"/>
      <c r="C77" s="145"/>
      <c r="D77" s="146" t="s">
        <v>143</v>
      </c>
      <c r="E77" s="147"/>
      <c r="F77" s="147"/>
      <c r="G77" s="147"/>
      <c r="H77" s="147"/>
      <c r="I77" s="147"/>
      <c r="J77" s="148">
        <f>J294</f>
        <v>0</v>
      </c>
      <c r="K77" s="145"/>
      <c r="L77" s="149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144</v>
      </c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6.25" customHeight="1">
      <c r="A87" s="37"/>
      <c r="B87" s="38"/>
      <c r="C87" s="39"/>
      <c r="D87" s="39"/>
      <c r="E87" s="409" t="str">
        <f>E7</f>
        <v>Oprava a údržba podloubí a části vekovních fasád Mírové nám., Bílina</v>
      </c>
      <c r="F87" s="410"/>
      <c r="G87" s="410"/>
      <c r="H87" s="410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119</v>
      </c>
      <c r="D88" s="39"/>
      <c r="E88" s="39"/>
      <c r="F88" s="39"/>
      <c r="G88" s="39"/>
      <c r="H88" s="39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66" t="str">
        <f>E9</f>
        <v>8 - Oprava fasády dům p.č. 69, Maso uzeniny</v>
      </c>
      <c r="F89" s="411"/>
      <c r="G89" s="411"/>
      <c r="H89" s="411"/>
      <c r="I89" s="39"/>
      <c r="J89" s="39"/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F12</f>
        <v>Bílina</v>
      </c>
      <c r="G91" s="39"/>
      <c r="H91" s="39"/>
      <c r="I91" s="32" t="s">
        <v>23</v>
      </c>
      <c r="J91" s="62" t="str">
        <f>IF(J12="","",J12)</f>
        <v>6. 12. 2024</v>
      </c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5.2" customHeight="1">
      <c r="A93" s="37"/>
      <c r="B93" s="38"/>
      <c r="C93" s="32" t="s">
        <v>25</v>
      </c>
      <c r="D93" s="39"/>
      <c r="E93" s="39"/>
      <c r="F93" s="30" t="str">
        <f>E15</f>
        <v>Město Bílina</v>
      </c>
      <c r="G93" s="39"/>
      <c r="H93" s="39"/>
      <c r="I93" s="32" t="s">
        <v>33</v>
      </c>
      <c r="J93" s="35" t="str">
        <f>E21</f>
        <v xml:space="preserve"> </v>
      </c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5.2" customHeight="1">
      <c r="A94" s="37"/>
      <c r="B94" s="38"/>
      <c r="C94" s="32" t="s">
        <v>31</v>
      </c>
      <c r="D94" s="39"/>
      <c r="E94" s="39"/>
      <c r="F94" s="30" t="str">
        <f>IF(E18="","",E18)</f>
        <v>Vyplň údaj</v>
      </c>
      <c r="G94" s="39"/>
      <c r="H94" s="39"/>
      <c r="I94" s="32" t="s">
        <v>36</v>
      </c>
      <c r="J94" s="35" t="str">
        <f>E24</f>
        <v>Ing. Jaromír Pýcha</v>
      </c>
      <c r="K94" s="39"/>
      <c r="L94" s="110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0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0"/>
      <c r="B96" s="151"/>
      <c r="C96" s="152" t="s">
        <v>145</v>
      </c>
      <c r="D96" s="153" t="s">
        <v>60</v>
      </c>
      <c r="E96" s="153" t="s">
        <v>56</v>
      </c>
      <c r="F96" s="153" t="s">
        <v>57</v>
      </c>
      <c r="G96" s="153" t="s">
        <v>146</v>
      </c>
      <c r="H96" s="153" t="s">
        <v>147</v>
      </c>
      <c r="I96" s="153" t="s">
        <v>148</v>
      </c>
      <c r="J96" s="153" t="s">
        <v>123</v>
      </c>
      <c r="K96" s="154" t="s">
        <v>149</v>
      </c>
      <c r="L96" s="155"/>
      <c r="M96" s="71" t="s">
        <v>19</v>
      </c>
      <c r="N96" s="72" t="s">
        <v>45</v>
      </c>
      <c r="O96" s="72" t="s">
        <v>150</v>
      </c>
      <c r="P96" s="72" t="s">
        <v>151</v>
      </c>
      <c r="Q96" s="72" t="s">
        <v>152</v>
      </c>
      <c r="R96" s="72" t="s">
        <v>153</v>
      </c>
      <c r="S96" s="72" t="s">
        <v>154</v>
      </c>
      <c r="T96" s="73" t="s">
        <v>155</v>
      </c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</row>
    <row r="97" spans="1:65" s="2" customFormat="1" ht="22.9" customHeight="1">
      <c r="A97" s="37"/>
      <c r="B97" s="38"/>
      <c r="C97" s="78" t="s">
        <v>156</v>
      </c>
      <c r="D97" s="39"/>
      <c r="E97" s="39"/>
      <c r="F97" s="39"/>
      <c r="G97" s="39"/>
      <c r="H97" s="39"/>
      <c r="I97" s="39"/>
      <c r="J97" s="156">
        <f>BK97</f>
        <v>0</v>
      </c>
      <c r="K97" s="39"/>
      <c r="L97" s="42"/>
      <c r="M97" s="74"/>
      <c r="N97" s="157"/>
      <c r="O97" s="75"/>
      <c r="P97" s="158">
        <f>P98+P256</f>
        <v>0</v>
      </c>
      <c r="Q97" s="75"/>
      <c r="R97" s="158">
        <f>R98+R256</f>
        <v>0.37011120999999991</v>
      </c>
      <c r="S97" s="75"/>
      <c r="T97" s="159">
        <f>T98+T256</f>
        <v>0.27787649999999997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74</v>
      </c>
      <c r="AU97" s="20" t="s">
        <v>124</v>
      </c>
      <c r="BK97" s="160">
        <f>BK98+BK256</f>
        <v>0</v>
      </c>
    </row>
    <row r="98" spans="1:65" s="12" customFormat="1" ht="25.9" customHeight="1">
      <c r="B98" s="161"/>
      <c r="C98" s="162"/>
      <c r="D98" s="163" t="s">
        <v>74</v>
      </c>
      <c r="E98" s="164" t="s">
        <v>157</v>
      </c>
      <c r="F98" s="164" t="s">
        <v>158</v>
      </c>
      <c r="G98" s="162"/>
      <c r="H98" s="162"/>
      <c r="I98" s="165"/>
      <c r="J98" s="166">
        <f>BK98</f>
        <v>0</v>
      </c>
      <c r="K98" s="162"/>
      <c r="L98" s="167"/>
      <c r="M98" s="168"/>
      <c r="N98" s="169"/>
      <c r="O98" s="169"/>
      <c r="P98" s="170">
        <f>P99+P106+P109+P146</f>
        <v>0</v>
      </c>
      <c r="Q98" s="169"/>
      <c r="R98" s="170">
        <f>R99+R106+R109+R146</f>
        <v>0.3178676299999999</v>
      </c>
      <c r="S98" s="169"/>
      <c r="T98" s="171">
        <f>T99+T106+T109+T146</f>
        <v>0.22136949999999997</v>
      </c>
      <c r="AR98" s="172" t="s">
        <v>80</v>
      </c>
      <c r="AT98" s="173" t="s">
        <v>74</v>
      </c>
      <c r="AU98" s="173" t="s">
        <v>75</v>
      </c>
      <c r="AY98" s="172" t="s">
        <v>159</v>
      </c>
      <c r="BK98" s="174">
        <f>BK99+BK106+BK109+BK146</f>
        <v>0</v>
      </c>
    </row>
    <row r="99" spans="1:65" s="12" customFormat="1" ht="22.9" customHeight="1">
      <c r="B99" s="161"/>
      <c r="C99" s="162"/>
      <c r="D99" s="163" t="s">
        <v>74</v>
      </c>
      <c r="E99" s="175" t="s">
        <v>87</v>
      </c>
      <c r="F99" s="175" t="s">
        <v>160</v>
      </c>
      <c r="G99" s="162"/>
      <c r="H99" s="162"/>
      <c r="I99" s="165"/>
      <c r="J99" s="176">
        <f>BK99</f>
        <v>0</v>
      </c>
      <c r="K99" s="162"/>
      <c r="L99" s="167"/>
      <c r="M99" s="168"/>
      <c r="N99" s="169"/>
      <c r="O99" s="169"/>
      <c r="P99" s="170">
        <f>P100</f>
        <v>0</v>
      </c>
      <c r="Q99" s="169"/>
      <c r="R99" s="170">
        <f>R100</f>
        <v>1.7405000000000003E-3</v>
      </c>
      <c r="S99" s="169"/>
      <c r="T99" s="171">
        <f>T100</f>
        <v>2.9500000000000006E-5</v>
      </c>
      <c r="AR99" s="172" t="s">
        <v>80</v>
      </c>
      <c r="AT99" s="173" t="s">
        <v>74</v>
      </c>
      <c r="AU99" s="173" t="s">
        <v>80</v>
      </c>
      <c r="AY99" s="172" t="s">
        <v>159</v>
      </c>
      <c r="BK99" s="174">
        <f>BK100</f>
        <v>0</v>
      </c>
    </row>
    <row r="100" spans="1:65" s="12" customFormat="1" ht="20.85" customHeight="1">
      <c r="B100" s="161"/>
      <c r="C100" s="162"/>
      <c r="D100" s="163" t="s">
        <v>74</v>
      </c>
      <c r="E100" s="175" t="s">
        <v>161</v>
      </c>
      <c r="F100" s="175" t="s">
        <v>162</v>
      </c>
      <c r="G100" s="162"/>
      <c r="H100" s="162"/>
      <c r="I100" s="165"/>
      <c r="J100" s="176">
        <f>BK100</f>
        <v>0</v>
      </c>
      <c r="K100" s="162"/>
      <c r="L100" s="167"/>
      <c r="M100" s="168"/>
      <c r="N100" s="169"/>
      <c r="O100" s="169"/>
      <c r="P100" s="170">
        <f>SUM(P101:P105)</f>
        <v>0</v>
      </c>
      <c r="Q100" s="169"/>
      <c r="R100" s="170">
        <f>SUM(R101:R105)</f>
        <v>1.7405000000000003E-3</v>
      </c>
      <c r="S100" s="169"/>
      <c r="T100" s="171">
        <f>SUM(T101:T105)</f>
        <v>2.9500000000000006E-5</v>
      </c>
      <c r="AR100" s="172" t="s">
        <v>80</v>
      </c>
      <c r="AT100" s="173" t="s">
        <v>74</v>
      </c>
      <c r="AU100" s="173" t="s">
        <v>84</v>
      </c>
      <c r="AY100" s="172" t="s">
        <v>159</v>
      </c>
      <c r="BK100" s="174">
        <f>SUM(BK101:BK105)</f>
        <v>0</v>
      </c>
    </row>
    <row r="101" spans="1:65" s="2" customFormat="1" ht="24.2" customHeight="1">
      <c r="A101" s="37"/>
      <c r="B101" s="38"/>
      <c r="C101" s="177" t="s">
        <v>80</v>
      </c>
      <c r="D101" s="177" t="s">
        <v>163</v>
      </c>
      <c r="E101" s="178" t="s">
        <v>164</v>
      </c>
      <c r="F101" s="179" t="s">
        <v>165</v>
      </c>
      <c r="G101" s="180" t="s">
        <v>166</v>
      </c>
      <c r="H101" s="181">
        <v>2.95</v>
      </c>
      <c r="I101" s="182"/>
      <c r="J101" s="183">
        <f>ROUND(I101*H101,2)</f>
        <v>0</v>
      </c>
      <c r="K101" s="179" t="s">
        <v>167</v>
      </c>
      <c r="L101" s="42"/>
      <c r="M101" s="184" t="s">
        <v>19</v>
      </c>
      <c r="N101" s="185" t="s">
        <v>46</v>
      </c>
      <c r="O101" s="67"/>
      <c r="P101" s="186">
        <f>O101*H101</f>
        <v>0</v>
      </c>
      <c r="Q101" s="186">
        <v>5.9000000000000003E-4</v>
      </c>
      <c r="R101" s="186">
        <f>Q101*H101</f>
        <v>1.7405000000000003E-3</v>
      </c>
      <c r="S101" s="186">
        <v>1.0000000000000001E-5</v>
      </c>
      <c r="T101" s="187">
        <f>S101*H101</f>
        <v>2.9500000000000006E-5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90</v>
      </c>
      <c r="AT101" s="188" t="s">
        <v>163</v>
      </c>
      <c r="AU101" s="188" t="s">
        <v>87</v>
      </c>
      <c r="AY101" s="20" t="s">
        <v>159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80</v>
      </c>
      <c r="BK101" s="189">
        <f>ROUND(I101*H101,2)</f>
        <v>0</v>
      </c>
      <c r="BL101" s="20" t="s">
        <v>90</v>
      </c>
      <c r="BM101" s="188" t="s">
        <v>1534</v>
      </c>
    </row>
    <row r="102" spans="1:65" s="2" customFormat="1" ht="19.5">
      <c r="A102" s="37"/>
      <c r="B102" s="38"/>
      <c r="C102" s="39"/>
      <c r="D102" s="190" t="s">
        <v>169</v>
      </c>
      <c r="E102" s="39"/>
      <c r="F102" s="191" t="s">
        <v>170</v>
      </c>
      <c r="G102" s="39"/>
      <c r="H102" s="39"/>
      <c r="I102" s="192"/>
      <c r="J102" s="39"/>
      <c r="K102" s="39"/>
      <c r="L102" s="42"/>
      <c r="M102" s="193"/>
      <c r="N102" s="194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169</v>
      </c>
      <c r="AU102" s="20" t="s">
        <v>87</v>
      </c>
    </row>
    <row r="103" spans="1:65" s="2" customFormat="1" ht="11.25">
      <c r="A103" s="37"/>
      <c r="B103" s="38"/>
      <c r="C103" s="39"/>
      <c r="D103" s="195" t="s">
        <v>171</v>
      </c>
      <c r="E103" s="39"/>
      <c r="F103" s="196" t="s">
        <v>172</v>
      </c>
      <c r="G103" s="39"/>
      <c r="H103" s="39"/>
      <c r="I103" s="192"/>
      <c r="J103" s="39"/>
      <c r="K103" s="39"/>
      <c r="L103" s="42"/>
      <c r="M103" s="193"/>
      <c r="N103" s="194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171</v>
      </c>
      <c r="AU103" s="20" t="s">
        <v>87</v>
      </c>
    </row>
    <row r="104" spans="1:65" s="13" customFormat="1" ht="11.25">
      <c r="B104" s="197"/>
      <c r="C104" s="198"/>
      <c r="D104" s="190" t="s">
        <v>173</v>
      </c>
      <c r="E104" s="199" t="s">
        <v>19</v>
      </c>
      <c r="F104" s="200" t="s">
        <v>999</v>
      </c>
      <c r="G104" s="198"/>
      <c r="H104" s="199" t="s">
        <v>19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173</v>
      </c>
      <c r="AU104" s="206" t="s">
        <v>87</v>
      </c>
      <c r="AV104" s="13" t="s">
        <v>80</v>
      </c>
      <c r="AW104" s="13" t="s">
        <v>35</v>
      </c>
      <c r="AX104" s="13" t="s">
        <v>75</v>
      </c>
      <c r="AY104" s="206" t="s">
        <v>159</v>
      </c>
    </row>
    <row r="105" spans="1:65" s="14" customFormat="1" ht="11.25">
      <c r="B105" s="207"/>
      <c r="C105" s="208"/>
      <c r="D105" s="190" t="s">
        <v>173</v>
      </c>
      <c r="E105" s="209" t="s">
        <v>19</v>
      </c>
      <c r="F105" s="210" t="s">
        <v>1535</v>
      </c>
      <c r="G105" s="208"/>
      <c r="H105" s="211">
        <v>2.95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173</v>
      </c>
      <c r="AU105" s="217" t="s">
        <v>87</v>
      </c>
      <c r="AV105" s="14" t="s">
        <v>84</v>
      </c>
      <c r="AW105" s="14" t="s">
        <v>35</v>
      </c>
      <c r="AX105" s="14" t="s">
        <v>75</v>
      </c>
      <c r="AY105" s="217" t="s">
        <v>159</v>
      </c>
    </row>
    <row r="106" spans="1:65" s="12" customFormat="1" ht="22.9" customHeight="1">
      <c r="B106" s="161"/>
      <c r="C106" s="162"/>
      <c r="D106" s="163" t="s">
        <v>74</v>
      </c>
      <c r="E106" s="175" t="s">
        <v>93</v>
      </c>
      <c r="F106" s="175" t="s">
        <v>654</v>
      </c>
      <c r="G106" s="162"/>
      <c r="H106" s="162"/>
      <c r="I106" s="165"/>
      <c r="J106" s="176">
        <f>BK106</f>
        <v>0</v>
      </c>
      <c r="K106" s="162"/>
      <c r="L106" s="167"/>
      <c r="M106" s="168"/>
      <c r="N106" s="169"/>
      <c r="O106" s="169"/>
      <c r="P106" s="170">
        <f>SUM(P107:P108)</f>
        <v>0</v>
      </c>
      <c r="Q106" s="169"/>
      <c r="R106" s="170">
        <f>SUM(R107:R108)</f>
        <v>0</v>
      </c>
      <c r="S106" s="169"/>
      <c r="T106" s="171">
        <f>SUM(T107:T108)</f>
        <v>0</v>
      </c>
      <c r="AR106" s="172" t="s">
        <v>80</v>
      </c>
      <c r="AT106" s="173" t="s">
        <v>74</v>
      </c>
      <c r="AU106" s="173" t="s">
        <v>80</v>
      </c>
      <c r="AY106" s="172" t="s">
        <v>159</v>
      </c>
      <c r="BK106" s="174">
        <f>SUM(BK107:BK108)</f>
        <v>0</v>
      </c>
    </row>
    <row r="107" spans="1:65" s="2" customFormat="1" ht="24.2" customHeight="1">
      <c r="A107" s="37"/>
      <c r="B107" s="38"/>
      <c r="C107" s="177" t="s">
        <v>84</v>
      </c>
      <c r="D107" s="177" t="s">
        <v>163</v>
      </c>
      <c r="E107" s="178" t="s">
        <v>655</v>
      </c>
      <c r="F107" s="179" t="s">
        <v>1381</v>
      </c>
      <c r="G107" s="180" t="s">
        <v>233</v>
      </c>
      <c r="H107" s="181">
        <v>1</v>
      </c>
      <c r="I107" s="182"/>
      <c r="J107" s="183">
        <f>ROUND(I107*H107,2)</f>
        <v>0</v>
      </c>
      <c r="K107" s="179" t="s">
        <v>19</v>
      </c>
      <c r="L107" s="42"/>
      <c r="M107" s="184" t="s">
        <v>19</v>
      </c>
      <c r="N107" s="185" t="s">
        <v>46</v>
      </c>
      <c r="O107" s="67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90</v>
      </c>
      <c r="AT107" s="188" t="s">
        <v>163</v>
      </c>
      <c r="AU107" s="188" t="s">
        <v>84</v>
      </c>
      <c r="AY107" s="20" t="s">
        <v>159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80</v>
      </c>
      <c r="BK107" s="189">
        <f>ROUND(I107*H107,2)</f>
        <v>0</v>
      </c>
      <c r="BL107" s="20" t="s">
        <v>90</v>
      </c>
      <c r="BM107" s="188" t="s">
        <v>1536</v>
      </c>
    </row>
    <row r="108" spans="1:65" s="2" customFormat="1" ht="19.5">
      <c r="A108" s="37"/>
      <c r="B108" s="38"/>
      <c r="C108" s="39"/>
      <c r="D108" s="190" t="s">
        <v>169</v>
      </c>
      <c r="E108" s="39"/>
      <c r="F108" s="191" t="s">
        <v>1381</v>
      </c>
      <c r="G108" s="39"/>
      <c r="H108" s="39"/>
      <c r="I108" s="192"/>
      <c r="J108" s="39"/>
      <c r="K108" s="39"/>
      <c r="L108" s="42"/>
      <c r="M108" s="193"/>
      <c r="N108" s="194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169</v>
      </c>
      <c r="AU108" s="20" t="s">
        <v>84</v>
      </c>
    </row>
    <row r="109" spans="1:65" s="12" customFormat="1" ht="22.9" customHeight="1">
      <c r="B109" s="161"/>
      <c r="C109" s="162"/>
      <c r="D109" s="163" t="s">
        <v>74</v>
      </c>
      <c r="E109" s="175" t="s">
        <v>96</v>
      </c>
      <c r="F109" s="175" t="s">
        <v>211</v>
      </c>
      <c r="G109" s="162"/>
      <c r="H109" s="162"/>
      <c r="I109" s="165"/>
      <c r="J109" s="176">
        <f>BK109</f>
        <v>0</v>
      </c>
      <c r="K109" s="162"/>
      <c r="L109" s="167"/>
      <c r="M109" s="168"/>
      <c r="N109" s="169"/>
      <c r="O109" s="169"/>
      <c r="P109" s="170">
        <f>P110</f>
        <v>0</v>
      </c>
      <c r="Q109" s="169"/>
      <c r="R109" s="170">
        <f>R110</f>
        <v>0.31600562999999993</v>
      </c>
      <c r="S109" s="169"/>
      <c r="T109" s="171">
        <f>T110</f>
        <v>7.2900000000000005E-4</v>
      </c>
      <c r="AR109" s="172" t="s">
        <v>80</v>
      </c>
      <c r="AT109" s="173" t="s">
        <v>74</v>
      </c>
      <c r="AU109" s="173" t="s">
        <v>80</v>
      </c>
      <c r="AY109" s="172" t="s">
        <v>159</v>
      </c>
      <c r="BK109" s="174">
        <f>BK110</f>
        <v>0</v>
      </c>
    </row>
    <row r="110" spans="1:65" s="12" customFormat="1" ht="20.85" customHeight="1">
      <c r="B110" s="161"/>
      <c r="C110" s="162"/>
      <c r="D110" s="163" t="s">
        <v>74</v>
      </c>
      <c r="E110" s="175" t="s">
        <v>229</v>
      </c>
      <c r="F110" s="175" t="s">
        <v>230</v>
      </c>
      <c r="G110" s="162"/>
      <c r="H110" s="162"/>
      <c r="I110" s="165"/>
      <c r="J110" s="176">
        <f>BK110</f>
        <v>0</v>
      </c>
      <c r="K110" s="162"/>
      <c r="L110" s="167"/>
      <c r="M110" s="168"/>
      <c r="N110" s="169"/>
      <c r="O110" s="169"/>
      <c r="P110" s="170">
        <f>SUM(P111:P145)</f>
        <v>0</v>
      </c>
      <c r="Q110" s="169"/>
      <c r="R110" s="170">
        <f>SUM(R111:R145)</f>
        <v>0.31600562999999993</v>
      </c>
      <c r="S110" s="169"/>
      <c r="T110" s="171">
        <f>SUM(T111:T145)</f>
        <v>7.2900000000000005E-4</v>
      </c>
      <c r="AR110" s="172" t="s">
        <v>80</v>
      </c>
      <c r="AT110" s="173" t="s">
        <v>74</v>
      </c>
      <c r="AU110" s="173" t="s">
        <v>84</v>
      </c>
      <c r="AY110" s="172" t="s">
        <v>159</v>
      </c>
      <c r="BK110" s="174">
        <f>SUM(BK111:BK145)</f>
        <v>0</v>
      </c>
    </row>
    <row r="111" spans="1:65" s="2" customFormat="1" ht="24.2" customHeight="1">
      <c r="A111" s="37"/>
      <c r="B111" s="38"/>
      <c r="C111" s="177" t="s">
        <v>87</v>
      </c>
      <c r="D111" s="177" t="s">
        <v>163</v>
      </c>
      <c r="E111" s="178" t="s">
        <v>678</v>
      </c>
      <c r="F111" s="179" t="s">
        <v>679</v>
      </c>
      <c r="G111" s="180" t="s">
        <v>233</v>
      </c>
      <c r="H111" s="181">
        <v>11.271000000000001</v>
      </c>
      <c r="I111" s="182"/>
      <c r="J111" s="183">
        <f>ROUND(I111*H111,2)</f>
        <v>0</v>
      </c>
      <c r="K111" s="179" t="s">
        <v>167</v>
      </c>
      <c r="L111" s="42"/>
      <c r="M111" s="184" t="s">
        <v>19</v>
      </c>
      <c r="N111" s="185" t="s">
        <v>46</v>
      </c>
      <c r="O111" s="67"/>
      <c r="P111" s="186">
        <f>O111*H111</f>
        <v>0</v>
      </c>
      <c r="Q111" s="186">
        <v>5.4299999999999999E-3</v>
      </c>
      <c r="R111" s="186">
        <f>Q111*H111</f>
        <v>6.1201530000000004E-2</v>
      </c>
      <c r="S111" s="186">
        <v>0</v>
      </c>
      <c r="T111" s="18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8" t="s">
        <v>90</v>
      </c>
      <c r="AT111" s="188" t="s">
        <v>163</v>
      </c>
      <c r="AU111" s="188" t="s">
        <v>87</v>
      </c>
      <c r="AY111" s="20" t="s">
        <v>159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20" t="s">
        <v>80</v>
      </c>
      <c r="BK111" s="189">
        <f>ROUND(I111*H111,2)</f>
        <v>0</v>
      </c>
      <c r="BL111" s="20" t="s">
        <v>90</v>
      </c>
      <c r="BM111" s="188" t="s">
        <v>1537</v>
      </c>
    </row>
    <row r="112" spans="1:65" s="2" customFormat="1" ht="19.5">
      <c r="A112" s="37"/>
      <c r="B112" s="38"/>
      <c r="C112" s="39"/>
      <c r="D112" s="190" t="s">
        <v>169</v>
      </c>
      <c r="E112" s="39"/>
      <c r="F112" s="191" t="s">
        <v>681</v>
      </c>
      <c r="G112" s="39"/>
      <c r="H112" s="39"/>
      <c r="I112" s="192"/>
      <c r="J112" s="39"/>
      <c r="K112" s="39"/>
      <c r="L112" s="42"/>
      <c r="M112" s="193"/>
      <c r="N112" s="194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169</v>
      </c>
      <c r="AU112" s="20" t="s">
        <v>87</v>
      </c>
    </row>
    <row r="113" spans="1:65" s="2" customFormat="1" ht="11.25">
      <c r="A113" s="37"/>
      <c r="B113" s="38"/>
      <c r="C113" s="39"/>
      <c r="D113" s="195" t="s">
        <v>171</v>
      </c>
      <c r="E113" s="39"/>
      <c r="F113" s="196" t="s">
        <v>682</v>
      </c>
      <c r="G113" s="39"/>
      <c r="H113" s="39"/>
      <c r="I113" s="192"/>
      <c r="J113" s="39"/>
      <c r="K113" s="39"/>
      <c r="L113" s="42"/>
      <c r="M113" s="193"/>
      <c r="N113" s="194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171</v>
      </c>
      <c r="AU113" s="20" t="s">
        <v>87</v>
      </c>
    </row>
    <row r="114" spans="1:65" s="13" customFormat="1" ht="11.25">
      <c r="B114" s="197"/>
      <c r="C114" s="198"/>
      <c r="D114" s="190" t="s">
        <v>173</v>
      </c>
      <c r="E114" s="199" t="s">
        <v>19</v>
      </c>
      <c r="F114" s="200" t="s">
        <v>1003</v>
      </c>
      <c r="G114" s="198"/>
      <c r="H114" s="199" t="s">
        <v>19</v>
      </c>
      <c r="I114" s="201"/>
      <c r="J114" s="198"/>
      <c r="K114" s="198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173</v>
      </c>
      <c r="AU114" s="206" t="s">
        <v>87</v>
      </c>
      <c r="AV114" s="13" t="s">
        <v>80</v>
      </c>
      <c r="AW114" s="13" t="s">
        <v>35</v>
      </c>
      <c r="AX114" s="13" t="s">
        <v>75</v>
      </c>
      <c r="AY114" s="206" t="s">
        <v>159</v>
      </c>
    </row>
    <row r="115" spans="1:65" s="14" customFormat="1" ht="11.25">
      <c r="B115" s="207"/>
      <c r="C115" s="208"/>
      <c r="D115" s="190" t="s">
        <v>173</v>
      </c>
      <c r="E115" s="209" t="s">
        <v>19</v>
      </c>
      <c r="F115" s="210" t="s">
        <v>1538</v>
      </c>
      <c r="G115" s="208"/>
      <c r="H115" s="211">
        <v>14.763999999999999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173</v>
      </c>
      <c r="AU115" s="217" t="s">
        <v>87</v>
      </c>
      <c r="AV115" s="14" t="s">
        <v>84</v>
      </c>
      <c r="AW115" s="14" t="s">
        <v>35</v>
      </c>
      <c r="AX115" s="14" t="s">
        <v>75</v>
      </c>
      <c r="AY115" s="217" t="s">
        <v>159</v>
      </c>
    </row>
    <row r="116" spans="1:65" s="13" customFormat="1" ht="11.25">
      <c r="B116" s="197"/>
      <c r="C116" s="198"/>
      <c r="D116" s="190" t="s">
        <v>173</v>
      </c>
      <c r="E116" s="199" t="s">
        <v>19</v>
      </c>
      <c r="F116" s="200" t="s">
        <v>1005</v>
      </c>
      <c r="G116" s="198"/>
      <c r="H116" s="199" t="s">
        <v>19</v>
      </c>
      <c r="I116" s="201"/>
      <c r="J116" s="198"/>
      <c r="K116" s="198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173</v>
      </c>
      <c r="AU116" s="206" t="s">
        <v>87</v>
      </c>
      <c r="AV116" s="13" t="s">
        <v>80</v>
      </c>
      <c r="AW116" s="13" t="s">
        <v>35</v>
      </c>
      <c r="AX116" s="13" t="s">
        <v>75</v>
      </c>
      <c r="AY116" s="206" t="s">
        <v>159</v>
      </c>
    </row>
    <row r="117" spans="1:65" s="14" customFormat="1" ht="11.25">
      <c r="B117" s="207"/>
      <c r="C117" s="208"/>
      <c r="D117" s="190" t="s">
        <v>173</v>
      </c>
      <c r="E117" s="209" t="s">
        <v>19</v>
      </c>
      <c r="F117" s="210" t="s">
        <v>1539</v>
      </c>
      <c r="G117" s="208"/>
      <c r="H117" s="211">
        <v>-1.133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173</v>
      </c>
      <c r="AU117" s="217" t="s">
        <v>87</v>
      </c>
      <c r="AV117" s="14" t="s">
        <v>84</v>
      </c>
      <c r="AW117" s="14" t="s">
        <v>35</v>
      </c>
      <c r="AX117" s="14" t="s">
        <v>75</v>
      </c>
      <c r="AY117" s="217" t="s">
        <v>159</v>
      </c>
    </row>
    <row r="118" spans="1:65" s="13" customFormat="1" ht="11.25">
      <c r="B118" s="197"/>
      <c r="C118" s="198"/>
      <c r="D118" s="190" t="s">
        <v>173</v>
      </c>
      <c r="E118" s="199" t="s">
        <v>19</v>
      </c>
      <c r="F118" s="200" t="s">
        <v>690</v>
      </c>
      <c r="G118" s="198"/>
      <c r="H118" s="199" t="s">
        <v>19</v>
      </c>
      <c r="I118" s="201"/>
      <c r="J118" s="198"/>
      <c r="K118" s="198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173</v>
      </c>
      <c r="AU118" s="206" t="s">
        <v>87</v>
      </c>
      <c r="AV118" s="13" t="s">
        <v>80</v>
      </c>
      <c r="AW118" s="13" t="s">
        <v>35</v>
      </c>
      <c r="AX118" s="13" t="s">
        <v>75</v>
      </c>
      <c r="AY118" s="206" t="s">
        <v>159</v>
      </c>
    </row>
    <row r="119" spans="1:65" s="14" customFormat="1" ht="11.25">
      <c r="B119" s="207"/>
      <c r="C119" s="208"/>
      <c r="D119" s="190" t="s">
        <v>173</v>
      </c>
      <c r="E119" s="209" t="s">
        <v>19</v>
      </c>
      <c r="F119" s="210" t="s">
        <v>1540</v>
      </c>
      <c r="G119" s="208"/>
      <c r="H119" s="211">
        <v>-2.36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173</v>
      </c>
      <c r="AU119" s="217" t="s">
        <v>87</v>
      </c>
      <c r="AV119" s="14" t="s">
        <v>84</v>
      </c>
      <c r="AW119" s="14" t="s">
        <v>35</v>
      </c>
      <c r="AX119" s="14" t="s">
        <v>75</v>
      </c>
      <c r="AY119" s="217" t="s">
        <v>159</v>
      </c>
    </row>
    <row r="120" spans="1:65" s="15" customFormat="1" ht="11.25">
      <c r="B120" s="218"/>
      <c r="C120" s="219"/>
      <c r="D120" s="190" t="s">
        <v>173</v>
      </c>
      <c r="E120" s="220" t="s">
        <v>19</v>
      </c>
      <c r="F120" s="221" t="s">
        <v>272</v>
      </c>
      <c r="G120" s="219"/>
      <c r="H120" s="222">
        <v>11.271000000000001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173</v>
      </c>
      <c r="AU120" s="228" t="s">
        <v>87</v>
      </c>
      <c r="AV120" s="15" t="s">
        <v>90</v>
      </c>
      <c r="AW120" s="15" t="s">
        <v>35</v>
      </c>
      <c r="AX120" s="15" t="s">
        <v>80</v>
      </c>
      <c r="AY120" s="228" t="s">
        <v>159</v>
      </c>
    </row>
    <row r="121" spans="1:65" s="2" customFormat="1" ht="24.2" customHeight="1">
      <c r="A121" s="37"/>
      <c r="B121" s="38"/>
      <c r="C121" s="177" t="s">
        <v>90</v>
      </c>
      <c r="D121" s="177" t="s">
        <v>163</v>
      </c>
      <c r="E121" s="178" t="s">
        <v>1396</v>
      </c>
      <c r="F121" s="179" t="s">
        <v>1397</v>
      </c>
      <c r="G121" s="180" t="s">
        <v>233</v>
      </c>
      <c r="H121" s="181">
        <v>2.36</v>
      </c>
      <c r="I121" s="182"/>
      <c r="J121" s="183">
        <f>ROUND(I121*H121,2)</f>
        <v>0</v>
      </c>
      <c r="K121" s="179" t="s">
        <v>167</v>
      </c>
      <c r="L121" s="42"/>
      <c r="M121" s="184" t="s">
        <v>19</v>
      </c>
      <c r="N121" s="185" t="s">
        <v>46</v>
      </c>
      <c r="O121" s="67"/>
      <c r="P121" s="186">
        <f>O121*H121</f>
        <v>0</v>
      </c>
      <c r="Q121" s="186">
        <v>6.6059999999999994E-2</v>
      </c>
      <c r="R121" s="186">
        <f>Q121*H121</f>
        <v>0.15590159999999997</v>
      </c>
      <c r="S121" s="186">
        <v>0</v>
      </c>
      <c r="T121" s="18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8" t="s">
        <v>90</v>
      </c>
      <c r="AT121" s="188" t="s">
        <v>163</v>
      </c>
      <c r="AU121" s="188" t="s">
        <v>87</v>
      </c>
      <c r="AY121" s="20" t="s">
        <v>159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20" t="s">
        <v>80</v>
      </c>
      <c r="BK121" s="189">
        <f>ROUND(I121*H121,2)</f>
        <v>0</v>
      </c>
      <c r="BL121" s="20" t="s">
        <v>90</v>
      </c>
      <c r="BM121" s="188" t="s">
        <v>1541</v>
      </c>
    </row>
    <row r="122" spans="1:65" s="2" customFormat="1" ht="19.5">
      <c r="A122" s="37"/>
      <c r="B122" s="38"/>
      <c r="C122" s="39"/>
      <c r="D122" s="190" t="s">
        <v>169</v>
      </c>
      <c r="E122" s="39"/>
      <c r="F122" s="191" t="s">
        <v>1399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169</v>
      </c>
      <c r="AU122" s="20" t="s">
        <v>87</v>
      </c>
    </row>
    <row r="123" spans="1:65" s="2" customFormat="1" ht="11.25">
      <c r="A123" s="37"/>
      <c r="B123" s="38"/>
      <c r="C123" s="39"/>
      <c r="D123" s="195" t="s">
        <v>171</v>
      </c>
      <c r="E123" s="39"/>
      <c r="F123" s="196" t="s">
        <v>1400</v>
      </c>
      <c r="G123" s="39"/>
      <c r="H123" s="39"/>
      <c r="I123" s="192"/>
      <c r="J123" s="39"/>
      <c r="K123" s="39"/>
      <c r="L123" s="42"/>
      <c r="M123" s="193"/>
      <c r="N123" s="194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171</v>
      </c>
      <c r="AU123" s="20" t="s">
        <v>87</v>
      </c>
    </row>
    <row r="124" spans="1:65" s="13" customFormat="1" ht="11.25">
      <c r="B124" s="197"/>
      <c r="C124" s="198"/>
      <c r="D124" s="190" t="s">
        <v>173</v>
      </c>
      <c r="E124" s="199" t="s">
        <v>19</v>
      </c>
      <c r="F124" s="200" t="s">
        <v>1112</v>
      </c>
      <c r="G124" s="198"/>
      <c r="H124" s="199" t="s">
        <v>19</v>
      </c>
      <c r="I124" s="201"/>
      <c r="J124" s="198"/>
      <c r="K124" s="198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173</v>
      </c>
      <c r="AU124" s="206" t="s">
        <v>87</v>
      </c>
      <c r="AV124" s="13" t="s">
        <v>80</v>
      </c>
      <c r="AW124" s="13" t="s">
        <v>35</v>
      </c>
      <c r="AX124" s="13" t="s">
        <v>75</v>
      </c>
      <c r="AY124" s="206" t="s">
        <v>159</v>
      </c>
    </row>
    <row r="125" spans="1:65" s="14" customFormat="1" ht="11.25">
      <c r="B125" s="207"/>
      <c r="C125" s="208"/>
      <c r="D125" s="190" t="s">
        <v>173</v>
      </c>
      <c r="E125" s="209" t="s">
        <v>19</v>
      </c>
      <c r="F125" s="210" t="s">
        <v>1542</v>
      </c>
      <c r="G125" s="208"/>
      <c r="H125" s="211">
        <v>2.36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173</v>
      </c>
      <c r="AU125" s="217" t="s">
        <v>87</v>
      </c>
      <c r="AV125" s="14" t="s">
        <v>84</v>
      </c>
      <c r="AW125" s="14" t="s">
        <v>35</v>
      </c>
      <c r="AX125" s="14" t="s">
        <v>75</v>
      </c>
      <c r="AY125" s="217" t="s">
        <v>159</v>
      </c>
    </row>
    <row r="126" spans="1:65" s="15" customFormat="1" ht="11.25">
      <c r="B126" s="218"/>
      <c r="C126" s="219"/>
      <c r="D126" s="190" t="s">
        <v>173</v>
      </c>
      <c r="E126" s="220" t="s">
        <v>19</v>
      </c>
      <c r="F126" s="221" t="s">
        <v>272</v>
      </c>
      <c r="G126" s="219"/>
      <c r="H126" s="222">
        <v>2.36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173</v>
      </c>
      <c r="AU126" s="228" t="s">
        <v>87</v>
      </c>
      <c r="AV126" s="15" t="s">
        <v>90</v>
      </c>
      <c r="AW126" s="15" t="s">
        <v>35</v>
      </c>
      <c r="AX126" s="15" t="s">
        <v>80</v>
      </c>
      <c r="AY126" s="228" t="s">
        <v>159</v>
      </c>
    </row>
    <row r="127" spans="1:65" s="2" customFormat="1" ht="24.2" customHeight="1">
      <c r="A127" s="37"/>
      <c r="B127" s="38"/>
      <c r="C127" s="177" t="s">
        <v>93</v>
      </c>
      <c r="D127" s="177" t="s">
        <v>163</v>
      </c>
      <c r="E127" s="178" t="s">
        <v>238</v>
      </c>
      <c r="F127" s="179" t="s">
        <v>239</v>
      </c>
      <c r="G127" s="180" t="s">
        <v>233</v>
      </c>
      <c r="H127" s="181">
        <v>2.36</v>
      </c>
      <c r="I127" s="182"/>
      <c r="J127" s="183">
        <f>ROUND(I127*H127,2)</f>
        <v>0</v>
      </c>
      <c r="K127" s="179" t="s">
        <v>167</v>
      </c>
      <c r="L127" s="42"/>
      <c r="M127" s="184" t="s">
        <v>19</v>
      </c>
      <c r="N127" s="185" t="s">
        <v>46</v>
      </c>
      <c r="O127" s="67"/>
      <c r="P127" s="186">
        <f>O127*H127</f>
        <v>0</v>
      </c>
      <c r="Q127" s="186">
        <v>6.4999999999999997E-3</v>
      </c>
      <c r="R127" s="186">
        <f>Q127*H127</f>
        <v>1.5339999999999998E-2</v>
      </c>
      <c r="S127" s="186">
        <v>0</v>
      </c>
      <c r="T127" s="18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8" t="s">
        <v>90</v>
      </c>
      <c r="AT127" s="188" t="s">
        <v>163</v>
      </c>
      <c r="AU127" s="188" t="s">
        <v>87</v>
      </c>
      <c r="AY127" s="20" t="s">
        <v>159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20" t="s">
        <v>80</v>
      </c>
      <c r="BK127" s="189">
        <f>ROUND(I127*H127,2)</f>
        <v>0</v>
      </c>
      <c r="BL127" s="20" t="s">
        <v>90</v>
      </c>
      <c r="BM127" s="188" t="s">
        <v>1543</v>
      </c>
    </row>
    <row r="128" spans="1:65" s="2" customFormat="1" ht="19.5">
      <c r="A128" s="37"/>
      <c r="B128" s="38"/>
      <c r="C128" s="39"/>
      <c r="D128" s="190" t="s">
        <v>169</v>
      </c>
      <c r="E128" s="39"/>
      <c r="F128" s="191" t="s">
        <v>241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169</v>
      </c>
      <c r="AU128" s="20" t="s">
        <v>87</v>
      </c>
    </row>
    <row r="129" spans="1:65" s="2" customFormat="1" ht="11.25">
      <c r="A129" s="37"/>
      <c r="B129" s="38"/>
      <c r="C129" s="39"/>
      <c r="D129" s="195" t="s">
        <v>171</v>
      </c>
      <c r="E129" s="39"/>
      <c r="F129" s="196" t="s">
        <v>242</v>
      </c>
      <c r="G129" s="39"/>
      <c r="H129" s="39"/>
      <c r="I129" s="192"/>
      <c r="J129" s="39"/>
      <c r="K129" s="39"/>
      <c r="L129" s="42"/>
      <c r="M129" s="193"/>
      <c r="N129" s="194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171</v>
      </c>
      <c r="AU129" s="20" t="s">
        <v>87</v>
      </c>
    </row>
    <row r="130" spans="1:65" s="14" customFormat="1" ht="11.25">
      <c r="B130" s="207"/>
      <c r="C130" s="208"/>
      <c r="D130" s="190" t="s">
        <v>173</v>
      </c>
      <c r="E130" s="209" t="s">
        <v>19</v>
      </c>
      <c r="F130" s="210" t="s">
        <v>1544</v>
      </c>
      <c r="G130" s="208"/>
      <c r="H130" s="211">
        <v>2.36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173</v>
      </c>
      <c r="AU130" s="217" t="s">
        <v>87</v>
      </c>
      <c r="AV130" s="14" t="s">
        <v>84</v>
      </c>
      <c r="AW130" s="14" t="s">
        <v>35</v>
      </c>
      <c r="AX130" s="14" t="s">
        <v>80</v>
      </c>
      <c r="AY130" s="217" t="s">
        <v>159</v>
      </c>
    </row>
    <row r="131" spans="1:65" s="2" customFormat="1" ht="24.2" customHeight="1">
      <c r="A131" s="37"/>
      <c r="B131" s="38"/>
      <c r="C131" s="177" t="s">
        <v>96</v>
      </c>
      <c r="D131" s="177" t="s">
        <v>163</v>
      </c>
      <c r="E131" s="178" t="s">
        <v>243</v>
      </c>
      <c r="F131" s="179" t="s">
        <v>244</v>
      </c>
      <c r="G131" s="180" t="s">
        <v>233</v>
      </c>
      <c r="H131" s="181">
        <v>4.72</v>
      </c>
      <c r="I131" s="182"/>
      <c r="J131" s="183">
        <f>ROUND(I131*H131,2)</f>
        <v>0</v>
      </c>
      <c r="K131" s="179" t="s">
        <v>167</v>
      </c>
      <c r="L131" s="42"/>
      <c r="M131" s="184" t="s">
        <v>19</v>
      </c>
      <c r="N131" s="185" t="s">
        <v>46</v>
      </c>
      <c r="O131" s="67"/>
      <c r="P131" s="186">
        <f>O131*H131</f>
        <v>0</v>
      </c>
      <c r="Q131" s="186">
        <v>1.67E-2</v>
      </c>
      <c r="R131" s="186">
        <f>Q131*H131</f>
        <v>7.8823999999999991E-2</v>
      </c>
      <c r="S131" s="186">
        <v>0</v>
      </c>
      <c r="T131" s="18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8" t="s">
        <v>228</v>
      </c>
      <c r="AT131" s="188" t="s">
        <v>163</v>
      </c>
      <c r="AU131" s="188" t="s">
        <v>87</v>
      </c>
      <c r="AY131" s="20" t="s">
        <v>159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20" t="s">
        <v>80</v>
      </c>
      <c r="BK131" s="189">
        <f>ROUND(I131*H131,2)</f>
        <v>0</v>
      </c>
      <c r="BL131" s="20" t="s">
        <v>228</v>
      </c>
      <c r="BM131" s="188" t="s">
        <v>1545</v>
      </c>
    </row>
    <row r="132" spans="1:65" s="2" customFormat="1" ht="19.5">
      <c r="A132" s="37"/>
      <c r="B132" s="38"/>
      <c r="C132" s="39"/>
      <c r="D132" s="190" t="s">
        <v>169</v>
      </c>
      <c r="E132" s="39"/>
      <c r="F132" s="191" t="s">
        <v>246</v>
      </c>
      <c r="G132" s="39"/>
      <c r="H132" s="39"/>
      <c r="I132" s="192"/>
      <c r="J132" s="39"/>
      <c r="K132" s="39"/>
      <c r="L132" s="42"/>
      <c r="M132" s="193"/>
      <c r="N132" s="194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169</v>
      </c>
      <c r="AU132" s="20" t="s">
        <v>87</v>
      </c>
    </row>
    <row r="133" spans="1:65" s="2" customFormat="1" ht="11.25">
      <c r="A133" s="37"/>
      <c r="B133" s="38"/>
      <c r="C133" s="39"/>
      <c r="D133" s="195" t="s">
        <v>171</v>
      </c>
      <c r="E133" s="39"/>
      <c r="F133" s="196" t="s">
        <v>247</v>
      </c>
      <c r="G133" s="39"/>
      <c r="H133" s="39"/>
      <c r="I133" s="192"/>
      <c r="J133" s="39"/>
      <c r="K133" s="39"/>
      <c r="L133" s="42"/>
      <c r="M133" s="193"/>
      <c r="N133" s="194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171</v>
      </c>
      <c r="AU133" s="20" t="s">
        <v>87</v>
      </c>
    </row>
    <row r="134" spans="1:65" s="13" customFormat="1" ht="11.25">
      <c r="B134" s="197"/>
      <c r="C134" s="198"/>
      <c r="D134" s="190" t="s">
        <v>173</v>
      </c>
      <c r="E134" s="199" t="s">
        <v>19</v>
      </c>
      <c r="F134" s="200" t="s">
        <v>1112</v>
      </c>
      <c r="G134" s="198"/>
      <c r="H134" s="199" t="s">
        <v>19</v>
      </c>
      <c r="I134" s="201"/>
      <c r="J134" s="198"/>
      <c r="K134" s="198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173</v>
      </c>
      <c r="AU134" s="206" t="s">
        <v>87</v>
      </c>
      <c r="AV134" s="13" t="s">
        <v>80</v>
      </c>
      <c r="AW134" s="13" t="s">
        <v>35</v>
      </c>
      <c r="AX134" s="13" t="s">
        <v>75</v>
      </c>
      <c r="AY134" s="206" t="s">
        <v>159</v>
      </c>
    </row>
    <row r="135" spans="1:65" s="14" customFormat="1" ht="11.25">
      <c r="B135" s="207"/>
      <c r="C135" s="208"/>
      <c r="D135" s="190" t="s">
        <v>173</v>
      </c>
      <c r="E135" s="209" t="s">
        <v>19</v>
      </c>
      <c r="F135" s="210" t="s">
        <v>1542</v>
      </c>
      <c r="G135" s="208"/>
      <c r="H135" s="211">
        <v>2.36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173</v>
      </c>
      <c r="AU135" s="217" t="s">
        <v>87</v>
      </c>
      <c r="AV135" s="14" t="s">
        <v>84</v>
      </c>
      <c r="AW135" s="14" t="s">
        <v>35</v>
      </c>
      <c r="AX135" s="14" t="s">
        <v>75</v>
      </c>
      <c r="AY135" s="217" t="s">
        <v>159</v>
      </c>
    </row>
    <row r="136" spans="1:65" s="15" customFormat="1" ht="11.25">
      <c r="B136" s="218"/>
      <c r="C136" s="219"/>
      <c r="D136" s="190" t="s">
        <v>173</v>
      </c>
      <c r="E136" s="220" t="s">
        <v>19</v>
      </c>
      <c r="F136" s="221" t="s">
        <v>272</v>
      </c>
      <c r="G136" s="219"/>
      <c r="H136" s="222">
        <v>2.36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173</v>
      </c>
      <c r="AU136" s="228" t="s">
        <v>87</v>
      </c>
      <c r="AV136" s="15" t="s">
        <v>90</v>
      </c>
      <c r="AW136" s="15" t="s">
        <v>35</v>
      </c>
      <c r="AX136" s="15" t="s">
        <v>80</v>
      </c>
      <c r="AY136" s="228" t="s">
        <v>159</v>
      </c>
    </row>
    <row r="137" spans="1:65" s="14" customFormat="1" ht="11.25">
      <c r="B137" s="207"/>
      <c r="C137" s="208"/>
      <c r="D137" s="190" t="s">
        <v>173</v>
      </c>
      <c r="E137" s="208"/>
      <c r="F137" s="210" t="s">
        <v>1546</v>
      </c>
      <c r="G137" s="208"/>
      <c r="H137" s="211">
        <v>4.72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173</v>
      </c>
      <c r="AU137" s="217" t="s">
        <v>87</v>
      </c>
      <c r="AV137" s="14" t="s">
        <v>84</v>
      </c>
      <c r="AW137" s="14" t="s">
        <v>4</v>
      </c>
      <c r="AX137" s="14" t="s">
        <v>80</v>
      </c>
      <c r="AY137" s="217" t="s">
        <v>159</v>
      </c>
    </row>
    <row r="138" spans="1:65" s="2" customFormat="1" ht="16.5" customHeight="1">
      <c r="A138" s="37"/>
      <c r="B138" s="38"/>
      <c r="C138" s="177" t="s">
        <v>99</v>
      </c>
      <c r="D138" s="177" t="s">
        <v>163</v>
      </c>
      <c r="E138" s="178" t="s">
        <v>280</v>
      </c>
      <c r="F138" s="179" t="s">
        <v>281</v>
      </c>
      <c r="G138" s="180" t="s">
        <v>233</v>
      </c>
      <c r="H138" s="181">
        <v>12.15</v>
      </c>
      <c r="I138" s="182"/>
      <c r="J138" s="183">
        <f>ROUND(I138*H138,2)</f>
        <v>0</v>
      </c>
      <c r="K138" s="179" t="s">
        <v>167</v>
      </c>
      <c r="L138" s="42"/>
      <c r="M138" s="184" t="s">
        <v>19</v>
      </c>
      <c r="N138" s="185" t="s">
        <v>46</v>
      </c>
      <c r="O138" s="67"/>
      <c r="P138" s="186">
        <f>O138*H138</f>
        <v>0</v>
      </c>
      <c r="Q138" s="186">
        <v>3.8999999999999999E-4</v>
      </c>
      <c r="R138" s="186">
        <f>Q138*H138</f>
        <v>4.7384999999999997E-3</v>
      </c>
      <c r="S138" s="186">
        <v>6.0000000000000002E-5</v>
      </c>
      <c r="T138" s="187">
        <f>S138*H138</f>
        <v>7.2900000000000005E-4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8" t="s">
        <v>90</v>
      </c>
      <c r="AT138" s="188" t="s">
        <v>163</v>
      </c>
      <c r="AU138" s="188" t="s">
        <v>87</v>
      </c>
      <c r="AY138" s="20" t="s">
        <v>159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20" t="s">
        <v>80</v>
      </c>
      <c r="BK138" s="189">
        <f>ROUND(I138*H138,2)</f>
        <v>0</v>
      </c>
      <c r="BL138" s="20" t="s">
        <v>90</v>
      </c>
      <c r="BM138" s="188" t="s">
        <v>1547</v>
      </c>
    </row>
    <row r="139" spans="1:65" s="2" customFormat="1" ht="19.5">
      <c r="A139" s="37"/>
      <c r="B139" s="38"/>
      <c r="C139" s="39"/>
      <c r="D139" s="190" t="s">
        <v>169</v>
      </c>
      <c r="E139" s="39"/>
      <c r="F139" s="191" t="s">
        <v>283</v>
      </c>
      <c r="G139" s="39"/>
      <c r="H139" s="39"/>
      <c r="I139" s="192"/>
      <c r="J139" s="39"/>
      <c r="K139" s="39"/>
      <c r="L139" s="42"/>
      <c r="M139" s="193"/>
      <c r="N139" s="194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169</v>
      </c>
      <c r="AU139" s="20" t="s">
        <v>87</v>
      </c>
    </row>
    <row r="140" spans="1:65" s="2" customFormat="1" ht="11.25">
      <c r="A140" s="37"/>
      <c r="B140" s="38"/>
      <c r="C140" s="39"/>
      <c r="D140" s="195" t="s">
        <v>171</v>
      </c>
      <c r="E140" s="39"/>
      <c r="F140" s="196" t="s">
        <v>284</v>
      </c>
      <c r="G140" s="39"/>
      <c r="H140" s="39"/>
      <c r="I140" s="192"/>
      <c r="J140" s="39"/>
      <c r="K140" s="39"/>
      <c r="L140" s="42"/>
      <c r="M140" s="193"/>
      <c r="N140" s="194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171</v>
      </c>
      <c r="AU140" s="20" t="s">
        <v>87</v>
      </c>
    </row>
    <row r="141" spans="1:65" s="13" customFormat="1" ht="11.25">
      <c r="B141" s="197"/>
      <c r="C141" s="198"/>
      <c r="D141" s="190" t="s">
        <v>173</v>
      </c>
      <c r="E141" s="199" t="s">
        <v>19</v>
      </c>
      <c r="F141" s="200" t="s">
        <v>1036</v>
      </c>
      <c r="G141" s="198"/>
      <c r="H141" s="199" t="s">
        <v>19</v>
      </c>
      <c r="I141" s="201"/>
      <c r="J141" s="198"/>
      <c r="K141" s="198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173</v>
      </c>
      <c r="AU141" s="206" t="s">
        <v>87</v>
      </c>
      <c r="AV141" s="13" t="s">
        <v>80</v>
      </c>
      <c r="AW141" s="13" t="s">
        <v>35</v>
      </c>
      <c r="AX141" s="13" t="s">
        <v>75</v>
      </c>
      <c r="AY141" s="206" t="s">
        <v>159</v>
      </c>
    </row>
    <row r="142" spans="1:65" s="14" customFormat="1" ht="11.25">
      <c r="B142" s="207"/>
      <c r="C142" s="208"/>
      <c r="D142" s="190" t="s">
        <v>173</v>
      </c>
      <c r="E142" s="209" t="s">
        <v>19</v>
      </c>
      <c r="F142" s="210" t="s">
        <v>1548</v>
      </c>
      <c r="G142" s="208"/>
      <c r="H142" s="211">
        <v>7.55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173</v>
      </c>
      <c r="AU142" s="217" t="s">
        <v>87</v>
      </c>
      <c r="AV142" s="14" t="s">
        <v>84</v>
      </c>
      <c r="AW142" s="14" t="s">
        <v>35</v>
      </c>
      <c r="AX142" s="14" t="s">
        <v>75</v>
      </c>
      <c r="AY142" s="217" t="s">
        <v>159</v>
      </c>
    </row>
    <row r="143" spans="1:65" s="13" customFormat="1" ht="11.25">
      <c r="B143" s="197"/>
      <c r="C143" s="198"/>
      <c r="D143" s="190" t="s">
        <v>173</v>
      </c>
      <c r="E143" s="199" t="s">
        <v>19</v>
      </c>
      <c r="F143" s="200" t="s">
        <v>1038</v>
      </c>
      <c r="G143" s="198"/>
      <c r="H143" s="199" t="s">
        <v>19</v>
      </c>
      <c r="I143" s="201"/>
      <c r="J143" s="198"/>
      <c r="K143" s="198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173</v>
      </c>
      <c r="AU143" s="206" t="s">
        <v>87</v>
      </c>
      <c r="AV143" s="13" t="s">
        <v>80</v>
      </c>
      <c r="AW143" s="13" t="s">
        <v>35</v>
      </c>
      <c r="AX143" s="13" t="s">
        <v>75</v>
      </c>
      <c r="AY143" s="206" t="s">
        <v>159</v>
      </c>
    </row>
    <row r="144" spans="1:65" s="14" customFormat="1" ht="11.25">
      <c r="B144" s="207"/>
      <c r="C144" s="208"/>
      <c r="D144" s="190" t="s">
        <v>173</v>
      </c>
      <c r="E144" s="209" t="s">
        <v>19</v>
      </c>
      <c r="F144" s="210" t="s">
        <v>1549</v>
      </c>
      <c r="G144" s="208"/>
      <c r="H144" s="211">
        <v>4.5999999999999996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173</v>
      </c>
      <c r="AU144" s="217" t="s">
        <v>87</v>
      </c>
      <c r="AV144" s="14" t="s">
        <v>84</v>
      </c>
      <c r="AW144" s="14" t="s">
        <v>35</v>
      </c>
      <c r="AX144" s="14" t="s">
        <v>75</v>
      </c>
      <c r="AY144" s="217" t="s">
        <v>159</v>
      </c>
    </row>
    <row r="145" spans="1:65" s="15" customFormat="1" ht="11.25">
      <c r="B145" s="218"/>
      <c r="C145" s="219"/>
      <c r="D145" s="190" t="s">
        <v>173</v>
      </c>
      <c r="E145" s="220" t="s">
        <v>19</v>
      </c>
      <c r="F145" s="221" t="s">
        <v>272</v>
      </c>
      <c r="G145" s="219"/>
      <c r="H145" s="222">
        <v>12.15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173</v>
      </c>
      <c r="AU145" s="228" t="s">
        <v>87</v>
      </c>
      <c r="AV145" s="15" t="s">
        <v>90</v>
      </c>
      <c r="AW145" s="15" t="s">
        <v>35</v>
      </c>
      <c r="AX145" s="15" t="s">
        <v>80</v>
      </c>
      <c r="AY145" s="228" t="s">
        <v>159</v>
      </c>
    </row>
    <row r="146" spans="1:65" s="12" customFormat="1" ht="22.9" customHeight="1">
      <c r="B146" s="161"/>
      <c r="C146" s="162"/>
      <c r="D146" s="163" t="s">
        <v>74</v>
      </c>
      <c r="E146" s="175" t="s">
        <v>105</v>
      </c>
      <c r="F146" s="175" t="s">
        <v>1415</v>
      </c>
      <c r="G146" s="162"/>
      <c r="H146" s="162"/>
      <c r="I146" s="165"/>
      <c r="J146" s="176">
        <f>BK146</f>
        <v>0</v>
      </c>
      <c r="K146" s="162"/>
      <c r="L146" s="167"/>
      <c r="M146" s="168"/>
      <c r="N146" s="169"/>
      <c r="O146" s="169"/>
      <c r="P146" s="170">
        <f>P147+P201+P214+P225+P238+P242</f>
        <v>0</v>
      </c>
      <c r="Q146" s="169"/>
      <c r="R146" s="170">
        <f>R147+R201+R214+R225+R238+R242</f>
        <v>1.2150000000000001E-4</v>
      </c>
      <c r="S146" s="169"/>
      <c r="T146" s="171">
        <f>T147+T201+T214+T225+T238+T242</f>
        <v>0.22061099999999997</v>
      </c>
      <c r="AR146" s="172" t="s">
        <v>80</v>
      </c>
      <c r="AT146" s="173" t="s">
        <v>74</v>
      </c>
      <c r="AU146" s="173" t="s">
        <v>80</v>
      </c>
      <c r="AY146" s="172" t="s">
        <v>159</v>
      </c>
      <c r="BK146" s="174">
        <f>BK147+BK201+BK214+BK225+BK238+BK242</f>
        <v>0</v>
      </c>
    </row>
    <row r="147" spans="1:65" s="12" customFormat="1" ht="20.85" customHeight="1">
      <c r="B147" s="161"/>
      <c r="C147" s="162"/>
      <c r="D147" s="163" t="s">
        <v>74</v>
      </c>
      <c r="E147" s="175" t="s">
        <v>327</v>
      </c>
      <c r="F147" s="175" t="s">
        <v>328</v>
      </c>
      <c r="G147" s="162"/>
      <c r="H147" s="162"/>
      <c r="I147" s="165"/>
      <c r="J147" s="176">
        <f>BK147</f>
        <v>0</v>
      </c>
      <c r="K147" s="162"/>
      <c r="L147" s="167"/>
      <c r="M147" s="168"/>
      <c r="N147" s="169"/>
      <c r="O147" s="169"/>
      <c r="P147" s="170">
        <f>SUM(P148:P200)</f>
        <v>0</v>
      </c>
      <c r="Q147" s="169"/>
      <c r="R147" s="170">
        <f>SUM(R148:R200)</f>
        <v>0</v>
      </c>
      <c r="S147" s="169"/>
      <c r="T147" s="171">
        <f>SUM(T148:T200)</f>
        <v>0</v>
      </c>
      <c r="AR147" s="172" t="s">
        <v>80</v>
      </c>
      <c r="AT147" s="173" t="s">
        <v>74</v>
      </c>
      <c r="AU147" s="173" t="s">
        <v>84</v>
      </c>
      <c r="AY147" s="172" t="s">
        <v>159</v>
      </c>
      <c r="BK147" s="174">
        <f>SUM(BK148:BK200)</f>
        <v>0</v>
      </c>
    </row>
    <row r="148" spans="1:65" s="2" customFormat="1" ht="33" customHeight="1">
      <c r="A148" s="37"/>
      <c r="B148" s="38"/>
      <c r="C148" s="177" t="s">
        <v>102</v>
      </c>
      <c r="D148" s="177" t="s">
        <v>163</v>
      </c>
      <c r="E148" s="178" t="s">
        <v>717</v>
      </c>
      <c r="F148" s="179" t="s">
        <v>718</v>
      </c>
      <c r="G148" s="180" t="s">
        <v>233</v>
      </c>
      <c r="H148" s="181">
        <v>21.558</v>
      </c>
      <c r="I148" s="182"/>
      <c r="J148" s="183">
        <f>ROUND(I148*H148,2)</f>
        <v>0</v>
      </c>
      <c r="K148" s="179" t="s">
        <v>167</v>
      </c>
      <c r="L148" s="42"/>
      <c r="M148" s="184" t="s">
        <v>19</v>
      </c>
      <c r="N148" s="185" t="s">
        <v>46</v>
      </c>
      <c r="O148" s="67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8" t="s">
        <v>90</v>
      </c>
      <c r="AT148" s="188" t="s">
        <v>163</v>
      </c>
      <c r="AU148" s="188" t="s">
        <v>87</v>
      </c>
      <c r="AY148" s="20" t="s">
        <v>159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20" t="s">
        <v>80</v>
      </c>
      <c r="BK148" s="189">
        <f>ROUND(I148*H148,2)</f>
        <v>0</v>
      </c>
      <c r="BL148" s="20" t="s">
        <v>90</v>
      </c>
      <c r="BM148" s="188" t="s">
        <v>1550</v>
      </c>
    </row>
    <row r="149" spans="1:65" s="2" customFormat="1" ht="29.25">
      <c r="A149" s="37"/>
      <c r="B149" s="38"/>
      <c r="C149" s="39"/>
      <c r="D149" s="190" t="s">
        <v>169</v>
      </c>
      <c r="E149" s="39"/>
      <c r="F149" s="191" t="s">
        <v>720</v>
      </c>
      <c r="G149" s="39"/>
      <c r="H149" s="39"/>
      <c r="I149" s="192"/>
      <c r="J149" s="39"/>
      <c r="K149" s="39"/>
      <c r="L149" s="42"/>
      <c r="M149" s="193"/>
      <c r="N149" s="194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169</v>
      </c>
      <c r="AU149" s="20" t="s">
        <v>87</v>
      </c>
    </row>
    <row r="150" spans="1:65" s="2" customFormat="1" ht="11.25">
      <c r="A150" s="37"/>
      <c r="B150" s="38"/>
      <c r="C150" s="39"/>
      <c r="D150" s="195" t="s">
        <v>171</v>
      </c>
      <c r="E150" s="39"/>
      <c r="F150" s="196" t="s">
        <v>721</v>
      </c>
      <c r="G150" s="39"/>
      <c r="H150" s="39"/>
      <c r="I150" s="192"/>
      <c r="J150" s="39"/>
      <c r="K150" s="39"/>
      <c r="L150" s="42"/>
      <c r="M150" s="193"/>
      <c r="N150" s="194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171</v>
      </c>
      <c r="AU150" s="20" t="s">
        <v>87</v>
      </c>
    </row>
    <row r="151" spans="1:65" s="13" customFormat="1" ht="11.25">
      <c r="B151" s="197"/>
      <c r="C151" s="198"/>
      <c r="D151" s="190" t="s">
        <v>173</v>
      </c>
      <c r="E151" s="199" t="s">
        <v>19</v>
      </c>
      <c r="F151" s="200" t="s">
        <v>1003</v>
      </c>
      <c r="G151" s="198"/>
      <c r="H151" s="199" t="s">
        <v>19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173</v>
      </c>
      <c r="AU151" s="206" t="s">
        <v>87</v>
      </c>
      <c r="AV151" s="13" t="s">
        <v>80</v>
      </c>
      <c r="AW151" s="13" t="s">
        <v>35</v>
      </c>
      <c r="AX151" s="13" t="s">
        <v>75</v>
      </c>
      <c r="AY151" s="206" t="s">
        <v>159</v>
      </c>
    </row>
    <row r="152" spans="1:65" s="14" customFormat="1" ht="11.25">
      <c r="B152" s="207"/>
      <c r="C152" s="208"/>
      <c r="D152" s="190" t="s">
        <v>173</v>
      </c>
      <c r="E152" s="209" t="s">
        <v>19</v>
      </c>
      <c r="F152" s="210" t="s">
        <v>1551</v>
      </c>
      <c r="G152" s="208"/>
      <c r="H152" s="211">
        <v>26.803000000000001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173</v>
      </c>
      <c r="AU152" s="217" t="s">
        <v>87</v>
      </c>
      <c r="AV152" s="14" t="s">
        <v>84</v>
      </c>
      <c r="AW152" s="14" t="s">
        <v>35</v>
      </c>
      <c r="AX152" s="14" t="s">
        <v>75</v>
      </c>
      <c r="AY152" s="217" t="s">
        <v>159</v>
      </c>
    </row>
    <row r="153" spans="1:65" s="13" customFormat="1" ht="11.25">
      <c r="B153" s="197"/>
      <c r="C153" s="198"/>
      <c r="D153" s="190" t="s">
        <v>173</v>
      </c>
      <c r="E153" s="199" t="s">
        <v>19</v>
      </c>
      <c r="F153" s="200" t="s">
        <v>1017</v>
      </c>
      <c r="G153" s="198"/>
      <c r="H153" s="199" t="s">
        <v>19</v>
      </c>
      <c r="I153" s="201"/>
      <c r="J153" s="198"/>
      <c r="K153" s="198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173</v>
      </c>
      <c r="AU153" s="206" t="s">
        <v>87</v>
      </c>
      <c r="AV153" s="13" t="s">
        <v>80</v>
      </c>
      <c r="AW153" s="13" t="s">
        <v>35</v>
      </c>
      <c r="AX153" s="13" t="s">
        <v>75</v>
      </c>
      <c r="AY153" s="206" t="s">
        <v>159</v>
      </c>
    </row>
    <row r="154" spans="1:65" s="14" customFormat="1" ht="11.25">
      <c r="B154" s="207"/>
      <c r="C154" s="208"/>
      <c r="D154" s="190" t="s">
        <v>173</v>
      </c>
      <c r="E154" s="209" t="s">
        <v>19</v>
      </c>
      <c r="F154" s="210" t="s">
        <v>1552</v>
      </c>
      <c r="G154" s="208"/>
      <c r="H154" s="211">
        <v>0.755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173</v>
      </c>
      <c r="AU154" s="217" t="s">
        <v>87</v>
      </c>
      <c r="AV154" s="14" t="s">
        <v>84</v>
      </c>
      <c r="AW154" s="14" t="s">
        <v>35</v>
      </c>
      <c r="AX154" s="14" t="s">
        <v>75</v>
      </c>
      <c r="AY154" s="217" t="s">
        <v>159</v>
      </c>
    </row>
    <row r="155" spans="1:65" s="13" customFormat="1" ht="11.25">
      <c r="B155" s="197"/>
      <c r="C155" s="198"/>
      <c r="D155" s="190" t="s">
        <v>173</v>
      </c>
      <c r="E155" s="199" t="s">
        <v>19</v>
      </c>
      <c r="F155" s="200" t="s">
        <v>920</v>
      </c>
      <c r="G155" s="198"/>
      <c r="H155" s="199" t="s">
        <v>19</v>
      </c>
      <c r="I155" s="201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173</v>
      </c>
      <c r="AU155" s="206" t="s">
        <v>87</v>
      </c>
      <c r="AV155" s="13" t="s">
        <v>80</v>
      </c>
      <c r="AW155" s="13" t="s">
        <v>35</v>
      </c>
      <c r="AX155" s="13" t="s">
        <v>75</v>
      </c>
      <c r="AY155" s="206" t="s">
        <v>159</v>
      </c>
    </row>
    <row r="156" spans="1:65" s="14" customFormat="1" ht="11.25">
      <c r="B156" s="207"/>
      <c r="C156" s="208"/>
      <c r="D156" s="190" t="s">
        <v>173</v>
      </c>
      <c r="E156" s="209" t="s">
        <v>19</v>
      </c>
      <c r="F156" s="210" t="s">
        <v>1420</v>
      </c>
      <c r="G156" s="208"/>
      <c r="H156" s="211">
        <v>-6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173</v>
      </c>
      <c r="AU156" s="217" t="s">
        <v>87</v>
      </c>
      <c r="AV156" s="14" t="s">
        <v>84</v>
      </c>
      <c r="AW156" s="14" t="s">
        <v>35</v>
      </c>
      <c r="AX156" s="14" t="s">
        <v>75</v>
      </c>
      <c r="AY156" s="217" t="s">
        <v>159</v>
      </c>
    </row>
    <row r="157" spans="1:65" s="2" customFormat="1" ht="37.9" customHeight="1">
      <c r="A157" s="37"/>
      <c r="B157" s="38"/>
      <c r="C157" s="177" t="s">
        <v>105</v>
      </c>
      <c r="D157" s="177" t="s">
        <v>163</v>
      </c>
      <c r="E157" s="178" t="s">
        <v>736</v>
      </c>
      <c r="F157" s="179" t="s">
        <v>737</v>
      </c>
      <c r="G157" s="180" t="s">
        <v>233</v>
      </c>
      <c r="H157" s="181">
        <v>668.298</v>
      </c>
      <c r="I157" s="182"/>
      <c r="J157" s="183">
        <f>ROUND(I157*H157,2)</f>
        <v>0</v>
      </c>
      <c r="K157" s="179" t="s">
        <v>167</v>
      </c>
      <c r="L157" s="42"/>
      <c r="M157" s="184" t="s">
        <v>19</v>
      </c>
      <c r="N157" s="185" t="s">
        <v>46</v>
      </c>
      <c r="O157" s="67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8" t="s">
        <v>90</v>
      </c>
      <c r="AT157" s="188" t="s">
        <v>163</v>
      </c>
      <c r="AU157" s="188" t="s">
        <v>87</v>
      </c>
      <c r="AY157" s="20" t="s">
        <v>159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80</v>
      </c>
      <c r="BK157" s="189">
        <f>ROUND(I157*H157,2)</f>
        <v>0</v>
      </c>
      <c r="BL157" s="20" t="s">
        <v>90</v>
      </c>
      <c r="BM157" s="188" t="s">
        <v>1553</v>
      </c>
    </row>
    <row r="158" spans="1:65" s="2" customFormat="1" ht="29.25">
      <c r="A158" s="37"/>
      <c r="B158" s="38"/>
      <c r="C158" s="39"/>
      <c r="D158" s="190" t="s">
        <v>169</v>
      </c>
      <c r="E158" s="39"/>
      <c r="F158" s="191" t="s">
        <v>739</v>
      </c>
      <c r="G158" s="39"/>
      <c r="H158" s="39"/>
      <c r="I158" s="192"/>
      <c r="J158" s="39"/>
      <c r="K158" s="39"/>
      <c r="L158" s="42"/>
      <c r="M158" s="193"/>
      <c r="N158" s="194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169</v>
      </c>
      <c r="AU158" s="20" t="s">
        <v>87</v>
      </c>
    </row>
    <row r="159" spans="1:65" s="2" customFormat="1" ht="11.25">
      <c r="A159" s="37"/>
      <c r="B159" s="38"/>
      <c r="C159" s="39"/>
      <c r="D159" s="195" t="s">
        <v>171</v>
      </c>
      <c r="E159" s="39"/>
      <c r="F159" s="196" t="s">
        <v>740</v>
      </c>
      <c r="G159" s="39"/>
      <c r="H159" s="39"/>
      <c r="I159" s="192"/>
      <c r="J159" s="39"/>
      <c r="K159" s="39"/>
      <c r="L159" s="42"/>
      <c r="M159" s="193"/>
      <c r="N159" s="194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171</v>
      </c>
      <c r="AU159" s="20" t="s">
        <v>87</v>
      </c>
    </row>
    <row r="160" spans="1:65" s="14" customFormat="1" ht="11.25">
      <c r="B160" s="207"/>
      <c r="C160" s="208"/>
      <c r="D160" s="190" t="s">
        <v>173</v>
      </c>
      <c r="E160" s="209" t="s">
        <v>19</v>
      </c>
      <c r="F160" s="210" t="s">
        <v>1554</v>
      </c>
      <c r="G160" s="208"/>
      <c r="H160" s="211">
        <v>21.558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173</v>
      </c>
      <c r="AU160" s="217" t="s">
        <v>87</v>
      </c>
      <c r="AV160" s="14" t="s">
        <v>84</v>
      </c>
      <c r="AW160" s="14" t="s">
        <v>35</v>
      </c>
      <c r="AX160" s="14" t="s">
        <v>75</v>
      </c>
      <c r="AY160" s="217" t="s">
        <v>159</v>
      </c>
    </row>
    <row r="161" spans="1:65" s="14" customFormat="1" ht="11.25">
      <c r="B161" s="207"/>
      <c r="C161" s="208"/>
      <c r="D161" s="190" t="s">
        <v>173</v>
      </c>
      <c r="E161" s="208"/>
      <c r="F161" s="210" t="s">
        <v>1555</v>
      </c>
      <c r="G161" s="208"/>
      <c r="H161" s="211">
        <v>668.298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173</v>
      </c>
      <c r="AU161" s="217" t="s">
        <v>87</v>
      </c>
      <c r="AV161" s="14" t="s">
        <v>84</v>
      </c>
      <c r="AW161" s="14" t="s">
        <v>4</v>
      </c>
      <c r="AX161" s="14" t="s">
        <v>80</v>
      </c>
      <c r="AY161" s="217" t="s">
        <v>159</v>
      </c>
    </row>
    <row r="162" spans="1:65" s="2" customFormat="1" ht="33" customHeight="1">
      <c r="A162" s="37"/>
      <c r="B162" s="38"/>
      <c r="C162" s="177" t="s">
        <v>108</v>
      </c>
      <c r="D162" s="177" t="s">
        <v>163</v>
      </c>
      <c r="E162" s="178" t="s">
        <v>749</v>
      </c>
      <c r="F162" s="179" t="s">
        <v>750</v>
      </c>
      <c r="G162" s="180" t="s">
        <v>233</v>
      </c>
      <c r="H162" s="181">
        <v>21.558</v>
      </c>
      <c r="I162" s="182"/>
      <c r="J162" s="183">
        <f>ROUND(I162*H162,2)</f>
        <v>0</v>
      </c>
      <c r="K162" s="179" t="s">
        <v>167</v>
      </c>
      <c r="L162" s="42"/>
      <c r="M162" s="184" t="s">
        <v>19</v>
      </c>
      <c r="N162" s="185" t="s">
        <v>46</v>
      </c>
      <c r="O162" s="67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8" t="s">
        <v>90</v>
      </c>
      <c r="AT162" s="188" t="s">
        <v>163</v>
      </c>
      <c r="AU162" s="188" t="s">
        <v>87</v>
      </c>
      <c r="AY162" s="20" t="s">
        <v>159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20" t="s">
        <v>80</v>
      </c>
      <c r="BK162" s="189">
        <f>ROUND(I162*H162,2)</f>
        <v>0</v>
      </c>
      <c r="BL162" s="20" t="s">
        <v>90</v>
      </c>
      <c r="BM162" s="188" t="s">
        <v>1556</v>
      </c>
    </row>
    <row r="163" spans="1:65" s="2" customFormat="1" ht="29.25">
      <c r="A163" s="37"/>
      <c r="B163" s="38"/>
      <c r="C163" s="39"/>
      <c r="D163" s="190" t="s">
        <v>169</v>
      </c>
      <c r="E163" s="39"/>
      <c r="F163" s="191" t="s">
        <v>752</v>
      </c>
      <c r="G163" s="39"/>
      <c r="H163" s="39"/>
      <c r="I163" s="192"/>
      <c r="J163" s="39"/>
      <c r="K163" s="39"/>
      <c r="L163" s="42"/>
      <c r="M163" s="193"/>
      <c r="N163" s="194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169</v>
      </c>
      <c r="AU163" s="20" t="s">
        <v>87</v>
      </c>
    </row>
    <row r="164" spans="1:65" s="2" customFormat="1" ht="11.25">
      <c r="A164" s="37"/>
      <c r="B164" s="38"/>
      <c r="C164" s="39"/>
      <c r="D164" s="195" t="s">
        <v>171</v>
      </c>
      <c r="E164" s="39"/>
      <c r="F164" s="196" t="s">
        <v>753</v>
      </c>
      <c r="G164" s="39"/>
      <c r="H164" s="39"/>
      <c r="I164" s="192"/>
      <c r="J164" s="39"/>
      <c r="K164" s="39"/>
      <c r="L164" s="42"/>
      <c r="M164" s="193"/>
      <c r="N164" s="194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171</v>
      </c>
      <c r="AU164" s="20" t="s">
        <v>87</v>
      </c>
    </row>
    <row r="165" spans="1:65" s="14" customFormat="1" ht="11.25">
      <c r="B165" s="207"/>
      <c r="C165" s="208"/>
      <c r="D165" s="190" t="s">
        <v>173</v>
      </c>
      <c r="E165" s="209" t="s">
        <v>19</v>
      </c>
      <c r="F165" s="210" t="s">
        <v>1554</v>
      </c>
      <c r="G165" s="208"/>
      <c r="H165" s="211">
        <v>21.558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173</v>
      </c>
      <c r="AU165" s="217" t="s">
        <v>87</v>
      </c>
      <c r="AV165" s="14" t="s">
        <v>84</v>
      </c>
      <c r="AW165" s="14" t="s">
        <v>35</v>
      </c>
      <c r="AX165" s="14" t="s">
        <v>75</v>
      </c>
      <c r="AY165" s="217" t="s">
        <v>159</v>
      </c>
    </row>
    <row r="166" spans="1:65" s="2" customFormat="1" ht="16.5" customHeight="1">
      <c r="A166" s="37"/>
      <c r="B166" s="38"/>
      <c r="C166" s="177" t="s">
        <v>111</v>
      </c>
      <c r="D166" s="177" t="s">
        <v>163</v>
      </c>
      <c r="E166" s="178" t="s">
        <v>754</v>
      </c>
      <c r="F166" s="179" t="s">
        <v>755</v>
      </c>
      <c r="G166" s="180" t="s">
        <v>233</v>
      </c>
      <c r="H166" s="181">
        <v>21.558</v>
      </c>
      <c r="I166" s="182"/>
      <c r="J166" s="183">
        <f>ROUND(I166*H166,2)</f>
        <v>0</v>
      </c>
      <c r="K166" s="179" t="s">
        <v>167</v>
      </c>
      <c r="L166" s="42"/>
      <c r="M166" s="184" t="s">
        <v>19</v>
      </c>
      <c r="N166" s="185" t="s">
        <v>46</v>
      </c>
      <c r="O166" s="67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8" t="s">
        <v>90</v>
      </c>
      <c r="AT166" s="188" t="s">
        <v>163</v>
      </c>
      <c r="AU166" s="188" t="s">
        <v>87</v>
      </c>
      <c r="AY166" s="20" t="s">
        <v>159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20" t="s">
        <v>80</v>
      </c>
      <c r="BK166" s="189">
        <f>ROUND(I166*H166,2)</f>
        <v>0</v>
      </c>
      <c r="BL166" s="20" t="s">
        <v>90</v>
      </c>
      <c r="BM166" s="188" t="s">
        <v>1557</v>
      </c>
    </row>
    <row r="167" spans="1:65" s="2" customFormat="1" ht="19.5">
      <c r="A167" s="37"/>
      <c r="B167" s="38"/>
      <c r="C167" s="39"/>
      <c r="D167" s="190" t="s">
        <v>169</v>
      </c>
      <c r="E167" s="39"/>
      <c r="F167" s="191" t="s">
        <v>757</v>
      </c>
      <c r="G167" s="39"/>
      <c r="H167" s="39"/>
      <c r="I167" s="192"/>
      <c r="J167" s="39"/>
      <c r="K167" s="39"/>
      <c r="L167" s="42"/>
      <c r="M167" s="193"/>
      <c r="N167" s="194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169</v>
      </c>
      <c r="AU167" s="20" t="s">
        <v>87</v>
      </c>
    </row>
    <row r="168" spans="1:65" s="2" customFormat="1" ht="11.25">
      <c r="A168" s="37"/>
      <c r="B168" s="38"/>
      <c r="C168" s="39"/>
      <c r="D168" s="195" t="s">
        <v>171</v>
      </c>
      <c r="E168" s="39"/>
      <c r="F168" s="196" t="s">
        <v>758</v>
      </c>
      <c r="G168" s="39"/>
      <c r="H168" s="39"/>
      <c r="I168" s="192"/>
      <c r="J168" s="39"/>
      <c r="K168" s="39"/>
      <c r="L168" s="42"/>
      <c r="M168" s="193"/>
      <c r="N168" s="194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171</v>
      </c>
      <c r="AU168" s="20" t="s">
        <v>87</v>
      </c>
    </row>
    <row r="169" spans="1:65" s="14" customFormat="1" ht="11.25">
      <c r="B169" s="207"/>
      <c r="C169" s="208"/>
      <c r="D169" s="190" t="s">
        <v>173</v>
      </c>
      <c r="E169" s="209" t="s">
        <v>19</v>
      </c>
      <c r="F169" s="210" t="s">
        <v>1554</v>
      </c>
      <c r="G169" s="208"/>
      <c r="H169" s="211">
        <v>21.558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173</v>
      </c>
      <c r="AU169" s="217" t="s">
        <v>87</v>
      </c>
      <c r="AV169" s="14" t="s">
        <v>84</v>
      </c>
      <c r="AW169" s="14" t="s">
        <v>35</v>
      </c>
      <c r="AX169" s="14" t="s">
        <v>80</v>
      </c>
      <c r="AY169" s="217" t="s">
        <v>159</v>
      </c>
    </row>
    <row r="170" spans="1:65" s="2" customFormat="1" ht="16.5" customHeight="1">
      <c r="A170" s="37"/>
      <c r="B170" s="38"/>
      <c r="C170" s="177" t="s">
        <v>8</v>
      </c>
      <c r="D170" s="177" t="s">
        <v>163</v>
      </c>
      <c r="E170" s="178" t="s">
        <v>759</v>
      </c>
      <c r="F170" s="179" t="s">
        <v>760</v>
      </c>
      <c r="G170" s="180" t="s">
        <v>233</v>
      </c>
      <c r="H170" s="181">
        <v>668.298</v>
      </c>
      <c r="I170" s="182"/>
      <c r="J170" s="183">
        <f>ROUND(I170*H170,2)</f>
        <v>0</v>
      </c>
      <c r="K170" s="179" t="s">
        <v>167</v>
      </c>
      <c r="L170" s="42"/>
      <c r="M170" s="184" t="s">
        <v>19</v>
      </c>
      <c r="N170" s="185" t="s">
        <v>46</v>
      </c>
      <c r="O170" s="67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8" t="s">
        <v>90</v>
      </c>
      <c r="AT170" s="188" t="s">
        <v>163</v>
      </c>
      <c r="AU170" s="188" t="s">
        <v>87</v>
      </c>
      <c r="AY170" s="20" t="s">
        <v>159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20" t="s">
        <v>80</v>
      </c>
      <c r="BK170" s="189">
        <f>ROUND(I170*H170,2)</f>
        <v>0</v>
      </c>
      <c r="BL170" s="20" t="s">
        <v>90</v>
      </c>
      <c r="BM170" s="188" t="s">
        <v>1558</v>
      </c>
    </row>
    <row r="171" spans="1:65" s="2" customFormat="1" ht="19.5">
      <c r="A171" s="37"/>
      <c r="B171" s="38"/>
      <c r="C171" s="39"/>
      <c r="D171" s="190" t="s">
        <v>169</v>
      </c>
      <c r="E171" s="39"/>
      <c r="F171" s="191" t="s">
        <v>762</v>
      </c>
      <c r="G171" s="39"/>
      <c r="H171" s="39"/>
      <c r="I171" s="192"/>
      <c r="J171" s="39"/>
      <c r="K171" s="39"/>
      <c r="L171" s="42"/>
      <c r="M171" s="193"/>
      <c r="N171" s="194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169</v>
      </c>
      <c r="AU171" s="20" t="s">
        <v>87</v>
      </c>
    </row>
    <row r="172" spans="1:65" s="2" customFormat="1" ht="11.25">
      <c r="A172" s="37"/>
      <c r="B172" s="38"/>
      <c r="C172" s="39"/>
      <c r="D172" s="195" t="s">
        <v>171</v>
      </c>
      <c r="E172" s="39"/>
      <c r="F172" s="196" t="s">
        <v>763</v>
      </c>
      <c r="G172" s="39"/>
      <c r="H172" s="39"/>
      <c r="I172" s="192"/>
      <c r="J172" s="39"/>
      <c r="K172" s="39"/>
      <c r="L172" s="42"/>
      <c r="M172" s="193"/>
      <c r="N172" s="194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171</v>
      </c>
      <c r="AU172" s="20" t="s">
        <v>87</v>
      </c>
    </row>
    <row r="173" spans="1:65" s="14" customFormat="1" ht="11.25">
      <c r="B173" s="207"/>
      <c r="C173" s="208"/>
      <c r="D173" s="190" t="s">
        <v>173</v>
      </c>
      <c r="E173" s="209" t="s">
        <v>19</v>
      </c>
      <c r="F173" s="210" t="s">
        <v>1554</v>
      </c>
      <c r="G173" s="208"/>
      <c r="H173" s="211">
        <v>21.558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173</v>
      </c>
      <c r="AU173" s="217" t="s">
        <v>87</v>
      </c>
      <c r="AV173" s="14" t="s">
        <v>84</v>
      </c>
      <c r="AW173" s="14" t="s">
        <v>35</v>
      </c>
      <c r="AX173" s="14" t="s">
        <v>80</v>
      </c>
      <c r="AY173" s="217" t="s">
        <v>159</v>
      </c>
    </row>
    <row r="174" spans="1:65" s="14" customFormat="1" ht="11.25">
      <c r="B174" s="207"/>
      <c r="C174" s="208"/>
      <c r="D174" s="190" t="s">
        <v>173</v>
      </c>
      <c r="E174" s="208"/>
      <c r="F174" s="210" t="s">
        <v>1555</v>
      </c>
      <c r="G174" s="208"/>
      <c r="H174" s="211">
        <v>668.298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173</v>
      </c>
      <c r="AU174" s="217" t="s">
        <v>87</v>
      </c>
      <c r="AV174" s="14" t="s">
        <v>84</v>
      </c>
      <c r="AW174" s="14" t="s">
        <v>4</v>
      </c>
      <c r="AX174" s="14" t="s">
        <v>80</v>
      </c>
      <c r="AY174" s="217" t="s">
        <v>159</v>
      </c>
    </row>
    <row r="175" spans="1:65" s="2" customFormat="1" ht="21.75" customHeight="1">
      <c r="A175" s="37"/>
      <c r="B175" s="38"/>
      <c r="C175" s="177" t="s">
        <v>348</v>
      </c>
      <c r="D175" s="177" t="s">
        <v>163</v>
      </c>
      <c r="E175" s="178" t="s">
        <v>764</v>
      </c>
      <c r="F175" s="179" t="s">
        <v>765</v>
      </c>
      <c r="G175" s="180" t="s">
        <v>233</v>
      </c>
      <c r="H175" s="181">
        <v>21.558</v>
      </c>
      <c r="I175" s="182"/>
      <c r="J175" s="183">
        <f>ROUND(I175*H175,2)</f>
        <v>0</v>
      </c>
      <c r="K175" s="179" t="s">
        <v>167</v>
      </c>
      <c r="L175" s="42"/>
      <c r="M175" s="184" t="s">
        <v>19</v>
      </c>
      <c r="N175" s="185" t="s">
        <v>46</v>
      </c>
      <c r="O175" s="67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8" t="s">
        <v>90</v>
      </c>
      <c r="AT175" s="188" t="s">
        <v>163</v>
      </c>
      <c r="AU175" s="188" t="s">
        <v>87</v>
      </c>
      <c r="AY175" s="20" t="s">
        <v>159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20" t="s">
        <v>80</v>
      </c>
      <c r="BK175" s="189">
        <f>ROUND(I175*H175,2)</f>
        <v>0</v>
      </c>
      <c r="BL175" s="20" t="s">
        <v>90</v>
      </c>
      <c r="BM175" s="188" t="s">
        <v>1559</v>
      </c>
    </row>
    <row r="176" spans="1:65" s="2" customFormat="1" ht="19.5">
      <c r="A176" s="37"/>
      <c r="B176" s="38"/>
      <c r="C176" s="39"/>
      <c r="D176" s="190" t="s">
        <v>169</v>
      </c>
      <c r="E176" s="39"/>
      <c r="F176" s="191" t="s">
        <v>767</v>
      </c>
      <c r="G176" s="39"/>
      <c r="H176" s="39"/>
      <c r="I176" s="192"/>
      <c r="J176" s="39"/>
      <c r="K176" s="39"/>
      <c r="L176" s="42"/>
      <c r="M176" s="193"/>
      <c r="N176" s="194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169</v>
      </c>
      <c r="AU176" s="20" t="s">
        <v>87</v>
      </c>
    </row>
    <row r="177" spans="1:65" s="2" customFormat="1" ht="11.25">
      <c r="A177" s="37"/>
      <c r="B177" s="38"/>
      <c r="C177" s="39"/>
      <c r="D177" s="195" t="s">
        <v>171</v>
      </c>
      <c r="E177" s="39"/>
      <c r="F177" s="196" t="s">
        <v>768</v>
      </c>
      <c r="G177" s="39"/>
      <c r="H177" s="39"/>
      <c r="I177" s="192"/>
      <c r="J177" s="39"/>
      <c r="K177" s="39"/>
      <c r="L177" s="42"/>
      <c r="M177" s="193"/>
      <c r="N177" s="194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171</v>
      </c>
      <c r="AU177" s="20" t="s">
        <v>87</v>
      </c>
    </row>
    <row r="178" spans="1:65" s="14" customFormat="1" ht="11.25">
      <c r="B178" s="207"/>
      <c r="C178" s="208"/>
      <c r="D178" s="190" t="s">
        <v>173</v>
      </c>
      <c r="E178" s="209" t="s">
        <v>19</v>
      </c>
      <c r="F178" s="210" t="s">
        <v>1554</v>
      </c>
      <c r="G178" s="208"/>
      <c r="H178" s="211">
        <v>21.558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173</v>
      </c>
      <c r="AU178" s="217" t="s">
        <v>87</v>
      </c>
      <c r="AV178" s="14" t="s">
        <v>84</v>
      </c>
      <c r="AW178" s="14" t="s">
        <v>35</v>
      </c>
      <c r="AX178" s="14" t="s">
        <v>80</v>
      </c>
      <c r="AY178" s="217" t="s">
        <v>159</v>
      </c>
    </row>
    <row r="179" spans="1:65" s="2" customFormat="1" ht="21.75" customHeight="1">
      <c r="A179" s="37"/>
      <c r="B179" s="38"/>
      <c r="C179" s="177" t="s">
        <v>377</v>
      </c>
      <c r="D179" s="177" t="s">
        <v>163</v>
      </c>
      <c r="E179" s="178" t="s">
        <v>769</v>
      </c>
      <c r="F179" s="179" t="s">
        <v>770</v>
      </c>
      <c r="G179" s="180" t="s">
        <v>166</v>
      </c>
      <c r="H179" s="181">
        <v>3</v>
      </c>
      <c r="I179" s="182"/>
      <c r="J179" s="183">
        <f>ROUND(I179*H179,2)</f>
        <v>0</v>
      </c>
      <c r="K179" s="179" t="s">
        <v>167</v>
      </c>
      <c r="L179" s="42"/>
      <c r="M179" s="184" t="s">
        <v>19</v>
      </c>
      <c r="N179" s="185" t="s">
        <v>46</v>
      </c>
      <c r="O179" s="67"/>
      <c r="P179" s="186">
        <f>O179*H179</f>
        <v>0</v>
      </c>
      <c r="Q179" s="186">
        <v>0</v>
      </c>
      <c r="R179" s="186">
        <f>Q179*H179</f>
        <v>0</v>
      </c>
      <c r="S179" s="186">
        <v>0</v>
      </c>
      <c r="T179" s="18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8" t="s">
        <v>90</v>
      </c>
      <c r="AT179" s="188" t="s">
        <v>163</v>
      </c>
      <c r="AU179" s="188" t="s">
        <v>87</v>
      </c>
      <c r="AY179" s="20" t="s">
        <v>159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20" t="s">
        <v>80</v>
      </c>
      <c r="BK179" s="189">
        <f>ROUND(I179*H179,2)</f>
        <v>0</v>
      </c>
      <c r="BL179" s="20" t="s">
        <v>90</v>
      </c>
      <c r="BM179" s="188" t="s">
        <v>1560</v>
      </c>
    </row>
    <row r="180" spans="1:65" s="2" customFormat="1" ht="19.5">
      <c r="A180" s="37"/>
      <c r="B180" s="38"/>
      <c r="C180" s="39"/>
      <c r="D180" s="190" t="s">
        <v>169</v>
      </c>
      <c r="E180" s="39"/>
      <c r="F180" s="191" t="s">
        <v>772</v>
      </c>
      <c r="G180" s="39"/>
      <c r="H180" s="39"/>
      <c r="I180" s="192"/>
      <c r="J180" s="39"/>
      <c r="K180" s="39"/>
      <c r="L180" s="42"/>
      <c r="M180" s="193"/>
      <c r="N180" s="194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169</v>
      </c>
      <c r="AU180" s="20" t="s">
        <v>87</v>
      </c>
    </row>
    <row r="181" spans="1:65" s="2" customFormat="1" ht="11.25">
      <c r="A181" s="37"/>
      <c r="B181" s="38"/>
      <c r="C181" s="39"/>
      <c r="D181" s="195" t="s">
        <v>171</v>
      </c>
      <c r="E181" s="39"/>
      <c r="F181" s="196" t="s">
        <v>773</v>
      </c>
      <c r="G181" s="39"/>
      <c r="H181" s="39"/>
      <c r="I181" s="192"/>
      <c r="J181" s="39"/>
      <c r="K181" s="39"/>
      <c r="L181" s="42"/>
      <c r="M181" s="193"/>
      <c r="N181" s="194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171</v>
      </c>
      <c r="AU181" s="20" t="s">
        <v>87</v>
      </c>
    </row>
    <row r="182" spans="1:65" s="14" customFormat="1" ht="11.25">
      <c r="B182" s="207"/>
      <c r="C182" s="208"/>
      <c r="D182" s="190" t="s">
        <v>173</v>
      </c>
      <c r="E182" s="209" t="s">
        <v>19</v>
      </c>
      <c r="F182" s="210" t="s">
        <v>87</v>
      </c>
      <c r="G182" s="208"/>
      <c r="H182" s="211">
        <v>3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173</v>
      </c>
      <c r="AU182" s="217" t="s">
        <v>87</v>
      </c>
      <c r="AV182" s="14" t="s">
        <v>84</v>
      </c>
      <c r="AW182" s="14" t="s">
        <v>35</v>
      </c>
      <c r="AX182" s="14" t="s">
        <v>80</v>
      </c>
      <c r="AY182" s="217" t="s">
        <v>159</v>
      </c>
    </row>
    <row r="183" spans="1:65" s="2" customFormat="1" ht="24.2" customHeight="1">
      <c r="A183" s="37"/>
      <c r="B183" s="38"/>
      <c r="C183" s="177" t="s">
        <v>386</v>
      </c>
      <c r="D183" s="177" t="s">
        <v>163</v>
      </c>
      <c r="E183" s="178" t="s">
        <v>775</v>
      </c>
      <c r="F183" s="179" t="s">
        <v>776</v>
      </c>
      <c r="G183" s="180" t="s">
        <v>166</v>
      </c>
      <c r="H183" s="181">
        <v>93</v>
      </c>
      <c r="I183" s="182"/>
      <c r="J183" s="183">
        <f>ROUND(I183*H183,2)</f>
        <v>0</v>
      </c>
      <c r="K183" s="179" t="s">
        <v>167</v>
      </c>
      <c r="L183" s="42"/>
      <c r="M183" s="184" t="s">
        <v>19</v>
      </c>
      <c r="N183" s="185" t="s">
        <v>46</v>
      </c>
      <c r="O183" s="67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8" t="s">
        <v>90</v>
      </c>
      <c r="AT183" s="188" t="s">
        <v>163</v>
      </c>
      <c r="AU183" s="188" t="s">
        <v>87</v>
      </c>
      <c r="AY183" s="20" t="s">
        <v>159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20" t="s">
        <v>80</v>
      </c>
      <c r="BK183" s="189">
        <f>ROUND(I183*H183,2)</f>
        <v>0</v>
      </c>
      <c r="BL183" s="20" t="s">
        <v>90</v>
      </c>
      <c r="BM183" s="188" t="s">
        <v>1561</v>
      </c>
    </row>
    <row r="184" spans="1:65" s="2" customFormat="1" ht="29.25">
      <c r="A184" s="37"/>
      <c r="B184" s="38"/>
      <c r="C184" s="39"/>
      <c r="D184" s="190" t="s">
        <v>169</v>
      </c>
      <c r="E184" s="39"/>
      <c r="F184" s="191" t="s">
        <v>778</v>
      </c>
      <c r="G184" s="39"/>
      <c r="H184" s="39"/>
      <c r="I184" s="192"/>
      <c r="J184" s="39"/>
      <c r="K184" s="39"/>
      <c r="L184" s="42"/>
      <c r="M184" s="193"/>
      <c r="N184" s="194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169</v>
      </c>
      <c r="AU184" s="20" t="s">
        <v>87</v>
      </c>
    </row>
    <row r="185" spans="1:65" s="2" customFormat="1" ht="11.25">
      <c r="A185" s="37"/>
      <c r="B185" s="38"/>
      <c r="C185" s="39"/>
      <c r="D185" s="195" t="s">
        <v>171</v>
      </c>
      <c r="E185" s="39"/>
      <c r="F185" s="196" t="s">
        <v>779</v>
      </c>
      <c r="G185" s="39"/>
      <c r="H185" s="39"/>
      <c r="I185" s="192"/>
      <c r="J185" s="39"/>
      <c r="K185" s="39"/>
      <c r="L185" s="42"/>
      <c r="M185" s="193"/>
      <c r="N185" s="194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171</v>
      </c>
      <c r="AU185" s="20" t="s">
        <v>87</v>
      </c>
    </row>
    <row r="186" spans="1:65" s="14" customFormat="1" ht="11.25">
      <c r="B186" s="207"/>
      <c r="C186" s="208"/>
      <c r="D186" s="190" t="s">
        <v>173</v>
      </c>
      <c r="E186" s="209" t="s">
        <v>19</v>
      </c>
      <c r="F186" s="210" t="s">
        <v>87</v>
      </c>
      <c r="G186" s="208"/>
      <c r="H186" s="211">
        <v>3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173</v>
      </c>
      <c r="AU186" s="217" t="s">
        <v>87</v>
      </c>
      <c r="AV186" s="14" t="s">
        <v>84</v>
      </c>
      <c r="AW186" s="14" t="s">
        <v>35</v>
      </c>
      <c r="AX186" s="14" t="s">
        <v>80</v>
      </c>
      <c r="AY186" s="217" t="s">
        <v>159</v>
      </c>
    </row>
    <row r="187" spans="1:65" s="14" customFormat="1" ht="11.25">
      <c r="B187" s="207"/>
      <c r="C187" s="208"/>
      <c r="D187" s="190" t="s">
        <v>173</v>
      </c>
      <c r="E187" s="208"/>
      <c r="F187" s="210" t="s">
        <v>1135</v>
      </c>
      <c r="G187" s="208"/>
      <c r="H187" s="211">
        <v>93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173</v>
      </c>
      <c r="AU187" s="217" t="s">
        <v>87</v>
      </c>
      <c r="AV187" s="14" t="s">
        <v>84</v>
      </c>
      <c r="AW187" s="14" t="s">
        <v>4</v>
      </c>
      <c r="AX187" s="14" t="s">
        <v>80</v>
      </c>
      <c r="AY187" s="217" t="s">
        <v>159</v>
      </c>
    </row>
    <row r="188" spans="1:65" s="2" customFormat="1" ht="24.2" customHeight="1">
      <c r="A188" s="37"/>
      <c r="B188" s="38"/>
      <c r="C188" s="177" t="s">
        <v>228</v>
      </c>
      <c r="D188" s="177" t="s">
        <v>163</v>
      </c>
      <c r="E188" s="178" t="s">
        <v>781</v>
      </c>
      <c r="F188" s="179" t="s">
        <v>782</v>
      </c>
      <c r="G188" s="180" t="s">
        <v>166</v>
      </c>
      <c r="H188" s="181">
        <v>3</v>
      </c>
      <c r="I188" s="182"/>
      <c r="J188" s="183">
        <f>ROUND(I188*H188,2)</f>
        <v>0</v>
      </c>
      <c r="K188" s="179" t="s">
        <v>167</v>
      </c>
      <c r="L188" s="42"/>
      <c r="M188" s="184" t="s">
        <v>19</v>
      </c>
      <c r="N188" s="185" t="s">
        <v>46</v>
      </c>
      <c r="O188" s="67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8" t="s">
        <v>90</v>
      </c>
      <c r="AT188" s="188" t="s">
        <v>163</v>
      </c>
      <c r="AU188" s="188" t="s">
        <v>87</v>
      </c>
      <c r="AY188" s="20" t="s">
        <v>159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0" t="s">
        <v>80</v>
      </c>
      <c r="BK188" s="189">
        <f>ROUND(I188*H188,2)</f>
        <v>0</v>
      </c>
      <c r="BL188" s="20" t="s">
        <v>90</v>
      </c>
      <c r="BM188" s="188" t="s">
        <v>1562</v>
      </c>
    </row>
    <row r="189" spans="1:65" s="2" customFormat="1" ht="19.5">
      <c r="A189" s="37"/>
      <c r="B189" s="38"/>
      <c r="C189" s="39"/>
      <c r="D189" s="190" t="s">
        <v>169</v>
      </c>
      <c r="E189" s="39"/>
      <c r="F189" s="191" t="s">
        <v>784</v>
      </c>
      <c r="G189" s="39"/>
      <c r="H189" s="39"/>
      <c r="I189" s="192"/>
      <c r="J189" s="39"/>
      <c r="K189" s="39"/>
      <c r="L189" s="42"/>
      <c r="M189" s="193"/>
      <c r="N189" s="194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169</v>
      </c>
      <c r="AU189" s="20" t="s">
        <v>87</v>
      </c>
    </row>
    <row r="190" spans="1:65" s="2" customFormat="1" ht="11.25">
      <c r="A190" s="37"/>
      <c r="B190" s="38"/>
      <c r="C190" s="39"/>
      <c r="D190" s="195" t="s">
        <v>171</v>
      </c>
      <c r="E190" s="39"/>
      <c r="F190" s="196" t="s">
        <v>785</v>
      </c>
      <c r="G190" s="39"/>
      <c r="H190" s="39"/>
      <c r="I190" s="192"/>
      <c r="J190" s="39"/>
      <c r="K190" s="39"/>
      <c r="L190" s="42"/>
      <c r="M190" s="193"/>
      <c r="N190" s="194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171</v>
      </c>
      <c r="AU190" s="20" t="s">
        <v>87</v>
      </c>
    </row>
    <row r="191" spans="1:65" s="14" customFormat="1" ht="11.25">
      <c r="B191" s="207"/>
      <c r="C191" s="208"/>
      <c r="D191" s="190" t="s">
        <v>173</v>
      </c>
      <c r="E191" s="209" t="s">
        <v>19</v>
      </c>
      <c r="F191" s="210" t="s">
        <v>87</v>
      </c>
      <c r="G191" s="208"/>
      <c r="H191" s="211">
        <v>3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173</v>
      </c>
      <c r="AU191" s="217" t="s">
        <v>87</v>
      </c>
      <c r="AV191" s="14" t="s">
        <v>84</v>
      </c>
      <c r="AW191" s="14" t="s">
        <v>35</v>
      </c>
      <c r="AX191" s="14" t="s">
        <v>80</v>
      </c>
      <c r="AY191" s="217" t="s">
        <v>159</v>
      </c>
    </row>
    <row r="192" spans="1:65" s="2" customFormat="1" ht="24.2" customHeight="1">
      <c r="A192" s="37"/>
      <c r="B192" s="38"/>
      <c r="C192" s="177" t="s">
        <v>400</v>
      </c>
      <c r="D192" s="177" t="s">
        <v>163</v>
      </c>
      <c r="E192" s="178" t="s">
        <v>786</v>
      </c>
      <c r="F192" s="179" t="s">
        <v>787</v>
      </c>
      <c r="G192" s="180" t="s">
        <v>233</v>
      </c>
      <c r="H192" s="181">
        <v>21.558</v>
      </c>
      <c r="I192" s="182"/>
      <c r="J192" s="183">
        <f>ROUND(I192*H192,2)</f>
        <v>0</v>
      </c>
      <c r="K192" s="179" t="s">
        <v>167</v>
      </c>
      <c r="L192" s="42"/>
      <c r="M192" s="184" t="s">
        <v>19</v>
      </c>
      <c r="N192" s="185" t="s">
        <v>46</v>
      </c>
      <c r="O192" s="67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8" t="s">
        <v>90</v>
      </c>
      <c r="AT192" s="188" t="s">
        <v>163</v>
      </c>
      <c r="AU192" s="188" t="s">
        <v>87</v>
      </c>
      <c r="AY192" s="20" t="s">
        <v>159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20" t="s">
        <v>80</v>
      </c>
      <c r="BK192" s="189">
        <f>ROUND(I192*H192,2)</f>
        <v>0</v>
      </c>
      <c r="BL192" s="20" t="s">
        <v>90</v>
      </c>
      <c r="BM192" s="188" t="s">
        <v>1563</v>
      </c>
    </row>
    <row r="193" spans="1:65" s="2" customFormat="1" ht="19.5">
      <c r="A193" s="37"/>
      <c r="B193" s="38"/>
      <c r="C193" s="39"/>
      <c r="D193" s="190" t="s">
        <v>169</v>
      </c>
      <c r="E193" s="39"/>
      <c r="F193" s="191" t="s">
        <v>789</v>
      </c>
      <c r="G193" s="39"/>
      <c r="H193" s="39"/>
      <c r="I193" s="192"/>
      <c r="J193" s="39"/>
      <c r="K193" s="39"/>
      <c r="L193" s="42"/>
      <c r="M193" s="193"/>
      <c r="N193" s="194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169</v>
      </c>
      <c r="AU193" s="20" t="s">
        <v>87</v>
      </c>
    </row>
    <row r="194" spans="1:65" s="2" customFormat="1" ht="11.25">
      <c r="A194" s="37"/>
      <c r="B194" s="38"/>
      <c r="C194" s="39"/>
      <c r="D194" s="195" t="s">
        <v>171</v>
      </c>
      <c r="E194" s="39"/>
      <c r="F194" s="196" t="s">
        <v>790</v>
      </c>
      <c r="G194" s="39"/>
      <c r="H194" s="39"/>
      <c r="I194" s="192"/>
      <c r="J194" s="39"/>
      <c r="K194" s="39"/>
      <c r="L194" s="42"/>
      <c r="M194" s="193"/>
      <c r="N194" s="194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171</v>
      </c>
      <c r="AU194" s="20" t="s">
        <v>87</v>
      </c>
    </row>
    <row r="195" spans="1:65" s="14" customFormat="1" ht="11.25">
      <c r="B195" s="207"/>
      <c r="C195" s="208"/>
      <c r="D195" s="190" t="s">
        <v>173</v>
      </c>
      <c r="E195" s="209" t="s">
        <v>19</v>
      </c>
      <c r="F195" s="210" t="s">
        <v>1554</v>
      </c>
      <c r="G195" s="208"/>
      <c r="H195" s="211">
        <v>21.558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173</v>
      </c>
      <c r="AU195" s="217" t="s">
        <v>87</v>
      </c>
      <c r="AV195" s="14" t="s">
        <v>84</v>
      </c>
      <c r="AW195" s="14" t="s">
        <v>35</v>
      </c>
      <c r="AX195" s="14" t="s">
        <v>75</v>
      </c>
      <c r="AY195" s="217" t="s">
        <v>159</v>
      </c>
    </row>
    <row r="196" spans="1:65" s="2" customFormat="1" ht="24.2" customHeight="1">
      <c r="A196" s="37"/>
      <c r="B196" s="38"/>
      <c r="C196" s="177" t="s">
        <v>407</v>
      </c>
      <c r="D196" s="177" t="s">
        <v>163</v>
      </c>
      <c r="E196" s="178" t="s">
        <v>791</v>
      </c>
      <c r="F196" s="179" t="s">
        <v>792</v>
      </c>
      <c r="G196" s="180" t="s">
        <v>233</v>
      </c>
      <c r="H196" s="181">
        <v>215.58</v>
      </c>
      <c r="I196" s="182"/>
      <c r="J196" s="183">
        <f>ROUND(I196*H196,2)</f>
        <v>0</v>
      </c>
      <c r="K196" s="179" t="s">
        <v>167</v>
      </c>
      <c r="L196" s="42"/>
      <c r="M196" s="184" t="s">
        <v>19</v>
      </c>
      <c r="N196" s="185" t="s">
        <v>46</v>
      </c>
      <c r="O196" s="67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8" t="s">
        <v>90</v>
      </c>
      <c r="AT196" s="188" t="s">
        <v>163</v>
      </c>
      <c r="AU196" s="188" t="s">
        <v>87</v>
      </c>
      <c r="AY196" s="20" t="s">
        <v>159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20" t="s">
        <v>80</v>
      </c>
      <c r="BK196" s="189">
        <f>ROUND(I196*H196,2)</f>
        <v>0</v>
      </c>
      <c r="BL196" s="20" t="s">
        <v>90</v>
      </c>
      <c r="BM196" s="188" t="s">
        <v>1564</v>
      </c>
    </row>
    <row r="197" spans="1:65" s="2" customFormat="1" ht="29.25">
      <c r="A197" s="37"/>
      <c r="B197" s="38"/>
      <c r="C197" s="39"/>
      <c r="D197" s="190" t="s">
        <v>169</v>
      </c>
      <c r="E197" s="39"/>
      <c r="F197" s="191" t="s">
        <v>794</v>
      </c>
      <c r="G197" s="39"/>
      <c r="H197" s="39"/>
      <c r="I197" s="192"/>
      <c r="J197" s="39"/>
      <c r="K197" s="39"/>
      <c r="L197" s="42"/>
      <c r="M197" s="193"/>
      <c r="N197" s="194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169</v>
      </c>
      <c r="AU197" s="20" t="s">
        <v>87</v>
      </c>
    </row>
    <row r="198" spans="1:65" s="2" customFormat="1" ht="11.25">
      <c r="A198" s="37"/>
      <c r="B198" s="38"/>
      <c r="C198" s="39"/>
      <c r="D198" s="195" t="s">
        <v>171</v>
      </c>
      <c r="E198" s="39"/>
      <c r="F198" s="196" t="s">
        <v>795</v>
      </c>
      <c r="G198" s="39"/>
      <c r="H198" s="39"/>
      <c r="I198" s="192"/>
      <c r="J198" s="39"/>
      <c r="K198" s="39"/>
      <c r="L198" s="42"/>
      <c r="M198" s="193"/>
      <c r="N198" s="194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171</v>
      </c>
      <c r="AU198" s="20" t="s">
        <v>87</v>
      </c>
    </row>
    <row r="199" spans="1:65" s="14" customFormat="1" ht="11.25">
      <c r="B199" s="207"/>
      <c r="C199" s="208"/>
      <c r="D199" s="190" t="s">
        <v>173</v>
      </c>
      <c r="E199" s="209" t="s">
        <v>19</v>
      </c>
      <c r="F199" s="210" t="s">
        <v>1554</v>
      </c>
      <c r="G199" s="208"/>
      <c r="H199" s="211">
        <v>21.558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173</v>
      </c>
      <c r="AU199" s="217" t="s">
        <v>87</v>
      </c>
      <c r="AV199" s="14" t="s">
        <v>84</v>
      </c>
      <c r="AW199" s="14" t="s">
        <v>35</v>
      </c>
      <c r="AX199" s="14" t="s">
        <v>80</v>
      </c>
      <c r="AY199" s="217" t="s">
        <v>159</v>
      </c>
    </row>
    <row r="200" spans="1:65" s="14" customFormat="1" ht="11.25">
      <c r="B200" s="207"/>
      <c r="C200" s="208"/>
      <c r="D200" s="190" t="s">
        <v>173</v>
      </c>
      <c r="E200" s="208"/>
      <c r="F200" s="210" t="s">
        <v>1565</v>
      </c>
      <c r="G200" s="208"/>
      <c r="H200" s="211">
        <v>215.58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173</v>
      </c>
      <c r="AU200" s="217" t="s">
        <v>87</v>
      </c>
      <c r="AV200" s="14" t="s">
        <v>84</v>
      </c>
      <c r="AW200" s="14" t="s">
        <v>4</v>
      </c>
      <c r="AX200" s="14" t="s">
        <v>80</v>
      </c>
      <c r="AY200" s="217" t="s">
        <v>159</v>
      </c>
    </row>
    <row r="201" spans="1:65" s="12" customFormat="1" ht="20.85" customHeight="1">
      <c r="B201" s="161"/>
      <c r="C201" s="162"/>
      <c r="D201" s="163" t="s">
        <v>74</v>
      </c>
      <c r="E201" s="175" t="s">
        <v>346</v>
      </c>
      <c r="F201" s="175" t="s">
        <v>347</v>
      </c>
      <c r="G201" s="162"/>
      <c r="H201" s="162"/>
      <c r="I201" s="165"/>
      <c r="J201" s="176">
        <f>BK201</f>
        <v>0</v>
      </c>
      <c r="K201" s="162"/>
      <c r="L201" s="167"/>
      <c r="M201" s="168"/>
      <c r="N201" s="169"/>
      <c r="O201" s="169"/>
      <c r="P201" s="170">
        <f>SUM(P202:P213)</f>
        <v>0</v>
      </c>
      <c r="Q201" s="169"/>
      <c r="R201" s="170">
        <f>SUM(R202:R213)</f>
        <v>1.2150000000000001E-4</v>
      </c>
      <c r="S201" s="169"/>
      <c r="T201" s="171">
        <f>SUM(T202:T213)</f>
        <v>0</v>
      </c>
      <c r="AR201" s="172" t="s">
        <v>80</v>
      </c>
      <c r="AT201" s="173" t="s">
        <v>74</v>
      </c>
      <c r="AU201" s="173" t="s">
        <v>84</v>
      </c>
      <c r="AY201" s="172" t="s">
        <v>159</v>
      </c>
      <c r="BK201" s="174">
        <f>SUM(BK202:BK213)</f>
        <v>0</v>
      </c>
    </row>
    <row r="202" spans="1:65" s="2" customFormat="1" ht="16.5" customHeight="1">
      <c r="A202" s="37"/>
      <c r="B202" s="38"/>
      <c r="C202" s="177" t="s">
        <v>413</v>
      </c>
      <c r="D202" s="177" t="s">
        <v>163</v>
      </c>
      <c r="E202" s="178" t="s">
        <v>349</v>
      </c>
      <c r="F202" s="179" t="s">
        <v>350</v>
      </c>
      <c r="G202" s="180" t="s">
        <v>233</v>
      </c>
      <c r="H202" s="181">
        <v>12.15</v>
      </c>
      <c r="I202" s="182"/>
      <c r="J202" s="183">
        <f>ROUND(I202*H202,2)</f>
        <v>0</v>
      </c>
      <c r="K202" s="179" t="s">
        <v>167</v>
      </c>
      <c r="L202" s="42"/>
      <c r="M202" s="184" t="s">
        <v>19</v>
      </c>
      <c r="N202" s="185" t="s">
        <v>46</v>
      </c>
      <c r="O202" s="67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8" t="s">
        <v>90</v>
      </c>
      <c r="AT202" s="188" t="s">
        <v>163</v>
      </c>
      <c r="AU202" s="188" t="s">
        <v>87</v>
      </c>
      <c r="AY202" s="20" t="s">
        <v>159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0" t="s">
        <v>80</v>
      </c>
      <c r="BK202" s="189">
        <f>ROUND(I202*H202,2)</f>
        <v>0</v>
      </c>
      <c r="BL202" s="20" t="s">
        <v>90</v>
      </c>
      <c r="BM202" s="188" t="s">
        <v>1566</v>
      </c>
    </row>
    <row r="203" spans="1:65" s="2" customFormat="1" ht="19.5">
      <c r="A203" s="37"/>
      <c r="B203" s="38"/>
      <c r="C203" s="39"/>
      <c r="D203" s="190" t="s">
        <v>169</v>
      </c>
      <c r="E203" s="39"/>
      <c r="F203" s="191" t="s">
        <v>352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169</v>
      </c>
      <c r="AU203" s="20" t="s">
        <v>87</v>
      </c>
    </row>
    <row r="204" spans="1:65" s="2" customFormat="1" ht="11.25">
      <c r="A204" s="37"/>
      <c r="B204" s="38"/>
      <c r="C204" s="39"/>
      <c r="D204" s="195" t="s">
        <v>171</v>
      </c>
      <c r="E204" s="39"/>
      <c r="F204" s="196" t="s">
        <v>353</v>
      </c>
      <c r="G204" s="39"/>
      <c r="H204" s="39"/>
      <c r="I204" s="192"/>
      <c r="J204" s="39"/>
      <c r="K204" s="39"/>
      <c r="L204" s="42"/>
      <c r="M204" s="193"/>
      <c r="N204" s="194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171</v>
      </c>
      <c r="AU204" s="20" t="s">
        <v>87</v>
      </c>
    </row>
    <row r="205" spans="1:65" s="13" customFormat="1" ht="11.25">
      <c r="B205" s="197"/>
      <c r="C205" s="198"/>
      <c r="D205" s="190" t="s">
        <v>173</v>
      </c>
      <c r="E205" s="199" t="s">
        <v>19</v>
      </c>
      <c r="F205" s="200" t="s">
        <v>1036</v>
      </c>
      <c r="G205" s="198"/>
      <c r="H205" s="199" t="s">
        <v>19</v>
      </c>
      <c r="I205" s="201"/>
      <c r="J205" s="198"/>
      <c r="K205" s="198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173</v>
      </c>
      <c r="AU205" s="206" t="s">
        <v>87</v>
      </c>
      <c r="AV205" s="13" t="s">
        <v>80</v>
      </c>
      <c r="AW205" s="13" t="s">
        <v>35</v>
      </c>
      <c r="AX205" s="13" t="s">
        <v>75</v>
      </c>
      <c r="AY205" s="206" t="s">
        <v>159</v>
      </c>
    </row>
    <row r="206" spans="1:65" s="14" customFormat="1" ht="11.25">
      <c r="B206" s="207"/>
      <c r="C206" s="208"/>
      <c r="D206" s="190" t="s">
        <v>173</v>
      </c>
      <c r="E206" s="209" t="s">
        <v>19</v>
      </c>
      <c r="F206" s="210" t="s">
        <v>1548</v>
      </c>
      <c r="G206" s="208"/>
      <c r="H206" s="211">
        <v>7.55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173</v>
      </c>
      <c r="AU206" s="217" t="s">
        <v>87</v>
      </c>
      <c r="AV206" s="14" t="s">
        <v>84</v>
      </c>
      <c r="AW206" s="14" t="s">
        <v>35</v>
      </c>
      <c r="AX206" s="14" t="s">
        <v>75</v>
      </c>
      <c r="AY206" s="217" t="s">
        <v>159</v>
      </c>
    </row>
    <row r="207" spans="1:65" s="13" customFormat="1" ht="11.25">
      <c r="B207" s="197"/>
      <c r="C207" s="198"/>
      <c r="D207" s="190" t="s">
        <v>173</v>
      </c>
      <c r="E207" s="199" t="s">
        <v>19</v>
      </c>
      <c r="F207" s="200" t="s">
        <v>1038</v>
      </c>
      <c r="G207" s="198"/>
      <c r="H207" s="199" t="s">
        <v>19</v>
      </c>
      <c r="I207" s="201"/>
      <c r="J207" s="198"/>
      <c r="K207" s="198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173</v>
      </c>
      <c r="AU207" s="206" t="s">
        <v>87</v>
      </c>
      <c r="AV207" s="13" t="s">
        <v>80</v>
      </c>
      <c r="AW207" s="13" t="s">
        <v>35</v>
      </c>
      <c r="AX207" s="13" t="s">
        <v>75</v>
      </c>
      <c r="AY207" s="206" t="s">
        <v>159</v>
      </c>
    </row>
    <row r="208" spans="1:65" s="14" customFormat="1" ht="11.25">
      <c r="B208" s="207"/>
      <c r="C208" s="208"/>
      <c r="D208" s="190" t="s">
        <v>173</v>
      </c>
      <c r="E208" s="209" t="s">
        <v>19</v>
      </c>
      <c r="F208" s="210" t="s">
        <v>1549</v>
      </c>
      <c r="G208" s="208"/>
      <c r="H208" s="211">
        <v>4.5999999999999996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173</v>
      </c>
      <c r="AU208" s="217" t="s">
        <v>87</v>
      </c>
      <c r="AV208" s="14" t="s">
        <v>84</v>
      </c>
      <c r="AW208" s="14" t="s">
        <v>35</v>
      </c>
      <c r="AX208" s="14" t="s">
        <v>75</v>
      </c>
      <c r="AY208" s="217" t="s">
        <v>159</v>
      </c>
    </row>
    <row r="209" spans="1:65" s="15" customFormat="1" ht="11.25">
      <c r="B209" s="218"/>
      <c r="C209" s="219"/>
      <c r="D209" s="190" t="s">
        <v>173</v>
      </c>
      <c r="E209" s="220" t="s">
        <v>19</v>
      </c>
      <c r="F209" s="221" t="s">
        <v>272</v>
      </c>
      <c r="G209" s="219"/>
      <c r="H209" s="222">
        <v>12.149999999999999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173</v>
      </c>
      <c r="AU209" s="228" t="s">
        <v>87</v>
      </c>
      <c r="AV209" s="15" t="s">
        <v>90</v>
      </c>
      <c r="AW209" s="15" t="s">
        <v>35</v>
      </c>
      <c r="AX209" s="15" t="s">
        <v>80</v>
      </c>
      <c r="AY209" s="228" t="s">
        <v>159</v>
      </c>
    </row>
    <row r="210" spans="1:65" s="2" customFormat="1" ht="16.5" customHeight="1">
      <c r="A210" s="37"/>
      <c r="B210" s="38"/>
      <c r="C210" s="177" t="s">
        <v>421</v>
      </c>
      <c r="D210" s="177" t="s">
        <v>163</v>
      </c>
      <c r="E210" s="178" t="s">
        <v>801</v>
      </c>
      <c r="F210" s="179" t="s">
        <v>802</v>
      </c>
      <c r="G210" s="180" t="s">
        <v>233</v>
      </c>
      <c r="H210" s="181">
        <v>12.15</v>
      </c>
      <c r="I210" s="182"/>
      <c r="J210" s="183">
        <f>ROUND(I210*H210,2)</f>
        <v>0</v>
      </c>
      <c r="K210" s="179" t="s">
        <v>167</v>
      </c>
      <c r="L210" s="42"/>
      <c r="M210" s="184" t="s">
        <v>19</v>
      </c>
      <c r="N210" s="185" t="s">
        <v>46</v>
      </c>
      <c r="O210" s="67"/>
      <c r="P210" s="186">
        <f>O210*H210</f>
        <v>0</v>
      </c>
      <c r="Q210" s="186">
        <v>1.0000000000000001E-5</v>
      </c>
      <c r="R210" s="186">
        <f>Q210*H210</f>
        <v>1.2150000000000001E-4</v>
      </c>
      <c r="S210" s="186">
        <v>0</v>
      </c>
      <c r="T210" s="18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8" t="s">
        <v>90</v>
      </c>
      <c r="AT210" s="188" t="s">
        <v>163</v>
      </c>
      <c r="AU210" s="188" t="s">
        <v>87</v>
      </c>
      <c r="AY210" s="20" t="s">
        <v>159</v>
      </c>
      <c r="BE210" s="189">
        <f>IF(N210="základní",J210,0)</f>
        <v>0</v>
      </c>
      <c r="BF210" s="189">
        <f>IF(N210="snížená",J210,0)</f>
        <v>0</v>
      </c>
      <c r="BG210" s="189">
        <f>IF(N210="zákl. přenesená",J210,0)</f>
        <v>0</v>
      </c>
      <c r="BH210" s="189">
        <f>IF(N210="sníž. přenesená",J210,0)</f>
        <v>0</v>
      </c>
      <c r="BI210" s="189">
        <f>IF(N210="nulová",J210,0)</f>
        <v>0</v>
      </c>
      <c r="BJ210" s="20" t="s">
        <v>80</v>
      </c>
      <c r="BK210" s="189">
        <f>ROUND(I210*H210,2)</f>
        <v>0</v>
      </c>
      <c r="BL210" s="20" t="s">
        <v>90</v>
      </c>
      <c r="BM210" s="188" t="s">
        <v>1567</v>
      </c>
    </row>
    <row r="211" spans="1:65" s="2" customFormat="1" ht="19.5">
      <c r="A211" s="37"/>
      <c r="B211" s="38"/>
      <c r="C211" s="39"/>
      <c r="D211" s="190" t="s">
        <v>169</v>
      </c>
      <c r="E211" s="39"/>
      <c r="F211" s="191" t="s">
        <v>804</v>
      </c>
      <c r="G211" s="39"/>
      <c r="H211" s="39"/>
      <c r="I211" s="192"/>
      <c r="J211" s="39"/>
      <c r="K211" s="39"/>
      <c r="L211" s="42"/>
      <c r="M211" s="193"/>
      <c r="N211" s="194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169</v>
      </c>
      <c r="AU211" s="20" t="s">
        <v>87</v>
      </c>
    </row>
    <row r="212" spans="1:65" s="2" customFormat="1" ht="11.25">
      <c r="A212" s="37"/>
      <c r="B212" s="38"/>
      <c r="C212" s="39"/>
      <c r="D212" s="195" t="s">
        <v>171</v>
      </c>
      <c r="E212" s="39"/>
      <c r="F212" s="196" t="s">
        <v>805</v>
      </c>
      <c r="G212" s="39"/>
      <c r="H212" s="39"/>
      <c r="I212" s="192"/>
      <c r="J212" s="39"/>
      <c r="K212" s="39"/>
      <c r="L212" s="42"/>
      <c r="M212" s="193"/>
      <c r="N212" s="194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171</v>
      </c>
      <c r="AU212" s="20" t="s">
        <v>87</v>
      </c>
    </row>
    <row r="213" spans="1:65" s="14" customFormat="1" ht="11.25">
      <c r="B213" s="207"/>
      <c r="C213" s="208"/>
      <c r="D213" s="190" t="s">
        <v>173</v>
      </c>
      <c r="E213" s="209" t="s">
        <v>19</v>
      </c>
      <c r="F213" s="210" t="s">
        <v>1568</v>
      </c>
      <c r="G213" s="208"/>
      <c r="H213" s="211">
        <v>12.15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173</v>
      </c>
      <c r="AU213" s="217" t="s">
        <v>87</v>
      </c>
      <c r="AV213" s="14" t="s">
        <v>84</v>
      </c>
      <c r="AW213" s="14" t="s">
        <v>35</v>
      </c>
      <c r="AX213" s="14" t="s">
        <v>80</v>
      </c>
      <c r="AY213" s="217" t="s">
        <v>159</v>
      </c>
    </row>
    <row r="214" spans="1:65" s="12" customFormat="1" ht="20.85" customHeight="1">
      <c r="B214" s="161"/>
      <c r="C214" s="162"/>
      <c r="D214" s="163" t="s">
        <v>74</v>
      </c>
      <c r="E214" s="175" t="s">
        <v>429</v>
      </c>
      <c r="F214" s="175" t="s">
        <v>430</v>
      </c>
      <c r="G214" s="162"/>
      <c r="H214" s="162"/>
      <c r="I214" s="165"/>
      <c r="J214" s="176">
        <f>BK214</f>
        <v>0</v>
      </c>
      <c r="K214" s="162"/>
      <c r="L214" s="167"/>
      <c r="M214" s="168"/>
      <c r="N214" s="169"/>
      <c r="O214" s="169"/>
      <c r="P214" s="170">
        <f>SUM(P215:P224)</f>
        <v>0</v>
      </c>
      <c r="Q214" s="169"/>
      <c r="R214" s="170">
        <f>SUM(R215:R224)</f>
        <v>0</v>
      </c>
      <c r="S214" s="169"/>
      <c r="T214" s="171">
        <f>SUM(T215:T224)</f>
        <v>0.19559499999999996</v>
      </c>
      <c r="AR214" s="172" t="s">
        <v>80</v>
      </c>
      <c r="AT214" s="173" t="s">
        <v>74</v>
      </c>
      <c r="AU214" s="173" t="s">
        <v>84</v>
      </c>
      <c r="AY214" s="172" t="s">
        <v>159</v>
      </c>
      <c r="BK214" s="174">
        <f>SUM(BK215:BK224)</f>
        <v>0</v>
      </c>
    </row>
    <row r="215" spans="1:65" s="2" customFormat="1" ht="37.9" customHeight="1">
      <c r="A215" s="37"/>
      <c r="B215" s="38"/>
      <c r="C215" s="177" t="s">
        <v>7</v>
      </c>
      <c r="D215" s="177" t="s">
        <v>163</v>
      </c>
      <c r="E215" s="178" t="s">
        <v>806</v>
      </c>
      <c r="F215" s="179" t="s">
        <v>807</v>
      </c>
      <c r="G215" s="180" t="s">
        <v>233</v>
      </c>
      <c r="H215" s="181">
        <v>11.271000000000001</v>
      </c>
      <c r="I215" s="182"/>
      <c r="J215" s="183">
        <f>ROUND(I215*H215,2)</f>
        <v>0</v>
      </c>
      <c r="K215" s="179" t="s">
        <v>167</v>
      </c>
      <c r="L215" s="42"/>
      <c r="M215" s="184" t="s">
        <v>19</v>
      </c>
      <c r="N215" s="185" t="s">
        <v>46</v>
      </c>
      <c r="O215" s="67"/>
      <c r="P215" s="186">
        <f>O215*H215</f>
        <v>0</v>
      </c>
      <c r="Q215" s="186">
        <v>0</v>
      </c>
      <c r="R215" s="186">
        <f>Q215*H215</f>
        <v>0</v>
      </c>
      <c r="S215" s="186">
        <v>5.0000000000000001E-3</v>
      </c>
      <c r="T215" s="187">
        <f>S215*H215</f>
        <v>5.6355000000000002E-2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8" t="s">
        <v>90</v>
      </c>
      <c r="AT215" s="188" t="s">
        <v>163</v>
      </c>
      <c r="AU215" s="188" t="s">
        <v>87</v>
      </c>
      <c r="AY215" s="20" t="s">
        <v>159</v>
      </c>
      <c r="BE215" s="189">
        <f>IF(N215="základní",J215,0)</f>
        <v>0</v>
      </c>
      <c r="BF215" s="189">
        <f>IF(N215="snížená",J215,0)</f>
        <v>0</v>
      </c>
      <c r="BG215" s="189">
        <f>IF(N215="zákl. přenesená",J215,0)</f>
        <v>0</v>
      </c>
      <c r="BH215" s="189">
        <f>IF(N215="sníž. přenesená",J215,0)</f>
        <v>0</v>
      </c>
      <c r="BI215" s="189">
        <f>IF(N215="nulová",J215,0)</f>
        <v>0</v>
      </c>
      <c r="BJ215" s="20" t="s">
        <v>80</v>
      </c>
      <c r="BK215" s="189">
        <f>ROUND(I215*H215,2)</f>
        <v>0</v>
      </c>
      <c r="BL215" s="20" t="s">
        <v>90</v>
      </c>
      <c r="BM215" s="188" t="s">
        <v>1569</v>
      </c>
    </row>
    <row r="216" spans="1:65" s="2" customFormat="1" ht="29.25">
      <c r="A216" s="37"/>
      <c r="B216" s="38"/>
      <c r="C216" s="39"/>
      <c r="D216" s="190" t="s">
        <v>169</v>
      </c>
      <c r="E216" s="39"/>
      <c r="F216" s="191" t="s">
        <v>809</v>
      </c>
      <c r="G216" s="39"/>
      <c r="H216" s="39"/>
      <c r="I216" s="192"/>
      <c r="J216" s="39"/>
      <c r="K216" s="39"/>
      <c r="L216" s="42"/>
      <c r="M216" s="193"/>
      <c r="N216" s="194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169</v>
      </c>
      <c r="AU216" s="20" t="s">
        <v>87</v>
      </c>
    </row>
    <row r="217" spans="1:65" s="2" customFormat="1" ht="11.25">
      <c r="A217" s="37"/>
      <c r="B217" s="38"/>
      <c r="C217" s="39"/>
      <c r="D217" s="195" t="s">
        <v>171</v>
      </c>
      <c r="E217" s="39"/>
      <c r="F217" s="196" t="s">
        <v>810</v>
      </c>
      <c r="G217" s="39"/>
      <c r="H217" s="39"/>
      <c r="I217" s="192"/>
      <c r="J217" s="39"/>
      <c r="K217" s="39"/>
      <c r="L217" s="42"/>
      <c r="M217" s="193"/>
      <c r="N217" s="194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171</v>
      </c>
      <c r="AU217" s="20" t="s">
        <v>87</v>
      </c>
    </row>
    <row r="218" spans="1:65" s="14" customFormat="1" ht="11.25">
      <c r="B218" s="207"/>
      <c r="C218" s="208"/>
      <c r="D218" s="190" t="s">
        <v>173</v>
      </c>
      <c r="E218" s="209" t="s">
        <v>19</v>
      </c>
      <c r="F218" s="210" t="s">
        <v>1570</v>
      </c>
      <c r="G218" s="208"/>
      <c r="H218" s="211">
        <v>11.271000000000001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173</v>
      </c>
      <c r="AU218" s="217" t="s">
        <v>87</v>
      </c>
      <c r="AV218" s="14" t="s">
        <v>84</v>
      </c>
      <c r="AW218" s="14" t="s">
        <v>35</v>
      </c>
      <c r="AX218" s="14" t="s">
        <v>80</v>
      </c>
      <c r="AY218" s="217" t="s">
        <v>159</v>
      </c>
    </row>
    <row r="219" spans="1:65" s="2" customFormat="1" ht="37.9" customHeight="1">
      <c r="A219" s="37"/>
      <c r="B219" s="38"/>
      <c r="C219" s="177" t="s">
        <v>436</v>
      </c>
      <c r="D219" s="177" t="s">
        <v>163</v>
      </c>
      <c r="E219" s="178" t="s">
        <v>437</v>
      </c>
      <c r="F219" s="179" t="s">
        <v>438</v>
      </c>
      <c r="G219" s="180" t="s">
        <v>233</v>
      </c>
      <c r="H219" s="181">
        <v>2.36</v>
      </c>
      <c r="I219" s="182"/>
      <c r="J219" s="183">
        <f>ROUND(I219*H219,2)</f>
        <v>0</v>
      </c>
      <c r="K219" s="179" t="s">
        <v>167</v>
      </c>
      <c r="L219" s="42"/>
      <c r="M219" s="184" t="s">
        <v>19</v>
      </c>
      <c r="N219" s="185" t="s">
        <v>46</v>
      </c>
      <c r="O219" s="67"/>
      <c r="P219" s="186">
        <f>O219*H219</f>
        <v>0</v>
      </c>
      <c r="Q219" s="186">
        <v>0</v>
      </c>
      <c r="R219" s="186">
        <f>Q219*H219</f>
        <v>0</v>
      </c>
      <c r="S219" s="186">
        <v>5.8999999999999997E-2</v>
      </c>
      <c r="T219" s="187">
        <f>S219*H219</f>
        <v>0.13923999999999997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8" t="s">
        <v>90</v>
      </c>
      <c r="AT219" s="188" t="s">
        <v>163</v>
      </c>
      <c r="AU219" s="188" t="s">
        <v>87</v>
      </c>
      <c r="AY219" s="20" t="s">
        <v>159</v>
      </c>
      <c r="BE219" s="189">
        <f>IF(N219="základní",J219,0)</f>
        <v>0</v>
      </c>
      <c r="BF219" s="189">
        <f>IF(N219="snížená",J219,0)</f>
        <v>0</v>
      </c>
      <c r="BG219" s="189">
        <f>IF(N219="zákl. přenesená",J219,0)</f>
        <v>0</v>
      </c>
      <c r="BH219" s="189">
        <f>IF(N219="sníž. přenesená",J219,0)</f>
        <v>0</v>
      </c>
      <c r="BI219" s="189">
        <f>IF(N219="nulová",J219,0)</f>
        <v>0</v>
      </c>
      <c r="BJ219" s="20" t="s">
        <v>80</v>
      </c>
      <c r="BK219" s="189">
        <f>ROUND(I219*H219,2)</f>
        <v>0</v>
      </c>
      <c r="BL219" s="20" t="s">
        <v>90</v>
      </c>
      <c r="BM219" s="188" t="s">
        <v>1571</v>
      </c>
    </row>
    <row r="220" spans="1:65" s="2" customFormat="1" ht="29.25">
      <c r="A220" s="37"/>
      <c r="B220" s="38"/>
      <c r="C220" s="39"/>
      <c r="D220" s="190" t="s">
        <v>169</v>
      </c>
      <c r="E220" s="39"/>
      <c r="F220" s="191" t="s">
        <v>440</v>
      </c>
      <c r="G220" s="39"/>
      <c r="H220" s="39"/>
      <c r="I220" s="192"/>
      <c r="J220" s="39"/>
      <c r="K220" s="39"/>
      <c r="L220" s="42"/>
      <c r="M220" s="193"/>
      <c r="N220" s="194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169</v>
      </c>
      <c r="AU220" s="20" t="s">
        <v>87</v>
      </c>
    </row>
    <row r="221" spans="1:65" s="2" customFormat="1" ht="11.25">
      <c r="A221" s="37"/>
      <c r="B221" s="38"/>
      <c r="C221" s="39"/>
      <c r="D221" s="195" t="s">
        <v>171</v>
      </c>
      <c r="E221" s="39"/>
      <c r="F221" s="196" t="s">
        <v>441</v>
      </c>
      <c r="G221" s="39"/>
      <c r="H221" s="39"/>
      <c r="I221" s="192"/>
      <c r="J221" s="39"/>
      <c r="K221" s="39"/>
      <c r="L221" s="42"/>
      <c r="M221" s="193"/>
      <c r="N221" s="194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171</v>
      </c>
      <c r="AU221" s="20" t="s">
        <v>87</v>
      </c>
    </row>
    <row r="222" spans="1:65" s="13" customFormat="1" ht="11.25">
      <c r="B222" s="197"/>
      <c r="C222" s="198"/>
      <c r="D222" s="190" t="s">
        <v>173</v>
      </c>
      <c r="E222" s="199" t="s">
        <v>19</v>
      </c>
      <c r="F222" s="200" t="s">
        <v>1112</v>
      </c>
      <c r="G222" s="198"/>
      <c r="H222" s="199" t="s">
        <v>19</v>
      </c>
      <c r="I222" s="201"/>
      <c r="J222" s="198"/>
      <c r="K222" s="198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173</v>
      </c>
      <c r="AU222" s="206" t="s">
        <v>87</v>
      </c>
      <c r="AV222" s="13" t="s">
        <v>80</v>
      </c>
      <c r="AW222" s="13" t="s">
        <v>35</v>
      </c>
      <c r="AX222" s="13" t="s">
        <v>75</v>
      </c>
      <c r="AY222" s="206" t="s">
        <v>159</v>
      </c>
    </row>
    <row r="223" spans="1:65" s="14" customFormat="1" ht="11.25">
      <c r="B223" s="207"/>
      <c r="C223" s="208"/>
      <c r="D223" s="190" t="s">
        <v>173</v>
      </c>
      <c r="E223" s="209" t="s">
        <v>19</v>
      </c>
      <c r="F223" s="210" t="s">
        <v>1542</v>
      </c>
      <c r="G223" s="208"/>
      <c r="H223" s="211">
        <v>2.36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173</v>
      </c>
      <c r="AU223" s="217" t="s">
        <v>87</v>
      </c>
      <c r="AV223" s="14" t="s">
        <v>84</v>
      </c>
      <c r="AW223" s="14" t="s">
        <v>35</v>
      </c>
      <c r="AX223" s="14" t="s">
        <v>75</v>
      </c>
      <c r="AY223" s="217" t="s">
        <v>159</v>
      </c>
    </row>
    <row r="224" spans="1:65" s="15" customFormat="1" ht="11.25">
      <c r="B224" s="218"/>
      <c r="C224" s="219"/>
      <c r="D224" s="190" t="s">
        <v>173</v>
      </c>
      <c r="E224" s="220" t="s">
        <v>19</v>
      </c>
      <c r="F224" s="221" t="s">
        <v>272</v>
      </c>
      <c r="G224" s="219"/>
      <c r="H224" s="222">
        <v>2.36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173</v>
      </c>
      <c r="AU224" s="228" t="s">
        <v>87</v>
      </c>
      <c r="AV224" s="15" t="s">
        <v>90</v>
      </c>
      <c r="AW224" s="15" t="s">
        <v>35</v>
      </c>
      <c r="AX224" s="15" t="s">
        <v>80</v>
      </c>
      <c r="AY224" s="228" t="s">
        <v>159</v>
      </c>
    </row>
    <row r="225" spans="1:65" s="12" customFormat="1" ht="20.85" customHeight="1">
      <c r="B225" s="161"/>
      <c r="C225" s="162"/>
      <c r="D225" s="163" t="s">
        <v>74</v>
      </c>
      <c r="E225" s="175" t="s">
        <v>444</v>
      </c>
      <c r="F225" s="175" t="s">
        <v>445</v>
      </c>
      <c r="G225" s="162"/>
      <c r="H225" s="162"/>
      <c r="I225" s="165"/>
      <c r="J225" s="176">
        <f>BK225</f>
        <v>0</v>
      </c>
      <c r="K225" s="162"/>
      <c r="L225" s="167"/>
      <c r="M225" s="168"/>
      <c r="N225" s="169"/>
      <c r="O225" s="169"/>
      <c r="P225" s="170">
        <f>SUM(P226:P237)</f>
        <v>0</v>
      </c>
      <c r="Q225" s="169"/>
      <c r="R225" s="170">
        <f>SUM(R226:R237)</f>
        <v>0</v>
      </c>
      <c r="S225" s="169"/>
      <c r="T225" s="171">
        <f>SUM(T226:T237)</f>
        <v>2.5016E-2</v>
      </c>
      <c r="AR225" s="172" t="s">
        <v>80</v>
      </c>
      <c r="AT225" s="173" t="s">
        <v>74</v>
      </c>
      <c r="AU225" s="173" t="s">
        <v>84</v>
      </c>
      <c r="AY225" s="172" t="s">
        <v>159</v>
      </c>
      <c r="BK225" s="174">
        <f>SUM(BK226:BK237)</f>
        <v>0</v>
      </c>
    </row>
    <row r="226" spans="1:65" s="2" customFormat="1" ht="24.2" customHeight="1">
      <c r="A226" s="37"/>
      <c r="B226" s="38"/>
      <c r="C226" s="177" t="s">
        <v>446</v>
      </c>
      <c r="D226" s="177" t="s">
        <v>163</v>
      </c>
      <c r="E226" s="178" t="s">
        <v>447</v>
      </c>
      <c r="F226" s="179" t="s">
        <v>448</v>
      </c>
      <c r="G226" s="180" t="s">
        <v>233</v>
      </c>
      <c r="H226" s="181">
        <v>2.36</v>
      </c>
      <c r="I226" s="182"/>
      <c r="J226" s="183">
        <f>ROUND(I226*H226,2)</f>
        <v>0</v>
      </c>
      <c r="K226" s="179" t="s">
        <v>167</v>
      </c>
      <c r="L226" s="42"/>
      <c r="M226" s="184" t="s">
        <v>19</v>
      </c>
      <c r="N226" s="185" t="s">
        <v>46</v>
      </c>
      <c r="O226" s="67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8" t="s">
        <v>90</v>
      </c>
      <c r="AT226" s="188" t="s">
        <v>163</v>
      </c>
      <c r="AU226" s="188" t="s">
        <v>87</v>
      </c>
      <c r="AY226" s="20" t="s">
        <v>159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80</v>
      </c>
      <c r="BK226" s="189">
        <f>ROUND(I226*H226,2)</f>
        <v>0</v>
      </c>
      <c r="BL226" s="20" t="s">
        <v>90</v>
      </c>
      <c r="BM226" s="188" t="s">
        <v>1572</v>
      </c>
    </row>
    <row r="227" spans="1:65" s="2" customFormat="1" ht="19.5">
      <c r="A227" s="37"/>
      <c r="B227" s="38"/>
      <c r="C227" s="39"/>
      <c r="D227" s="190" t="s">
        <v>169</v>
      </c>
      <c r="E227" s="39"/>
      <c r="F227" s="191" t="s">
        <v>450</v>
      </c>
      <c r="G227" s="39"/>
      <c r="H227" s="39"/>
      <c r="I227" s="192"/>
      <c r="J227" s="39"/>
      <c r="K227" s="39"/>
      <c r="L227" s="42"/>
      <c r="M227" s="193"/>
      <c r="N227" s="194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169</v>
      </c>
      <c r="AU227" s="20" t="s">
        <v>87</v>
      </c>
    </row>
    <row r="228" spans="1:65" s="2" customFormat="1" ht="11.25">
      <c r="A228" s="37"/>
      <c r="B228" s="38"/>
      <c r="C228" s="39"/>
      <c r="D228" s="195" t="s">
        <v>171</v>
      </c>
      <c r="E228" s="39"/>
      <c r="F228" s="196" t="s">
        <v>451</v>
      </c>
      <c r="G228" s="39"/>
      <c r="H228" s="39"/>
      <c r="I228" s="192"/>
      <c r="J228" s="39"/>
      <c r="K228" s="39"/>
      <c r="L228" s="42"/>
      <c r="M228" s="193"/>
      <c r="N228" s="194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171</v>
      </c>
      <c r="AU228" s="20" t="s">
        <v>87</v>
      </c>
    </row>
    <row r="229" spans="1:65" s="14" customFormat="1" ht="11.25">
      <c r="B229" s="207"/>
      <c r="C229" s="208"/>
      <c r="D229" s="190" t="s">
        <v>173</v>
      </c>
      <c r="E229" s="209" t="s">
        <v>19</v>
      </c>
      <c r="F229" s="210" t="s">
        <v>1544</v>
      </c>
      <c r="G229" s="208"/>
      <c r="H229" s="211">
        <v>2.36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173</v>
      </c>
      <c r="AU229" s="217" t="s">
        <v>87</v>
      </c>
      <c r="AV229" s="14" t="s">
        <v>84</v>
      </c>
      <c r="AW229" s="14" t="s">
        <v>35</v>
      </c>
      <c r="AX229" s="14" t="s">
        <v>75</v>
      </c>
      <c r="AY229" s="217" t="s">
        <v>159</v>
      </c>
    </row>
    <row r="230" spans="1:65" s="2" customFormat="1" ht="24.2" customHeight="1">
      <c r="A230" s="37"/>
      <c r="B230" s="38"/>
      <c r="C230" s="177" t="s">
        <v>452</v>
      </c>
      <c r="D230" s="177" t="s">
        <v>163</v>
      </c>
      <c r="E230" s="178" t="s">
        <v>453</v>
      </c>
      <c r="F230" s="179" t="s">
        <v>454</v>
      </c>
      <c r="G230" s="180" t="s">
        <v>233</v>
      </c>
      <c r="H230" s="181">
        <v>2.36</v>
      </c>
      <c r="I230" s="182"/>
      <c r="J230" s="183">
        <f>ROUND(I230*H230,2)</f>
        <v>0</v>
      </c>
      <c r="K230" s="179" t="s">
        <v>167</v>
      </c>
      <c r="L230" s="42"/>
      <c r="M230" s="184" t="s">
        <v>19</v>
      </c>
      <c r="N230" s="185" t="s">
        <v>46</v>
      </c>
      <c r="O230" s="67"/>
      <c r="P230" s="186">
        <f>O230*H230</f>
        <v>0</v>
      </c>
      <c r="Q230" s="186">
        <v>0</v>
      </c>
      <c r="R230" s="186">
        <f>Q230*H230</f>
        <v>0</v>
      </c>
      <c r="S230" s="186">
        <v>0</v>
      </c>
      <c r="T230" s="18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8" t="s">
        <v>90</v>
      </c>
      <c r="AT230" s="188" t="s">
        <v>163</v>
      </c>
      <c r="AU230" s="188" t="s">
        <v>87</v>
      </c>
      <c r="AY230" s="20" t="s">
        <v>159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20" t="s">
        <v>80</v>
      </c>
      <c r="BK230" s="189">
        <f>ROUND(I230*H230,2)</f>
        <v>0</v>
      </c>
      <c r="BL230" s="20" t="s">
        <v>90</v>
      </c>
      <c r="BM230" s="188" t="s">
        <v>1573</v>
      </c>
    </row>
    <row r="231" spans="1:65" s="2" customFormat="1" ht="19.5">
      <c r="A231" s="37"/>
      <c r="B231" s="38"/>
      <c r="C231" s="39"/>
      <c r="D231" s="190" t="s">
        <v>169</v>
      </c>
      <c r="E231" s="39"/>
      <c r="F231" s="191" t="s">
        <v>456</v>
      </c>
      <c r="G231" s="39"/>
      <c r="H231" s="39"/>
      <c r="I231" s="192"/>
      <c r="J231" s="39"/>
      <c r="K231" s="39"/>
      <c r="L231" s="42"/>
      <c r="M231" s="193"/>
      <c r="N231" s="194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169</v>
      </c>
      <c r="AU231" s="20" t="s">
        <v>87</v>
      </c>
    </row>
    <row r="232" spans="1:65" s="2" customFormat="1" ht="11.25">
      <c r="A232" s="37"/>
      <c r="B232" s="38"/>
      <c r="C232" s="39"/>
      <c r="D232" s="195" t="s">
        <v>171</v>
      </c>
      <c r="E232" s="39"/>
      <c r="F232" s="196" t="s">
        <v>457</v>
      </c>
      <c r="G232" s="39"/>
      <c r="H232" s="39"/>
      <c r="I232" s="192"/>
      <c r="J232" s="39"/>
      <c r="K232" s="39"/>
      <c r="L232" s="42"/>
      <c r="M232" s="193"/>
      <c r="N232" s="194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171</v>
      </c>
      <c r="AU232" s="20" t="s">
        <v>87</v>
      </c>
    </row>
    <row r="233" spans="1:65" s="14" customFormat="1" ht="11.25">
      <c r="B233" s="207"/>
      <c r="C233" s="208"/>
      <c r="D233" s="190" t="s">
        <v>173</v>
      </c>
      <c r="E233" s="209" t="s">
        <v>19</v>
      </c>
      <c r="F233" s="210" t="s">
        <v>1544</v>
      </c>
      <c r="G233" s="208"/>
      <c r="H233" s="211">
        <v>2.36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173</v>
      </c>
      <c r="AU233" s="217" t="s">
        <v>87</v>
      </c>
      <c r="AV233" s="14" t="s">
        <v>84</v>
      </c>
      <c r="AW233" s="14" t="s">
        <v>35</v>
      </c>
      <c r="AX233" s="14" t="s">
        <v>75</v>
      </c>
      <c r="AY233" s="217" t="s">
        <v>159</v>
      </c>
    </row>
    <row r="234" spans="1:65" s="2" customFormat="1" ht="24.2" customHeight="1">
      <c r="A234" s="37"/>
      <c r="B234" s="38"/>
      <c r="C234" s="177" t="s">
        <v>459</v>
      </c>
      <c r="D234" s="177" t="s">
        <v>163</v>
      </c>
      <c r="E234" s="178" t="s">
        <v>460</v>
      </c>
      <c r="F234" s="179" t="s">
        <v>461</v>
      </c>
      <c r="G234" s="180" t="s">
        <v>233</v>
      </c>
      <c r="H234" s="181">
        <v>2.36</v>
      </c>
      <c r="I234" s="182"/>
      <c r="J234" s="183">
        <f>ROUND(I234*H234,2)</f>
        <v>0</v>
      </c>
      <c r="K234" s="179" t="s">
        <v>167</v>
      </c>
      <c r="L234" s="42"/>
      <c r="M234" s="184" t="s">
        <v>19</v>
      </c>
      <c r="N234" s="185" t="s">
        <v>46</v>
      </c>
      <c r="O234" s="67"/>
      <c r="P234" s="186">
        <f>O234*H234</f>
        <v>0</v>
      </c>
      <c r="Q234" s="186">
        <v>0</v>
      </c>
      <c r="R234" s="186">
        <f>Q234*H234</f>
        <v>0</v>
      </c>
      <c r="S234" s="186">
        <v>1.06E-2</v>
      </c>
      <c r="T234" s="187">
        <f>S234*H234</f>
        <v>2.5016E-2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8" t="s">
        <v>90</v>
      </c>
      <c r="AT234" s="188" t="s">
        <v>163</v>
      </c>
      <c r="AU234" s="188" t="s">
        <v>87</v>
      </c>
      <c r="AY234" s="20" t="s">
        <v>159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20" t="s">
        <v>80</v>
      </c>
      <c r="BK234" s="189">
        <f>ROUND(I234*H234,2)</f>
        <v>0</v>
      </c>
      <c r="BL234" s="20" t="s">
        <v>90</v>
      </c>
      <c r="BM234" s="188" t="s">
        <v>1574</v>
      </c>
    </row>
    <row r="235" spans="1:65" s="2" customFormat="1" ht="19.5">
      <c r="A235" s="37"/>
      <c r="B235" s="38"/>
      <c r="C235" s="39"/>
      <c r="D235" s="190" t="s">
        <v>169</v>
      </c>
      <c r="E235" s="39"/>
      <c r="F235" s="191" t="s">
        <v>463</v>
      </c>
      <c r="G235" s="39"/>
      <c r="H235" s="39"/>
      <c r="I235" s="192"/>
      <c r="J235" s="39"/>
      <c r="K235" s="39"/>
      <c r="L235" s="42"/>
      <c r="M235" s="193"/>
      <c r="N235" s="194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169</v>
      </c>
      <c r="AU235" s="20" t="s">
        <v>87</v>
      </c>
    </row>
    <row r="236" spans="1:65" s="2" customFormat="1" ht="11.25">
      <c r="A236" s="37"/>
      <c r="B236" s="38"/>
      <c r="C236" s="39"/>
      <c r="D236" s="195" t="s">
        <v>171</v>
      </c>
      <c r="E236" s="39"/>
      <c r="F236" s="196" t="s">
        <v>464</v>
      </c>
      <c r="G236" s="39"/>
      <c r="H236" s="39"/>
      <c r="I236" s="192"/>
      <c r="J236" s="39"/>
      <c r="K236" s="39"/>
      <c r="L236" s="42"/>
      <c r="M236" s="193"/>
      <c r="N236" s="194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171</v>
      </c>
      <c r="AU236" s="20" t="s">
        <v>87</v>
      </c>
    </row>
    <row r="237" spans="1:65" s="14" customFormat="1" ht="11.25">
      <c r="B237" s="207"/>
      <c r="C237" s="208"/>
      <c r="D237" s="190" t="s">
        <v>173</v>
      </c>
      <c r="E237" s="209" t="s">
        <v>19</v>
      </c>
      <c r="F237" s="210" t="s">
        <v>1544</v>
      </c>
      <c r="G237" s="208"/>
      <c r="H237" s="211">
        <v>2.36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173</v>
      </c>
      <c r="AU237" s="217" t="s">
        <v>87</v>
      </c>
      <c r="AV237" s="14" t="s">
        <v>84</v>
      </c>
      <c r="AW237" s="14" t="s">
        <v>35</v>
      </c>
      <c r="AX237" s="14" t="s">
        <v>75</v>
      </c>
      <c r="AY237" s="217" t="s">
        <v>159</v>
      </c>
    </row>
    <row r="238" spans="1:65" s="12" customFormat="1" ht="20.85" customHeight="1">
      <c r="B238" s="161"/>
      <c r="C238" s="162"/>
      <c r="D238" s="163" t="s">
        <v>74</v>
      </c>
      <c r="E238" s="175" t="s">
        <v>465</v>
      </c>
      <c r="F238" s="175" t="s">
        <v>466</v>
      </c>
      <c r="G238" s="162"/>
      <c r="H238" s="162"/>
      <c r="I238" s="165"/>
      <c r="J238" s="176">
        <f>BK238</f>
        <v>0</v>
      </c>
      <c r="K238" s="162"/>
      <c r="L238" s="167"/>
      <c r="M238" s="168"/>
      <c r="N238" s="169"/>
      <c r="O238" s="169"/>
      <c r="P238" s="170">
        <f>SUM(P239:P241)</f>
        <v>0</v>
      </c>
      <c r="Q238" s="169"/>
      <c r="R238" s="170">
        <f>SUM(R239:R241)</f>
        <v>0</v>
      </c>
      <c r="S238" s="169"/>
      <c r="T238" s="171">
        <f>SUM(T239:T241)</f>
        <v>0</v>
      </c>
      <c r="AR238" s="172" t="s">
        <v>80</v>
      </c>
      <c r="AT238" s="173" t="s">
        <v>74</v>
      </c>
      <c r="AU238" s="173" t="s">
        <v>84</v>
      </c>
      <c r="AY238" s="172" t="s">
        <v>159</v>
      </c>
      <c r="BK238" s="174">
        <f>SUM(BK239:BK241)</f>
        <v>0</v>
      </c>
    </row>
    <row r="239" spans="1:65" s="2" customFormat="1" ht="21.75" customHeight="1">
      <c r="A239" s="37"/>
      <c r="B239" s="38"/>
      <c r="C239" s="177" t="s">
        <v>467</v>
      </c>
      <c r="D239" s="177" t="s">
        <v>163</v>
      </c>
      <c r="E239" s="178" t="s">
        <v>468</v>
      </c>
      <c r="F239" s="179" t="s">
        <v>469</v>
      </c>
      <c r="G239" s="180" t="s">
        <v>470</v>
      </c>
      <c r="H239" s="181">
        <v>0.24299999999999999</v>
      </c>
      <c r="I239" s="182"/>
      <c r="J239" s="183">
        <f>ROUND(I239*H239,2)</f>
        <v>0</v>
      </c>
      <c r="K239" s="179" t="s">
        <v>167</v>
      </c>
      <c r="L239" s="42"/>
      <c r="M239" s="184" t="s">
        <v>19</v>
      </c>
      <c r="N239" s="185" t="s">
        <v>46</v>
      </c>
      <c r="O239" s="67"/>
      <c r="P239" s="186">
        <f>O239*H239</f>
        <v>0</v>
      </c>
      <c r="Q239" s="186">
        <v>0</v>
      </c>
      <c r="R239" s="186">
        <f>Q239*H239</f>
        <v>0</v>
      </c>
      <c r="S239" s="186">
        <v>0</v>
      </c>
      <c r="T239" s="18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8" t="s">
        <v>90</v>
      </c>
      <c r="AT239" s="188" t="s">
        <v>163</v>
      </c>
      <c r="AU239" s="188" t="s">
        <v>87</v>
      </c>
      <c r="AY239" s="20" t="s">
        <v>159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20" t="s">
        <v>80</v>
      </c>
      <c r="BK239" s="189">
        <f>ROUND(I239*H239,2)</f>
        <v>0</v>
      </c>
      <c r="BL239" s="20" t="s">
        <v>90</v>
      </c>
      <c r="BM239" s="188" t="s">
        <v>1575</v>
      </c>
    </row>
    <row r="240" spans="1:65" s="2" customFormat="1" ht="29.25">
      <c r="A240" s="37"/>
      <c r="B240" s="38"/>
      <c r="C240" s="39"/>
      <c r="D240" s="190" t="s">
        <v>169</v>
      </c>
      <c r="E240" s="39"/>
      <c r="F240" s="191" t="s">
        <v>472</v>
      </c>
      <c r="G240" s="39"/>
      <c r="H240" s="39"/>
      <c r="I240" s="192"/>
      <c r="J240" s="39"/>
      <c r="K240" s="39"/>
      <c r="L240" s="42"/>
      <c r="M240" s="193"/>
      <c r="N240" s="194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169</v>
      </c>
      <c r="AU240" s="20" t="s">
        <v>87</v>
      </c>
    </row>
    <row r="241" spans="1:65" s="2" customFormat="1" ht="11.25">
      <c r="A241" s="37"/>
      <c r="B241" s="38"/>
      <c r="C241" s="39"/>
      <c r="D241" s="195" t="s">
        <v>171</v>
      </c>
      <c r="E241" s="39"/>
      <c r="F241" s="196" t="s">
        <v>473</v>
      </c>
      <c r="G241" s="39"/>
      <c r="H241" s="39"/>
      <c r="I241" s="192"/>
      <c r="J241" s="39"/>
      <c r="K241" s="39"/>
      <c r="L241" s="42"/>
      <c r="M241" s="193"/>
      <c r="N241" s="194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171</v>
      </c>
      <c r="AU241" s="20" t="s">
        <v>87</v>
      </c>
    </row>
    <row r="242" spans="1:65" s="12" customFormat="1" ht="20.85" customHeight="1">
      <c r="B242" s="161"/>
      <c r="C242" s="162"/>
      <c r="D242" s="163" t="s">
        <v>74</v>
      </c>
      <c r="E242" s="175" t="s">
        <v>474</v>
      </c>
      <c r="F242" s="175" t="s">
        <v>475</v>
      </c>
      <c r="G242" s="162"/>
      <c r="H242" s="162"/>
      <c r="I242" s="165"/>
      <c r="J242" s="176">
        <f>BK242</f>
        <v>0</v>
      </c>
      <c r="K242" s="162"/>
      <c r="L242" s="167"/>
      <c r="M242" s="168"/>
      <c r="N242" s="169"/>
      <c r="O242" s="169"/>
      <c r="P242" s="170">
        <f>SUM(P243:P255)</f>
        <v>0</v>
      </c>
      <c r="Q242" s="169"/>
      <c r="R242" s="170">
        <f>SUM(R243:R255)</f>
        <v>0</v>
      </c>
      <c r="S242" s="169"/>
      <c r="T242" s="171">
        <f>SUM(T243:T255)</f>
        <v>0</v>
      </c>
      <c r="AR242" s="172" t="s">
        <v>80</v>
      </c>
      <c r="AT242" s="173" t="s">
        <v>74</v>
      </c>
      <c r="AU242" s="173" t="s">
        <v>84</v>
      </c>
      <c r="AY242" s="172" t="s">
        <v>159</v>
      </c>
      <c r="BK242" s="174">
        <f>SUM(BK243:BK255)</f>
        <v>0</v>
      </c>
    </row>
    <row r="243" spans="1:65" s="2" customFormat="1" ht="24.2" customHeight="1">
      <c r="A243" s="37"/>
      <c r="B243" s="38"/>
      <c r="C243" s="177" t="s">
        <v>476</v>
      </c>
      <c r="D243" s="177" t="s">
        <v>163</v>
      </c>
      <c r="E243" s="178" t="s">
        <v>477</v>
      </c>
      <c r="F243" s="179" t="s">
        <v>478</v>
      </c>
      <c r="G243" s="180" t="s">
        <v>470</v>
      </c>
      <c r="H243" s="181">
        <v>0.27800000000000002</v>
      </c>
      <c r="I243" s="182"/>
      <c r="J243" s="183">
        <f>ROUND(I243*H243,2)</f>
        <v>0</v>
      </c>
      <c r="K243" s="179" t="s">
        <v>167</v>
      </c>
      <c r="L243" s="42"/>
      <c r="M243" s="184" t="s">
        <v>19</v>
      </c>
      <c r="N243" s="185" t="s">
        <v>46</v>
      </c>
      <c r="O243" s="67"/>
      <c r="P243" s="186">
        <f>O243*H243</f>
        <v>0</v>
      </c>
      <c r="Q243" s="186">
        <v>0</v>
      </c>
      <c r="R243" s="186">
        <f>Q243*H243</f>
        <v>0</v>
      </c>
      <c r="S243" s="186">
        <v>0</v>
      </c>
      <c r="T243" s="18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8" t="s">
        <v>90</v>
      </c>
      <c r="AT243" s="188" t="s">
        <v>163</v>
      </c>
      <c r="AU243" s="188" t="s">
        <v>87</v>
      </c>
      <c r="AY243" s="20" t="s">
        <v>159</v>
      </c>
      <c r="BE243" s="189">
        <f>IF(N243="základní",J243,0)</f>
        <v>0</v>
      </c>
      <c r="BF243" s="189">
        <f>IF(N243="snížená",J243,0)</f>
        <v>0</v>
      </c>
      <c r="BG243" s="189">
        <f>IF(N243="zákl. přenesená",J243,0)</f>
        <v>0</v>
      </c>
      <c r="BH243" s="189">
        <f>IF(N243="sníž. přenesená",J243,0)</f>
        <v>0</v>
      </c>
      <c r="BI243" s="189">
        <f>IF(N243="nulová",J243,0)</f>
        <v>0</v>
      </c>
      <c r="BJ243" s="20" t="s">
        <v>80</v>
      </c>
      <c r="BK243" s="189">
        <f>ROUND(I243*H243,2)</f>
        <v>0</v>
      </c>
      <c r="BL243" s="20" t="s">
        <v>90</v>
      </c>
      <c r="BM243" s="188" t="s">
        <v>1576</v>
      </c>
    </row>
    <row r="244" spans="1:65" s="2" customFormat="1" ht="19.5">
      <c r="A244" s="37"/>
      <c r="B244" s="38"/>
      <c r="C244" s="39"/>
      <c r="D244" s="190" t="s">
        <v>169</v>
      </c>
      <c r="E244" s="39"/>
      <c r="F244" s="191" t="s">
        <v>480</v>
      </c>
      <c r="G244" s="39"/>
      <c r="H244" s="39"/>
      <c r="I244" s="192"/>
      <c r="J244" s="39"/>
      <c r="K244" s="39"/>
      <c r="L244" s="42"/>
      <c r="M244" s="193"/>
      <c r="N244" s="194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169</v>
      </c>
      <c r="AU244" s="20" t="s">
        <v>87</v>
      </c>
    </row>
    <row r="245" spans="1:65" s="2" customFormat="1" ht="11.25">
      <c r="A245" s="37"/>
      <c r="B245" s="38"/>
      <c r="C245" s="39"/>
      <c r="D245" s="195" t="s">
        <v>171</v>
      </c>
      <c r="E245" s="39"/>
      <c r="F245" s="196" t="s">
        <v>481</v>
      </c>
      <c r="G245" s="39"/>
      <c r="H245" s="39"/>
      <c r="I245" s="192"/>
      <c r="J245" s="39"/>
      <c r="K245" s="39"/>
      <c r="L245" s="42"/>
      <c r="M245" s="193"/>
      <c r="N245" s="194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171</v>
      </c>
      <c r="AU245" s="20" t="s">
        <v>87</v>
      </c>
    </row>
    <row r="246" spans="1:65" s="2" customFormat="1" ht="24.2" customHeight="1">
      <c r="A246" s="37"/>
      <c r="B246" s="38"/>
      <c r="C246" s="177" t="s">
        <v>482</v>
      </c>
      <c r="D246" s="177" t="s">
        <v>163</v>
      </c>
      <c r="E246" s="178" t="s">
        <v>483</v>
      </c>
      <c r="F246" s="179" t="s">
        <v>484</v>
      </c>
      <c r="G246" s="180" t="s">
        <v>470</v>
      </c>
      <c r="H246" s="181">
        <v>0.27800000000000002</v>
      </c>
      <c r="I246" s="182"/>
      <c r="J246" s="183">
        <f>ROUND(I246*H246,2)</f>
        <v>0</v>
      </c>
      <c r="K246" s="179" t="s">
        <v>167</v>
      </c>
      <c r="L246" s="42"/>
      <c r="M246" s="184" t="s">
        <v>19</v>
      </c>
      <c r="N246" s="185" t="s">
        <v>46</v>
      </c>
      <c r="O246" s="67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90</v>
      </c>
      <c r="AT246" s="188" t="s">
        <v>163</v>
      </c>
      <c r="AU246" s="188" t="s">
        <v>87</v>
      </c>
      <c r="AY246" s="20" t="s">
        <v>159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80</v>
      </c>
      <c r="BK246" s="189">
        <f>ROUND(I246*H246,2)</f>
        <v>0</v>
      </c>
      <c r="BL246" s="20" t="s">
        <v>90</v>
      </c>
      <c r="BM246" s="188" t="s">
        <v>1577</v>
      </c>
    </row>
    <row r="247" spans="1:65" s="2" customFormat="1" ht="19.5">
      <c r="A247" s="37"/>
      <c r="B247" s="38"/>
      <c r="C247" s="39"/>
      <c r="D247" s="190" t="s">
        <v>169</v>
      </c>
      <c r="E247" s="39"/>
      <c r="F247" s="191" t="s">
        <v>486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169</v>
      </c>
      <c r="AU247" s="20" t="s">
        <v>87</v>
      </c>
    </row>
    <row r="248" spans="1:65" s="2" customFormat="1" ht="11.25">
      <c r="A248" s="37"/>
      <c r="B248" s="38"/>
      <c r="C248" s="39"/>
      <c r="D248" s="195" t="s">
        <v>171</v>
      </c>
      <c r="E248" s="39"/>
      <c r="F248" s="196" t="s">
        <v>487</v>
      </c>
      <c r="G248" s="39"/>
      <c r="H248" s="39"/>
      <c r="I248" s="192"/>
      <c r="J248" s="39"/>
      <c r="K248" s="39"/>
      <c r="L248" s="42"/>
      <c r="M248" s="193"/>
      <c r="N248" s="194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171</v>
      </c>
      <c r="AU248" s="20" t="s">
        <v>87</v>
      </c>
    </row>
    <row r="249" spans="1:65" s="2" customFormat="1" ht="24.2" customHeight="1">
      <c r="A249" s="37"/>
      <c r="B249" s="38"/>
      <c r="C249" s="177" t="s">
        <v>488</v>
      </c>
      <c r="D249" s="177" t="s">
        <v>163</v>
      </c>
      <c r="E249" s="178" t="s">
        <v>489</v>
      </c>
      <c r="F249" s="179" t="s">
        <v>490</v>
      </c>
      <c r="G249" s="180" t="s">
        <v>470</v>
      </c>
      <c r="H249" s="181">
        <v>4.17</v>
      </c>
      <c r="I249" s="182"/>
      <c r="J249" s="183">
        <f>ROUND(I249*H249,2)</f>
        <v>0</v>
      </c>
      <c r="K249" s="179" t="s">
        <v>167</v>
      </c>
      <c r="L249" s="42"/>
      <c r="M249" s="184" t="s">
        <v>19</v>
      </c>
      <c r="N249" s="185" t="s">
        <v>46</v>
      </c>
      <c r="O249" s="67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8" t="s">
        <v>90</v>
      </c>
      <c r="AT249" s="188" t="s">
        <v>163</v>
      </c>
      <c r="AU249" s="188" t="s">
        <v>87</v>
      </c>
      <c r="AY249" s="20" t="s">
        <v>159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20" t="s">
        <v>80</v>
      </c>
      <c r="BK249" s="189">
        <f>ROUND(I249*H249,2)</f>
        <v>0</v>
      </c>
      <c r="BL249" s="20" t="s">
        <v>90</v>
      </c>
      <c r="BM249" s="188" t="s">
        <v>1578</v>
      </c>
    </row>
    <row r="250" spans="1:65" s="2" customFormat="1" ht="29.25">
      <c r="A250" s="37"/>
      <c r="B250" s="38"/>
      <c r="C250" s="39"/>
      <c r="D250" s="190" t="s">
        <v>169</v>
      </c>
      <c r="E250" s="39"/>
      <c r="F250" s="191" t="s">
        <v>492</v>
      </c>
      <c r="G250" s="39"/>
      <c r="H250" s="39"/>
      <c r="I250" s="192"/>
      <c r="J250" s="39"/>
      <c r="K250" s="39"/>
      <c r="L250" s="42"/>
      <c r="M250" s="193"/>
      <c r="N250" s="194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169</v>
      </c>
      <c r="AU250" s="20" t="s">
        <v>87</v>
      </c>
    </row>
    <row r="251" spans="1:65" s="2" customFormat="1" ht="11.25">
      <c r="A251" s="37"/>
      <c r="B251" s="38"/>
      <c r="C251" s="39"/>
      <c r="D251" s="195" t="s">
        <v>171</v>
      </c>
      <c r="E251" s="39"/>
      <c r="F251" s="196" t="s">
        <v>493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171</v>
      </c>
      <c r="AU251" s="20" t="s">
        <v>87</v>
      </c>
    </row>
    <row r="252" spans="1:65" s="14" customFormat="1" ht="11.25">
      <c r="B252" s="207"/>
      <c r="C252" s="208"/>
      <c r="D252" s="190" t="s">
        <v>173</v>
      </c>
      <c r="E252" s="208"/>
      <c r="F252" s="210" t="s">
        <v>1579</v>
      </c>
      <c r="G252" s="208"/>
      <c r="H252" s="211">
        <v>4.17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173</v>
      </c>
      <c r="AU252" s="217" t="s">
        <v>87</v>
      </c>
      <c r="AV252" s="14" t="s">
        <v>84</v>
      </c>
      <c r="AW252" s="14" t="s">
        <v>4</v>
      </c>
      <c r="AX252" s="14" t="s">
        <v>80</v>
      </c>
      <c r="AY252" s="217" t="s">
        <v>159</v>
      </c>
    </row>
    <row r="253" spans="1:65" s="2" customFormat="1" ht="44.25" customHeight="1">
      <c r="A253" s="37"/>
      <c r="B253" s="38"/>
      <c r="C253" s="177" t="s">
        <v>495</v>
      </c>
      <c r="D253" s="177" t="s">
        <v>163</v>
      </c>
      <c r="E253" s="178" t="s">
        <v>496</v>
      </c>
      <c r="F253" s="179" t="s">
        <v>497</v>
      </c>
      <c r="G253" s="180" t="s">
        <v>470</v>
      </c>
      <c r="H253" s="181">
        <v>0.27800000000000002</v>
      </c>
      <c r="I253" s="182"/>
      <c r="J253" s="183">
        <f>ROUND(I253*H253,2)</f>
        <v>0</v>
      </c>
      <c r="K253" s="179" t="s">
        <v>167</v>
      </c>
      <c r="L253" s="42"/>
      <c r="M253" s="184" t="s">
        <v>19</v>
      </c>
      <c r="N253" s="185" t="s">
        <v>46</v>
      </c>
      <c r="O253" s="67"/>
      <c r="P253" s="186">
        <f>O253*H253</f>
        <v>0</v>
      </c>
      <c r="Q253" s="186">
        <v>0</v>
      </c>
      <c r="R253" s="186">
        <f>Q253*H253</f>
        <v>0</v>
      </c>
      <c r="S253" s="186">
        <v>0</v>
      </c>
      <c r="T253" s="18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8" t="s">
        <v>90</v>
      </c>
      <c r="AT253" s="188" t="s">
        <v>163</v>
      </c>
      <c r="AU253" s="188" t="s">
        <v>87</v>
      </c>
      <c r="AY253" s="20" t="s">
        <v>159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20" t="s">
        <v>80</v>
      </c>
      <c r="BK253" s="189">
        <f>ROUND(I253*H253,2)</f>
        <v>0</v>
      </c>
      <c r="BL253" s="20" t="s">
        <v>90</v>
      </c>
      <c r="BM253" s="188" t="s">
        <v>1580</v>
      </c>
    </row>
    <row r="254" spans="1:65" s="2" customFormat="1" ht="39">
      <c r="A254" s="37"/>
      <c r="B254" s="38"/>
      <c r="C254" s="39"/>
      <c r="D254" s="190" t="s">
        <v>169</v>
      </c>
      <c r="E254" s="39"/>
      <c r="F254" s="191" t="s">
        <v>499</v>
      </c>
      <c r="G254" s="39"/>
      <c r="H254" s="39"/>
      <c r="I254" s="192"/>
      <c r="J254" s="39"/>
      <c r="K254" s="39"/>
      <c r="L254" s="42"/>
      <c r="M254" s="193"/>
      <c r="N254" s="194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169</v>
      </c>
      <c r="AU254" s="20" t="s">
        <v>87</v>
      </c>
    </row>
    <row r="255" spans="1:65" s="2" customFormat="1" ht="11.25">
      <c r="A255" s="37"/>
      <c r="B255" s="38"/>
      <c r="C255" s="39"/>
      <c r="D255" s="195" t="s">
        <v>171</v>
      </c>
      <c r="E255" s="39"/>
      <c r="F255" s="196" t="s">
        <v>500</v>
      </c>
      <c r="G255" s="39"/>
      <c r="H255" s="39"/>
      <c r="I255" s="192"/>
      <c r="J255" s="39"/>
      <c r="K255" s="39"/>
      <c r="L255" s="42"/>
      <c r="M255" s="193"/>
      <c r="N255" s="194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171</v>
      </c>
      <c r="AU255" s="20" t="s">
        <v>87</v>
      </c>
    </row>
    <row r="256" spans="1:65" s="12" customFormat="1" ht="25.9" customHeight="1">
      <c r="B256" s="161"/>
      <c r="C256" s="162"/>
      <c r="D256" s="163" t="s">
        <v>74</v>
      </c>
      <c r="E256" s="164" t="s">
        <v>501</v>
      </c>
      <c r="F256" s="164" t="s">
        <v>502</v>
      </c>
      <c r="G256" s="162"/>
      <c r="H256" s="162"/>
      <c r="I256" s="165"/>
      <c r="J256" s="166">
        <f>BK256</f>
        <v>0</v>
      </c>
      <c r="K256" s="162"/>
      <c r="L256" s="167"/>
      <c r="M256" s="168"/>
      <c r="N256" s="169"/>
      <c r="O256" s="169"/>
      <c r="P256" s="170">
        <f>P257+P275+P279+P294</f>
        <v>0</v>
      </c>
      <c r="Q256" s="169"/>
      <c r="R256" s="170">
        <f>R257+R275+R279+R294</f>
        <v>5.2243579999999998E-2</v>
      </c>
      <c r="S256" s="169"/>
      <c r="T256" s="171">
        <f>T257+T275+T279+T294</f>
        <v>5.6506999999999995E-2</v>
      </c>
      <c r="AR256" s="172" t="s">
        <v>84</v>
      </c>
      <c r="AT256" s="173" t="s">
        <v>74</v>
      </c>
      <c r="AU256" s="173" t="s">
        <v>75</v>
      </c>
      <c r="AY256" s="172" t="s">
        <v>159</v>
      </c>
      <c r="BK256" s="174">
        <f>BK257+BK275+BK279+BK294</f>
        <v>0</v>
      </c>
    </row>
    <row r="257" spans="1:65" s="12" customFormat="1" ht="22.9" customHeight="1">
      <c r="B257" s="161"/>
      <c r="C257" s="162"/>
      <c r="D257" s="163" t="s">
        <v>74</v>
      </c>
      <c r="E257" s="175" t="s">
        <v>822</v>
      </c>
      <c r="F257" s="175" t="s">
        <v>823</v>
      </c>
      <c r="G257" s="162"/>
      <c r="H257" s="162"/>
      <c r="I257" s="165"/>
      <c r="J257" s="176">
        <f>BK257</f>
        <v>0</v>
      </c>
      <c r="K257" s="162"/>
      <c r="L257" s="167"/>
      <c r="M257" s="168"/>
      <c r="N257" s="169"/>
      <c r="O257" s="169"/>
      <c r="P257" s="170">
        <f>SUM(P258:P274)</f>
        <v>0</v>
      </c>
      <c r="Q257" s="169"/>
      <c r="R257" s="170">
        <f>SUM(R258:R274)</f>
        <v>3.6600000000000001E-3</v>
      </c>
      <c r="S257" s="169"/>
      <c r="T257" s="171">
        <f>SUM(T258:T274)</f>
        <v>3.5220000000000001E-2</v>
      </c>
      <c r="AR257" s="172" t="s">
        <v>84</v>
      </c>
      <c r="AT257" s="173" t="s">
        <v>74</v>
      </c>
      <c r="AU257" s="173" t="s">
        <v>80</v>
      </c>
      <c r="AY257" s="172" t="s">
        <v>159</v>
      </c>
      <c r="BK257" s="174">
        <f>SUM(BK258:BK274)</f>
        <v>0</v>
      </c>
    </row>
    <row r="258" spans="1:65" s="2" customFormat="1" ht="16.5" customHeight="1">
      <c r="A258" s="37"/>
      <c r="B258" s="38"/>
      <c r="C258" s="177" t="s">
        <v>161</v>
      </c>
      <c r="D258" s="177" t="s">
        <v>163</v>
      </c>
      <c r="E258" s="178" t="s">
        <v>824</v>
      </c>
      <c r="F258" s="179" t="s">
        <v>825</v>
      </c>
      <c r="G258" s="180" t="s">
        <v>216</v>
      </c>
      <c r="H258" s="181">
        <v>1</v>
      </c>
      <c r="I258" s="182"/>
      <c r="J258" s="183">
        <f>ROUND(I258*H258,2)</f>
        <v>0</v>
      </c>
      <c r="K258" s="179" t="s">
        <v>167</v>
      </c>
      <c r="L258" s="42"/>
      <c r="M258" s="184" t="s">
        <v>19</v>
      </c>
      <c r="N258" s="185" t="s">
        <v>46</v>
      </c>
      <c r="O258" s="67"/>
      <c r="P258" s="186">
        <f>O258*H258</f>
        <v>0</v>
      </c>
      <c r="Q258" s="186">
        <v>2.2599999999999999E-3</v>
      </c>
      <c r="R258" s="186">
        <f>Q258*H258</f>
        <v>2.2599999999999999E-3</v>
      </c>
      <c r="S258" s="186">
        <v>0</v>
      </c>
      <c r="T258" s="18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8" t="s">
        <v>90</v>
      </c>
      <c r="AT258" s="188" t="s">
        <v>163</v>
      </c>
      <c r="AU258" s="188" t="s">
        <v>84</v>
      </c>
      <c r="AY258" s="20" t="s">
        <v>159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20" t="s">
        <v>80</v>
      </c>
      <c r="BK258" s="189">
        <f>ROUND(I258*H258,2)</f>
        <v>0</v>
      </c>
      <c r="BL258" s="20" t="s">
        <v>90</v>
      </c>
      <c r="BM258" s="188" t="s">
        <v>1581</v>
      </c>
    </row>
    <row r="259" spans="1:65" s="2" customFormat="1" ht="19.5">
      <c r="A259" s="37"/>
      <c r="B259" s="38"/>
      <c r="C259" s="39"/>
      <c r="D259" s="190" t="s">
        <v>169</v>
      </c>
      <c r="E259" s="39"/>
      <c r="F259" s="191" t="s">
        <v>827</v>
      </c>
      <c r="G259" s="39"/>
      <c r="H259" s="39"/>
      <c r="I259" s="192"/>
      <c r="J259" s="39"/>
      <c r="K259" s="39"/>
      <c r="L259" s="42"/>
      <c r="M259" s="193"/>
      <c r="N259" s="194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169</v>
      </c>
      <c r="AU259" s="20" t="s">
        <v>84</v>
      </c>
    </row>
    <row r="260" spans="1:65" s="2" customFormat="1" ht="11.25">
      <c r="A260" s="37"/>
      <c r="B260" s="38"/>
      <c r="C260" s="39"/>
      <c r="D260" s="195" t="s">
        <v>171</v>
      </c>
      <c r="E260" s="39"/>
      <c r="F260" s="196" t="s">
        <v>828</v>
      </c>
      <c r="G260" s="39"/>
      <c r="H260" s="39"/>
      <c r="I260" s="192"/>
      <c r="J260" s="39"/>
      <c r="K260" s="39"/>
      <c r="L260" s="42"/>
      <c r="M260" s="193"/>
      <c r="N260" s="194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171</v>
      </c>
      <c r="AU260" s="20" t="s">
        <v>84</v>
      </c>
    </row>
    <row r="261" spans="1:65" s="13" customFormat="1" ht="11.25">
      <c r="B261" s="197"/>
      <c r="C261" s="198"/>
      <c r="D261" s="190" t="s">
        <v>173</v>
      </c>
      <c r="E261" s="199" t="s">
        <v>19</v>
      </c>
      <c r="F261" s="200" t="s">
        <v>829</v>
      </c>
      <c r="G261" s="198"/>
      <c r="H261" s="199" t="s">
        <v>19</v>
      </c>
      <c r="I261" s="201"/>
      <c r="J261" s="198"/>
      <c r="K261" s="198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173</v>
      </c>
      <c r="AU261" s="206" t="s">
        <v>84</v>
      </c>
      <c r="AV261" s="13" t="s">
        <v>80</v>
      </c>
      <c r="AW261" s="13" t="s">
        <v>35</v>
      </c>
      <c r="AX261" s="13" t="s">
        <v>75</v>
      </c>
      <c r="AY261" s="206" t="s">
        <v>159</v>
      </c>
    </row>
    <row r="262" spans="1:65" s="14" customFormat="1" ht="11.25">
      <c r="B262" s="207"/>
      <c r="C262" s="208"/>
      <c r="D262" s="190" t="s">
        <v>173</v>
      </c>
      <c r="E262" s="209" t="s">
        <v>19</v>
      </c>
      <c r="F262" s="210" t="s">
        <v>80</v>
      </c>
      <c r="G262" s="208"/>
      <c r="H262" s="211">
        <v>1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173</v>
      </c>
      <c r="AU262" s="217" t="s">
        <v>84</v>
      </c>
      <c r="AV262" s="14" t="s">
        <v>84</v>
      </c>
      <c r="AW262" s="14" t="s">
        <v>35</v>
      </c>
      <c r="AX262" s="14" t="s">
        <v>80</v>
      </c>
      <c r="AY262" s="217" t="s">
        <v>159</v>
      </c>
    </row>
    <row r="263" spans="1:65" s="2" customFormat="1" ht="16.5" customHeight="1">
      <c r="A263" s="37"/>
      <c r="B263" s="38"/>
      <c r="C263" s="177" t="s">
        <v>513</v>
      </c>
      <c r="D263" s="177" t="s">
        <v>163</v>
      </c>
      <c r="E263" s="178" t="s">
        <v>830</v>
      </c>
      <c r="F263" s="179" t="s">
        <v>831</v>
      </c>
      <c r="G263" s="180" t="s">
        <v>216</v>
      </c>
      <c r="H263" s="181">
        <v>1</v>
      </c>
      <c r="I263" s="182"/>
      <c r="J263" s="183">
        <f>ROUND(I263*H263,2)</f>
        <v>0</v>
      </c>
      <c r="K263" s="179" t="s">
        <v>167</v>
      </c>
      <c r="L263" s="42"/>
      <c r="M263" s="184" t="s">
        <v>19</v>
      </c>
      <c r="N263" s="185" t="s">
        <v>46</v>
      </c>
      <c r="O263" s="67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8" t="s">
        <v>228</v>
      </c>
      <c r="AT263" s="188" t="s">
        <v>163</v>
      </c>
      <c r="AU263" s="188" t="s">
        <v>84</v>
      </c>
      <c r="AY263" s="20" t="s">
        <v>159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20" t="s">
        <v>80</v>
      </c>
      <c r="BK263" s="189">
        <f>ROUND(I263*H263,2)</f>
        <v>0</v>
      </c>
      <c r="BL263" s="20" t="s">
        <v>228</v>
      </c>
      <c r="BM263" s="188" t="s">
        <v>1582</v>
      </c>
    </row>
    <row r="264" spans="1:65" s="2" customFormat="1" ht="11.25">
      <c r="A264" s="37"/>
      <c r="B264" s="38"/>
      <c r="C264" s="39"/>
      <c r="D264" s="190" t="s">
        <v>169</v>
      </c>
      <c r="E264" s="39"/>
      <c r="F264" s="191" t="s">
        <v>833</v>
      </c>
      <c r="G264" s="39"/>
      <c r="H264" s="39"/>
      <c r="I264" s="192"/>
      <c r="J264" s="39"/>
      <c r="K264" s="39"/>
      <c r="L264" s="42"/>
      <c r="M264" s="193"/>
      <c r="N264" s="194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169</v>
      </c>
      <c r="AU264" s="20" t="s">
        <v>84</v>
      </c>
    </row>
    <row r="265" spans="1:65" s="2" customFormat="1" ht="11.25">
      <c r="A265" s="37"/>
      <c r="B265" s="38"/>
      <c r="C265" s="39"/>
      <c r="D265" s="195" t="s">
        <v>171</v>
      </c>
      <c r="E265" s="39"/>
      <c r="F265" s="196" t="s">
        <v>834</v>
      </c>
      <c r="G265" s="39"/>
      <c r="H265" s="39"/>
      <c r="I265" s="192"/>
      <c r="J265" s="39"/>
      <c r="K265" s="39"/>
      <c r="L265" s="42"/>
      <c r="M265" s="193"/>
      <c r="N265" s="194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171</v>
      </c>
      <c r="AU265" s="20" t="s">
        <v>84</v>
      </c>
    </row>
    <row r="266" spans="1:65" s="2" customFormat="1" ht="16.5" customHeight="1">
      <c r="A266" s="37"/>
      <c r="B266" s="38"/>
      <c r="C266" s="177" t="s">
        <v>522</v>
      </c>
      <c r="D266" s="177" t="s">
        <v>163</v>
      </c>
      <c r="E266" s="178" t="s">
        <v>835</v>
      </c>
      <c r="F266" s="179" t="s">
        <v>836</v>
      </c>
      <c r="G266" s="180" t="s">
        <v>216</v>
      </c>
      <c r="H266" s="181">
        <v>1</v>
      </c>
      <c r="I266" s="182"/>
      <c r="J266" s="183">
        <f>ROUND(I266*H266,2)</f>
        <v>0</v>
      </c>
      <c r="K266" s="179" t="s">
        <v>167</v>
      </c>
      <c r="L266" s="42"/>
      <c r="M266" s="184" t="s">
        <v>19</v>
      </c>
      <c r="N266" s="185" t="s">
        <v>46</v>
      </c>
      <c r="O266" s="67"/>
      <c r="P266" s="186">
        <f>O266*H266</f>
        <v>0</v>
      </c>
      <c r="Q266" s="186">
        <v>0</v>
      </c>
      <c r="R266" s="186">
        <f>Q266*H266</f>
        <v>0</v>
      </c>
      <c r="S266" s="186">
        <v>3.5220000000000001E-2</v>
      </c>
      <c r="T266" s="187">
        <f>S266*H266</f>
        <v>3.5220000000000001E-2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8" t="s">
        <v>228</v>
      </c>
      <c r="AT266" s="188" t="s">
        <v>163</v>
      </c>
      <c r="AU266" s="188" t="s">
        <v>84</v>
      </c>
      <c r="AY266" s="20" t="s">
        <v>159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20" t="s">
        <v>80</v>
      </c>
      <c r="BK266" s="189">
        <f>ROUND(I266*H266,2)</f>
        <v>0</v>
      </c>
      <c r="BL266" s="20" t="s">
        <v>228</v>
      </c>
      <c r="BM266" s="188" t="s">
        <v>1583</v>
      </c>
    </row>
    <row r="267" spans="1:65" s="2" customFormat="1" ht="11.25">
      <c r="A267" s="37"/>
      <c r="B267" s="38"/>
      <c r="C267" s="39"/>
      <c r="D267" s="190" t="s">
        <v>169</v>
      </c>
      <c r="E267" s="39"/>
      <c r="F267" s="191" t="s">
        <v>838</v>
      </c>
      <c r="G267" s="39"/>
      <c r="H267" s="39"/>
      <c r="I267" s="192"/>
      <c r="J267" s="39"/>
      <c r="K267" s="39"/>
      <c r="L267" s="42"/>
      <c r="M267" s="193"/>
      <c r="N267" s="194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169</v>
      </c>
      <c r="AU267" s="20" t="s">
        <v>84</v>
      </c>
    </row>
    <row r="268" spans="1:65" s="2" customFormat="1" ht="11.25">
      <c r="A268" s="37"/>
      <c r="B268" s="38"/>
      <c r="C268" s="39"/>
      <c r="D268" s="195" t="s">
        <v>171</v>
      </c>
      <c r="E268" s="39"/>
      <c r="F268" s="196" t="s">
        <v>839</v>
      </c>
      <c r="G268" s="39"/>
      <c r="H268" s="39"/>
      <c r="I268" s="192"/>
      <c r="J268" s="39"/>
      <c r="K268" s="39"/>
      <c r="L268" s="42"/>
      <c r="M268" s="193"/>
      <c r="N268" s="194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171</v>
      </c>
      <c r="AU268" s="20" t="s">
        <v>84</v>
      </c>
    </row>
    <row r="269" spans="1:65" s="2" customFormat="1" ht="24.2" customHeight="1">
      <c r="A269" s="37"/>
      <c r="B269" s="38"/>
      <c r="C269" s="177" t="s">
        <v>529</v>
      </c>
      <c r="D269" s="177" t="s">
        <v>163</v>
      </c>
      <c r="E269" s="178" t="s">
        <v>840</v>
      </c>
      <c r="F269" s="179" t="s">
        <v>841</v>
      </c>
      <c r="G269" s="180" t="s">
        <v>216</v>
      </c>
      <c r="H269" s="181">
        <v>1</v>
      </c>
      <c r="I269" s="182"/>
      <c r="J269" s="183">
        <f>ROUND(I269*H269,2)</f>
        <v>0</v>
      </c>
      <c r="K269" s="179" t="s">
        <v>167</v>
      </c>
      <c r="L269" s="42"/>
      <c r="M269" s="184" t="s">
        <v>19</v>
      </c>
      <c r="N269" s="185" t="s">
        <v>46</v>
      </c>
      <c r="O269" s="67"/>
      <c r="P269" s="186">
        <f>O269*H269</f>
        <v>0</v>
      </c>
      <c r="Q269" s="186">
        <v>1.4E-3</v>
      </c>
      <c r="R269" s="186">
        <f>Q269*H269</f>
        <v>1.4E-3</v>
      </c>
      <c r="S269" s="186">
        <v>0</v>
      </c>
      <c r="T269" s="18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8" t="s">
        <v>228</v>
      </c>
      <c r="AT269" s="188" t="s">
        <v>163</v>
      </c>
      <c r="AU269" s="188" t="s">
        <v>84</v>
      </c>
      <c r="AY269" s="20" t="s">
        <v>159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80</v>
      </c>
      <c r="BK269" s="189">
        <f>ROUND(I269*H269,2)</f>
        <v>0</v>
      </c>
      <c r="BL269" s="20" t="s">
        <v>228</v>
      </c>
      <c r="BM269" s="188" t="s">
        <v>1584</v>
      </c>
    </row>
    <row r="270" spans="1:65" s="2" customFormat="1" ht="19.5">
      <c r="A270" s="37"/>
      <c r="B270" s="38"/>
      <c r="C270" s="39"/>
      <c r="D270" s="190" t="s">
        <v>169</v>
      </c>
      <c r="E270" s="39"/>
      <c r="F270" s="191" t="s">
        <v>843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169</v>
      </c>
      <c r="AU270" s="20" t="s">
        <v>84</v>
      </c>
    </row>
    <row r="271" spans="1:65" s="2" customFormat="1" ht="11.25">
      <c r="A271" s="37"/>
      <c r="B271" s="38"/>
      <c r="C271" s="39"/>
      <c r="D271" s="195" t="s">
        <v>171</v>
      </c>
      <c r="E271" s="39"/>
      <c r="F271" s="196" t="s">
        <v>844</v>
      </c>
      <c r="G271" s="39"/>
      <c r="H271" s="39"/>
      <c r="I271" s="192"/>
      <c r="J271" s="39"/>
      <c r="K271" s="39"/>
      <c r="L271" s="42"/>
      <c r="M271" s="193"/>
      <c r="N271" s="194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171</v>
      </c>
      <c r="AU271" s="20" t="s">
        <v>84</v>
      </c>
    </row>
    <row r="272" spans="1:65" s="2" customFormat="1" ht="16.5" customHeight="1">
      <c r="A272" s="37"/>
      <c r="B272" s="38"/>
      <c r="C272" s="177" t="s">
        <v>534</v>
      </c>
      <c r="D272" s="177" t="s">
        <v>163</v>
      </c>
      <c r="E272" s="178" t="s">
        <v>845</v>
      </c>
      <c r="F272" s="179" t="s">
        <v>846</v>
      </c>
      <c r="G272" s="180" t="s">
        <v>216</v>
      </c>
      <c r="H272" s="181">
        <v>1</v>
      </c>
      <c r="I272" s="182"/>
      <c r="J272" s="183">
        <f>ROUND(I272*H272,2)</f>
        <v>0</v>
      </c>
      <c r="K272" s="179" t="s">
        <v>167</v>
      </c>
      <c r="L272" s="42"/>
      <c r="M272" s="184" t="s">
        <v>19</v>
      </c>
      <c r="N272" s="185" t="s">
        <v>46</v>
      </c>
      <c r="O272" s="67"/>
      <c r="P272" s="186">
        <f>O272*H272</f>
        <v>0</v>
      </c>
      <c r="Q272" s="186">
        <v>0</v>
      </c>
      <c r="R272" s="186">
        <f>Q272*H272</f>
        <v>0</v>
      </c>
      <c r="S272" s="186">
        <v>0</v>
      </c>
      <c r="T272" s="18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8" t="s">
        <v>228</v>
      </c>
      <c r="AT272" s="188" t="s">
        <v>163</v>
      </c>
      <c r="AU272" s="188" t="s">
        <v>84</v>
      </c>
      <c r="AY272" s="20" t="s">
        <v>159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20" t="s">
        <v>80</v>
      </c>
      <c r="BK272" s="189">
        <f>ROUND(I272*H272,2)</f>
        <v>0</v>
      </c>
      <c r="BL272" s="20" t="s">
        <v>228</v>
      </c>
      <c r="BM272" s="188" t="s">
        <v>1585</v>
      </c>
    </row>
    <row r="273" spans="1:65" s="2" customFormat="1" ht="11.25">
      <c r="A273" s="37"/>
      <c r="B273" s="38"/>
      <c r="C273" s="39"/>
      <c r="D273" s="190" t="s">
        <v>169</v>
      </c>
      <c r="E273" s="39"/>
      <c r="F273" s="191" t="s">
        <v>846</v>
      </c>
      <c r="G273" s="39"/>
      <c r="H273" s="39"/>
      <c r="I273" s="192"/>
      <c r="J273" s="39"/>
      <c r="K273" s="39"/>
      <c r="L273" s="42"/>
      <c r="M273" s="193"/>
      <c r="N273" s="194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169</v>
      </c>
      <c r="AU273" s="20" t="s">
        <v>84</v>
      </c>
    </row>
    <row r="274" spans="1:65" s="2" customFormat="1" ht="11.25">
      <c r="A274" s="37"/>
      <c r="B274" s="38"/>
      <c r="C274" s="39"/>
      <c r="D274" s="195" t="s">
        <v>171</v>
      </c>
      <c r="E274" s="39"/>
      <c r="F274" s="196" t="s">
        <v>848</v>
      </c>
      <c r="G274" s="39"/>
      <c r="H274" s="39"/>
      <c r="I274" s="192"/>
      <c r="J274" s="39"/>
      <c r="K274" s="39"/>
      <c r="L274" s="42"/>
      <c r="M274" s="193"/>
      <c r="N274" s="194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171</v>
      </c>
      <c r="AU274" s="20" t="s">
        <v>84</v>
      </c>
    </row>
    <row r="275" spans="1:65" s="12" customFormat="1" ht="22.9" customHeight="1">
      <c r="B275" s="161"/>
      <c r="C275" s="162"/>
      <c r="D275" s="163" t="s">
        <v>74</v>
      </c>
      <c r="E275" s="175" t="s">
        <v>503</v>
      </c>
      <c r="F275" s="175" t="s">
        <v>504</v>
      </c>
      <c r="G275" s="162"/>
      <c r="H275" s="162"/>
      <c r="I275" s="165"/>
      <c r="J275" s="176">
        <f>BK275</f>
        <v>0</v>
      </c>
      <c r="K275" s="162"/>
      <c r="L275" s="167"/>
      <c r="M275" s="168"/>
      <c r="N275" s="169"/>
      <c r="O275" s="169"/>
      <c r="P275" s="170">
        <f>SUM(P276:P278)</f>
        <v>0</v>
      </c>
      <c r="Q275" s="169"/>
      <c r="R275" s="170">
        <f>SUM(R276:R278)</f>
        <v>0</v>
      </c>
      <c r="S275" s="169"/>
      <c r="T275" s="171">
        <f>SUM(T276:T278)</f>
        <v>0</v>
      </c>
      <c r="AR275" s="172" t="s">
        <v>84</v>
      </c>
      <c r="AT275" s="173" t="s">
        <v>74</v>
      </c>
      <c r="AU275" s="173" t="s">
        <v>80</v>
      </c>
      <c r="AY275" s="172" t="s">
        <v>159</v>
      </c>
      <c r="BK275" s="174">
        <f>SUM(BK276:BK278)</f>
        <v>0</v>
      </c>
    </row>
    <row r="276" spans="1:65" s="2" customFormat="1" ht="16.5" customHeight="1">
      <c r="A276" s="37"/>
      <c r="B276" s="38"/>
      <c r="C276" s="177" t="s">
        <v>541</v>
      </c>
      <c r="D276" s="177" t="s">
        <v>163</v>
      </c>
      <c r="E276" s="178" t="s">
        <v>1586</v>
      </c>
      <c r="F276" s="179" t="s">
        <v>1453</v>
      </c>
      <c r="G276" s="180" t="s">
        <v>507</v>
      </c>
      <c r="H276" s="181">
        <v>1</v>
      </c>
      <c r="I276" s="182"/>
      <c r="J276" s="183">
        <f>ROUND(I276*H276,2)</f>
        <v>0</v>
      </c>
      <c r="K276" s="179" t="s">
        <v>19</v>
      </c>
      <c r="L276" s="42"/>
      <c r="M276" s="184" t="s">
        <v>19</v>
      </c>
      <c r="N276" s="185" t="s">
        <v>46</v>
      </c>
      <c r="O276" s="67"/>
      <c r="P276" s="186">
        <f>O276*H276</f>
        <v>0</v>
      </c>
      <c r="Q276" s="186">
        <v>0</v>
      </c>
      <c r="R276" s="186">
        <f>Q276*H276</f>
        <v>0</v>
      </c>
      <c r="S276" s="186">
        <v>0</v>
      </c>
      <c r="T276" s="18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8" t="s">
        <v>228</v>
      </c>
      <c r="AT276" s="188" t="s">
        <v>163</v>
      </c>
      <c r="AU276" s="188" t="s">
        <v>84</v>
      </c>
      <c r="AY276" s="20" t="s">
        <v>159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20" t="s">
        <v>80</v>
      </c>
      <c r="BK276" s="189">
        <f>ROUND(I276*H276,2)</f>
        <v>0</v>
      </c>
      <c r="BL276" s="20" t="s">
        <v>228</v>
      </c>
      <c r="BM276" s="188" t="s">
        <v>1587</v>
      </c>
    </row>
    <row r="277" spans="1:65" s="2" customFormat="1" ht="11.25">
      <c r="A277" s="37"/>
      <c r="B277" s="38"/>
      <c r="C277" s="39"/>
      <c r="D277" s="190" t="s">
        <v>169</v>
      </c>
      <c r="E277" s="39"/>
      <c r="F277" s="191" t="s">
        <v>1453</v>
      </c>
      <c r="G277" s="39"/>
      <c r="H277" s="39"/>
      <c r="I277" s="192"/>
      <c r="J277" s="39"/>
      <c r="K277" s="39"/>
      <c r="L277" s="42"/>
      <c r="M277" s="193"/>
      <c r="N277" s="194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169</v>
      </c>
      <c r="AU277" s="20" t="s">
        <v>84</v>
      </c>
    </row>
    <row r="278" spans="1:65" s="2" customFormat="1" ht="78">
      <c r="A278" s="37"/>
      <c r="B278" s="38"/>
      <c r="C278" s="39"/>
      <c r="D278" s="190" t="s">
        <v>509</v>
      </c>
      <c r="E278" s="39"/>
      <c r="F278" s="229" t="s">
        <v>510</v>
      </c>
      <c r="G278" s="39"/>
      <c r="H278" s="39"/>
      <c r="I278" s="192"/>
      <c r="J278" s="39"/>
      <c r="K278" s="39"/>
      <c r="L278" s="42"/>
      <c r="M278" s="193"/>
      <c r="N278" s="194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509</v>
      </c>
      <c r="AU278" s="20" t="s">
        <v>84</v>
      </c>
    </row>
    <row r="279" spans="1:65" s="12" customFormat="1" ht="22.9" customHeight="1">
      <c r="B279" s="161"/>
      <c r="C279" s="162"/>
      <c r="D279" s="163" t="s">
        <v>74</v>
      </c>
      <c r="E279" s="175" t="s">
        <v>511</v>
      </c>
      <c r="F279" s="175" t="s">
        <v>512</v>
      </c>
      <c r="G279" s="162"/>
      <c r="H279" s="162"/>
      <c r="I279" s="165"/>
      <c r="J279" s="176">
        <f>BK279</f>
        <v>0</v>
      </c>
      <c r="K279" s="162"/>
      <c r="L279" s="167"/>
      <c r="M279" s="168"/>
      <c r="N279" s="169"/>
      <c r="O279" s="169"/>
      <c r="P279" s="170">
        <f>SUM(P280:P293)</f>
        <v>0</v>
      </c>
      <c r="Q279" s="169"/>
      <c r="R279" s="170">
        <f>SUM(R280:R293)</f>
        <v>1.4450000000000001E-2</v>
      </c>
      <c r="S279" s="169"/>
      <c r="T279" s="171">
        <f>SUM(T280:T293)</f>
        <v>2.09225E-2</v>
      </c>
      <c r="AR279" s="172" t="s">
        <v>84</v>
      </c>
      <c r="AT279" s="173" t="s">
        <v>74</v>
      </c>
      <c r="AU279" s="173" t="s">
        <v>80</v>
      </c>
      <c r="AY279" s="172" t="s">
        <v>159</v>
      </c>
      <c r="BK279" s="174">
        <f>SUM(BK280:BK293)</f>
        <v>0</v>
      </c>
    </row>
    <row r="280" spans="1:65" s="2" customFormat="1" ht="16.5" customHeight="1">
      <c r="A280" s="37"/>
      <c r="B280" s="38"/>
      <c r="C280" s="177" t="s">
        <v>547</v>
      </c>
      <c r="D280" s="177" t="s">
        <v>163</v>
      </c>
      <c r="E280" s="178" t="s">
        <v>514</v>
      </c>
      <c r="F280" s="179" t="s">
        <v>515</v>
      </c>
      <c r="G280" s="180" t="s">
        <v>166</v>
      </c>
      <c r="H280" s="181">
        <v>2.95</v>
      </c>
      <c r="I280" s="182"/>
      <c r="J280" s="183">
        <f>ROUND(I280*H280,2)</f>
        <v>0</v>
      </c>
      <c r="K280" s="179" t="s">
        <v>167</v>
      </c>
      <c r="L280" s="42"/>
      <c r="M280" s="184" t="s">
        <v>19</v>
      </c>
      <c r="N280" s="185" t="s">
        <v>46</v>
      </c>
      <c r="O280" s="67"/>
      <c r="P280" s="186">
        <f>O280*H280</f>
        <v>0</v>
      </c>
      <c r="Q280" s="186">
        <v>0</v>
      </c>
      <c r="R280" s="186">
        <f>Q280*H280</f>
        <v>0</v>
      </c>
      <c r="S280" s="186">
        <v>1.75E-3</v>
      </c>
      <c r="T280" s="187">
        <f>S280*H280</f>
        <v>5.1625000000000004E-3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8" t="s">
        <v>228</v>
      </c>
      <c r="AT280" s="188" t="s">
        <v>163</v>
      </c>
      <c r="AU280" s="188" t="s">
        <v>84</v>
      </c>
      <c r="AY280" s="20" t="s">
        <v>159</v>
      </c>
      <c r="BE280" s="189">
        <f>IF(N280="základní",J280,0)</f>
        <v>0</v>
      </c>
      <c r="BF280" s="189">
        <f>IF(N280="snížená",J280,0)</f>
        <v>0</v>
      </c>
      <c r="BG280" s="189">
        <f>IF(N280="zákl. přenesená",J280,0)</f>
        <v>0</v>
      </c>
      <c r="BH280" s="189">
        <f>IF(N280="sníž. přenesená",J280,0)</f>
        <v>0</v>
      </c>
      <c r="BI280" s="189">
        <f>IF(N280="nulová",J280,0)</f>
        <v>0</v>
      </c>
      <c r="BJ280" s="20" t="s">
        <v>80</v>
      </c>
      <c r="BK280" s="189">
        <f>ROUND(I280*H280,2)</f>
        <v>0</v>
      </c>
      <c r="BL280" s="20" t="s">
        <v>228</v>
      </c>
      <c r="BM280" s="188" t="s">
        <v>1588</v>
      </c>
    </row>
    <row r="281" spans="1:65" s="2" customFormat="1" ht="11.25">
      <c r="A281" s="37"/>
      <c r="B281" s="38"/>
      <c r="C281" s="39"/>
      <c r="D281" s="190" t="s">
        <v>169</v>
      </c>
      <c r="E281" s="39"/>
      <c r="F281" s="191" t="s">
        <v>517</v>
      </c>
      <c r="G281" s="39"/>
      <c r="H281" s="39"/>
      <c r="I281" s="192"/>
      <c r="J281" s="39"/>
      <c r="K281" s="39"/>
      <c r="L281" s="42"/>
      <c r="M281" s="193"/>
      <c r="N281" s="194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169</v>
      </c>
      <c r="AU281" s="20" t="s">
        <v>84</v>
      </c>
    </row>
    <row r="282" spans="1:65" s="2" customFormat="1" ht="11.25">
      <c r="A282" s="37"/>
      <c r="B282" s="38"/>
      <c r="C282" s="39"/>
      <c r="D282" s="195" t="s">
        <v>171</v>
      </c>
      <c r="E282" s="39"/>
      <c r="F282" s="196" t="s">
        <v>518</v>
      </c>
      <c r="G282" s="39"/>
      <c r="H282" s="39"/>
      <c r="I282" s="192"/>
      <c r="J282" s="39"/>
      <c r="K282" s="39"/>
      <c r="L282" s="42"/>
      <c r="M282" s="193"/>
      <c r="N282" s="194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171</v>
      </c>
      <c r="AU282" s="20" t="s">
        <v>84</v>
      </c>
    </row>
    <row r="283" spans="1:65" s="13" customFormat="1" ht="11.25">
      <c r="B283" s="197"/>
      <c r="C283" s="198"/>
      <c r="D283" s="190" t="s">
        <v>173</v>
      </c>
      <c r="E283" s="199" t="s">
        <v>19</v>
      </c>
      <c r="F283" s="200" t="s">
        <v>850</v>
      </c>
      <c r="G283" s="198"/>
      <c r="H283" s="199" t="s">
        <v>19</v>
      </c>
      <c r="I283" s="201"/>
      <c r="J283" s="198"/>
      <c r="K283" s="198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173</v>
      </c>
      <c r="AU283" s="206" t="s">
        <v>84</v>
      </c>
      <c r="AV283" s="13" t="s">
        <v>80</v>
      </c>
      <c r="AW283" s="13" t="s">
        <v>35</v>
      </c>
      <c r="AX283" s="13" t="s">
        <v>75</v>
      </c>
      <c r="AY283" s="206" t="s">
        <v>159</v>
      </c>
    </row>
    <row r="284" spans="1:65" s="14" customFormat="1" ht="11.25">
      <c r="B284" s="207"/>
      <c r="C284" s="208"/>
      <c r="D284" s="190" t="s">
        <v>173</v>
      </c>
      <c r="E284" s="209" t="s">
        <v>19</v>
      </c>
      <c r="F284" s="210" t="s">
        <v>1535</v>
      </c>
      <c r="G284" s="208"/>
      <c r="H284" s="211">
        <v>2.95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173</v>
      </c>
      <c r="AU284" s="217" t="s">
        <v>84</v>
      </c>
      <c r="AV284" s="14" t="s">
        <v>84</v>
      </c>
      <c r="AW284" s="14" t="s">
        <v>35</v>
      </c>
      <c r="AX284" s="14" t="s">
        <v>75</v>
      </c>
      <c r="AY284" s="217" t="s">
        <v>159</v>
      </c>
    </row>
    <row r="285" spans="1:65" s="2" customFormat="1" ht="16.5" customHeight="1">
      <c r="A285" s="37"/>
      <c r="B285" s="38"/>
      <c r="C285" s="177" t="s">
        <v>551</v>
      </c>
      <c r="D285" s="177" t="s">
        <v>163</v>
      </c>
      <c r="E285" s="178" t="s">
        <v>1059</v>
      </c>
      <c r="F285" s="179" t="s">
        <v>1060</v>
      </c>
      <c r="G285" s="180" t="s">
        <v>166</v>
      </c>
      <c r="H285" s="181">
        <v>4</v>
      </c>
      <c r="I285" s="182"/>
      <c r="J285" s="183">
        <f>ROUND(I285*H285,2)</f>
        <v>0</v>
      </c>
      <c r="K285" s="179" t="s">
        <v>167</v>
      </c>
      <c r="L285" s="42"/>
      <c r="M285" s="184" t="s">
        <v>19</v>
      </c>
      <c r="N285" s="185" t="s">
        <v>46</v>
      </c>
      <c r="O285" s="67"/>
      <c r="P285" s="186">
        <f>O285*H285</f>
        <v>0</v>
      </c>
      <c r="Q285" s="186">
        <v>0</v>
      </c>
      <c r="R285" s="186">
        <f>Q285*H285</f>
        <v>0</v>
      </c>
      <c r="S285" s="186">
        <v>3.9399999999999999E-3</v>
      </c>
      <c r="T285" s="187">
        <f>S285*H285</f>
        <v>1.576E-2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8" t="s">
        <v>228</v>
      </c>
      <c r="AT285" s="188" t="s">
        <v>163</v>
      </c>
      <c r="AU285" s="188" t="s">
        <v>84</v>
      </c>
      <c r="AY285" s="20" t="s">
        <v>159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20" t="s">
        <v>80</v>
      </c>
      <c r="BK285" s="189">
        <f>ROUND(I285*H285,2)</f>
        <v>0</v>
      </c>
      <c r="BL285" s="20" t="s">
        <v>228</v>
      </c>
      <c r="BM285" s="188" t="s">
        <v>1589</v>
      </c>
    </row>
    <row r="286" spans="1:65" s="2" customFormat="1" ht="11.25">
      <c r="A286" s="37"/>
      <c r="B286" s="38"/>
      <c r="C286" s="39"/>
      <c r="D286" s="190" t="s">
        <v>169</v>
      </c>
      <c r="E286" s="39"/>
      <c r="F286" s="191" t="s">
        <v>1062</v>
      </c>
      <c r="G286" s="39"/>
      <c r="H286" s="39"/>
      <c r="I286" s="192"/>
      <c r="J286" s="39"/>
      <c r="K286" s="39"/>
      <c r="L286" s="42"/>
      <c r="M286" s="193"/>
      <c r="N286" s="194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169</v>
      </c>
      <c r="AU286" s="20" t="s">
        <v>84</v>
      </c>
    </row>
    <row r="287" spans="1:65" s="2" customFormat="1" ht="11.25">
      <c r="A287" s="37"/>
      <c r="B287" s="38"/>
      <c r="C287" s="39"/>
      <c r="D287" s="195" t="s">
        <v>171</v>
      </c>
      <c r="E287" s="39"/>
      <c r="F287" s="196" t="s">
        <v>1063</v>
      </c>
      <c r="G287" s="39"/>
      <c r="H287" s="39"/>
      <c r="I287" s="192"/>
      <c r="J287" s="39"/>
      <c r="K287" s="39"/>
      <c r="L287" s="42"/>
      <c r="M287" s="193"/>
      <c r="N287" s="194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171</v>
      </c>
      <c r="AU287" s="20" t="s">
        <v>84</v>
      </c>
    </row>
    <row r="288" spans="1:65" s="14" customFormat="1" ht="11.25">
      <c r="B288" s="207"/>
      <c r="C288" s="208"/>
      <c r="D288" s="190" t="s">
        <v>173</v>
      </c>
      <c r="E288" s="209" t="s">
        <v>19</v>
      </c>
      <c r="F288" s="210" t="s">
        <v>90</v>
      </c>
      <c r="G288" s="208"/>
      <c r="H288" s="211">
        <v>4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173</v>
      </c>
      <c r="AU288" s="217" t="s">
        <v>84</v>
      </c>
      <c r="AV288" s="14" t="s">
        <v>84</v>
      </c>
      <c r="AW288" s="14" t="s">
        <v>35</v>
      </c>
      <c r="AX288" s="14" t="s">
        <v>80</v>
      </c>
      <c r="AY288" s="217" t="s">
        <v>159</v>
      </c>
    </row>
    <row r="289" spans="1:65" s="2" customFormat="1" ht="24.2" customHeight="1">
      <c r="A289" s="37"/>
      <c r="B289" s="38"/>
      <c r="C289" s="177" t="s">
        <v>557</v>
      </c>
      <c r="D289" s="177" t="s">
        <v>163</v>
      </c>
      <c r="E289" s="178" t="s">
        <v>874</v>
      </c>
      <c r="F289" s="179" t="s">
        <v>875</v>
      </c>
      <c r="G289" s="180" t="s">
        <v>166</v>
      </c>
      <c r="H289" s="181">
        <v>5</v>
      </c>
      <c r="I289" s="182"/>
      <c r="J289" s="183">
        <f>ROUND(I289*H289,2)</f>
        <v>0</v>
      </c>
      <c r="K289" s="179" t="s">
        <v>167</v>
      </c>
      <c r="L289" s="42"/>
      <c r="M289" s="184" t="s">
        <v>19</v>
      </c>
      <c r="N289" s="185" t="s">
        <v>46</v>
      </c>
      <c r="O289" s="67"/>
      <c r="P289" s="186">
        <f>O289*H289</f>
        <v>0</v>
      </c>
      <c r="Q289" s="186">
        <v>2.8900000000000002E-3</v>
      </c>
      <c r="R289" s="186">
        <f>Q289*H289</f>
        <v>1.4450000000000001E-2</v>
      </c>
      <c r="S289" s="186">
        <v>0</v>
      </c>
      <c r="T289" s="18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8" t="s">
        <v>228</v>
      </c>
      <c r="AT289" s="188" t="s">
        <v>163</v>
      </c>
      <c r="AU289" s="188" t="s">
        <v>84</v>
      </c>
      <c r="AY289" s="20" t="s">
        <v>159</v>
      </c>
      <c r="BE289" s="189">
        <f>IF(N289="základní",J289,0)</f>
        <v>0</v>
      </c>
      <c r="BF289" s="189">
        <f>IF(N289="snížená",J289,0)</f>
        <v>0</v>
      </c>
      <c r="BG289" s="189">
        <f>IF(N289="zákl. přenesená",J289,0)</f>
        <v>0</v>
      </c>
      <c r="BH289" s="189">
        <f>IF(N289="sníž. přenesená",J289,0)</f>
        <v>0</v>
      </c>
      <c r="BI289" s="189">
        <f>IF(N289="nulová",J289,0)</f>
        <v>0</v>
      </c>
      <c r="BJ289" s="20" t="s">
        <v>80</v>
      </c>
      <c r="BK289" s="189">
        <f>ROUND(I289*H289,2)</f>
        <v>0</v>
      </c>
      <c r="BL289" s="20" t="s">
        <v>228</v>
      </c>
      <c r="BM289" s="188" t="s">
        <v>1590</v>
      </c>
    </row>
    <row r="290" spans="1:65" s="2" customFormat="1" ht="19.5">
      <c r="A290" s="37"/>
      <c r="B290" s="38"/>
      <c r="C290" s="39"/>
      <c r="D290" s="190" t="s">
        <v>169</v>
      </c>
      <c r="E290" s="39"/>
      <c r="F290" s="191" t="s">
        <v>877</v>
      </c>
      <c r="G290" s="39"/>
      <c r="H290" s="39"/>
      <c r="I290" s="192"/>
      <c r="J290" s="39"/>
      <c r="K290" s="39"/>
      <c r="L290" s="42"/>
      <c r="M290" s="193"/>
      <c r="N290" s="194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169</v>
      </c>
      <c r="AU290" s="20" t="s">
        <v>84</v>
      </c>
    </row>
    <row r="291" spans="1:65" s="2" customFormat="1" ht="11.25">
      <c r="A291" s="37"/>
      <c r="B291" s="38"/>
      <c r="C291" s="39"/>
      <c r="D291" s="195" t="s">
        <v>171</v>
      </c>
      <c r="E291" s="39"/>
      <c r="F291" s="196" t="s">
        <v>878</v>
      </c>
      <c r="G291" s="39"/>
      <c r="H291" s="39"/>
      <c r="I291" s="192"/>
      <c r="J291" s="39"/>
      <c r="K291" s="39"/>
      <c r="L291" s="42"/>
      <c r="M291" s="193"/>
      <c r="N291" s="194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171</v>
      </c>
      <c r="AU291" s="20" t="s">
        <v>84</v>
      </c>
    </row>
    <row r="292" spans="1:65" s="13" customFormat="1" ht="11.25">
      <c r="B292" s="197"/>
      <c r="C292" s="198"/>
      <c r="D292" s="190" t="s">
        <v>173</v>
      </c>
      <c r="E292" s="199" t="s">
        <v>19</v>
      </c>
      <c r="F292" s="200" t="s">
        <v>1591</v>
      </c>
      <c r="G292" s="198"/>
      <c r="H292" s="199" t="s">
        <v>19</v>
      </c>
      <c r="I292" s="201"/>
      <c r="J292" s="198"/>
      <c r="K292" s="198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173</v>
      </c>
      <c r="AU292" s="206" t="s">
        <v>84</v>
      </c>
      <c r="AV292" s="13" t="s">
        <v>80</v>
      </c>
      <c r="AW292" s="13" t="s">
        <v>35</v>
      </c>
      <c r="AX292" s="13" t="s">
        <v>75</v>
      </c>
      <c r="AY292" s="206" t="s">
        <v>159</v>
      </c>
    </row>
    <row r="293" spans="1:65" s="14" customFormat="1" ht="11.25">
      <c r="B293" s="207"/>
      <c r="C293" s="208"/>
      <c r="D293" s="190" t="s">
        <v>173</v>
      </c>
      <c r="E293" s="209" t="s">
        <v>19</v>
      </c>
      <c r="F293" s="210" t="s">
        <v>93</v>
      </c>
      <c r="G293" s="208"/>
      <c r="H293" s="211">
        <v>5</v>
      </c>
      <c r="I293" s="212"/>
      <c r="J293" s="208"/>
      <c r="K293" s="208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173</v>
      </c>
      <c r="AU293" s="217" t="s">
        <v>84</v>
      </c>
      <c r="AV293" s="14" t="s">
        <v>84</v>
      </c>
      <c r="AW293" s="14" t="s">
        <v>35</v>
      </c>
      <c r="AX293" s="14" t="s">
        <v>80</v>
      </c>
      <c r="AY293" s="217" t="s">
        <v>159</v>
      </c>
    </row>
    <row r="294" spans="1:65" s="12" customFormat="1" ht="22.9" customHeight="1">
      <c r="B294" s="161"/>
      <c r="C294" s="162"/>
      <c r="D294" s="163" t="s">
        <v>74</v>
      </c>
      <c r="E294" s="175" t="s">
        <v>563</v>
      </c>
      <c r="F294" s="175" t="s">
        <v>564</v>
      </c>
      <c r="G294" s="162"/>
      <c r="H294" s="162"/>
      <c r="I294" s="165"/>
      <c r="J294" s="176">
        <f>BK294</f>
        <v>0</v>
      </c>
      <c r="K294" s="162"/>
      <c r="L294" s="167"/>
      <c r="M294" s="168"/>
      <c r="N294" s="169"/>
      <c r="O294" s="169"/>
      <c r="P294" s="170">
        <f>SUM(P295:P373)</f>
        <v>0</v>
      </c>
      <c r="Q294" s="169"/>
      <c r="R294" s="170">
        <f>SUM(R295:R373)</f>
        <v>3.4133579999999997E-2</v>
      </c>
      <c r="S294" s="169"/>
      <c r="T294" s="171">
        <f>SUM(T295:T373)</f>
        <v>3.6450000000000002E-4</v>
      </c>
      <c r="AR294" s="172" t="s">
        <v>84</v>
      </c>
      <c r="AT294" s="173" t="s">
        <v>74</v>
      </c>
      <c r="AU294" s="173" t="s">
        <v>80</v>
      </c>
      <c r="AY294" s="172" t="s">
        <v>159</v>
      </c>
      <c r="BK294" s="174">
        <f>SUM(BK295:BK373)</f>
        <v>0</v>
      </c>
    </row>
    <row r="295" spans="1:65" s="2" customFormat="1" ht="24.2" customHeight="1">
      <c r="A295" s="37"/>
      <c r="B295" s="38"/>
      <c r="C295" s="177" t="s">
        <v>565</v>
      </c>
      <c r="D295" s="177" t="s">
        <v>163</v>
      </c>
      <c r="E295" s="178" t="s">
        <v>881</v>
      </c>
      <c r="F295" s="179" t="s">
        <v>882</v>
      </c>
      <c r="G295" s="180" t="s">
        <v>233</v>
      </c>
      <c r="H295" s="181">
        <v>12.15</v>
      </c>
      <c r="I295" s="182"/>
      <c r="J295" s="183">
        <f>ROUND(I295*H295,2)</f>
        <v>0</v>
      </c>
      <c r="K295" s="179" t="s">
        <v>167</v>
      </c>
      <c r="L295" s="42"/>
      <c r="M295" s="184" t="s">
        <v>19</v>
      </c>
      <c r="N295" s="185" t="s">
        <v>46</v>
      </c>
      <c r="O295" s="67"/>
      <c r="P295" s="186">
        <f>O295*H295</f>
        <v>0</v>
      </c>
      <c r="Q295" s="186">
        <v>0</v>
      </c>
      <c r="R295" s="186">
        <f>Q295*H295</f>
        <v>0</v>
      </c>
      <c r="S295" s="186">
        <v>3.0000000000000001E-5</v>
      </c>
      <c r="T295" s="187">
        <f>S295*H295</f>
        <v>3.6450000000000002E-4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8" t="s">
        <v>228</v>
      </c>
      <c r="AT295" s="188" t="s">
        <v>163</v>
      </c>
      <c r="AU295" s="188" t="s">
        <v>84</v>
      </c>
      <c r="AY295" s="20" t="s">
        <v>159</v>
      </c>
      <c r="BE295" s="189">
        <f>IF(N295="základní",J295,0)</f>
        <v>0</v>
      </c>
      <c r="BF295" s="189">
        <f>IF(N295="snížená",J295,0)</f>
        <v>0</v>
      </c>
      <c r="BG295" s="189">
        <f>IF(N295="zákl. přenesená",J295,0)</f>
        <v>0</v>
      </c>
      <c r="BH295" s="189">
        <f>IF(N295="sníž. přenesená",J295,0)</f>
        <v>0</v>
      </c>
      <c r="BI295" s="189">
        <f>IF(N295="nulová",J295,0)</f>
        <v>0</v>
      </c>
      <c r="BJ295" s="20" t="s">
        <v>80</v>
      </c>
      <c r="BK295" s="189">
        <f>ROUND(I295*H295,2)</f>
        <v>0</v>
      </c>
      <c r="BL295" s="20" t="s">
        <v>228</v>
      </c>
      <c r="BM295" s="188" t="s">
        <v>1592</v>
      </c>
    </row>
    <row r="296" spans="1:65" s="2" customFormat="1" ht="19.5">
      <c r="A296" s="37"/>
      <c r="B296" s="38"/>
      <c r="C296" s="39"/>
      <c r="D296" s="190" t="s">
        <v>169</v>
      </c>
      <c r="E296" s="39"/>
      <c r="F296" s="191" t="s">
        <v>884</v>
      </c>
      <c r="G296" s="39"/>
      <c r="H296" s="39"/>
      <c r="I296" s="192"/>
      <c r="J296" s="39"/>
      <c r="K296" s="39"/>
      <c r="L296" s="42"/>
      <c r="M296" s="193"/>
      <c r="N296" s="194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169</v>
      </c>
      <c r="AU296" s="20" t="s">
        <v>84</v>
      </c>
    </row>
    <row r="297" spans="1:65" s="2" customFormat="1" ht="11.25">
      <c r="A297" s="37"/>
      <c r="B297" s="38"/>
      <c r="C297" s="39"/>
      <c r="D297" s="195" t="s">
        <v>171</v>
      </c>
      <c r="E297" s="39"/>
      <c r="F297" s="196" t="s">
        <v>885</v>
      </c>
      <c r="G297" s="39"/>
      <c r="H297" s="39"/>
      <c r="I297" s="192"/>
      <c r="J297" s="39"/>
      <c r="K297" s="39"/>
      <c r="L297" s="42"/>
      <c r="M297" s="193"/>
      <c r="N297" s="194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171</v>
      </c>
      <c r="AU297" s="20" t="s">
        <v>84</v>
      </c>
    </row>
    <row r="298" spans="1:65" s="13" customFormat="1" ht="11.25">
      <c r="B298" s="197"/>
      <c r="C298" s="198"/>
      <c r="D298" s="190" t="s">
        <v>173</v>
      </c>
      <c r="E298" s="199" t="s">
        <v>19</v>
      </c>
      <c r="F298" s="200" t="s">
        <v>1036</v>
      </c>
      <c r="G298" s="198"/>
      <c r="H298" s="199" t="s">
        <v>19</v>
      </c>
      <c r="I298" s="201"/>
      <c r="J298" s="198"/>
      <c r="K298" s="198"/>
      <c r="L298" s="202"/>
      <c r="M298" s="203"/>
      <c r="N298" s="204"/>
      <c r="O298" s="204"/>
      <c r="P298" s="204"/>
      <c r="Q298" s="204"/>
      <c r="R298" s="204"/>
      <c r="S298" s="204"/>
      <c r="T298" s="205"/>
      <c r="AT298" s="206" t="s">
        <v>173</v>
      </c>
      <c r="AU298" s="206" t="s">
        <v>84</v>
      </c>
      <c r="AV298" s="13" t="s">
        <v>80</v>
      </c>
      <c r="AW298" s="13" t="s">
        <v>35</v>
      </c>
      <c r="AX298" s="13" t="s">
        <v>75</v>
      </c>
      <c r="AY298" s="206" t="s">
        <v>159</v>
      </c>
    </row>
    <row r="299" spans="1:65" s="14" customFormat="1" ht="11.25">
      <c r="B299" s="207"/>
      <c r="C299" s="208"/>
      <c r="D299" s="190" t="s">
        <v>173</v>
      </c>
      <c r="E299" s="209" t="s">
        <v>19</v>
      </c>
      <c r="F299" s="210" t="s">
        <v>1548</v>
      </c>
      <c r="G299" s="208"/>
      <c r="H299" s="211">
        <v>7.55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173</v>
      </c>
      <c r="AU299" s="217" t="s">
        <v>84</v>
      </c>
      <c r="AV299" s="14" t="s">
        <v>84</v>
      </c>
      <c r="AW299" s="14" t="s">
        <v>35</v>
      </c>
      <c r="AX299" s="14" t="s">
        <v>75</v>
      </c>
      <c r="AY299" s="217" t="s">
        <v>159</v>
      </c>
    </row>
    <row r="300" spans="1:65" s="13" customFormat="1" ht="11.25">
      <c r="B300" s="197"/>
      <c r="C300" s="198"/>
      <c r="D300" s="190" t="s">
        <v>173</v>
      </c>
      <c r="E300" s="199" t="s">
        <v>19</v>
      </c>
      <c r="F300" s="200" t="s">
        <v>1038</v>
      </c>
      <c r="G300" s="198"/>
      <c r="H300" s="199" t="s">
        <v>19</v>
      </c>
      <c r="I300" s="201"/>
      <c r="J300" s="198"/>
      <c r="K300" s="198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173</v>
      </c>
      <c r="AU300" s="206" t="s">
        <v>84</v>
      </c>
      <c r="AV300" s="13" t="s">
        <v>80</v>
      </c>
      <c r="AW300" s="13" t="s">
        <v>35</v>
      </c>
      <c r="AX300" s="13" t="s">
        <v>75</v>
      </c>
      <c r="AY300" s="206" t="s">
        <v>159</v>
      </c>
    </row>
    <row r="301" spans="1:65" s="14" customFormat="1" ht="11.25">
      <c r="B301" s="207"/>
      <c r="C301" s="208"/>
      <c r="D301" s="190" t="s">
        <v>173</v>
      </c>
      <c r="E301" s="209" t="s">
        <v>19</v>
      </c>
      <c r="F301" s="210" t="s">
        <v>1549</v>
      </c>
      <c r="G301" s="208"/>
      <c r="H301" s="211">
        <v>4.5999999999999996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173</v>
      </c>
      <c r="AU301" s="217" t="s">
        <v>84</v>
      </c>
      <c r="AV301" s="14" t="s">
        <v>84</v>
      </c>
      <c r="AW301" s="14" t="s">
        <v>35</v>
      </c>
      <c r="AX301" s="14" t="s">
        <v>75</v>
      </c>
      <c r="AY301" s="217" t="s">
        <v>159</v>
      </c>
    </row>
    <row r="302" spans="1:65" s="15" customFormat="1" ht="11.25">
      <c r="B302" s="218"/>
      <c r="C302" s="219"/>
      <c r="D302" s="190" t="s">
        <v>173</v>
      </c>
      <c r="E302" s="220" t="s">
        <v>19</v>
      </c>
      <c r="F302" s="221" t="s">
        <v>272</v>
      </c>
      <c r="G302" s="219"/>
      <c r="H302" s="222">
        <v>12.149999999999999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173</v>
      </c>
      <c r="AU302" s="228" t="s">
        <v>84</v>
      </c>
      <c r="AV302" s="15" t="s">
        <v>90</v>
      </c>
      <c r="AW302" s="15" t="s">
        <v>35</v>
      </c>
      <c r="AX302" s="15" t="s">
        <v>80</v>
      </c>
      <c r="AY302" s="228" t="s">
        <v>159</v>
      </c>
    </row>
    <row r="303" spans="1:65" s="2" customFormat="1" ht="16.5" customHeight="1">
      <c r="A303" s="37"/>
      <c r="B303" s="38"/>
      <c r="C303" s="230" t="s">
        <v>572</v>
      </c>
      <c r="D303" s="230" t="s">
        <v>530</v>
      </c>
      <c r="E303" s="231" t="s">
        <v>887</v>
      </c>
      <c r="F303" s="232" t="s">
        <v>888</v>
      </c>
      <c r="G303" s="233" t="s">
        <v>233</v>
      </c>
      <c r="H303" s="234">
        <v>12.757999999999999</v>
      </c>
      <c r="I303" s="235"/>
      <c r="J303" s="236">
        <f>ROUND(I303*H303,2)</f>
        <v>0</v>
      </c>
      <c r="K303" s="232" t="s">
        <v>167</v>
      </c>
      <c r="L303" s="237"/>
      <c r="M303" s="238" t="s">
        <v>19</v>
      </c>
      <c r="N303" s="239" t="s">
        <v>46</v>
      </c>
      <c r="O303" s="67"/>
      <c r="P303" s="186">
        <f>O303*H303</f>
        <v>0</v>
      </c>
      <c r="Q303" s="186">
        <v>8.9999999999999998E-4</v>
      </c>
      <c r="R303" s="186">
        <f>Q303*H303</f>
        <v>1.14822E-2</v>
      </c>
      <c r="S303" s="186">
        <v>0</v>
      </c>
      <c r="T303" s="18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8" t="s">
        <v>513</v>
      </c>
      <c r="AT303" s="188" t="s">
        <v>530</v>
      </c>
      <c r="AU303" s="188" t="s">
        <v>84</v>
      </c>
      <c r="AY303" s="20" t="s">
        <v>159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20" t="s">
        <v>80</v>
      </c>
      <c r="BK303" s="189">
        <f>ROUND(I303*H303,2)</f>
        <v>0</v>
      </c>
      <c r="BL303" s="20" t="s">
        <v>228</v>
      </c>
      <c r="BM303" s="188" t="s">
        <v>1593</v>
      </c>
    </row>
    <row r="304" spans="1:65" s="2" customFormat="1" ht="11.25">
      <c r="A304" s="37"/>
      <c r="B304" s="38"/>
      <c r="C304" s="39"/>
      <c r="D304" s="190" t="s">
        <v>169</v>
      </c>
      <c r="E304" s="39"/>
      <c r="F304" s="191" t="s">
        <v>888</v>
      </c>
      <c r="G304" s="39"/>
      <c r="H304" s="39"/>
      <c r="I304" s="192"/>
      <c r="J304" s="39"/>
      <c r="K304" s="39"/>
      <c r="L304" s="42"/>
      <c r="M304" s="193"/>
      <c r="N304" s="194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169</v>
      </c>
      <c r="AU304" s="20" t="s">
        <v>84</v>
      </c>
    </row>
    <row r="305" spans="1:65" s="14" customFormat="1" ht="11.25">
      <c r="B305" s="207"/>
      <c r="C305" s="208"/>
      <c r="D305" s="190" t="s">
        <v>173</v>
      </c>
      <c r="E305" s="209" t="s">
        <v>19</v>
      </c>
      <c r="F305" s="210" t="s">
        <v>1568</v>
      </c>
      <c r="G305" s="208"/>
      <c r="H305" s="211">
        <v>12.15</v>
      </c>
      <c r="I305" s="212"/>
      <c r="J305" s="208"/>
      <c r="K305" s="208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173</v>
      </c>
      <c r="AU305" s="217" t="s">
        <v>84</v>
      </c>
      <c r="AV305" s="14" t="s">
        <v>84</v>
      </c>
      <c r="AW305" s="14" t="s">
        <v>35</v>
      </c>
      <c r="AX305" s="14" t="s">
        <v>80</v>
      </c>
      <c r="AY305" s="217" t="s">
        <v>159</v>
      </c>
    </row>
    <row r="306" spans="1:65" s="14" customFormat="1" ht="11.25">
      <c r="B306" s="207"/>
      <c r="C306" s="208"/>
      <c r="D306" s="190" t="s">
        <v>173</v>
      </c>
      <c r="E306" s="208"/>
      <c r="F306" s="210" t="s">
        <v>1594</v>
      </c>
      <c r="G306" s="208"/>
      <c r="H306" s="211">
        <v>12.757999999999999</v>
      </c>
      <c r="I306" s="212"/>
      <c r="J306" s="208"/>
      <c r="K306" s="208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173</v>
      </c>
      <c r="AU306" s="217" t="s">
        <v>84</v>
      </c>
      <c r="AV306" s="14" t="s">
        <v>84</v>
      </c>
      <c r="AW306" s="14" t="s">
        <v>4</v>
      </c>
      <c r="AX306" s="14" t="s">
        <v>80</v>
      </c>
      <c r="AY306" s="217" t="s">
        <v>159</v>
      </c>
    </row>
    <row r="307" spans="1:65" s="2" customFormat="1" ht="21.75" customHeight="1">
      <c r="A307" s="37"/>
      <c r="B307" s="38"/>
      <c r="C307" s="177" t="s">
        <v>577</v>
      </c>
      <c r="D307" s="177" t="s">
        <v>163</v>
      </c>
      <c r="E307" s="178" t="s">
        <v>893</v>
      </c>
      <c r="F307" s="179" t="s">
        <v>894</v>
      </c>
      <c r="G307" s="180" t="s">
        <v>216</v>
      </c>
      <c r="H307" s="181">
        <v>11</v>
      </c>
      <c r="I307" s="182"/>
      <c r="J307" s="183">
        <f>ROUND(I307*H307,2)</f>
        <v>0</v>
      </c>
      <c r="K307" s="179" t="s">
        <v>19</v>
      </c>
      <c r="L307" s="42"/>
      <c r="M307" s="184" t="s">
        <v>19</v>
      </c>
      <c r="N307" s="185" t="s">
        <v>46</v>
      </c>
      <c r="O307" s="67"/>
      <c r="P307" s="186">
        <f>O307*H307</f>
        <v>0</v>
      </c>
      <c r="Q307" s="186">
        <v>6.0000000000000002E-5</v>
      </c>
      <c r="R307" s="186">
        <f>Q307*H307</f>
        <v>6.6E-4</v>
      </c>
      <c r="S307" s="186">
        <v>0</v>
      </c>
      <c r="T307" s="18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8" t="s">
        <v>228</v>
      </c>
      <c r="AT307" s="188" t="s">
        <v>163</v>
      </c>
      <c r="AU307" s="188" t="s">
        <v>84</v>
      </c>
      <c r="AY307" s="20" t="s">
        <v>159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20" t="s">
        <v>80</v>
      </c>
      <c r="BK307" s="189">
        <f>ROUND(I307*H307,2)</f>
        <v>0</v>
      </c>
      <c r="BL307" s="20" t="s">
        <v>228</v>
      </c>
      <c r="BM307" s="188" t="s">
        <v>1595</v>
      </c>
    </row>
    <row r="308" spans="1:65" s="2" customFormat="1" ht="11.25">
      <c r="A308" s="37"/>
      <c r="B308" s="38"/>
      <c r="C308" s="39"/>
      <c r="D308" s="190" t="s">
        <v>169</v>
      </c>
      <c r="E308" s="39"/>
      <c r="F308" s="191" t="s">
        <v>894</v>
      </c>
      <c r="G308" s="39"/>
      <c r="H308" s="39"/>
      <c r="I308" s="192"/>
      <c r="J308" s="39"/>
      <c r="K308" s="39"/>
      <c r="L308" s="42"/>
      <c r="M308" s="193"/>
      <c r="N308" s="194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169</v>
      </c>
      <c r="AU308" s="20" t="s">
        <v>84</v>
      </c>
    </row>
    <row r="309" spans="1:65" s="2" customFormat="1" ht="19.5">
      <c r="A309" s="37"/>
      <c r="B309" s="38"/>
      <c r="C309" s="39"/>
      <c r="D309" s="190" t="s">
        <v>509</v>
      </c>
      <c r="E309" s="39"/>
      <c r="F309" s="229" t="s">
        <v>1071</v>
      </c>
      <c r="G309" s="39"/>
      <c r="H309" s="39"/>
      <c r="I309" s="192"/>
      <c r="J309" s="39"/>
      <c r="K309" s="39"/>
      <c r="L309" s="42"/>
      <c r="M309" s="193"/>
      <c r="N309" s="194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509</v>
      </c>
      <c r="AU309" s="20" t="s">
        <v>84</v>
      </c>
    </row>
    <row r="310" spans="1:65" s="13" customFormat="1" ht="11.25">
      <c r="B310" s="197"/>
      <c r="C310" s="198"/>
      <c r="D310" s="190" t="s">
        <v>173</v>
      </c>
      <c r="E310" s="199" t="s">
        <v>19</v>
      </c>
      <c r="F310" s="200" t="s">
        <v>1596</v>
      </c>
      <c r="G310" s="198"/>
      <c r="H310" s="199" t="s">
        <v>19</v>
      </c>
      <c r="I310" s="201"/>
      <c r="J310" s="198"/>
      <c r="K310" s="198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173</v>
      </c>
      <c r="AU310" s="206" t="s">
        <v>84</v>
      </c>
      <c r="AV310" s="13" t="s">
        <v>80</v>
      </c>
      <c r="AW310" s="13" t="s">
        <v>35</v>
      </c>
      <c r="AX310" s="13" t="s">
        <v>75</v>
      </c>
      <c r="AY310" s="206" t="s">
        <v>159</v>
      </c>
    </row>
    <row r="311" spans="1:65" s="14" customFormat="1" ht="11.25">
      <c r="B311" s="207"/>
      <c r="C311" s="208"/>
      <c r="D311" s="190" t="s">
        <v>173</v>
      </c>
      <c r="E311" s="209" t="s">
        <v>19</v>
      </c>
      <c r="F311" s="210" t="s">
        <v>111</v>
      </c>
      <c r="G311" s="208"/>
      <c r="H311" s="211">
        <v>11</v>
      </c>
      <c r="I311" s="212"/>
      <c r="J311" s="208"/>
      <c r="K311" s="208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173</v>
      </c>
      <c r="AU311" s="217" t="s">
        <v>84</v>
      </c>
      <c r="AV311" s="14" t="s">
        <v>84</v>
      </c>
      <c r="AW311" s="14" t="s">
        <v>35</v>
      </c>
      <c r="AX311" s="14" t="s">
        <v>80</v>
      </c>
      <c r="AY311" s="217" t="s">
        <v>159</v>
      </c>
    </row>
    <row r="312" spans="1:65" s="2" customFormat="1" ht="16.5" customHeight="1">
      <c r="A312" s="37"/>
      <c r="B312" s="38"/>
      <c r="C312" s="177" t="s">
        <v>584</v>
      </c>
      <c r="D312" s="177" t="s">
        <v>163</v>
      </c>
      <c r="E312" s="178" t="s">
        <v>591</v>
      </c>
      <c r="F312" s="179" t="s">
        <v>592</v>
      </c>
      <c r="G312" s="180" t="s">
        <v>233</v>
      </c>
      <c r="H312" s="181">
        <v>1</v>
      </c>
      <c r="I312" s="182"/>
      <c r="J312" s="183">
        <f>ROUND(I312*H312,2)</f>
        <v>0</v>
      </c>
      <c r="K312" s="179" t="s">
        <v>167</v>
      </c>
      <c r="L312" s="42"/>
      <c r="M312" s="184" t="s">
        <v>19</v>
      </c>
      <c r="N312" s="185" t="s">
        <v>46</v>
      </c>
      <c r="O312" s="67"/>
      <c r="P312" s="186">
        <f>O312*H312</f>
        <v>0</v>
      </c>
      <c r="Q312" s="186">
        <v>6.9999999999999994E-5</v>
      </c>
      <c r="R312" s="186">
        <f>Q312*H312</f>
        <v>6.9999999999999994E-5</v>
      </c>
      <c r="S312" s="186">
        <v>0</v>
      </c>
      <c r="T312" s="18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8" t="s">
        <v>228</v>
      </c>
      <c r="AT312" s="188" t="s">
        <v>163</v>
      </c>
      <c r="AU312" s="188" t="s">
        <v>84</v>
      </c>
      <c r="AY312" s="20" t="s">
        <v>159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20" t="s">
        <v>80</v>
      </c>
      <c r="BK312" s="189">
        <f>ROUND(I312*H312,2)</f>
        <v>0</v>
      </c>
      <c r="BL312" s="20" t="s">
        <v>228</v>
      </c>
      <c r="BM312" s="188" t="s">
        <v>1597</v>
      </c>
    </row>
    <row r="313" spans="1:65" s="2" customFormat="1" ht="19.5">
      <c r="A313" s="37"/>
      <c r="B313" s="38"/>
      <c r="C313" s="39"/>
      <c r="D313" s="190" t="s">
        <v>169</v>
      </c>
      <c r="E313" s="39"/>
      <c r="F313" s="191" t="s">
        <v>594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169</v>
      </c>
      <c r="AU313" s="20" t="s">
        <v>84</v>
      </c>
    </row>
    <row r="314" spans="1:65" s="2" customFormat="1" ht="11.25">
      <c r="A314" s="37"/>
      <c r="B314" s="38"/>
      <c r="C314" s="39"/>
      <c r="D314" s="195" t="s">
        <v>171</v>
      </c>
      <c r="E314" s="39"/>
      <c r="F314" s="196" t="s">
        <v>595</v>
      </c>
      <c r="G314" s="39"/>
      <c r="H314" s="39"/>
      <c r="I314" s="192"/>
      <c r="J314" s="39"/>
      <c r="K314" s="39"/>
      <c r="L314" s="42"/>
      <c r="M314" s="193"/>
      <c r="N314" s="194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171</v>
      </c>
      <c r="AU314" s="20" t="s">
        <v>84</v>
      </c>
    </row>
    <row r="315" spans="1:65" s="13" customFormat="1" ht="11.25">
      <c r="B315" s="197"/>
      <c r="C315" s="198"/>
      <c r="D315" s="190" t="s">
        <v>173</v>
      </c>
      <c r="E315" s="199" t="s">
        <v>19</v>
      </c>
      <c r="F315" s="200" t="s">
        <v>1598</v>
      </c>
      <c r="G315" s="198"/>
      <c r="H315" s="199" t="s">
        <v>19</v>
      </c>
      <c r="I315" s="201"/>
      <c r="J315" s="198"/>
      <c r="K315" s="198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173</v>
      </c>
      <c r="AU315" s="206" t="s">
        <v>84</v>
      </c>
      <c r="AV315" s="13" t="s">
        <v>80</v>
      </c>
      <c r="AW315" s="13" t="s">
        <v>35</v>
      </c>
      <c r="AX315" s="13" t="s">
        <v>75</v>
      </c>
      <c r="AY315" s="206" t="s">
        <v>159</v>
      </c>
    </row>
    <row r="316" spans="1:65" s="14" customFormat="1" ht="11.25">
      <c r="B316" s="207"/>
      <c r="C316" s="208"/>
      <c r="D316" s="190" t="s">
        <v>173</v>
      </c>
      <c r="E316" s="209" t="s">
        <v>19</v>
      </c>
      <c r="F316" s="210" t="s">
        <v>80</v>
      </c>
      <c r="G316" s="208"/>
      <c r="H316" s="211">
        <v>1</v>
      </c>
      <c r="I316" s="212"/>
      <c r="J316" s="208"/>
      <c r="K316" s="208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173</v>
      </c>
      <c r="AU316" s="217" t="s">
        <v>84</v>
      </c>
      <c r="AV316" s="14" t="s">
        <v>84</v>
      </c>
      <c r="AW316" s="14" t="s">
        <v>35</v>
      </c>
      <c r="AX316" s="14" t="s">
        <v>80</v>
      </c>
      <c r="AY316" s="217" t="s">
        <v>159</v>
      </c>
    </row>
    <row r="317" spans="1:65" s="2" customFormat="1" ht="37.9" customHeight="1">
      <c r="A317" s="37"/>
      <c r="B317" s="38"/>
      <c r="C317" s="177" t="s">
        <v>590</v>
      </c>
      <c r="D317" s="177" t="s">
        <v>163</v>
      </c>
      <c r="E317" s="178" t="s">
        <v>598</v>
      </c>
      <c r="F317" s="179" t="s">
        <v>599</v>
      </c>
      <c r="G317" s="180" t="s">
        <v>233</v>
      </c>
      <c r="H317" s="181">
        <v>1</v>
      </c>
      <c r="I317" s="182"/>
      <c r="J317" s="183">
        <f>ROUND(I317*H317,2)</f>
        <v>0</v>
      </c>
      <c r="K317" s="179" t="s">
        <v>167</v>
      </c>
      <c r="L317" s="42"/>
      <c r="M317" s="184" t="s">
        <v>19</v>
      </c>
      <c r="N317" s="185" t="s">
        <v>46</v>
      </c>
      <c r="O317" s="67"/>
      <c r="P317" s="186">
        <f>O317*H317</f>
        <v>0</v>
      </c>
      <c r="Q317" s="186">
        <v>2.2000000000000001E-4</v>
      </c>
      <c r="R317" s="186">
        <f>Q317*H317</f>
        <v>2.2000000000000001E-4</v>
      </c>
      <c r="S317" s="186">
        <v>0</v>
      </c>
      <c r="T317" s="18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8" t="s">
        <v>228</v>
      </c>
      <c r="AT317" s="188" t="s">
        <v>163</v>
      </c>
      <c r="AU317" s="188" t="s">
        <v>84</v>
      </c>
      <c r="AY317" s="20" t="s">
        <v>159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80</v>
      </c>
      <c r="BK317" s="189">
        <f>ROUND(I317*H317,2)</f>
        <v>0</v>
      </c>
      <c r="BL317" s="20" t="s">
        <v>228</v>
      </c>
      <c r="BM317" s="188" t="s">
        <v>1599</v>
      </c>
    </row>
    <row r="318" spans="1:65" s="2" customFormat="1" ht="19.5">
      <c r="A318" s="37"/>
      <c r="B318" s="38"/>
      <c r="C318" s="39"/>
      <c r="D318" s="190" t="s">
        <v>169</v>
      </c>
      <c r="E318" s="39"/>
      <c r="F318" s="191" t="s">
        <v>601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169</v>
      </c>
      <c r="AU318" s="20" t="s">
        <v>84</v>
      </c>
    </row>
    <row r="319" spans="1:65" s="2" customFormat="1" ht="11.25">
      <c r="A319" s="37"/>
      <c r="B319" s="38"/>
      <c r="C319" s="39"/>
      <c r="D319" s="195" t="s">
        <v>171</v>
      </c>
      <c r="E319" s="39"/>
      <c r="F319" s="196" t="s">
        <v>602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171</v>
      </c>
      <c r="AU319" s="20" t="s">
        <v>84</v>
      </c>
    </row>
    <row r="320" spans="1:65" s="14" customFormat="1" ht="11.25">
      <c r="B320" s="207"/>
      <c r="C320" s="208"/>
      <c r="D320" s="190" t="s">
        <v>173</v>
      </c>
      <c r="E320" s="209" t="s">
        <v>19</v>
      </c>
      <c r="F320" s="210" t="s">
        <v>80</v>
      </c>
      <c r="G320" s="208"/>
      <c r="H320" s="211">
        <v>1</v>
      </c>
      <c r="I320" s="212"/>
      <c r="J320" s="208"/>
      <c r="K320" s="208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173</v>
      </c>
      <c r="AU320" s="217" t="s">
        <v>84</v>
      </c>
      <c r="AV320" s="14" t="s">
        <v>84</v>
      </c>
      <c r="AW320" s="14" t="s">
        <v>35</v>
      </c>
      <c r="AX320" s="14" t="s">
        <v>80</v>
      </c>
      <c r="AY320" s="217" t="s">
        <v>159</v>
      </c>
    </row>
    <row r="321" spans="1:65" s="2" customFormat="1" ht="24.2" customHeight="1">
      <c r="A321" s="37"/>
      <c r="B321" s="38"/>
      <c r="C321" s="177" t="s">
        <v>597</v>
      </c>
      <c r="D321" s="177" t="s">
        <v>163</v>
      </c>
      <c r="E321" s="178" t="s">
        <v>904</v>
      </c>
      <c r="F321" s="179" t="s">
        <v>905</v>
      </c>
      <c r="G321" s="180" t="s">
        <v>233</v>
      </c>
      <c r="H321" s="181">
        <v>1</v>
      </c>
      <c r="I321" s="182"/>
      <c r="J321" s="183">
        <f>ROUND(I321*H321,2)</f>
        <v>0</v>
      </c>
      <c r="K321" s="179" t="s">
        <v>167</v>
      </c>
      <c r="L321" s="42"/>
      <c r="M321" s="184" t="s">
        <v>19</v>
      </c>
      <c r="N321" s="185" t="s">
        <v>46</v>
      </c>
      <c r="O321" s="67"/>
      <c r="P321" s="186">
        <f>O321*H321</f>
        <v>0</v>
      </c>
      <c r="Q321" s="186">
        <v>1.3999999999999999E-4</v>
      </c>
      <c r="R321" s="186">
        <f>Q321*H321</f>
        <v>1.3999999999999999E-4</v>
      </c>
      <c r="S321" s="186">
        <v>0</v>
      </c>
      <c r="T321" s="18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8" t="s">
        <v>228</v>
      </c>
      <c r="AT321" s="188" t="s">
        <v>163</v>
      </c>
      <c r="AU321" s="188" t="s">
        <v>84</v>
      </c>
      <c r="AY321" s="20" t="s">
        <v>159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20" t="s">
        <v>80</v>
      </c>
      <c r="BK321" s="189">
        <f>ROUND(I321*H321,2)</f>
        <v>0</v>
      </c>
      <c r="BL321" s="20" t="s">
        <v>228</v>
      </c>
      <c r="BM321" s="188" t="s">
        <v>1600</v>
      </c>
    </row>
    <row r="322" spans="1:65" s="2" customFormat="1" ht="19.5">
      <c r="A322" s="37"/>
      <c r="B322" s="38"/>
      <c r="C322" s="39"/>
      <c r="D322" s="190" t="s">
        <v>169</v>
      </c>
      <c r="E322" s="39"/>
      <c r="F322" s="191" t="s">
        <v>907</v>
      </c>
      <c r="G322" s="39"/>
      <c r="H322" s="39"/>
      <c r="I322" s="192"/>
      <c r="J322" s="39"/>
      <c r="K322" s="39"/>
      <c r="L322" s="42"/>
      <c r="M322" s="193"/>
      <c r="N322" s="194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169</v>
      </c>
      <c r="AU322" s="20" t="s">
        <v>84</v>
      </c>
    </row>
    <row r="323" spans="1:65" s="2" customFormat="1" ht="11.25">
      <c r="A323" s="37"/>
      <c r="B323" s="38"/>
      <c r="C323" s="39"/>
      <c r="D323" s="195" t="s">
        <v>171</v>
      </c>
      <c r="E323" s="39"/>
      <c r="F323" s="196" t="s">
        <v>908</v>
      </c>
      <c r="G323" s="39"/>
      <c r="H323" s="39"/>
      <c r="I323" s="192"/>
      <c r="J323" s="39"/>
      <c r="K323" s="39"/>
      <c r="L323" s="42"/>
      <c r="M323" s="193"/>
      <c r="N323" s="194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171</v>
      </c>
      <c r="AU323" s="20" t="s">
        <v>84</v>
      </c>
    </row>
    <row r="324" spans="1:65" s="14" customFormat="1" ht="11.25">
      <c r="B324" s="207"/>
      <c r="C324" s="208"/>
      <c r="D324" s="190" t="s">
        <v>173</v>
      </c>
      <c r="E324" s="209" t="s">
        <v>19</v>
      </c>
      <c r="F324" s="210" t="s">
        <v>80</v>
      </c>
      <c r="G324" s="208"/>
      <c r="H324" s="211">
        <v>1</v>
      </c>
      <c r="I324" s="212"/>
      <c r="J324" s="208"/>
      <c r="K324" s="208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173</v>
      </c>
      <c r="AU324" s="217" t="s">
        <v>84</v>
      </c>
      <c r="AV324" s="14" t="s">
        <v>84</v>
      </c>
      <c r="AW324" s="14" t="s">
        <v>35</v>
      </c>
      <c r="AX324" s="14" t="s">
        <v>80</v>
      </c>
      <c r="AY324" s="217" t="s">
        <v>159</v>
      </c>
    </row>
    <row r="325" spans="1:65" s="2" customFormat="1" ht="24.2" customHeight="1">
      <c r="A325" s="37"/>
      <c r="B325" s="38"/>
      <c r="C325" s="177" t="s">
        <v>610</v>
      </c>
      <c r="D325" s="177" t="s">
        <v>163</v>
      </c>
      <c r="E325" s="178" t="s">
        <v>1601</v>
      </c>
      <c r="F325" s="179" t="s">
        <v>1602</v>
      </c>
      <c r="G325" s="180" t="s">
        <v>233</v>
      </c>
      <c r="H325" s="181">
        <v>7.9589999999999996</v>
      </c>
      <c r="I325" s="182"/>
      <c r="J325" s="183">
        <f>ROUND(I325*H325,2)</f>
        <v>0</v>
      </c>
      <c r="K325" s="179" t="s">
        <v>167</v>
      </c>
      <c r="L325" s="42"/>
      <c r="M325" s="184" t="s">
        <v>19</v>
      </c>
      <c r="N325" s="185" t="s">
        <v>46</v>
      </c>
      <c r="O325" s="67"/>
      <c r="P325" s="186">
        <f>O325*H325</f>
        <v>0</v>
      </c>
      <c r="Q325" s="186">
        <v>6.9999999999999994E-5</v>
      </c>
      <c r="R325" s="186">
        <f>Q325*H325</f>
        <v>5.5712999999999997E-4</v>
      </c>
      <c r="S325" s="186">
        <v>0</v>
      </c>
      <c r="T325" s="18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8" t="s">
        <v>228</v>
      </c>
      <c r="AT325" s="188" t="s">
        <v>163</v>
      </c>
      <c r="AU325" s="188" t="s">
        <v>84</v>
      </c>
      <c r="AY325" s="20" t="s">
        <v>159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20" t="s">
        <v>80</v>
      </c>
      <c r="BK325" s="189">
        <f>ROUND(I325*H325,2)</f>
        <v>0</v>
      </c>
      <c r="BL325" s="20" t="s">
        <v>228</v>
      </c>
      <c r="BM325" s="188" t="s">
        <v>1603</v>
      </c>
    </row>
    <row r="326" spans="1:65" s="2" customFormat="1" ht="19.5">
      <c r="A326" s="37"/>
      <c r="B326" s="38"/>
      <c r="C326" s="39"/>
      <c r="D326" s="190" t="s">
        <v>169</v>
      </c>
      <c r="E326" s="39"/>
      <c r="F326" s="191" t="s">
        <v>1604</v>
      </c>
      <c r="G326" s="39"/>
      <c r="H326" s="39"/>
      <c r="I326" s="192"/>
      <c r="J326" s="39"/>
      <c r="K326" s="39"/>
      <c r="L326" s="42"/>
      <c r="M326" s="193"/>
      <c r="N326" s="194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169</v>
      </c>
      <c r="AU326" s="20" t="s">
        <v>84</v>
      </c>
    </row>
    <row r="327" spans="1:65" s="2" customFormat="1" ht="11.25">
      <c r="A327" s="37"/>
      <c r="B327" s="38"/>
      <c r="C327" s="39"/>
      <c r="D327" s="195" t="s">
        <v>171</v>
      </c>
      <c r="E327" s="39"/>
      <c r="F327" s="196" t="s">
        <v>1605</v>
      </c>
      <c r="G327" s="39"/>
      <c r="H327" s="39"/>
      <c r="I327" s="192"/>
      <c r="J327" s="39"/>
      <c r="K327" s="39"/>
      <c r="L327" s="42"/>
      <c r="M327" s="193"/>
      <c r="N327" s="194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171</v>
      </c>
      <c r="AU327" s="20" t="s">
        <v>84</v>
      </c>
    </row>
    <row r="328" spans="1:65" s="13" customFormat="1" ht="11.25">
      <c r="B328" s="197"/>
      <c r="C328" s="198"/>
      <c r="D328" s="190" t="s">
        <v>173</v>
      </c>
      <c r="E328" s="199" t="s">
        <v>19</v>
      </c>
      <c r="F328" s="200" t="s">
        <v>1606</v>
      </c>
      <c r="G328" s="198"/>
      <c r="H328" s="199" t="s">
        <v>19</v>
      </c>
      <c r="I328" s="201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173</v>
      </c>
      <c r="AU328" s="206" t="s">
        <v>84</v>
      </c>
      <c r="AV328" s="13" t="s">
        <v>80</v>
      </c>
      <c r="AW328" s="13" t="s">
        <v>35</v>
      </c>
      <c r="AX328" s="13" t="s">
        <v>75</v>
      </c>
      <c r="AY328" s="206" t="s">
        <v>159</v>
      </c>
    </row>
    <row r="329" spans="1:65" s="14" customFormat="1" ht="11.25">
      <c r="B329" s="207"/>
      <c r="C329" s="208"/>
      <c r="D329" s="190" t="s">
        <v>173</v>
      </c>
      <c r="E329" s="209" t="s">
        <v>19</v>
      </c>
      <c r="F329" s="210" t="s">
        <v>1607</v>
      </c>
      <c r="G329" s="208"/>
      <c r="H329" s="211">
        <v>6.359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173</v>
      </c>
      <c r="AU329" s="217" t="s">
        <v>84</v>
      </c>
      <c r="AV329" s="14" t="s">
        <v>84</v>
      </c>
      <c r="AW329" s="14" t="s">
        <v>35</v>
      </c>
      <c r="AX329" s="14" t="s">
        <v>75</v>
      </c>
      <c r="AY329" s="217" t="s">
        <v>159</v>
      </c>
    </row>
    <row r="330" spans="1:65" s="13" customFormat="1" ht="11.25">
      <c r="B330" s="197"/>
      <c r="C330" s="198"/>
      <c r="D330" s="190" t="s">
        <v>173</v>
      </c>
      <c r="E330" s="199" t="s">
        <v>19</v>
      </c>
      <c r="F330" s="200" t="s">
        <v>1608</v>
      </c>
      <c r="G330" s="198"/>
      <c r="H330" s="199" t="s">
        <v>19</v>
      </c>
      <c r="I330" s="201"/>
      <c r="J330" s="198"/>
      <c r="K330" s="198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173</v>
      </c>
      <c r="AU330" s="206" t="s">
        <v>84</v>
      </c>
      <c r="AV330" s="13" t="s">
        <v>80</v>
      </c>
      <c r="AW330" s="13" t="s">
        <v>35</v>
      </c>
      <c r="AX330" s="13" t="s">
        <v>75</v>
      </c>
      <c r="AY330" s="206" t="s">
        <v>159</v>
      </c>
    </row>
    <row r="331" spans="1:65" s="14" customFormat="1" ht="11.25">
      <c r="B331" s="207"/>
      <c r="C331" s="208"/>
      <c r="D331" s="190" t="s">
        <v>173</v>
      </c>
      <c r="E331" s="209" t="s">
        <v>19</v>
      </c>
      <c r="F331" s="210" t="s">
        <v>1609</v>
      </c>
      <c r="G331" s="208"/>
      <c r="H331" s="211">
        <v>1.6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173</v>
      </c>
      <c r="AU331" s="217" t="s">
        <v>84</v>
      </c>
      <c r="AV331" s="14" t="s">
        <v>84</v>
      </c>
      <c r="AW331" s="14" t="s">
        <v>35</v>
      </c>
      <c r="AX331" s="14" t="s">
        <v>75</v>
      </c>
      <c r="AY331" s="217" t="s">
        <v>159</v>
      </c>
    </row>
    <row r="332" spans="1:65" s="15" customFormat="1" ht="11.25">
      <c r="B332" s="218"/>
      <c r="C332" s="219"/>
      <c r="D332" s="190" t="s">
        <v>173</v>
      </c>
      <c r="E332" s="220" t="s">
        <v>19</v>
      </c>
      <c r="F332" s="221" t="s">
        <v>272</v>
      </c>
      <c r="G332" s="219"/>
      <c r="H332" s="222">
        <v>7.9589999999999996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173</v>
      </c>
      <c r="AU332" s="228" t="s">
        <v>84</v>
      </c>
      <c r="AV332" s="15" t="s">
        <v>90</v>
      </c>
      <c r="AW332" s="15" t="s">
        <v>35</v>
      </c>
      <c r="AX332" s="15" t="s">
        <v>80</v>
      </c>
      <c r="AY332" s="228" t="s">
        <v>159</v>
      </c>
    </row>
    <row r="333" spans="1:65" s="2" customFormat="1" ht="24.2" customHeight="1">
      <c r="A333" s="37"/>
      <c r="B333" s="38"/>
      <c r="C333" s="177" t="s">
        <v>616</v>
      </c>
      <c r="D333" s="177" t="s">
        <v>163</v>
      </c>
      <c r="E333" s="178" t="s">
        <v>1175</v>
      </c>
      <c r="F333" s="179" t="s">
        <v>1176</v>
      </c>
      <c r="G333" s="180" t="s">
        <v>233</v>
      </c>
      <c r="H333" s="181">
        <v>7.9589999999999996</v>
      </c>
      <c r="I333" s="182"/>
      <c r="J333" s="183">
        <f>ROUND(I333*H333,2)</f>
        <v>0</v>
      </c>
      <c r="K333" s="179" t="s">
        <v>167</v>
      </c>
      <c r="L333" s="42"/>
      <c r="M333" s="184" t="s">
        <v>19</v>
      </c>
      <c r="N333" s="185" t="s">
        <v>46</v>
      </c>
      <c r="O333" s="67"/>
      <c r="P333" s="186">
        <f>O333*H333</f>
        <v>0</v>
      </c>
      <c r="Q333" s="186">
        <v>1.7000000000000001E-4</v>
      </c>
      <c r="R333" s="186">
        <f>Q333*H333</f>
        <v>1.3530300000000001E-3</v>
      </c>
      <c r="S333" s="186">
        <v>0</v>
      </c>
      <c r="T333" s="18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8" t="s">
        <v>90</v>
      </c>
      <c r="AT333" s="188" t="s">
        <v>163</v>
      </c>
      <c r="AU333" s="188" t="s">
        <v>84</v>
      </c>
      <c r="AY333" s="20" t="s">
        <v>159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20" t="s">
        <v>80</v>
      </c>
      <c r="BK333" s="189">
        <f>ROUND(I333*H333,2)</f>
        <v>0</v>
      </c>
      <c r="BL333" s="20" t="s">
        <v>90</v>
      </c>
      <c r="BM333" s="188" t="s">
        <v>1610</v>
      </c>
    </row>
    <row r="334" spans="1:65" s="2" customFormat="1" ht="19.5">
      <c r="A334" s="37"/>
      <c r="B334" s="38"/>
      <c r="C334" s="39"/>
      <c r="D334" s="190" t="s">
        <v>169</v>
      </c>
      <c r="E334" s="39"/>
      <c r="F334" s="191" t="s">
        <v>1178</v>
      </c>
      <c r="G334" s="39"/>
      <c r="H334" s="39"/>
      <c r="I334" s="192"/>
      <c r="J334" s="39"/>
      <c r="K334" s="39"/>
      <c r="L334" s="42"/>
      <c r="M334" s="193"/>
      <c r="N334" s="194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169</v>
      </c>
      <c r="AU334" s="20" t="s">
        <v>84</v>
      </c>
    </row>
    <row r="335" spans="1:65" s="2" customFormat="1" ht="11.25">
      <c r="A335" s="37"/>
      <c r="B335" s="38"/>
      <c r="C335" s="39"/>
      <c r="D335" s="195" t="s">
        <v>171</v>
      </c>
      <c r="E335" s="39"/>
      <c r="F335" s="196" t="s">
        <v>1179</v>
      </c>
      <c r="G335" s="39"/>
      <c r="H335" s="39"/>
      <c r="I335" s="192"/>
      <c r="J335" s="39"/>
      <c r="K335" s="39"/>
      <c r="L335" s="42"/>
      <c r="M335" s="193"/>
      <c r="N335" s="194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171</v>
      </c>
      <c r="AU335" s="20" t="s">
        <v>84</v>
      </c>
    </row>
    <row r="336" spans="1:65" s="14" customFormat="1" ht="11.25">
      <c r="B336" s="207"/>
      <c r="C336" s="208"/>
      <c r="D336" s="190" t="s">
        <v>173</v>
      </c>
      <c r="E336" s="209" t="s">
        <v>19</v>
      </c>
      <c r="F336" s="210" t="s">
        <v>1611</v>
      </c>
      <c r="G336" s="208"/>
      <c r="H336" s="211">
        <v>7.9589999999999996</v>
      </c>
      <c r="I336" s="212"/>
      <c r="J336" s="208"/>
      <c r="K336" s="208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173</v>
      </c>
      <c r="AU336" s="217" t="s">
        <v>84</v>
      </c>
      <c r="AV336" s="14" t="s">
        <v>84</v>
      </c>
      <c r="AW336" s="14" t="s">
        <v>35</v>
      </c>
      <c r="AX336" s="14" t="s">
        <v>80</v>
      </c>
      <c r="AY336" s="217" t="s">
        <v>159</v>
      </c>
    </row>
    <row r="337" spans="1:65" s="2" customFormat="1" ht="16.5" customHeight="1">
      <c r="A337" s="37"/>
      <c r="B337" s="38"/>
      <c r="C337" s="177" t="s">
        <v>624</v>
      </c>
      <c r="D337" s="177" t="s">
        <v>163</v>
      </c>
      <c r="E337" s="178" t="s">
        <v>617</v>
      </c>
      <c r="F337" s="179" t="s">
        <v>618</v>
      </c>
      <c r="G337" s="180" t="s">
        <v>233</v>
      </c>
      <c r="H337" s="181">
        <v>14.763999999999999</v>
      </c>
      <c r="I337" s="182"/>
      <c r="J337" s="183">
        <f>ROUND(I337*H337,2)</f>
        <v>0</v>
      </c>
      <c r="K337" s="179" t="s">
        <v>167</v>
      </c>
      <c r="L337" s="42"/>
      <c r="M337" s="184" t="s">
        <v>19</v>
      </c>
      <c r="N337" s="185" t="s">
        <v>46</v>
      </c>
      <c r="O337" s="67"/>
      <c r="P337" s="186">
        <f>O337*H337</f>
        <v>0</v>
      </c>
      <c r="Q337" s="186">
        <v>0</v>
      </c>
      <c r="R337" s="186">
        <f>Q337*H337</f>
        <v>0</v>
      </c>
      <c r="S337" s="186">
        <v>0</v>
      </c>
      <c r="T337" s="18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8" t="s">
        <v>228</v>
      </c>
      <c r="AT337" s="188" t="s">
        <v>163</v>
      </c>
      <c r="AU337" s="188" t="s">
        <v>84</v>
      </c>
      <c r="AY337" s="20" t="s">
        <v>159</v>
      </c>
      <c r="BE337" s="189">
        <f>IF(N337="základní",J337,0)</f>
        <v>0</v>
      </c>
      <c r="BF337" s="189">
        <f>IF(N337="snížená",J337,0)</f>
        <v>0</v>
      </c>
      <c r="BG337" s="189">
        <f>IF(N337="zákl. přenesená",J337,0)</f>
        <v>0</v>
      </c>
      <c r="BH337" s="189">
        <f>IF(N337="sníž. přenesená",J337,0)</f>
        <v>0</v>
      </c>
      <c r="BI337" s="189">
        <f>IF(N337="nulová",J337,0)</f>
        <v>0</v>
      </c>
      <c r="BJ337" s="20" t="s">
        <v>80</v>
      </c>
      <c r="BK337" s="189">
        <f>ROUND(I337*H337,2)</f>
        <v>0</v>
      </c>
      <c r="BL337" s="20" t="s">
        <v>228</v>
      </c>
      <c r="BM337" s="188" t="s">
        <v>1612</v>
      </c>
    </row>
    <row r="338" spans="1:65" s="2" customFormat="1" ht="11.25">
      <c r="A338" s="37"/>
      <c r="B338" s="38"/>
      <c r="C338" s="39"/>
      <c r="D338" s="190" t="s">
        <v>169</v>
      </c>
      <c r="E338" s="39"/>
      <c r="F338" s="191" t="s">
        <v>620</v>
      </c>
      <c r="G338" s="39"/>
      <c r="H338" s="39"/>
      <c r="I338" s="192"/>
      <c r="J338" s="39"/>
      <c r="K338" s="39"/>
      <c r="L338" s="42"/>
      <c r="M338" s="193"/>
      <c r="N338" s="194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169</v>
      </c>
      <c r="AU338" s="20" t="s">
        <v>84</v>
      </c>
    </row>
    <row r="339" spans="1:65" s="2" customFormat="1" ht="11.25">
      <c r="A339" s="37"/>
      <c r="B339" s="38"/>
      <c r="C339" s="39"/>
      <c r="D339" s="195" t="s">
        <v>171</v>
      </c>
      <c r="E339" s="39"/>
      <c r="F339" s="196" t="s">
        <v>621</v>
      </c>
      <c r="G339" s="39"/>
      <c r="H339" s="39"/>
      <c r="I339" s="192"/>
      <c r="J339" s="39"/>
      <c r="K339" s="39"/>
      <c r="L339" s="42"/>
      <c r="M339" s="193"/>
      <c r="N339" s="194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171</v>
      </c>
      <c r="AU339" s="20" t="s">
        <v>84</v>
      </c>
    </row>
    <row r="340" spans="1:65" s="13" customFormat="1" ht="11.25">
      <c r="B340" s="197"/>
      <c r="C340" s="198"/>
      <c r="D340" s="190" t="s">
        <v>173</v>
      </c>
      <c r="E340" s="199" t="s">
        <v>19</v>
      </c>
      <c r="F340" s="200" t="s">
        <v>1003</v>
      </c>
      <c r="G340" s="198"/>
      <c r="H340" s="199" t="s">
        <v>19</v>
      </c>
      <c r="I340" s="201"/>
      <c r="J340" s="198"/>
      <c r="K340" s="198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173</v>
      </c>
      <c r="AU340" s="206" t="s">
        <v>84</v>
      </c>
      <c r="AV340" s="13" t="s">
        <v>80</v>
      </c>
      <c r="AW340" s="13" t="s">
        <v>35</v>
      </c>
      <c r="AX340" s="13" t="s">
        <v>75</v>
      </c>
      <c r="AY340" s="206" t="s">
        <v>159</v>
      </c>
    </row>
    <row r="341" spans="1:65" s="14" customFormat="1" ht="11.25">
      <c r="B341" s="207"/>
      <c r="C341" s="208"/>
      <c r="D341" s="190" t="s">
        <v>173</v>
      </c>
      <c r="E341" s="209" t="s">
        <v>19</v>
      </c>
      <c r="F341" s="210" t="s">
        <v>1551</v>
      </c>
      <c r="G341" s="208"/>
      <c r="H341" s="211">
        <v>26.803000000000001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173</v>
      </c>
      <c r="AU341" s="217" t="s">
        <v>84</v>
      </c>
      <c r="AV341" s="14" t="s">
        <v>84</v>
      </c>
      <c r="AW341" s="14" t="s">
        <v>35</v>
      </c>
      <c r="AX341" s="14" t="s">
        <v>75</v>
      </c>
      <c r="AY341" s="217" t="s">
        <v>159</v>
      </c>
    </row>
    <row r="342" spans="1:65" s="13" customFormat="1" ht="11.25">
      <c r="B342" s="197"/>
      <c r="C342" s="198"/>
      <c r="D342" s="190" t="s">
        <v>173</v>
      </c>
      <c r="E342" s="199" t="s">
        <v>19</v>
      </c>
      <c r="F342" s="200" t="s">
        <v>1017</v>
      </c>
      <c r="G342" s="198"/>
      <c r="H342" s="199" t="s">
        <v>19</v>
      </c>
      <c r="I342" s="201"/>
      <c r="J342" s="198"/>
      <c r="K342" s="198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173</v>
      </c>
      <c r="AU342" s="206" t="s">
        <v>84</v>
      </c>
      <c r="AV342" s="13" t="s">
        <v>80</v>
      </c>
      <c r="AW342" s="13" t="s">
        <v>35</v>
      </c>
      <c r="AX342" s="13" t="s">
        <v>75</v>
      </c>
      <c r="AY342" s="206" t="s">
        <v>159</v>
      </c>
    </row>
    <row r="343" spans="1:65" s="14" customFormat="1" ht="11.25">
      <c r="B343" s="207"/>
      <c r="C343" s="208"/>
      <c r="D343" s="190" t="s">
        <v>173</v>
      </c>
      <c r="E343" s="209" t="s">
        <v>19</v>
      </c>
      <c r="F343" s="210" t="s">
        <v>1613</v>
      </c>
      <c r="G343" s="208"/>
      <c r="H343" s="211">
        <v>1.133</v>
      </c>
      <c r="I343" s="212"/>
      <c r="J343" s="208"/>
      <c r="K343" s="208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173</v>
      </c>
      <c r="AU343" s="217" t="s">
        <v>84</v>
      </c>
      <c r="AV343" s="14" t="s">
        <v>84</v>
      </c>
      <c r="AW343" s="14" t="s">
        <v>35</v>
      </c>
      <c r="AX343" s="14" t="s">
        <v>75</v>
      </c>
      <c r="AY343" s="217" t="s">
        <v>159</v>
      </c>
    </row>
    <row r="344" spans="1:65" s="13" customFormat="1" ht="11.25">
      <c r="B344" s="197"/>
      <c r="C344" s="198"/>
      <c r="D344" s="190" t="s">
        <v>173</v>
      </c>
      <c r="E344" s="199" t="s">
        <v>19</v>
      </c>
      <c r="F344" s="200" t="s">
        <v>920</v>
      </c>
      <c r="G344" s="198"/>
      <c r="H344" s="199" t="s">
        <v>19</v>
      </c>
      <c r="I344" s="201"/>
      <c r="J344" s="198"/>
      <c r="K344" s="198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173</v>
      </c>
      <c r="AU344" s="206" t="s">
        <v>84</v>
      </c>
      <c r="AV344" s="13" t="s">
        <v>80</v>
      </c>
      <c r="AW344" s="13" t="s">
        <v>35</v>
      </c>
      <c r="AX344" s="13" t="s">
        <v>75</v>
      </c>
      <c r="AY344" s="206" t="s">
        <v>159</v>
      </c>
    </row>
    <row r="345" spans="1:65" s="14" customFormat="1" ht="11.25">
      <c r="B345" s="207"/>
      <c r="C345" s="208"/>
      <c r="D345" s="190" t="s">
        <v>173</v>
      </c>
      <c r="E345" s="209" t="s">
        <v>19</v>
      </c>
      <c r="F345" s="210" t="s">
        <v>1614</v>
      </c>
      <c r="G345" s="208"/>
      <c r="H345" s="211">
        <v>-9.1999999999999993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173</v>
      </c>
      <c r="AU345" s="217" t="s">
        <v>84</v>
      </c>
      <c r="AV345" s="14" t="s">
        <v>84</v>
      </c>
      <c r="AW345" s="14" t="s">
        <v>35</v>
      </c>
      <c r="AX345" s="14" t="s">
        <v>75</v>
      </c>
      <c r="AY345" s="217" t="s">
        <v>159</v>
      </c>
    </row>
    <row r="346" spans="1:65" s="14" customFormat="1" ht="11.25">
      <c r="B346" s="207"/>
      <c r="C346" s="208"/>
      <c r="D346" s="190" t="s">
        <v>173</v>
      </c>
      <c r="E346" s="209" t="s">
        <v>19</v>
      </c>
      <c r="F346" s="210" t="s">
        <v>1615</v>
      </c>
      <c r="G346" s="208"/>
      <c r="H346" s="211">
        <v>-3.972</v>
      </c>
      <c r="I346" s="212"/>
      <c r="J346" s="208"/>
      <c r="K346" s="208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173</v>
      </c>
      <c r="AU346" s="217" t="s">
        <v>84</v>
      </c>
      <c r="AV346" s="14" t="s">
        <v>84</v>
      </c>
      <c r="AW346" s="14" t="s">
        <v>35</v>
      </c>
      <c r="AX346" s="14" t="s">
        <v>75</v>
      </c>
      <c r="AY346" s="217" t="s">
        <v>159</v>
      </c>
    </row>
    <row r="347" spans="1:65" s="2" customFormat="1" ht="16.5" customHeight="1">
      <c r="A347" s="37"/>
      <c r="B347" s="38"/>
      <c r="C347" s="177" t="s">
        <v>629</v>
      </c>
      <c r="D347" s="177" t="s">
        <v>163</v>
      </c>
      <c r="E347" s="178" t="s">
        <v>625</v>
      </c>
      <c r="F347" s="179" t="s">
        <v>626</v>
      </c>
      <c r="G347" s="180" t="s">
        <v>233</v>
      </c>
      <c r="H347" s="181">
        <v>14.763999999999999</v>
      </c>
      <c r="I347" s="182"/>
      <c r="J347" s="183">
        <f>ROUND(I347*H347,2)</f>
        <v>0</v>
      </c>
      <c r="K347" s="179" t="s">
        <v>167</v>
      </c>
      <c r="L347" s="42"/>
      <c r="M347" s="184" t="s">
        <v>19</v>
      </c>
      <c r="N347" s="185" t="s">
        <v>46</v>
      </c>
      <c r="O347" s="67"/>
      <c r="P347" s="186">
        <f>O347*H347</f>
        <v>0</v>
      </c>
      <c r="Q347" s="186">
        <v>0</v>
      </c>
      <c r="R347" s="186">
        <f>Q347*H347</f>
        <v>0</v>
      </c>
      <c r="S347" s="186">
        <v>0</v>
      </c>
      <c r="T347" s="18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8" t="s">
        <v>228</v>
      </c>
      <c r="AT347" s="188" t="s">
        <v>163</v>
      </c>
      <c r="AU347" s="188" t="s">
        <v>84</v>
      </c>
      <c r="AY347" s="20" t="s">
        <v>159</v>
      </c>
      <c r="BE347" s="189">
        <f>IF(N347="základní",J347,0)</f>
        <v>0</v>
      </c>
      <c r="BF347" s="189">
        <f>IF(N347="snížená",J347,0)</f>
        <v>0</v>
      </c>
      <c r="BG347" s="189">
        <f>IF(N347="zákl. přenesená",J347,0)</f>
        <v>0</v>
      </c>
      <c r="BH347" s="189">
        <f>IF(N347="sníž. přenesená",J347,0)</f>
        <v>0</v>
      </c>
      <c r="BI347" s="189">
        <f>IF(N347="nulová",J347,0)</f>
        <v>0</v>
      </c>
      <c r="BJ347" s="20" t="s">
        <v>80</v>
      </c>
      <c r="BK347" s="189">
        <f>ROUND(I347*H347,2)</f>
        <v>0</v>
      </c>
      <c r="BL347" s="20" t="s">
        <v>228</v>
      </c>
      <c r="BM347" s="188" t="s">
        <v>1616</v>
      </c>
    </row>
    <row r="348" spans="1:65" s="2" customFormat="1" ht="11.25">
      <c r="A348" s="37"/>
      <c r="B348" s="38"/>
      <c r="C348" s="39"/>
      <c r="D348" s="190" t="s">
        <v>169</v>
      </c>
      <c r="E348" s="39"/>
      <c r="F348" s="191" t="s">
        <v>628</v>
      </c>
      <c r="G348" s="39"/>
      <c r="H348" s="39"/>
      <c r="I348" s="192"/>
      <c r="J348" s="39"/>
      <c r="K348" s="39"/>
      <c r="L348" s="42"/>
      <c r="M348" s="193"/>
      <c r="N348" s="194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169</v>
      </c>
      <c r="AU348" s="20" t="s">
        <v>84</v>
      </c>
    </row>
    <row r="349" spans="1:65" s="2" customFormat="1" ht="11.25">
      <c r="A349" s="37"/>
      <c r="B349" s="38"/>
      <c r="C349" s="39"/>
      <c r="D349" s="195" t="s">
        <v>171</v>
      </c>
      <c r="E349" s="39"/>
      <c r="F349" s="196" t="s">
        <v>931</v>
      </c>
      <c r="G349" s="39"/>
      <c r="H349" s="39"/>
      <c r="I349" s="192"/>
      <c r="J349" s="39"/>
      <c r="K349" s="39"/>
      <c r="L349" s="42"/>
      <c r="M349" s="193"/>
      <c r="N349" s="194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171</v>
      </c>
      <c r="AU349" s="20" t="s">
        <v>84</v>
      </c>
    </row>
    <row r="350" spans="1:65" s="14" customFormat="1" ht="11.25">
      <c r="B350" s="207"/>
      <c r="C350" s="208"/>
      <c r="D350" s="190" t="s">
        <v>173</v>
      </c>
      <c r="E350" s="209" t="s">
        <v>19</v>
      </c>
      <c r="F350" s="210" t="s">
        <v>1538</v>
      </c>
      <c r="G350" s="208"/>
      <c r="H350" s="211">
        <v>14.763999999999999</v>
      </c>
      <c r="I350" s="212"/>
      <c r="J350" s="208"/>
      <c r="K350" s="208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173</v>
      </c>
      <c r="AU350" s="217" t="s">
        <v>84</v>
      </c>
      <c r="AV350" s="14" t="s">
        <v>84</v>
      </c>
      <c r="AW350" s="14" t="s">
        <v>35</v>
      </c>
      <c r="AX350" s="14" t="s">
        <v>80</v>
      </c>
      <c r="AY350" s="217" t="s">
        <v>159</v>
      </c>
    </row>
    <row r="351" spans="1:65" s="2" customFormat="1" ht="24.2" customHeight="1">
      <c r="A351" s="37"/>
      <c r="B351" s="38"/>
      <c r="C351" s="177" t="s">
        <v>635</v>
      </c>
      <c r="D351" s="177" t="s">
        <v>163</v>
      </c>
      <c r="E351" s="178" t="s">
        <v>933</v>
      </c>
      <c r="F351" s="179" t="s">
        <v>934</v>
      </c>
      <c r="G351" s="180" t="s">
        <v>233</v>
      </c>
      <c r="H351" s="181">
        <v>14.763999999999999</v>
      </c>
      <c r="I351" s="182"/>
      <c r="J351" s="183">
        <f>ROUND(I351*H351,2)</f>
        <v>0</v>
      </c>
      <c r="K351" s="179" t="s">
        <v>167</v>
      </c>
      <c r="L351" s="42"/>
      <c r="M351" s="184" t="s">
        <v>19</v>
      </c>
      <c r="N351" s="185" t="s">
        <v>46</v>
      </c>
      <c r="O351" s="67"/>
      <c r="P351" s="186">
        <f>O351*H351</f>
        <v>0</v>
      </c>
      <c r="Q351" s="186">
        <v>5.0000000000000001E-4</v>
      </c>
      <c r="R351" s="186">
        <f>Q351*H351</f>
        <v>7.3819999999999997E-3</v>
      </c>
      <c r="S351" s="186">
        <v>0</v>
      </c>
      <c r="T351" s="18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8" t="s">
        <v>228</v>
      </c>
      <c r="AT351" s="188" t="s">
        <v>163</v>
      </c>
      <c r="AU351" s="188" t="s">
        <v>84</v>
      </c>
      <c r="AY351" s="20" t="s">
        <v>159</v>
      </c>
      <c r="BE351" s="189">
        <f>IF(N351="základní",J351,0)</f>
        <v>0</v>
      </c>
      <c r="BF351" s="189">
        <f>IF(N351="snížená",J351,0)</f>
        <v>0</v>
      </c>
      <c r="BG351" s="189">
        <f>IF(N351="zákl. přenesená",J351,0)</f>
        <v>0</v>
      </c>
      <c r="BH351" s="189">
        <f>IF(N351="sníž. přenesená",J351,0)</f>
        <v>0</v>
      </c>
      <c r="BI351" s="189">
        <f>IF(N351="nulová",J351,0)</f>
        <v>0</v>
      </c>
      <c r="BJ351" s="20" t="s">
        <v>80</v>
      </c>
      <c r="BK351" s="189">
        <f>ROUND(I351*H351,2)</f>
        <v>0</v>
      </c>
      <c r="BL351" s="20" t="s">
        <v>228</v>
      </c>
      <c r="BM351" s="188" t="s">
        <v>1617</v>
      </c>
    </row>
    <row r="352" spans="1:65" s="2" customFormat="1" ht="19.5">
      <c r="A352" s="37"/>
      <c r="B352" s="38"/>
      <c r="C352" s="39"/>
      <c r="D352" s="190" t="s">
        <v>169</v>
      </c>
      <c r="E352" s="39"/>
      <c r="F352" s="191" t="s">
        <v>936</v>
      </c>
      <c r="G352" s="39"/>
      <c r="H352" s="39"/>
      <c r="I352" s="192"/>
      <c r="J352" s="39"/>
      <c r="K352" s="39"/>
      <c r="L352" s="42"/>
      <c r="M352" s="193"/>
      <c r="N352" s="194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169</v>
      </c>
      <c r="AU352" s="20" t="s">
        <v>84</v>
      </c>
    </row>
    <row r="353" spans="1:65" s="2" customFormat="1" ht="11.25">
      <c r="A353" s="37"/>
      <c r="B353" s="38"/>
      <c r="C353" s="39"/>
      <c r="D353" s="195" t="s">
        <v>171</v>
      </c>
      <c r="E353" s="39"/>
      <c r="F353" s="196" t="s">
        <v>937</v>
      </c>
      <c r="G353" s="39"/>
      <c r="H353" s="39"/>
      <c r="I353" s="192"/>
      <c r="J353" s="39"/>
      <c r="K353" s="39"/>
      <c r="L353" s="42"/>
      <c r="M353" s="193"/>
      <c r="N353" s="194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171</v>
      </c>
      <c r="AU353" s="20" t="s">
        <v>84</v>
      </c>
    </row>
    <row r="354" spans="1:65" s="14" customFormat="1" ht="11.25">
      <c r="B354" s="207"/>
      <c r="C354" s="208"/>
      <c r="D354" s="190" t="s">
        <v>173</v>
      </c>
      <c r="E354" s="209" t="s">
        <v>19</v>
      </c>
      <c r="F354" s="210" t="s">
        <v>1538</v>
      </c>
      <c r="G354" s="208"/>
      <c r="H354" s="211">
        <v>14.763999999999999</v>
      </c>
      <c r="I354" s="212"/>
      <c r="J354" s="208"/>
      <c r="K354" s="208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173</v>
      </c>
      <c r="AU354" s="217" t="s">
        <v>84</v>
      </c>
      <c r="AV354" s="14" t="s">
        <v>84</v>
      </c>
      <c r="AW354" s="14" t="s">
        <v>35</v>
      </c>
      <c r="AX354" s="14" t="s">
        <v>80</v>
      </c>
      <c r="AY354" s="217" t="s">
        <v>159</v>
      </c>
    </row>
    <row r="355" spans="1:65" s="2" customFormat="1" ht="24.2" customHeight="1">
      <c r="A355" s="37"/>
      <c r="B355" s="38"/>
      <c r="C355" s="177" t="s">
        <v>641</v>
      </c>
      <c r="D355" s="177" t="s">
        <v>163</v>
      </c>
      <c r="E355" s="178" t="s">
        <v>636</v>
      </c>
      <c r="F355" s="179" t="s">
        <v>637</v>
      </c>
      <c r="G355" s="180" t="s">
        <v>233</v>
      </c>
      <c r="H355" s="181">
        <v>14.763999999999999</v>
      </c>
      <c r="I355" s="182"/>
      <c r="J355" s="183">
        <f>ROUND(I355*H355,2)</f>
        <v>0</v>
      </c>
      <c r="K355" s="179" t="s">
        <v>167</v>
      </c>
      <c r="L355" s="42"/>
      <c r="M355" s="184" t="s">
        <v>19</v>
      </c>
      <c r="N355" s="185" t="s">
        <v>46</v>
      </c>
      <c r="O355" s="67"/>
      <c r="P355" s="186">
        <f>O355*H355</f>
        <v>0</v>
      </c>
      <c r="Q355" s="186">
        <v>1.1E-4</v>
      </c>
      <c r="R355" s="186">
        <f>Q355*H355</f>
        <v>1.62404E-3</v>
      </c>
      <c r="S355" s="186">
        <v>0</v>
      </c>
      <c r="T355" s="18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8" t="s">
        <v>228</v>
      </c>
      <c r="AT355" s="188" t="s">
        <v>163</v>
      </c>
      <c r="AU355" s="188" t="s">
        <v>84</v>
      </c>
      <c r="AY355" s="20" t="s">
        <v>159</v>
      </c>
      <c r="BE355" s="189">
        <f>IF(N355="základní",J355,0)</f>
        <v>0</v>
      </c>
      <c r="BF355" s="189">
        <f>IF(N355="snížená",J355,0)</f>
        <v>0</v>
      </c>
      <c r="BG355" s="189">
        <f>IF(N355="zákl. přenesená",J355,0)</f>
        <v>0</v>
      </c>
      <c r="BH355" s="189">
        <f>IF(N355="sníž. přenesená",J355,0)</f>
        <v>0</v>
      </c>
      <c r="BI355" s="189">
        <f>IF(N355="nulová",J355,0)</f>
        <v>0</v>
      </c>
      <c r="BJ355" s="20" t="s">
        <v>80</v>
      </c>
      <c r="BK355" s="189">
        <f>ROUND(I355*H355,2)</f>
        <v>0</v>
      </c>
      <c r="BL355" s="20" t="s">
        <v>228</v>
      </c>
      <c r="BM355" s="188" t="s">
        <v>1618</v>
      </c>
    </row>
    <row r="356" spans="1:65" s="2" customFormat="1" ht="19.5">
      <c r="A356" s="37"/>
      <c r="B356" s="38"/>
      <c r="C356" s="39"/>
      <c r="D356" s="190" t="s">
        <v>169</v>
      </c>
      <c r="E356" s="39"/>
      <c r="F356" s="191" t="s">
        <v>639</v>
      </c>
      <c r="G356" s="39"/>
      <c r="H356" s="39"/>
      <c r="I356" s="192"/>
      <c r="J356" s="39"/>
      <c r="K356" s="39"/>
      <c r="L356" s="42"/>
      <c r="M356" s="193"/>
      <c r="N356" s="194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169</v>
      </c>
      <c r="AU356" s="20" t="s">
        <v>84</v>
      </c>
    </row>
    <row r="357" spans="1:65" s="2" customFormat="1" ht="11.25">
      <c r="A357" s="37"/>
      <c r="B357" s="38"/>
      <c r="C357" s="39"/>
      <c r="D357" s="195" t="s">
        <v>171</v>
      </c>
      <c r="E357" s="39"/>
      <c r="F357" s="196" t="s">
        <v>640</v>
      </c>
      <c r="G357" s="39"/>
      <c r="H357" s="39"/>
      <c r="I357" s="192"/>
      <c r="J357" s="39"/>
      <c r="K357" s="39"/>
      <c r="L357" s="42"/>
      <c r="M357" s="193"/>
      <c r="N357" s="194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171</v>
      </c>
      <c r="AU357" s="20" t="s">
        <v>84</v>
      </c>
    </row>
    <row r="358" spans="1:65" s="14" customFormat="1" ht="11.25">
      <c r="B358" s="207"/>
      <c r="C358" s="208"/>
      <c r="D358" s="190" t="s">
        <v>173</v>
      </c>
      <c r="E358" s="209" t="s">
        <v>19</v>
      </c>
      <c r="F358" s="210" t="s">
        <v>1538</v>
      </c>
      <c r="G358" s="208"/>
      <c r="H358" s="211">
        <v>14.763999999999999</v>
      </c>
      <c r="I358" s="212"/>
      <c r="J358" s="208"/>
      <c r="K358" s="208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173</v>
      </c>
      <c r="AU358" s="217" t="s">
        <v>84</v>
      </c>
      <c r="AV358" s="14" t="s">
        <v>84</v>
      </c>
      <c r="AW358" s="14" t="s">
        <v>35</v>
      </c>
      <c r="AX358" s="14" t="s">
        <v>75</v>
      </c>
      <c r="AY358" s="217" t="s">
        <v>159</v>
      </c>
    </row>
    <row r="359" spans="1:65" s="2" customFormat="1" ht="24.2" customHeight="1">
      <c r="A359" s="37"/>
      <c r="B359" s="38"/>
      <c r="C359" s="177" t="s">
        <v>886</v>
      </c>
      <c r="D359" s="177" t="s">
        <v>163</v>
      </c>
      <c r="E359" s="178" t="s">
        <v>642</v>
      </c>
      <c r="F359" s="179" t="s">
        <v>643</v>
      </c>
      <c r="G359" s="180" t="s">
        <v>233</v>
      </c>
      <c r="H359" s="181">
        <v>14.763999999999999</v>
      </c>
      <c r="I359" s="182"/>
      <c r="J359" s="183">
        <f>ROUND(I359*H359,2)</f>
        <v>0</v>
      </c>
      <c r="K359" s="179" t="s">
        <v>167</v>
      </c>
      <c r="L359" s="42"/>
      <c r="M359" s="184" t="s">
        <v>19</v>
      </c>
      <c r="N359" s="185" t="s">
        <v>46</v>
      </c>
      <c r="O359" s="67"/>
      <c r="P359" s="186">
        <f>O359*H359</f>
        <v>0</v>
      </c>
      <c r="Q359" s="186">
        <v>7.2000000000000005E-4</v>
      </c>
      <c r="R359" s="186">
        <f>Q359*H359</f>
        <v>1.063008E-2</v>
      </c>
      <c r="S359" s="186">
        <v>0</v>
      </c>
      <c r="T359" s="18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8" t="s">
        <v>228</v>
      </c>
      <c r="AT359" s="188" t="s">
        <v>163</v>
      </c>
      <c r="AU359" s="188" t="s">
        <v>84</v>
      </c>
      <c r="AY359" s="20" t="s">
        <v>159</v>
      </c>
      <c r="BE359" s="189">
        <f>IF(N359="základní",J359,0)</f>
        <v>0</v>
      </c>
      <c r="BF359" s="189">
        <f>IF(N359="snížená",J359,0)</f>
        <v>0</v>
      </c>
      <c r="BG359" s="189">
        <f>IF(N359="zákl. přenesená",J359,0)</f>
        <v>0</v>
      </c>
      <c r="BH359" s="189">
        <f>IF(N359="sníž. přenesená",J359,0)</f>
        <v>0</v>
      </c>
      <c r="BI359" s="189">
        <f>IF(N359="nulová",J359,0)</f>
        <v>0</v>
      </c>
      <c r="BJ359" s="20" t="s">
        <v>80</v>
      </c>
      <c r="BK359" s="189">
        <f>ROUND(I359*H359,2)</f>
        <v>0</v>
      </c>
      <c r="BL359" s="20" t="s">
        <v>228</v>
      </c>
      <c r="BM359" s="188" t="s">
        <v>1619</v>
      </c>
    </row>
    <row r="360" spans="1:65" s="2" customFormat="1" ht="29.25">
      <c r="A360" s="37"/>
      <c r="B360" s="38"/>
      <c r="C360" s="39"/>
      <c r="D360" s="190" t="s">
        <v>169</v>
      </c>
      <c r="E360" s="39"/>
      <c r="F360" s="191" t="s">
        <v>645</v>
      </c>
      <c r="G360" s="39"/>
      <c r="H360" s="39"/>
      <c r="I360" s="192"/>
      <c r="J360" s="39"/>
      <c r="K360" s="39"/>
      <c r="L360" s="42"/>
      <c r="M360" s="193"/>
      <c r="N360" s="194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169</v>
      </c>
      <c r="AU360" s="20" t="s">
        <v>84</v>
      </c>
    </row>
    <row r="361" spans="1:65" s="2" customFormat="1" ht="11.25">
      <c r="A361" s="37"/>
      <c r="B361" s="38"/>
      <c r="C361" s="39"/>
      <c r="D361" s="195" t="s">
        <v>171</v>
      </c>
      <c r="E361" s="39"/>
      <c r="F361" s="196" t="s">
        <v>646</v>
      </c>
      <c r="G361" s="39"/>
      <c r="H361" s="39"/>
      <c r="I361" s="192"/>
      <c r="J361" s="39"/>
      <c r="K361" s="39"/>
      <c r="L361" s="42"/>
      <c r="M361" s="193"/>
      <c r="N361" s="194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171</v>
      </c>
      <c r="AU361" s="20" t="s">
        <v>84</v>
      </c>
    </row>
    <row r="362" spans="1:65" s="14" customFormat="1" ht="11.25">
      <c r="B362" s="207"/>
      <c r="C362" s="208"/>
      <c r="D362" s="190" t="s">
        <v>173</v>
      </c>
      <c r="E362" s="209" t="s">
        <v>19</v>
      </c>
      <c r="F362" s="210" t="s">
        <v>1538</v>
      </c>
      <c r="G362" s="208"/>
      <c r="H362" s="211">
        <v>14.763999999999999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173</v>
      </c>
      <c r="AU362" s="217" t="s">
        <v>84</v>
      </c>
      <c r="AV362" s="14" t="s">
        <v>84</v>
      </c>
      <c r="AW362" s="14" t="s">
        <v>35</v>
      </c>
      <c r="AX362" s="14" t="s">
        <v>75</v>
      </c>
      <c r="AY362" s="217" t="s">
        <v>159</v>
      </c>
    </row>
    <row r="363" spans="1:65" s="2" customFormat="1" ht="24.2" customHeight="1">
      <c r="A363" s="37"/>
      <c r="B363" s="38"/>
      <c r="C363" s="177" t="s">
        <v>892</v>
      </c>
      <c r="D363" s="177" t="s">
        <v>163</v>
      </c>
      <c r="E363" s="178" t="s">
        <v>971</v>
      </c>
      <c r="F363" s="179" t="s">
        <v>972</v>
      </c>
      <c r="G363" s="180" t="s">
        <v>166</v>
      </c>
      <c r="H363" s="181">
        <v>11.1</v>
      </c>
      <c r="I363" s="182"/>
      <c r="J363" s="183">
        <f>ROUND(I363*H363,2)</f>
        <v>0</v>
      </c>
      <c r="K363" s="179" t="s">
        <v>167</v>
      </c>
      <c r="L363" s="42"/>
      <c r="M363" s="184" t="s">
        <v>19</v>
      </c>
      <c r="N363" s="185" t="s">
        <v>46</v>
      </c>
      <c r="O363" s="67"/>
      <c r="P363" s="186">
        <f>O363*H363</f>
        <v>0</v>
      </c>
      <c r="Q363" s="186">
        <v>0</v>
      </c>
      <c r="R363" s="186">
        <f>Q363*H363</f>
        <v>0</v>
      </c>
      <c r="S363" s="186">
        <v>0</v>
      </c>
      <c r="T363" s="18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8" t="s">
        <v>228</v>
      </c>
      <c r="AT363" s="188" t="s">
        <v>163</v>
      </c>
      <c r="AU363" s="188" t="s">
        <v>84</v>
      </c>
      <c r="AY363" s="20" t="s">
        <v>159</v>
      </c>
      <c r="BE363" s="189">
        <f>IF(N363="základní",J363,0)</f>
        <v>0</v>
      </c>
      <c r="BF363" s="189">
        <f>IF(N363="snížená",J363,0)</f>
        <v>0</v>
      </c>
      <c r="BG363" s="189">
        <f>IF(N363="zákl. přenesená",J363,0)</f>
        <v>0</v>
      </c>
      <c r="BH363" s="189">
        <f>IF(N363="sníž. přenesená",J363,0)</f>
        <v>0</v>
      </c>
      <c r="BI363" s="189">
        <f>IF(N363="nulová",J363,0)</f>
        <v>0</v>
      </c>
      <c r="BJ363" s="20" t="s">
        <v>80</v>
      </c>
      <c r="BK363" s="189">
        <f>ROUND(I363*H363,2)</f>
        <v>0</v>
      </c>
      <c r="BL363" s="20" t="s">
        <v>228</v>
      </c>
      <c r="BM363" s="188" t="s">
        <v>1620</v>
      </c>
    </row>
    <row r="364" spans="1:65" s="2" customFormat="1" ht="19.5">
      <c r="A364" s="37"/>
      <c r="B364" s="38"/>
      <c r="C364" s="39"/>
      <c r="D364" s="190" t="s">
        <v>169</v>
      </c>
      <c r="E364" s="39"/>
      <c r="F364" s="191" t="s">
        <v>974</v>
      </c>
      <c r="G364" s="39"/>
      <c r="H364" s="39"/>
      <c r="I364" s="192"/>
      <c r="J364" s="39"/>
      <c r="K364" s="39"/>
      <c r="L364" s="42"/>
      <c r="M364" s="193"/>
      <c r="N364" s="194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169</v>
      </c>
      <c r="AU364" s="20" t="s">
        <v>84</v>
      </c>
    </row>
    <row r="365" spans="1:65" s="2" customFormat="1" ht="11.25">
      <c r="A365" s="37"/>
      <c r="B365" s="38"/>
      <c r="C365" s="39"/>
      <c r="D365" s="195" t="s">
        <v>171</v>
      </c>
      <c r="E365" s="39"/>
      <c r="F365" s="196" t="s">
        <v>975</v>
      </c>
      <c r="G365" s="39"/>
      <c r="H365" s="39"/>
      <c r="I365" s="192"/>
      <c r="J365" s="39"/>
      <c r="K365" s="39"/>
      <c r="L365" s="42"/>
      <c r="M365" s="193"/>
      <c r="N365" s="194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171</v>
      </c>
      <c r="AU365" s="20" t="s">
        <v>84</v>
      </c>
    </row>
    <row r="366" spans="1:65" s="14" customFormat="1" ht="11.25">
      <c r="B366" s="207"/>
      <c r="C366" s="208"/>
      <c r="D366" s="190" t="s">
        <v>173</v>
      </c>
      <c r="E366" s="209" t="s">
        <v>19</v>
      </c>
      <c r="F366" s="210" t="s">
        <v>1621</v>
      </c>
      <c r="G366" s="208"/>
      <c r="H366" s="211">
        <v>7.55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173</v>
      </c>
      <c r="AU366" s="217" t="s">
        <v>84</v>
      </c>
      <c r="AV366" s="14" t="s">
        <v>84</v>
      </c>
      <c r="AW366" s="14" t="s">
        <v>35</v>
      </c>
      <c r="AX366" s="14" t="s">
        <v>75</v>
      </c>
      <c r="AY366" s="217" t="s">
        <v>159</v>
      </c>
    </row>
    <row r="367" spans="1:65" s="14" customFormat="1" ht="11.25">
      <c r="B367" s="207"/>
      <c r="C367" s="208"/>
      <c r="D367" s="190" t="s">
        <v>173</v>
      </c>
      <c r="E367" s="209" t="s">
        <v>19</v>
      </c>
      <c r="F367" s="210" t="s">
        <v>1622</v>
      </c>
      <c r="G367" s="208"/>
      <c r="H367" s="211">
        <v>3.55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173</v>
      </c>
      <c r="AU367" s="217" t="s">
        <v>84</v>
      </c>
      <c r="AV367" s="14" t="s">
        <v>84</v>
      </c>
      <c r="AW367" s="14" t="s">
        <v>35</v>
      </c>
      <c r="AX367" s="14" t="s">
        <v>75</v>
      </c>
      <c r="AY367" s="217" t="s">
        <v>159</v>
      </c>
    </row>
    <row r="368" spans="1:65" s="15" customFormat="1" ht="11.25">
      <c r="B368" s="218"/>
      <c r="C368" s="219"/>
      <c r="D368" s="190" t="s">
        <v>173</v>
      </c>
      <c r="E368" s="220" t="s">
        <v>19</v>
      </c>
      <c r="F368" s="221" t="s">
        <v>272</v>
      </c>
      <c r="G368" s="219"/>
      <c r="H368" s="222">
        <v>11.1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173</v>
      </c>
      <c r="AU368" s="228" t="s">
        <v>84</v>
      </c>
      <c r="AV368" s="15" t="s">
        <v>90</v>
      </c>
      <c r="AW368" s="15" t="s">
        <v>35</v>
      </c>
      <c r="AX368" s="15" t="s">
        <v>80</v>
      </c>
      <c r="AY368" s="228" t="s">
        <v>159</v>
      </c>
    </row>
    <row r="369" spans="1:65" s="2" customFormat="1" ht="33" customHeight="1">
      <c r="A369" s="37"/>
      <c r="B369" s="38"/>
      <c r="C369" s="177" t="s">
        <v>898</v>
      </c>
      <c r="D369" s="177" t="s">
        <v>163</v>
      </c>
      <c r="E369" s="178" t="s">
        <v>1517</v>
      </c>
      <c r="F369" s="179" t="s">
        <v>1518</v>
      </c>
      <c r="G369" s="180" t="s">
        <v>233</v>
      </c>
      <c r="H369" s="181">
        <v>0.755</v>
      </c>
      <c r="I369" s="182"/>
      <c r="J369" s="183">
        <f>ROUND(I369*H369,2)</f>
        <v>0</v>
      </c>
      <c r="K369" s="179" t="s">
        <v>167</v>
      </c>
      <c r="L369" s="42"/>
      <c r="M369" s="184" t="s">
        <v>19</v>
      </c>
      <c r="N369" s="185" t="s">
        <v>46</v>
      </c>
      <c r="O369" s="67"/>
      <c r="P369" s="186">
        <f>O369*H369</f>
        <v>0</v>
      </c>
      <c r="Q369" s="186">
        <v>2.0000000000000002E-5</v>
      </c>
      <c r="R369" s="186">
        <f>Q369*H369</f>
        <v>1.5100000000000001E-5</v>
      </c>
      <c r="S369" s="186">
        <v>0</v>
      </c>
      <c r="T369" s="18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8" t="s">
        <v>228</v>
      </c>
      <c r="AT369" s="188" t="s">
        <v>163</v>
      </c>
      <c r="AU369" s="188" t="s">
        <v>84</v>
      </c>
      <c r="AY369" s="20" t="s">
        <v>159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20" t="s">
        <v>80</v>
      </c>
      <c r="BK369" s="189">
        <f>ROUND(I369*H369,2)</f>
        <v>0</v>
      </c>
      <c r="BL369" s="20" t="s">
        <v>228</v>
      </c>
      <c r="BM369" s="188" t="s">
        <v>1623</v>
      </c>
    </row>
    <row r="370" spans="1:65" s="2" customFormat="1" ht="19.5">
      <c r="A370" s="37"/>
      <c r="B370" s="38"/>
      <c r="C370" s="39"/>
      <c r="D370" s="190" t="s">
        <v>169</v>
      </c>
      <c r="E370" s="39"/>
      <c r="F370" s="191" t="s">
        <v>1520</v>
      </c>
      <c r="G370" s="39"/>
      <c r="H370" s="39"/>
      <c r="I370" s="192"/>
      <c r="J370" s="39"/>
      <c r="K370" s="39"/>
      <c r="L370" s="42"/>
      <c r="M370" s="193"/>
      <c r="N370" s="194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169</v>
      </c>
      <c r="AU370" s="20" t="s">
        <v>84</v>
      </c>
    </row>
    <row r="371" spans="1:65" s="2" customFormat="1" ht="11.25">
      <c r="A371" s="37"/>
      <c r="B371" s="38"/>
      <c r="C371" s="39"/>
      <c r="D371" s="195" t="s">
        <v>171</v>
      </c>
      <c r="E371" s="39"/>
      <c r="F371" s="196" t="s">
        <v>1521</v>
      </c>
      <c r="G371" s="39"/>
      <c r="H371" s="39"/>
      <c r="I371" s="192"/>
      <c r="J371" s="39"/>
      <c r="K371" s="39"/>
      <c r="L371" s="42"/>
      <c r="M371" s="193"/>
      <c r="N371" s="194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171</v>
      </c>
      <c r="AU371" s="20" t="s">
        <v>84</v>
      </c>
    </row>
    <row r="372" spans="1:65" s="13" customFormat="1" ht="11.25">
      <c r="B372" s="197"/>
      <c r="C372" s="198"/>
      <c r="D372" s="190" t="s">
        <v>173</v>
      </c>
      <c r="E372" s="199" t="s">
        <v>19</v>
      </c>
      <c r="F372" s="200" t="s">
        <v>919</v>
      </c>
      <c r="G372" s="198"/>
      <c r="H372" s="199" t="s">
        <v>19</v>
      </c>
      <c r="I372" s="201"/>
      <c r="J372" s="198"/>
      <c r="K372" s="198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173</v>
      </c>
      <c r="AU372" s="206" t="s">
        <v>84</v>
      </c>
      <c r="AV372" s="13" t="s">
        <v>80</v>
      </c>
      <c r="AW372" s="13" t="s">
        <v>35</v>
      </c>
      <c r="AX372" s="13" t="s">
        <v>75</v>
      </c>
      <c r="AY372" s="206" t="s">
        <v>159</v>
      </c>
    </row>
    <row r="373" spans="1:65" s="14" customFormat="1" ht="11.25">
      <c r="B373" s="207"/>
      <c r="C373" s="208"/>
      <c r="D373" s="190" t="s">
        <v>173</v>
      </c>
      <c r="E373" s="209" t="s">
        <v>19</v>
      </c>
      <c r="F373" s="210" t="s">
        <v>1552</v>
      </c>
      <c r="G373" s="208"/>
      <c r="H373" s="211">
        <v>0.755</v>
      </c>
      <c r="I373" s="212"/>
      <c r="J373" s="208"/>
      <c r="K373" s="208"/>
      <c r="L373" s="213"/>
      <c r="M373" s="240"/>
      <c r="N373" s="241"/>
      <c r="O373" s="241"/>
      <c r="P373" s="241"/>
      <c r="Q373" s="241"/>
      <c r="R373" s="241"/>
      <c r="S373" s="241"/>
      <c r="T373" s="242"/>
      <c r="AT373" s="217" t="s">
        <v>173</v>
      </c>
      <c r="AU373" s="217" t="s">
        <v>84</v>
      </c>
      <c r="AV373" s="14" t="s">
        <v>84</v>
      </c>
      <c r="AW373" s="14" t="s">
        <v>35</v>
      </c>
      <c r="AX373" s="14" t="s">
        <v>80</v>
      </c>
      <c r="AY373" s="217" t="s">
        <v>159</v>
      </c>
    </row>
    <row r="374" spans="1:65" s="2" customFormat="1" ht="6.95" customHeight="1">
      <c r="A374" s="37"/>
      <c r="B374" s="50"/>
      <c r="C374" s="51"/>
      <c r="D374" s="51"/>
      <c r="E374" s="51"/>
      <c r="F374" s="51"/>
      <c r="G374" s="51"/>
      <c r="H374" s="51"/>
      <c r="I374" s="51"/>
      <c r="J374" s="51"/>
      <c r="K374" s="51"/>
      <c r="L374" s="42"/>
      <c r="M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</sheetData>
  <sheetProtection algorithmName="SHA-512" hashValue="7ZxK0JG1LOH692JlM10vbVFPdof7Dttsq6MuBpYiW0sV7iSlnL/BD5wMBNt86/X/j0/i1LxbarDjNV2+KAKZLA==" saltValue="kXqlfnf0E6ImBptQBadEC01IvaDrE9nha2Sekiar2D6ytnMUrEDKOjppDw+VFqliwmrQbt9nL534pEXVNBlj5w==" spinCount="100000" sheet="1" objects="1" scenarios="1" formatColumns="0" formatRows="0" autoFilter="0"/>
  <autoFilter ref="C96:K373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3" r:id="rId1"/>
    <hyperlink ref="F113" r:id="rId2"/>
    <hyperlink ref="F123" r:id="rId3"/>
    <hyperlink ref="F129" r:id="rId4"/>
    <hyperlink ref="F133" r:id="rId5"/>
    <hyperlink ref="F140" r:id="rId6"/>
    <hyperlink ref="F150" r:id="rId7"/>
    <hyperlink ref="F159" r:id="rId8"/>
    <hyperlink ref="F164" r:id="rId9"/>
    <hyperlink ref="F168" r:id="rId10"/>
    <hyperlink ref="F172" r:id="rId11"/>
    <hyperlink ref="F177" r:id="rId12"/>
    <hyperlink ref="F181" r:id="rId13"/>
    <hyperlink ref="F185" r:id="rId14"/>
    <hyperlink ref="F190" r:id="rId15"/>
    <hyperlink ref="F194" r:id="rId16"/>
    <hyperlink ref="F198" r:id="rId17"/>
    <hyperlink ref="F204" r:id="rId18"/>
    <hyperlink ref="F212" r:id="rId19"/>
    <hyperlink ref="F217" r:id="rId20"/>
    <hyperlink ref="F221" r:id="rId21"/>
    <hyperlink ref="F228" r:id="rId22"/>
    <hyperlink ref="F232" r:id="rId23"/>
    <hyperlink ref="F236" r:id="rId24"/>
    <hyperlink ref="F241" r:id="rId25"/>
    <hyperlink ref="F245" r:id="rId26"/>
    <hyperlink ref="F248" r:id="rId27"/>
    <hyperlink ref="F251" r:id="rId28"/>
    <hyperlink ref="F255" r:id="rId29"/>
    <hyperlink ref="F260" r:id="rId30"/>
    <hyperlink ref="F265" r:id="rId31"/>
    <hyperlink ref="F268" r:id="rId32"/>
    <hyperlink ref="F271" r:id="rId33"/>
    <hyperlink ref="F274" r:id="rId34"/>
    <hyperlink ref="F282" r:id="rId35"/>
    <hyperlink ref="F287" r:id="rId36"/>
    <hyperlink ref="F291" r:id="rId37"/>
    <hyperlink ref="F297" r:id="rId38"/>
    <hyperlink ref="F314" r:id="rId39"/>
    <hyperlink ref="F319" r:id="rId40"/>
    <hyperlink ref="F323" r:id="rId41"/>
    <hyperlink ref="F327" r:id="rId42"/>
    <hyperlink ref="F335" r:id="rId43"/>
    <hyperlink ref="F339" r:id="rId44"/>
    <hyperlink ref="F349" r:id="rId45"/>
    <hyperlink ref="F353" r:id="rId46"/>
    <hyperlink ref="F357" r:id="rId47"/>
    <hyperlink ref="F361" r:id="rId48"/>
    <hyperlink ref="F365" r:id="rId49"/>
    <hyperlink ref="F371" r:id="rId5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107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1624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ROUND(J95,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ROUND((SUM(BE95:BE386)),  2)</f>
        <v>0</v>
      </c>
      <c r="G33" s="37"/>
      <c r="H33" s="37"/>
      <c r="I33" s="122">
        <v>0.21</v>
      </c>
      <c r="J33" s="121">
        <f>ROUND(((SUM(BE95:BE386))*I33),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ROUND((SUM(BF95:BF386)),  2)</f>
        <v>0</v>
      </c>
      <c r="G34" s="37"/>
      <c r="H34" s="37"/>
      <c r="I34" s="122">
        <v>0.12</v>
      </c>
      <c r="J34" s="121">
        <f>ROUND(((SUM(BF95:BF386))*I34),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ROUND((SUM(BG95:BG386)),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ROUND((SUM(BH95:BH386)),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ROUND((SUM(BI95:BI386)),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9 - Oprava fasády dům p.č. 68- Potraviny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J95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J96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126</v>
      </c>
      <c r="E61" s="147"/>
      <c r="F61" s="147"/>
      <c r="G61" s="147"/>
      <c r="H61" s="147"/>
      <c r="I61" s="147"/>
      <c r="J61" s="148">
        <f>J97</f>
        <v>0</v>
      </c>
      <c r="K61" s="145"/>
      <c r="L61" s="149"/>
    </row>
    <row r="62" spans="1:47" s="10" customFormat="1" ht="14.85" customHeight="1">
      <c r="B62" s="144"/>
      <c r="C62" s="145"/>
      <c r="D62" s="146" t="s">
        <v>127</v>
      </c>
      <c r="E62" s="147"/>
      <c r="F62" s="147"/>
      <c r="G62" s="147"/>
      <c r="H62" s="147"/>
      <c r="I62" s="147"/>
      <c r="J62" s="148">
        <f>J98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128</v>
      </c>
      <c r="E63" s="147"/>
      <c r="F63" s="147"/>
      <c r="G63" s="147"/>
      <c r="H63" s="147"/>
      <c r="I63" s="147"/>
      <c r="J63" s="148">
        <f>J106</f>
        <v>0</v>
      </c>
      <c r="K63" s="145"/>
      <c r="L63" s="149"/>
    </row>
    <row r="64" spans="1:47" s="10" customFormat="1" ht="14.85" customHeight="1">
      <c r="B64" s="144"/>
      <c r="C64" s="145"/>
      <c r="D64" s="146" t="s">
        <v>130</v>
      </c>
      <c r="E64" s="147"/>
      <c r="F64" s="147"/>
      <c r="G64" s="147"/>
      <c r="H64" s="147"/>
      <c r="I64" s="147"/>
      <c r="J64" s="148">
        <f>J107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1378</v>
      </c>
      <c r="E65" s="147"/>
      <c r="F65" s="147"/>
      <c r="G65" s="147"/>
      <c r="H65" s="147"/>
      <c r="I65" s="147"/>
      <c r="J65" s="148">
        <f>J155</f>
        <v>0</v>
      </c>
      <c r="K65" s="145"/>
      <c r="L65" s="149"/>
    </row>
    <row r="66" spans="1:31" s="10" customFormat="1" ht="14.85" customHeight="1">
      <c r="B66" s="144"/>
      <c r="C66" s="145"/>
      <c r="D66" s="146" t="s">
        <v>132</v>
      </c>
      <c r="E66" s="147"/>
      <c r="F66" s="147"/>
      <c r="G66" s="147"/>
      <c r="H66" s="147"/>
      <c r="I66" s="147"/>
      <c r="J66" s="148">
        <f>J156</f>
        <v>0</v>
      </c>
      <c r="K66" s="145"/>
      <c r="L66" s="149"/>
    </row>
    <row r="67" spans="1:31" s="10" customFormat="1" ht="14.85" customHeight="1">
      <c r="B67" s="144"/>
      <c r="C67" s="145"/>
      <c r="D67" s="146" t="s">
        <v>133</v>
      </c>
      <c r="E67" s="147"/>
      <c r="F67" s="147"/>
      <c r="G67" s="147"/>
      <c r="H67" s="147"/>
      <c r="I67" s="147"/>
      <c r="J67" s="148">
        <f>J210</f>
        <v>0</v>
      </c>
      <c r="K67" s="145"/>
      <c r="L67" s="149"/>
    </row>
    <row r="68" spans="1:31" s="10" customFormat="1" ht="14.85" customHeight="1">
      <c r="B68" s="144"/>
      <c r="C68" s="145"/>
      <c r="D68" s="146" t="s">
        <v>135</v>
      </c>
      <c r="E68" s="147"/>
      <c r="F68" s="147"/>
      <c r="G68" s="147"/>
      <c r="H68" s="147"/>
      <c r="I68" s="147"/>
      <c r="J68" s="148">
        <f>J225</f>
        <v>0</v>
      </c>
      <c r="K68" s="145"/>
      <c r="L68" s="149"/>
    </row>
    <row r="69" spans="1:31" s="10" customFormat="1" ht="14.85" customHeight="1">
      <c r="B69" s="144"/>
      <c r="C69" s="145"/>
      <c r="D69" s="146" t="s">
        <v>136</v>
      </c>
      <c r="E69" s="147"/>
      <c r="F69" s="147"/>
      <c r="G69" s="147"/>
      <c r="H69" s="147"/>
      <c r="I69" s="147"/>
      <c r="J69" s="148">
        <f>J245</f>
        <v>0</v>
      </c>
      <c r="K69" s="145"/>
      <c r="L69" s="149"/>
    </row>
    <row r="70" spans="1:31" s="10" customFormat="1" ht="14.85" customHeight="1">
      <c r="B70" s="144"/>
      <c r="C70" s="145"/>
      <c r="D70" s="146" t="s">
        <v>137</v>
      </c>
      <c r="E70" s="147"/>
      <c r="F70" s="147"/>
      <c r="G70" s="147"/>
      <c r="H70" s="147"/>
      <c r="I70" s="147"/>
      <c r="J70" s="148">
        <f>J258</f>
        <v>0</v>
      </c>
      <c r="K70" s="145"/>
      <c r="L70" s="149"/>
    </row>
    <row r="71" spans="1:31" s="10" customFormat="1" ht="14.85" customHeight="1">
      <c r="B71" s="144"/>
      <c r="C71" s="145"/>
      <c r="D71" s="146" t="s">
        <v>138</v>
      </c>
      <c r="E71" s="147"/>
      <c r="F71" s="147"/>
      <c r="G71" s="147"/>
      <c r="H71" s="147"/>
      <c r="I71" s="147"/>
      <c r="J71" s="148">
        <f>J262</f>
        <v>0</v>
      </c>
      <c r="K71" s="145"/>
      <c r="L71" s="149"/>
    </row>
    <row r="72" spans="1:31" s="9" customFormat="1" ht="24.95" customHeight="1">
      <c r="B72" s="138"/>
      <c r="C72" s="139"/>
      <c r="D72" s="140" t="s">
        <v>139</v>
      </c>
      <c r="E72" s="141"/>
      <c r="F72" s="141"/>
      <c r="G72" s="141"/>
      <c r="H72" s="141"/>
      <c r="I72" s="141"/>
      <c r="J72" s="142">
        <f>J276</f>
        <v>0</v>
      </c>
      <c r="K72" s="139"/>
      <c r="L72" s="143"/>
    </row>
    <row r="73" spans="1:31" s="10" customFormat="1" ht="19.899999999999999" customHeight="1">
      <c r="B73" s="144"/>
      <c r="C73" s="145"/>
      <c r="D73" s="146" t="s">
        <v>1625</v>
      </c>
      <c r="E73" s="147"/>
      <c r="F73" s="147"/>
      <c r="G73" s="147"/>
      <c r="H73" s="147"/>
      <c r="I73" s="147"/>
      <c r="J73" s="148">
        <f>J277</f>
        <v>0</v>
      </c>
      <c r="K73" s="145"/>
      <c r="L73" s="149"/>
    </row>
    <row r="74" spans="1:31" s="10" customFormat="1" ht="19.899999999999999" customHeight="1">
      <c r="B74" s="144"/>
      <c r="C74" s="145"/>
      <c r="D74" s="146" t="s">
        <v>141</v>
      </c>
      <c r="E74" s="147"/>
      <c r="F74" s="147"/>
      <c r="G74" s="147"/>
      <c r="H74" s="147"/>
      <c r="I74" s="147"/>
      <c r="J74" s="148">
        <f>J283</f>
        <v>0</v>
      </c>
      <c r="K74" s="145"/>
      <c r="L74" s="149"/>
    </row>
    <row r="75" spans="1:31" s="10" customFormat="1" ht="19.899999999999999" customHeight="1">
      <c r="B75" s="144"/>
      <c r="C75" s="145"/>
      <c r="D75" s="146" t="s">
        <v>143</v>
      </c>
      <c r="E75" s="147"/>
      <c r="F75" s="147"/>
      <c r="G75" s="147"/>
      <c r="H75" s="147"/>
      <c r="I75" s="147"/>
      <c r="J75" s="148">
        <f>J290</f>
        <v>0</v>
      </c>
      <c r="K75" s="145"/>
      <c r="L75" s="149"/>
    </row>
    <row r="76" spans="1:31" s="2" customFormat="1" ht="21.7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pans="1:63" s="2" customFormat="1" ht="6.95" customHeight="1">
      <c r="A81" s="3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4.95" customHeight="1">
      <c r="A82" s="37"/>
      <c r="B82" s="38"/>
      <c r="C82" s="26" t="s">
        <v>144</v>
      </c>
      <c r="D82" s="39"/>
      <c r="E82" s="39"/>
      <c r="F82" s="39"/>
      <c r="G82" s="39"/>
      <c r="H82" s="39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12" customHeight="1">
      <c r="A84" s="37"/>
      <c r="B84" s="38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26.25" customHeight="1">
      <c r="A85" s="37"/>
      <c r="B85" s="38"/>
      <c r="C85" s="39"/>
      <c r="D85" s="39"/>
      <c r="E85" s="409" t="str">
        <f>E7</f>
        <v>Oprava a údržba podloubí a části vekovních fasád Mírové nám., Bílina</v>
      </c>
      <c r="F85" s="410"/>
      <c r="G85" s="410"/>
      <c r="H85" s="410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119</v>
      </c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66" t="str">
        <f>E9</f>
        <v>9 - Oprava fasády dům p.č. 68- Potraviny</v>
      </c>
      <c r="F87" s="411"/>
      <c r="G87" s="411"/>
      <c r="H87" s="411"/>
      <c r="I87" s="39"/>
      <c r="J87" s="39"/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F12</f>
        <v>Bílina</v>
      </c>
      <c r="G89" s="39"/>
      <c r="H89" s="39"/>
      <c r="I89" s="32" t="s">
        <v>23</v>
      </c>
      <c r="J89" s="62" t="str">
        <f>IF(J12="","",J12)</f>
        <v>6. 12. 2024</v>
      </c>
      <c r="K89" s="39"/>
      <c r="L89" s="110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0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25</v>
      </c>
      <c r="D91" s="39"/>
      <c r="E91" s="39"/>
      <c r="F91" s="30" t="str">
        <f>E15</f>
        <v>Město Bílina</v>
      </c>
      <c r="G91" s="39"/>
      <c r="H91" s="39"/>
      <c r="I91" s="32" t="s">
        <v>33</v>
      </c>
      <c r="J91" s="35" t="str">
        <f>E21</f>
        <v xml:space="preserve"> </v>
      </c>
      <c r="K91" s="39"/>
      <c r="L91" s="110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31</v>
      </c>
      <c r="D92" s="39"/>
      <c r="E92" s="39"/>
      <c r="F92" s="30" t="str">
        <f>IF(E18="","",E18)</f>
        <v>Vyplň údaj</v>
      </c>
      <c r="G92" s="39"/>
      <c r="H92" s="39"/>
      <c r="I92" s="32" t="s">
        <v>36</v>
      </c>
      <c r="J92" s="35" t="str">
        <f>E24</f>
        <v>Ing. Jaromír Pýcha</v>
      </c>
      <c r="K92" s="39"/>
      <c r="L92" s="110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0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0"/>
      <c r="B94" s="151"/>
      <c r="C94" s="152" t="s">
        <v>145</v>
      </c>
      <c r="D94" s="153" t="s">
        <v>60</v>
      </c>
      <c r="E94" s="153" t="s">
        <v>56</v>
      </c>
      <c r="F94" s="153" t="s">
        <v>57</v>
      </c>
      <c r="G94" s="153" t="s">
        <v>146</v>
      </c>
      <c r="H94" s="153" t="s">
        <v>147</v>
      </c>
      <c r="I94" s="153" t="s">
        <v>148</v>
      </c>
      <c r="J94" s="153" t="s">
        <v>123</v>
      </c>
      <c r="K94" s="154" t="s">
        <v>149</v>
      </c>
      <c r="L94" s="155"/>
      <c r="M94" s="71" t="s">
        <v>19</v>
      </c>
      <c r="N94" s="72" t="s">
        <v>45</v>
      </c>
      <c r="O94" s="72" t="s">
        <v>150</v>
      </c>
      <c r="P94" s="72" t="s">
        <v>151</v>
      </c>
      <c r="Q94" s="72" t="s">
        <v>152</v>
      </c>
      <c r="R94" s="72" t="s">
        <v>153</v>
      </c>
      <c r="S94" s="72" t="s">
        <v>154</v>
      </c>
      <c r="T94" s="73" t="s">
        <v>155</v>
      </c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</row>
    <row r="95" spans="1:63" s="2" customFormat="1" ht="22.9" customHeight="1">
      <c r="A95" s="37"/>
      <c r="B95" s="38"/>
      <c r="C95" s="78" t="s">
        <v>156</v>
      </c>
      <c r="D95" s="39"/>
      <c r="E95" s="39"/>
      <c r="F95" s="39"/>
      <c r="G95" s="39"/>
      <c r="H95" s="39"/>
      <c r="I95" s="39"/>
      <c r="J95" s="156">
        <f>BK95</f>
        <v>0</v>
      </c>
      <c r="K95" s="39"/>
      <c r="L95" s="42"/>
      <c r="M95" s="74"/>
      <c r="N95" s="157"/>
      <c r="O95" s="75"/>
      <c r="P95" s="158">
        <f>P96+P276</f>
        <v>0</v>
      </c>
      <c r="Q95" s="75"/>
      <c r="R95" s="158">
        <f>R96+R276</f>
        <v>1.3414282199999996</v>
      </c>
      <c r="S95" s="75"/>
      <c r="T95" s="159">
        <f>T96+T276</f>
        <v>0.94101324999999991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74</v>
      </c>
      <c r="AU95" s="20" t="s">
        <v>124</v>
      </c>
      <c r="BK95" s="160">
        <f>BK96+BK276</f>
        <v>0</v>
      </c>
    </row>
    <row r="96" spans="1:63" s="12" customFormat="1" ht="25.9" customHeight="1">
      <c r="B96" s="161"/>
      <c r="C96" s="162"/>
      <c r="D96" s="163" t="s">
        <v>74</v>
      </c>
      <c r="E96" s="164" t="s">
        <v>157</v>
      </c>
      <c r="F96" s="164" t="s">
        <v>158</v>
      </c>
      <c r="G96" s="162"/>
      <c r="H96" s="162"/>
      <c r="I96" s="165"/>
      <c r="J96" s="166">
        <f>BK96</f>
        <v>0</v>
      </c>
      <c r="K96" s="162"/>
      <c r="L96" s="167"/>
      <c r="M96" s="168"/>
      <c r="N96" s="169"/>
      <c r="O96" s="169"/>
      <c r="P96" s="170">
        <f>P97+P106+P155</f>
        <v>0</v>
      </c>
      <c r="Q96" s="169"/>
      <c r="R96" s="170">
        <f>R97+R106+R155</f>
        <v>1.2769922299999996</v>
      </c>
      <c r="S96" s="169"/>
      <c r="T96" s="171">
        <f>T97+T106+T155</f>
        <v>0.83925599999999989</v>
      </c>
      <c r="AR96" s="172" t="s">
        <v>80</v>
      </c>
      <c r="AT96" s="173" t="s">
        <v>74</v>
      </c>
      <c r="AU96" s="173" t="s">
        <v>75</v>
      </c>
      <c r="AY96" s="172" t="s">
        <v>159</v>
      </c>
      <c r="BK96" s="174">
        <f>BK97+BK106+BK155</f>
        <v>0</v>
      </c>
    </row>
    <row r="97" spans="1:65" s="12" customFormat="1" ht="22.9" customHeight="1">
      <c r="B97" s="161"/>
      <c r="C97" s="162"/>
      <c r="D97" s="163" t="s">
        <v>74</v>
      </c>
      <c r="E97" s="175" t="s">
        <v>87</v>
      </c>
      <c r="F97" s="175" t="s">
        <v>160</v>
      </c>
      <c r="G97" s="162"/>
      <c r="H97" s="162"/>
      <c r="I97" s="165"/>
      <c r="J97" s="176">
        <f>BK97</f>
        <v>0</v>
      </c>
      <c r="K97" s="162"/>
      <c r="L97" s="167"/>
      <c r="M97" s="168"/>
      <c r="N97" s="169"/>
      <c r="O97" s="169"/>
      <c r="P97" s="170">
        <f>P98</f>
        <v>0</v>
      </c>
      <c r="Q97" s="169"/>
      <c r="R97" s="170">
        <f>R98</f>
        <v>3.8644999999999999E-3</v>
      </c>
      <c r="S97" s="169"/>
      <c r="T97" s="171">
        <f>T98</f>
        <v>6.5500000000000006E-5</v>
      </c>
      <c r="AR97" s="172" t="s">
        <v>80</v>
      </c>
      <c r="AT97" s="173" t="s">
        <v>74</v>
      </c>
      <c r="AU97" s="173" t="s">
        <v>80</v>
      </c>
      <c r="AY97" s="172" t="s">
        <v>159</v>
      </c>
      <c r="BK97" s="174">
        <f>BK98</f>
        <v>0</v>
      </c>
    </row>
    <row r="98" spans="1:65" s="12" customFormat="1" ht="20.85" customHeight="1">
      <c r="B98" s="161"/>
      <c r="C98" s="162"/>
      <c r="D98" s="163" t="s">
        <v>74</v>
      </c>
      <c r="E98" s="175" t="s">
        <v>161</v>
      </c>
      <c r="F98" s="175" t="s">
        <v>162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SUM(P99:P105)</f>
        <v>0</v>
      </c>
      <c r="Q98" s="169"/>
      <c r="R98" s="170">
        <f>SUM(R99:R105)</f>
        <v>3.8644999999999999E-3</v>
      </c>
      <c r="S98" s="169"/>
      <c r="T98" s="171">
        <f>SUM(T99:T105)</f>
        <v>6.5500000000000006E-5</v>
      </c>
      <c r="AR98" s="172" t="s">
        <v>80</v>
      </c>
      <c r="AT98" s="173" t="s">
        <v>74</v>
      </c>
      <c r="AU98" s="173" t="s">
        <v>84</v>
      </c>
      <c r="AY98" s="172" t="s">
        <v>159</v>
      </c>
      <c r="BK98" s="174">
        <f>SUM(BK99:BK105)</f>
        <v>0</v>
      </c>
    </row>
    <row r="99" spans="1:65" s="2" customFormat="1" ht="24.2" customHeight="1">
      <c r="A99" s="37"/>
      <c r="B99" s="38"/>
      <c r="C99" s="177" t="s">
        <v>80</v>
      </c>
      <c r="D99" s="177" t="s">
        <v>163</v>
      </c>
      <c r="E99" s="178" t="s">
        <v>164</v>
      </c>
      <c r="F99" s="179" t="s">
        <v>165</v>
      </c>
      <c r="G99" s="180" t="s">
        <v>166</v>
      </c>
      <c r="H99" s="181">
        <v>6.55</v>
      </c>
      <c r="I99" s="182"/>
      <c r="J99" s="183">
        <f>ROUND(I99*H99,2)</f>
        <v>0</v>
      </c>
      <c r="K99" s="179" t="s">
        <v>167</v>
      </c>
      <c r="L99" s="42"/>
      <c r="M99" s="184" t="s">
        <v>19</v>
      </c>
      <c r="N99" s="185" t="s">
        <v>46</v>
      </c>
      <c r="O99" s="67"/>
      <c r="P99" s="186">
        <f>O99*H99</f>
        <v>0</v>
      </c>
      <c r="Q99" s="186">
        <v>5.9000000000000003E-4</v>
      </c>
      <c r="R99" s="186">
        <f>Q99*H99</f>
        <v>3.8644999999999999E-3</v>
      </c>
      <c r="S99" s="186">
        <v>1.0000000000000001E-5</v>
      </c>
      <c r="T99" s="187">
        <f>S99*H99</f>
        <v>6.5500000000000006E-5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90</v>
      </c>
      <c r="AT99" s="188" t="s">
        <v>163</v>
      </c>
      <c r="AU99" s="188" t="s">
        <v>87</v>
      </c>
      <c r="AY99" s="20" t="s">
        <v>159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80</v>
      </c>
      <c r="BK99" s="189">
        <f>ROUND(I99*H99,2)</f>
        <v>0</v>
      </c>
      <c r="BL99" s="20" t="s">
        <v>90</v>
      </c>
      <c r="BM99" s="188" t="s">
        <v>1626</v>
      </c>
    </row>
    <row r="100" spans="1:65" s="2" customFormat="1" ht="19.5">
      <c r="A100" s="37"/>
      <c r="B100" s="38"/>
      <c r="C100" s="39"/>
      <c r="D100" s="190" t="s">
        <v>169</v>
      </c>
      <c r="E100" s="39"/>
      <c r="F100" s="191" t="s">
        <v>170</v>
      </c>
      <c r="G100" s="39"/>
      <c r="H100" s="39"/>
      <c r="I100" s="192"/>
      <c r="J100" s="39"/>
      <c r="K100" s="39"/>
      <c r="L100" s="42"/>
      <c r="M100" s="193"/>
      <c r="N100" s="194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169</v>
      </c>
      <c r="AU100" s="20" t="s">
        <v>87</v>
      </c>
    </row>
    <row r="101" spans="1:65" s="2" customFormat="1" ht="11.25">
      <c r="A101" s="37"/>
      <c r="B101" s="38"/>
      <c r="C101" s="39"/>
      <c r="D101" s="195" t="s">
        <v>171</v>
      </c>
      <c r="E101" s="39"/>
      <c r="F101" s="196" t="s">
        <v>172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171</v>
      </c>
      <c r="AU101" s="20" t="s">
        <v>87</v>
      </c>
    </row>
    <row r="102" spans="1:65" s="13" customFormat="1" ht="11.25">
      <c r="B102" s="197"/>
      <c r="C102" s="198"/>
      <c r="D102" s="190" t="s">
        <v>173</v>
      </c>
      <c r="E102" s="199" t="s">
        <v>19</v>
      </c>
      <c r="F102" s="200" t="s">
        <v>999</v>
      </c>
      <c r="G102" s="198"/>
      <c r="H102" s="199" t="s">
        <v>19</v>
      </c>
      <c r="I102" s="201"/>
      <c r="J102" s="198"/>
      <c r="K102" s="198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173</v>
      </c>
      <c r="AU102" s="206" t="s">
        <v>87</v>
      </c>
      <c r="AV102" s="13" t="s">
        <v>80</v>
      </c>
      <c r="AW102" s="13" t="s">
        <v>35</v>
      </c>
      <c r="AX102" s="13" t="s">
        <v>75</v>
      </c>
      <c r="AY102" s="206" t="s">
        <v>159</v>
      </c>
    </row>
    <row r="103" spans="1:65" s="14" customFormat="1" ht="11.25">
      <c r="B103" s="207"/>
      <c r="C103" s="208"/>
      <c r="D103" s="190" t="s">
        <v>173</v>
      </c>
      <c r="E103" s="209" t="s">
        <v>19</v>
      </c>
      <c r="F103" s="210" t="s">
        <v>1627</v>
      </c>
      <c r="G103" s="208"/>
      <c r="H103" s="211">
        <v>3.3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173</v>
      </c>
      <c r="AU103" s="217" t="s">
        <v>87</v>
      </c>
      <c r="AV103" s="14" t="s">
        <v>84</v>
      </c>
      <c r="AW103" s="14" t="s">
        <v>35</v>
      </c>
      <c r="AX103" s="14" t="s">
        <v>75</v>
      </c>
      <c r="AY103" s="217" t="s">
        <v>159</v>
      </c>
    </row>
    <row r="104" spans="1:65" s="13" customFormat="1" ht="11.25">
      <c r="B104" s="197"/>
      <c r="C104" s="198"/>
      <c r="D104" s="190" t="s">
        <v>173</v>
      </c>
      <c r="E104" s="199" t="s">
        <v>19</v>
      </c>
      <c r="F104" s="200" t="s">
        <v>1628</v>
      </c>
      <c r="G104" s="198"/>
      <c r="H104" s="199" t="s">
        <v>19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173</v>
      </c>
      <c r="AU104" s="206" t="s">
        <v>87</v>
      </c>
      <c r="AV104" s="13" t="s">
        <v>80</v>
      </c>
      <c r="AW104" s="13" t="s">
        <v>35</v>
      </c>
      <c r="AX104" s="13" t="s">
        <v>75</v>
      </c>
      <c r="AY104" s="206" t="s">
        <v>159</v>
      </c>
    </row>
    <row r="105" spans="1:65" s="14" customFormat="1" ht="11.25">
      <c r="B105" s="207"/>
      <c r="C105" s="208"/>
      <c r="D105" s="190" t="s">
        <v>173</v>
      </c>
      <c r="E105" s="209" t="s">
        <v>19</v>
      </c>
      <c r="F105" s="210" t="s">
        <v>1629</v>
      </c>
      <c r="G105" s="208"/>
      <c r="H105" s="211">
        <v>3.25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173</v>
      </c>
      <c r="AU105" s="217" t="s">
        <v>87</v>
      </c>
      <c r="AV105" s="14" t="s">
        <v>84</v>
      </c>
      <c r="AW105" s="14" t="s">
        <v>35</v>
      </c>
      <c r="AX105" s="14" t="s">
        <v>75</v>
      </c>
      <c r="AY105" s="217" t="s">
        <v>159</v>
      </c>
    </row>
    <row r="106" spans="1:65" s="12" customFormat="1" ht="22.9" customHeight="1">
      <c r="B106" s="161"/>
      <c r="C106" s="162"/>
      <c r="D106" s="163" t="s">
        <v>74</v>
      </c>
      <c r="E106" s="175" t="s">
        <v>96</v>
      </c>
      <c r="F106" s="175" t="s">
        <v>211</v>
      </c>
      <c r="G106" s="162"/>
      <c r="H106" s="162"/>
      <c r="I106" s="165"/>
      <c r="J106" s="176">
        <f>BK106</f>
        <v>0</v>
      </c>
      <c r="K106" s="162"/>
      <c r="L106" s="167"/>
      <c r="M106" s="168"/>
      <c r="N106" s="169"/>
      <c r="O106" s="169"/>
      <c r="P106" s="170">
        <f>P107</f>
        <v>0</v>
      </c>
      <c r="Q106" s="169"/>
      <c r="R106" s="170">
        <f>R107</f>
        <v>1.2730294799999997</v>
      </c>
      <c r="S106" s="169"/>
      <c r="T106" s="171">
        <f>T107</f>
        <v>5.8949999999999996E-4</v>
      </c>
      <c r="AR106" s="172" t="s">
        <v>80</v>
      </c>
      <c r="AT106" s="173" t="s">
        <v>74</v>
      </c>
      <c r="AU106" s="173" t="s">
        <v>80</v>
      </c>
      <c r="AY106" s="172" t="s">
        <v>159</v>
      </c>
      <c r="BK106" s="174">
        <f>BK107</f>
        <v>0</v>
      </c>
    </row>
    <row r="107" spans="1:65" s="12" customFormat="1" ht="20.85" customHeight="1">
      <c r="B107" s="161"/>
      <c r="C107" s="162"/>
      <c r="D107" s="163" t="s">
        <v>74</v>
      </c>
      <c r="E107" s="175" t="s">
        <v>229</v>
      </c>
      <c r="F107" s="175" t="s">
        <v>230</v>
      </c>
      <c r="G107" s="162"/>
      <c r="H107" s="162"/>
      <c r="I107" s="165"/>
      <c r="J107" s="176">
        <f>BK107</f>
        <v>0</v>
      </c>
      <c r="K107" s="162"/>
      <c r="L107" s="167"/>
      <c r="M107" s="168"/>
      <c r="N107" s="169"/>
      <c r="O107" s="169"/>
      <c r="P107" s="170">
        <f>SUM(P108:P154)</f>
        <v>0</v>
      </c>
      <c r="Q107" s="169"/>
      <c r="R107" s="170">
        <f>SUM(R108:R154)</f>
        <v>1.2730294799999997</v>
      </c>
      <c r="S107" s="169"/>
      <c r="T107" s="171">
        <f>SUM(T108:T154)</f>
        <v>5.8949999999999996E-4</v>
      </c>
      <c r="AR107" s="172" t="s">
        <v>80</v>
      </c>
      <c r="AT107" s="173" t="s">
        <v>74</v>
      </c>
      <c r="AU107" s="173" t="s">
        <v>84</v>
      </c>
      <c r="AY107" s="172" t="s">
        <v>159</v>
      </c>
      <c r="BK107" s="174">
        <f>SUM(BK108:BK154)</f>
        <v>0</v>
      </c>
    </row>
    <row r="108" spans="1:65" s="2" customFormat="1" ht="24.2" customHeight="1">
      <c r="A108" s="37"/>
      <c r="B108" s="38"/>
      <c r="C108" s="177" t="s">
        <v>84</v>
      </c>
      <c r="D108" s="177" t="s">
        <v>163</v>
      </c>
      <c r="E108" s="178" t="s">
        <v>678</v>
      </c>
      <c r="F108" s="179" t="s">
        <v>679</v>
      </c>
      <c r="G108" s="180" t="s">
        <v>233</v>
      </c>
      <c r="H108" s="181">
        <v>18.890999999999998</v>
      </c>
      <c r="I108" s="182"/>
      <c r="J108" s="183">
        <f>ROUND(I108*H108,2)</f>
        <v>0</v>
      </c>
      <c r="K108" s="179" t="s">
        <v>167</v>
      </c>
      <c r="L108" s="42"/>
      <c r="M108" s="184" t="s">
        <v>19</v>
      </c>
      <c r="N108" s="185" t="s">
        <v>46</v>
      </c>
      <c r="O108" s="67"/>
      <c r="P108" s="186">
        <f>O108*H108</f>
        <v>0</v>
      </c>
      <c r="Q108" s="186">
        <v>5.4299999999999999E-3</v>
      </c>
      <c r="R108" s="186">
        <f>Q108*H108</f>
        <v>0.10257812999999999</v>
      </c>
      <c r="S108" s="186">
        <v>0</v>
      </c>
      <c r="T108" s="18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8" t="s">
        <v>90</v>
      </c>
      <c r="AT108" s="188" t="s">
        <v>163</v>
      </c>
      <c r="AU108" s="188" t="s">
        <v>87</v>
      </c>
      <c r="AY108" s="20" t="s">
        <v>159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20" t="s">
        <v>80</v>
      </c>
      <c r="BK108" s="189">
        <f>ROUND(I108*H108,2)</f>
        <v>0</v>
      </c>
      <c r="BL108" s="20" t="s">
        <v>90</v>
      </c>
      <c r="BM108" s="188" t="s">
        <v>1630</v>
      </c>
    </row>
    <row r="109" spans="1:65" s="2" customFormat="1" ht="19.5">
      <c r="A109" s="37"/>
      <c r="B109" s="38"/>
      <c r="C109" s="39"/>
      <c r="D109" s="190" t="s">
        <v>169</v>
      </c>
      <c r="E109" s="39"/>
      <c r="F109" s="191" t="s">
        <v>681</v>
      </c>
      <c r="G109" s="39"/>
      <c r="H109" s="39"/>
      <c r="I109" s="192"/>
      <c r="J109" s="39"/>
      <c r="K109" s="39"/>
      <c r="L109" s="42"/>
      <c r="M109" s="193"/>
      <c r="N109" s="194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169</v>
      </c>
      <c r="AU109" s="20" t="s">
        <v>87</v>
      </c>
    </row>
    <row r="110" spans="1:65" s="2" customFormat="1" ht="11.25">
      <c r="A110" s="37"/>
      <c r="B110" s="38"/>
      <c r="C110" s="39"/>
      <c r="D110" s="195" t="s">
        <v>171</v>
      </c>
      <c r="E110" s="39"/>
      <c r="F110" s="196" t="s">
        <v>682</v>
      </c>
      <c r="G110" s="39"/>
      <c r="H110" s="39"/>
      <c r="I110" s="192"/>
      <c r="J110" s="39"/>
      <c r="K110" s="39"/>
      <c r="L110" s="42"/>
      <c r="M110" s="193"/>
      <c r="N110" s="194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171</v>
      </c>
      <c r="AU110" s="20" t="s">
        <v>87</v>
      </c>
    </row>
    <row r="111" spans="1:65" s="13" customFormat="1" ht="11.25">
      <c r="B111" s="197"/>
      <c r="C111" s="198"/>
      <c r="D111" s="190" t="s">
        <v>173</v>
      </c>
      <c r="E111" s="199" t="s">
        <v>19</v>
      </c>
      <c r="F111" s="200" t="s">
        <v>1003</v>
      </c>
      <c r="G111" s="198"/>
      <c r="H111" s="199" t="s">
        <v>19</v>
      </c>
      <c r="I111" s="201"/>
      <c r="J111" s="198"/>
      <c r="K111" s="198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173</v>
      </c>
      <c r="AU111" s="206" t="s">
        <v>87</v>
      </c>
      <c r="AV111" s="13" t="s">
        <v>80</v>
      </c>
      <c r="AW111" s="13" t="s">
        <v>35</v>
      </c>
      <c r="AX111" s="13" t="s">
        <v>75</v>
      </c>
      <c r="AY111" s="206" t="s">
        <v>159</v>
      </c>
    </row>
    <row r="112" spans="1:65" s="14" customFormat="1" ht="11.25">
      <c r="B112" s="207"/>
      <c r="C112" s="208"/>
      <c r="D112" s="190" t="s">
        <v>173</v>
      </c>
      <c r="E112" s="209" t="s">
        <v>19</v>
      </c>
      <c r="F112" s="210" t="s">
        <v>1631</v>
      </c>
      <c r="G112" s="208"/>
      <c r="H112" s="211">
        <v>25.541</v>
      </c>
      <c r="I112" s="212"/>
      <c r="J112" s="208"/>
      <c r="K112" s="208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173</v>
      </c>
      <c r="AU112" s="217" t="s">
        <v>87</v>
      </c>
      <c r="AV112" s="14" t="s">
        <v>84</v>
      </c>
      <c r="AW112" s="14" t="s">
        <v>35</v>
      </c>
      <c r="AX112" s="14" t="s">
        <v>75</v>
      </c>
      <c r="AY112" s="217" t="s">
        <v>159</v>
      </c>
    </row>
    <row r="113" spans="1:65" s="13" customFormat="1" ht="11.25">
      <c r="B113" s="197"/>
      <c r="C113" s="198"/>
      <c r="D113" s="190" t="s">
        <v>173</v>
      </c>
      <c r="E113" s="199" t="s">
        <v>19</v>
      </c>
      <c r="F113" s="200" t="s">
        <v>1005</v>
      </c>
      <c r="G113" s="198"/>
      <c r="H113" s="199" t="s">
        <v>19</v>
      </c>
      <c r="I113" s="201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173</v>
      </c>
      <c r="AU113" s="206" t="s">
        <v>87</v>
      </c>
      <c r="AV113" s="13" t="s">
        <v>80</v>
      </c>
      <c r="AW113" s="13" t="s">
        <v>35</v>
      </c>
      <c r="AX113" s="13" t="s">
        <v>75</v>
      </c>
      <c r="AY113" s="206" t="s">
        <v>159</v>
      </c>
    </row>
    <row r="114" spans="1:65" s="14" customFormat="1" ht="11.25">
      <c r="B114" s="207"/>
      <c r="C114" s="208"/>
      <c r="D114" s="190" t="s">
        <v>173</v>
      </c>
      <c r="E114" s="209" t="s">
        <v>19</v>
      </c>
      <c r="F114" s="210" t="s">
        <v>1632</v>
      </c>
      <c r="G114" s="208"/>
      <c r="H114" s="211">
        <v>-1.46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173</v>
      </c>
      <c r="AU114" s="217" t="s">
        <v>87</v>
      </c>
      <c r="AV114" s="14" t="s">
        <v>84</v>
      </c>
      <c r="AW114" s="14" t="s">
        <v>35</v>
      </c>
      <c r="AX114" s="14" t="s">
        <v>75</v>
      </c>
      <c r="AY114" s="217" t="s">
        <v>159</v>
      </c>
    </row>
    <row r="115" spans="1:65" s="13" customFormat="1" ht="11.25">
      <c r="B115" s="197"/>
      <c r="C115" s="198"/>
      <c r="D115" s="190" t="s">
        <v>173</v>
      </c>
      <c r="E115" s="199" t="s">
        <v>19</v>
      </c>
      <c r="F115" s="200" t="s">
        <v>1109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173</v>
      </c>
      <c r="AU115" s="206" t="s">
        <v>87</v>
      </c>
      <c r="AV115" s="13" t="s">
        <v>80</v>
      </c>
      <c r="AW115" s="13" t="s">
        <v>35</v>
      </c>
      <c r="AX115" s="13" t="s">
        <v>75</v>
      </c>
      <c r="AY115" s="206" t="s">
        <v>159</v>
      </c>
    </row>
    <row r="116" spans="1:65" s="14" customFormat="1" ht="11.25">
      <c r="B116" s="207"/>
      <c r="C116" s="208"/>
      <c r="D116" s="190" t="s">
        <v>173</v>
      </c>
      <c r="E116" s="209" t="s">
        <v>19</v>
      </c>
      <c r="F116" s="210" t="s">
        <v>1633</v>
      </c>
      <c r="G116" s="208"/>
      <c r="H116" s="211">
        <v>-10.02</v>
      </c>
      <c r="I116" s="212"/>
      <c r="J116" s="208"/>
      <c r="K116" s="208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173</v>
      </c>
      <c r="AU116" s="217" t="s">
        <v>87</v>
      </c>
      <c r="AV116" s="14" t="s">
        <v>84</v>
      </c>
      <c r="AW116" s="14" t="s">
        <v>35</v>
      </c>
      <c r="AX116" s="14" t="s">
        <v>75</v>
      </c>
      <c r="AY116" s="217" t="s">
        <v>159</v>
      </c>
    </row>
    <row r="117" spans="1:65" s="13" customFormat="1" ht="11.25">
      <c r="B117" s="197"/>
      <c r="C117" s="198"/>
      <c r="D117" s="190" t="s">
        <v>173</v>
      </c>
      <c r="E117" s="199" t="s">
        <v>19</v>
      </c>
      <c r="F117" s="200" t="s">
        <v>1634</v>
      </c>
      <c r="G117" s="198"/>
      <c r="H117" s="199" t="s">
        <v>19</v>
      </c>
      <c r="I117" s="201"/>
      <c r="J117" s="198"/>
      <c r="K117" s="198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173</v>
      </c>
      <c r="AU117" s="206" t="s">
        <v>87</v>
      </c>
      <c r="AV117" s="13" t="s">
        <v>80</v>
      </c>
      <c r="AW117" s="13" t="s">
        <v>35</v>
      </c>
      <c r="AX117" s="13" t="s">
        <v>75</v>
      </c>
      <c r="AY117" s="206" t="s">
        <v>159</v>
      </c>
    </row>
    <row r="118" spans="1:65" s="14" customFormat="1" ht="11.25">
      <c r="B118" s="207"/>
      <c r="C118" s="208"/>
      <c r="D118" s="190" t="s">
        <v>173</v>
      </c>
      <c r="E118" s="209" t="s">
        <v>19</v>
      </c>
      <c r="F118" s="210" t="s">
        <v>1635</v>
      </c>
      <c r="G118" s="208"/>
      <c r="H118" s="211">
        <v>4.83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173</v>
      </c>
      <c r="AU118" s="217" t="s">
        <v>87</v>
      </c>
      <c r="AV118" s="14" t="s">
        <v>84</v>
      </c>
      <c r="AW118" s="14" t="s">
        <v>35</v>
      </c>
      <c r="AX118" s="14" t="s">
        <v>75</v>
      </c>
      <c r="AY118" s="217" t="s">
        <v>159</v>
      </c>
    </row>
    <row r="119" spans="1:65" s="15" customFormat="1" ht="11.25">
      <c r="B119" s="218"/>
      <c r="C119" s="219"/>
      <c r="D119" s="190" t="s">
        <v>173</v>
      </c>
      <c r="E119" s="220" t="s">
        <v>19</v>
      </c>
      <c r="F119" s="221" t="s">
        <v>272</v>
      </c>
      <c r="G119" s="219"/>
      <c r="H119" s="222">
        <v>18.890999999999998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173</v>
      </c>
      <c r="AU119" s="228" t="s">
        <v>87</v>
      </c>
      <c r="AV119" s="15" t="s">
        <v>90</v>
      </c>
      <c r="AW119" s="15" t="s">
        <v>35</v>
      </c>
      <c r="AX119" s="15" t="s">
        <v>80</v>
      </c>
      <c r="AY119" s="228" t="s">
        <v>159</v>
      </c>
    </row>
    <row r="120" spans="1:65" s="2" customFormat="1" ht="24.2" customHeight="1">
      <c r="A120" s="37"/>
      <c r="B120" s="38"/>
      <c r="C120" s="177" t="s">
        <v>87</v>
      </c>
      <c r="D120" s="177" t="s">
        <v>163</v>
      </c>
      <c r="E120" s="178" t="s">
        <v>1396</v>
      </c>
      <c r="F120" s="179" t="s">
        <v>1397</v>
      </c>
      <c r="G120" s="180" t="s">
        <v>233</v>
      </c>
      <c r="H120" s="181">
        <v>11.01</v>
      </c>
      <c r="I120" s="182"/>
      <c r="J120" s="183">
        <f>ROUND(I120*H120,2)</f>
        <v>0</v>
      </c>
      <c r="K120" s="179" t="s">
        <v>167</v>
      </c>
      <c r="L120" s="42"/>
      <c r="M120" s="184" t="s">
        <v>19</v>
      </c>
      <c r="N120" s="185" t="s">
        <v>46</v>
      </c>
      <c r="O120" s="67"/>
      <c r="P120" s="186">
        <f>O120*H120</f>
        <v>0</v>
      </c>
      <c r="Q120" s="186">
        <v>6.6059999999999994E-2</v>
      </c>
      <c r="R120" s="186">
        <f>Q120*H120</f>
        <v>0.72732059999999987</v>
      </c>
      <c r="S120" s="186">
        <v>0</v>
      </c>
      <c r="T120" s="18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8" t="s">
        <v>90</v>
      </c>
      <c r="AT120" s="188" t="s">
        <v>163</v>
      </c>
      <c r="AU120" s="188" t="s">
        <v>87</v>
      </c>
      <c r="AY120" s="20" t="s">
        <v>159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80</v>
      </c>
      <c r="BK120" s="189">
        <f>ROUND(I120*H120,2)</f>
        <v>0</v>
      </c>
      <c r="BL120" s="20" t="s">
        <v>90</v>
      </c>
      <c r="BM120" s="188" t="s">
        <v>1636</v>
      </c>
    </row>
    <row r="121" spans="1:65" s="2" customFormat="1" ht="19.5">
      <c r="A121" s="37"/>
      <c r="B121" s="38"/>
      <c r="C121" s="39"/>
      <c r="D121" s="190" t="s">
        <v>169</v>
      </c>
      <c r="E121" s="39"/>
      <c r="F121" s="191" t="s">
        <v>1399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169</v>
      </c>
      <c r="AU121" s="20" t="s">
        <v>87</v>
      </c>
    </row>
    <row r="122" spans="1:65" s="2" customFormat="1" ht="11.25">
      <c r="A122" s="37"/>
      <c r="B122" s="38"/>
      <c r="C122" s="39"/>
      <c r="D122" s="195" t="s">
        <v>171</v>
      </c>
      <c r="E122" s="39"/>
      <c r="F122" s="196" t="s">
        <v>1400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171</v>
      </c>
      <c r="AU122" s="20" t="s">
        <v>87</v>
      </c>
    </row>
    <row r="123" spans="1:65" s="13" customFormat="1" ht="11.25">
      <c r="B123" s="197"/>
      <c r="C123" s="198"/>
      <c r="D123" s="190" t="s">
        <v>173</v>
      </c>
      <c r="E123" s="199" t="s">
        <v>19</v>
      </c>
      <c r="F123" s="200" t="s">
        <v>1112</v>
      </c>
      <c r="G123" s="198"/>
      <c r="H123" s="199" t="s">
        <v>19</v>
      </c>
      <c r="I123" s="201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173</v>
      </c>
      <c r="AU123" s="206" t="s">
        <v>87</v>
      </c>
      <c r="AV123" s="13" t="s">
        <v>80</v>
      </c>
      <c r="AW123" s="13" t="s">
        <v>35</v>
      </c>
      <c r="AX123" s="13" t="s">
        <v>75</v>
      </c>
      <c r="AY123" s="206" t="s">
        <v>159</v>
      </c>
    </row>
    <row r="124" spans="1:65" s="14" customFormat="1" ht="11.25">
      <c r="B124" s="207"/>
      <c r="C124" s="208"/>
      <c r="D124" s="190" t="s">
        <v>173</v>
      </c>
      <c r="E124" s="209" t="s">
        <v>19</v>
      </c>
      <c r="F124" s="210" t="s">
        <v>1637</v>
      </c>
      <c r="G124" s="208"/>
      <c r="H124" s="211">
        <v>2.64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173</v>
      </c>
      <c r="AU124" s="217" t="s">
        <v>87</v>
      </c>
      <c r="AV124" s="14" t="s">
        <v>84</v>
      </c>
      <c r="AW124" s="14" t="s">
        <v>35</v>
      </c>
      <c r="AX124" s="14" t="s">
        <v>75</v>
      </c>
      <c r="AY124" s="217" t="s">
        <v>159</v>
      </c>
    </row>
    <row r="125" spans="1:65" s="13" customFormat="1" ht="11.25">
      <c r="B125" s="197"/>
      <c r="C125" s="198"/>
      <c r="D125" s="190" t="s">
        <v>173</v>
      </c>
      <c r="E125" s="199" t="s">
        <v>19</v>
      </c>
      <c r="F125" s="200" t="s">
        <v>1628</v>
      </c>
      <c r="G125" s="198"/>
      <c r="H125" s="199" t="s">
        <v>19</v>
      </c>
      <c r="I125" s="201"/>
      <c r="J125" s="198"/>
      <c r="K125" s="198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173</v>
      </c>
      <c r="AU125" s="206" t="s">
        <v>87</v>
      </c>
      <c r="AV125" s="13" t="s">
        <v>80</v>
      </c>
      <c r="AW125" s="13" t="s">
        <v>35</v>
      </c>
      <c r="AX125" s="13" t="s">
        <v>75</v>
      </c>
      <c r="AY125" s="206" t="s">
        <v>159</v>
      </c>
    </row>
    <row r="126" spans="1:65" s="14" customFormat="1" ht="11.25">
      <c r="B126" s="207"/>
      <c r="C126" s="208"/>
      <c r="D126" s="190" t="s">
        <v>173</v>
      </c>
      <c r="E126" s="209" t="s">
        <v>19</v>
      </c>
      <c r="F126" s="210" t="s">
        <v>1638</v>
      </c>
      <c r="G126" s="208"/>
      <c r="H126" s="211">
        <v>1.17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173</v>
      </c>
      <c r="AU126" s="217" t="s">
        <v>87</v>
      </c>
      <c r="AV126" s="14" t="s">
        <v>84</v>
      </c>
      <c r="AW126" s="14" t="s">
        <v>35</v>
      </c>
      <c r="AX126" s="14" t="s">
        <v>75</v>
      </c>
      <c r="AY126" s="217" t="s">
        <v>159</v>
      </c>
    </row>
    <row r="127" spans="1:65" s="14" customFormat="1" ht="11.25">
      <c r="B127" s="207"/>
      <c r="C127" s="208"/>
      <c r="D127" s="190" t="s">
        <v>173</v>
      </c>
      <c r="E127" s="209" t="s">
        <v>19</v>
      </c>
      <c r="F127" s="210" t="s">
        <v>1639</v>
      </c>
      <c r="G127" s="208"/>
      <c r="H127" s="211">
        <v>4.68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173</v>
      </c>
      <c r="AU127" s="217" t="s">
        <v>87</v>
      </c>
      <c r="AV127" s="14" t="s">
        <v>84</v>
      </c>
      <c r="AW127" s="14" t="s">
        <v>35</v>
      </c>
      <c r="AX127" s="14" t="s">
        <v>75</v>
      </c>
      <c r="AY127" s="217" t="s">
        <v>159</v>
      </c>
    </row>
    <row r="128" spans="1:65" s="14" customFormat="1" ht="11.25">
      <c r="B128" s="207"/>
      <c r="C128" s="208"/>
      <c r="D128" s="190" t="s">
        <v>173</v>
      </c>
      <c r="E128" s="209" t="s">
        <v>19</v>
      </c>
      <c r="F128" s="210" t="s">
        <v>1640</v>
      </c>
      <c r="G128" s="208"/>
      <c r="H128" s="211">
        <v>2.52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173</v>
      </c>
      <c r="AU128" s="217" t="s">
        <v>87</v>
      </c>
      <c r="AV128" s="14" t="s">
        <v>84</v>
      </c>
      <c r="AW128" s="14" t="s">
        <v>35</v>
      </c>
      <c r="AX128" s="14" t="s">
        <v>75</v>
      </c>
      <c r="AY128" s="217" t="s">
        <v>159</v>
      </c>
    </row>
    <row r="129" spans="1:65" s="15" customFormat="1" ht="11.25">
      <c r="B129" s="218"/>
      <c r="C129" s="219"/>
      <c r="D129" s="190" t="s">
        <v>173</v>
      </c>
      <c r="E129" s="220" t="s">
        <v>19</v>
      </c>
      <c r="F129" s="221" t="s">
        <v>272</v>
      </c>
      <c r="G129" s="219"/>
      <c r="H129" s="222">
        <v>11.01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173</v>
      </c>
      <c r="AU129" s="228" t="s">
        <v>87</v>
      </c>
      <c r="AV129" s="15" t="s">
        <v>90</v>
      </c>
      <c r="AW129" s="15" t="s">
        <v>35</v>
      </c>
      <c r="AX129" s="15" t="s">
        <v>80</v>
      </c>
      <c r="AY129" s="228" t="s">
        <v>159</v>
      </c>
    </row>
    <row r="130" spans="1:65" s="2" customFormat="1" ht="24.2" customHeight="1">
      <c r="A130" s="37"/>
      <c r="B130" s="38"/>
      <c r="C130" s="177" t="s">
        <v>90</v>
      </c>
      <c r="D130" s="177" t="s">
        <v>163</v>
      </c>
      <c r="E130" s="178" t="s">
        <v>238</v>
      </c>
      <c r="F130" s="179" t="s">
        <v>239</v>
      </c>
      <c r="G130" s="180" t="s">
        <v>233</v>
      </c>
      <c r="H130" s="181">
        <v>11.01</v>
      </c>
      <c r="I130" s="182"/>
      <c r="J130" s="183">
        <f>ROUND(I130*H130,2)</f>
        <v>0</v>
      </c>
      <c r="K130" s="179" t="s">
        <v>167</v>
      </c>
      <c r="L130" s="42"/>
      <c r="M130" s="184" t="s">
        <v>19</v>
      </c>
      <c r="N130" s="185" t="s">
        <v>46</v>
      </c>
      <c r="O130" s="67"/>
      <c r="P130" s="186">
        <f>O130*H130</f>
        <v>0</v>
      </c>
      <c r="Q130" s="186">
        <v>6.4999999999999997E-3</v>
      </c>
      <c r="R130" s="186">
        <f>Q130*H130</f>
        <v>7.156499999999999E-2</v>
      </c>
      <c r="S130" s="186">
        <v>0</v>
      </c>
      <c r="T130" s="18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90</v>
      </c>
      <c r="AT130" s="188" t="s">
        <v>163</v>
      </c>
      <c r="AU130" s="188" t="s">
        <v>87</v>
      </c>
      <c r="AY130" s="20" t="s">
        <v>159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20" t="s">
        <v>80</v>
      </c>
      <c r="BK130" s="189">
        <f>ROUND(I130*H130,2)</f>
        <v>0</v>
      </c>
      <c r="BL130" s="20" t="s">
        <v>90</v>
      </c>
      <c r="BM130" s="188" t="s">
        <v>1641</v>
      </c>
    </row>
    <row r="131" spans="1:65" s="2" customFormat="1" ht="19.5">
      <c r="A131" s="37"/>
      <c r="B131" s="38"/>
      <c r="C131" s="39"/>
      <c r="D131" s="190" t="s">
        <v>169</v>
      </c>
      <c r="E131" s="39"/>
      <c r="F131" s="191" t="s">
        <v>241</v>
      </c>
      <c r="G131" s="39"/>
      <c r="H131" s="39"/>
      <c r="I131" s="192"/>
      <c r="J131" s="39"/>
      <c r="K131" s="39"/>
      <c r="L131" s="42"/>
      <c r="M131" s="193"/>
      <c r="N131" s="194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169</v>
      </c>
      <c r="AU131" s="20" t="s">
        <v>87</v>
      </c>
    </row>
    <row r="132" spans="1:65" s="2" customFormat="1" ht="11.25">
      <c r="A132" s="37"/>
      <c r="B132" s="38"/>
      <c r="C132" s="39"/>
      <c r="D132" s="195" t="s">
        <v>171</v>
      </c>
      <c r="E132" s="39"/>
      <c r="F132" s="196" t="s">
        <v>242</v>
      </c>
      <c r="G132" s="39"/>
      <c r="H132" s="39"/>
      <c r="I132" s="192"/>
      <c r="J132" s="39"/>
      <c r="K132" s="39"/>
      <c r="L132" s="42"/>
      <c r="M132" s="193"/>
      <c r="N132" s="194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171</v>
      </c>
      <c r="AU132" s="20" t="s">
        <v>87</v>
      </c>
    </row>
    <row r="133" spans="1:65" s="14" customFormat="1" ht="11.25">
      <c r="B133" s="207"/>
      <c r="C133" s="208"/>
      <c r="D133" s="190" t="s">
        <v>173</v>
      </c>
      <c r="E133" s="209" t="s">
        <v>19</v>
      </c>
      <c r="F133" s="210" t="s">
        <v>1642</v>
      </c>
      <c r="G133" s="208"/>
      <c r="H133" s="211">
        <v>11.01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173</v>
      </c>
      <c r="AU133" s="217" t="s">
        <v>87</v>
      </c>
      <c r="AV133" s="14" t="s">
        <v>84</v>
      </c>
      <c r="AW133" s="14" t="s">
        <v>35</v>
      </c>
      <c r="AX133" s="14" t="s">
        <v>80</v>
      </c>
      <c r="AY133" s="217" t="s">
        <v>159</v>
      </c>
    </row>
    <row r="134" spans="1:65" s="2" customFormat="1" ht="24.2" customHeight="1">
      <c r="A134" s="37"/>
      <c r="B134" s="38"/>
      <c r="C134" s="177" t="s">
        <v>93</v>
      </c>
      <c r="D134" s="177" t="s">
        <v>163</v>
      </c>
      <c r="E134" s="178" t="s">
        <v>243</v>
      </c>
      <c r="F134" s="179" t="s">
        <v>244</v>
      </c>
      <c r="G134" s="180" t="s">
        <v>233</v>
      </c>
      <c r="H134" s="181">
        <v>22.02</v>
      </c>
      <c r="I134" s="182"/>
      <c r="J134" s="183">
        <f>ROUND(I134*H134,2)</f>
        <v>0</v>
      </c>
      <c r="K134" s="179" t="s">
        <v>167</v>
      </c>
      <c r="L134" s="42"/>
      <c r="M134" s="184" t="s">
        <v>19</v>
      </c>
      <c r="N134" s="185" t="s">
        <v>46</v>
      </c>
      <c r="O134" s="67"/>
      <c r="P134" s="186">
        <f>O134*H134</f>
        <v>0</v>
      </c>
      <c r="Q134" s="186">
        <v>1.67E-2</v>
      </c>
      <c r="R134" s="186">
        <f>Q134*H134</f>
        <v>0.36773400000000001</v>
      </c>
      <c r="S134" s="186">
        <v>0</v>
      </c>
      <c r="T134" s="18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8" t="s">
        <v>228</v>
      </c>
      <c r="AT134" s="188" t="s">
        <v>163</v>
      </c>
      <c r="AU134" s="188" t="s">
        <v>87</v>
      </c>
      <c r="AY134" s="20" t="s">
        <v>159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20" t="s">
        <v>80</v>
      </c>
      <c r="BK134" s="189">
        <f>ROUND(I134*H134,2)</f>
        <v>0</v>
      </c>
      <c r="BL134" s="20" t="s">
        <v>228</v>
      </c>
      <c r="BM134" s="188" t="s">
        <v>1643</v>
      </c>
    </row>
    <row r="135" spans="1:65" s="2" customFormat="1" ht="19.5">
      <c r="A135" s="37"/>
      <c r="B135" s="38"/>
      <c r="C135" s="39"/>
      <c r="D135" s="190" t="s">
        <v>169</v>
      </c>
      <c r="E135" s="39"/>
      <c r="F135" s="191" t="s">
        <v>246</v>
      </c>
      <c r="G135" s="39"/>
      <c r="H135" s="39"/>
      <c r="I135" s="192"/>
      <c r="J135" s="39"/>
      <c r="K135" s="39"/>
      <c r="L135" s="42"/>
      <c r="M135" s="193"/>
      <c r="N135" s="194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169</v>
      </c>
      <c r="AU135" s="20" t="s">
        <v>87</v>
      </c>
    </row>
    <row r="136" spans="1:65" s="2" customFormat="1" ht="11.25">
      <c r="A136" s="37"/>
      <c r="B136" s="38"/>
      <c r="C136" s="39"/>
      <c r="D136" s="195" t="s">
        <v>171</v>
      </c>
      <c r="E136" s="39"/>
      <c r="F136" s="196" t="s">
        <v>247</v>
      </c>
      <c r="G136" s="39"/>
      <c r="H136" s="39"/>
      <c r="I136" s="192"/>
      <c r="J136" s="39"/>
      <c r="K136" s="39"/>
      <c r="L136" s="42"/>
      <c r="M136" s="193"/>
      <c r="N136" s="194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171</v>
      </c>
      <c r="AU136" s="20" t="s">
        <v>87</v>
      </c>
    </row>
    <row r="137" spans="1:65" s="13" customFormat="1" ht="11.25">
      <c r="B137" s="197"/>
      <c r="C137" s="198"/>
      <c r="D137" s="190" t="s">
        <v>173</v>
      </c>
      <c r="E137" s="199" t="s">
        <v>19</v>
      </c>
      <c r="F137" s="200" t="s">
        <v>1112</v>
      </c>
      <c r="G137" s="198"/>
      <c r="H137" s="199" t="s">
        <v>19</v>
      </c>
      <c r="I137" s="201"/>
      <c r="J137" s="198"/>
      <c r="K137" s="198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173</v>
      </c>
      <c r="AU137" s="206" t="s">
        <v>87</v>
      </c>
      <c r="AV137" s="13" t="s">
        <v>80</v>
      </c>
      <c r="AW137" s="13" t="s">
        <v>35</v>
      </c>
      <c r="AX137" s="13" t="s">
        <v>75</v>
      </c>
      <c r="AY137" s="206" t="s">
        <v>159</v>
      </c>
    </row>
    <row r="138" spans="1:65" s="14" customFormat="1" ht="11.25">
      <c r="B138" s="207"/>
      <c r="C138" s="208"/>
      <c r="D138" s="190" t="s">
        <v>173</v>
      </c>
      <c r="E138" s="209" t="s">
        <v>19</v>
      </c>
      <c r="F138" s="210" t="s">
        <v>1637</v>
      </c>
      <c r="G138" s="208"/>
      <c r="H138" s="211">
        <v>2.64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173</v>
      </c>
      <c r="AU138" s="217" t="s">
        <v>87</v>
      </c>
      <c r="AV138" s="14" t="s">
        <v>84</v>
      </c>
      <c r="AW138" s="14" t="s">
        <v>35</v>
      </c>
      <c r="AX138" s="14" t="s">
        <v>75</v>
      </c>
      <c r="AY138" s="217" t="s">
        <v>159</v>
      </c>
    </row>
    <row r="139" spans="1:65" s="13" customFormat="1" ht="11.25">
      <c r="B139" s="197"/>
      <c r="C139" s="198"/>
      <c r="D139" s="190" t="s">
        <v>173</v>
      </c>
      <c r="E139" s="199" t="s">
        <v>19</v>
      </c>
      <c r="F139" s="200" t="s">
        <v>1628</v>
      </c>
      <c r="G139" s="198"/>
      <c r="H139" s="199" t="s">
        <v>19</v>
      </c>
      <c r="I139" s="201"/>
      <c r="J139" s="198"/>
      <c r="K139" s="198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173</v>
      </c>
      <c r="AU139" s="206" t="s">
        <v>87</v>
      </c>
      <c r="AV139" s="13" t="s">
        <v>80</v>
      </c>
      <c r="AW139" s="13" t="s">
        <v>35</v>
      </c>
      <c r="AX139" s="13" t="s">
        <v>75</v>
      </c>
      <c r="AY139" s="206" t="s">
        <v>159</v>
      </c>
    </row>
    <row r="140" spans="1:65" s="14" customFormat="1" ht="11.25">
      <c r="B140" s="207"/>
      <c r="C140" s="208"/>
      <c r="D140" s="190" t="s">
        <v>173</v>
      </c>
      <c r="E140" s="209" t="s">
        <v>19</v>
      </c>
      <c r="F140" s="210" t="s">
        <v>1638</v>
      </c>
      <c r="G140" s="208"/>
      <c r="H140" s="211">
        <v>1.17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173</v>
      </c>
      <c r="AU140" s="217" t="s">
        <v>87</v>
      </c>
      <c r="AV140" s="14" t="s">
        <v>84</v>
      </c>
      <c r="AW140" s="14" t="s">
        <v>35</v>
      </c>
      <c r="AX140" s="14" t="s">
        <v>75</v>
      </c>
      <c r="AY140" s="217" t="s">
        <v>159</v>
      </c>
    </row>
    <row r="141" spans="1:65" s="14" customFormat="1" ht="11.25">
      <c r="B141" s="207"/>
      <c r="C141" s="208"/>
      <c r="D141" s="190" t="s">
        <v>173</v>
      </c>
      <c r="E141" s="209" t="s">
        <v>19</v>
      </c>
      <c r="F141" s="210" t="s">
        <v>1639</v>
      </c>
      <c r="G141" s="208"/>
      <c r="H141" s="211">
        <v>4.68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173</v>
      </c>
      <c r="AU141" s="217" t="s">
        <v>87</v>
      </c>
      <c r="AV141" s="14" t="s">
        <v>84</v>
      </c>
      <c r="AW141" s="14" t="s">
        <v>35</v>
      </c>
      <c r="AX141" s="14" t="s">
        <v>75</v>
      </c>
      <c r="AY141" s="217" t="s">
        <v>159</v>
      </c>
    </row>
    <row r="142" spans="1:65" s="14" customFormat="1" ht="11.25">
      <c r="B142" s="207"/>
      <c r="C142" s="208"/>
      <c r="D142" s="190" t="s">
        <v>173</v>
      </c>
      <c r="E142" s="209" t="s">
        <v>19</v>
      </c>
      <c r="F142" s="210" t="s">
        <v>1640</v>
      </c>
      <c r="G142" s="208"/>
      <c r="H142" s="211">
        <v>2.52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173</v>
      </c>
      <c r="AU142" s="217" t="s">
        <v>87</v>
      </c>
      <c r="AV142" s="14" t="s">
        <v>84</v>
      </c>
      <c r="AW142" s="14" t="s">
        <v>35</v>
      </c>
      <c r="AX142" s="14" t="s">
        <v>75</v>
      </c>
      <c r="AY142" s="217" t="s">
        <v>159</v>
      </c>
    </row>
    <row r="143" spans="1:65" s="15" customFormat="1" ht="11.25">
      <c r="B143" s="218"/>
      <c r="C143" s="219"/>
      <c r="D143" s="190" t="s">
        <v>173</v>
      </c>
      <c r="E143" s="220" t="s">
        <v>19</v>
      </c>
      <c r="F143" s="221" t="s">
        <v>272</v>
      </c>
      <c r="G143" s="219"/>
      <c r="H143" s="222">
        <v>11.01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173</v>
      </c>
      <c r="AU143" s="228" t="s">
        <v>87</v>
      </c>
      <c r="AV143" s="15" t="s">
        <v>90</v>
      </c>
      <c r="AW143" s="15" t="s">
        <v>35</v>
      </c>
      <c r="AX143" s="15" t="s">
        <v>80</v>
      </c>
      <c r="AY143" s="228" t="s">
        <v>159</v>
      </c>
    </row>
    <row r="144" spans="1:65" s="14" customFormat="1" ht="11.25">
      <c r="B144" s="207"/>
      <c r="C144" s="208"/>
      <c r="D144" s="190" t="s">
        <v>173</v>
      </c>
      <c r="E144" s="208"/>
      <c r="F144" s="210" t="s">
        <v>1644</v>
      </c>
      <c r="G144" s="208"/>
      <c r="H144" s="211">
        <v>22.02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173</v>
      </c>
      <c r="AU144" s="217" t="s">
        <v>87</v>
      </c>
      <c r="AV144" s="14" t="s">
        <v>84</v>
      </c>
      <c r="AW144" s="14" t="s">
        <v>4</v>
      </c>
      <c r="AX144" s="14" t="s">
        <v>80</v>
      </c>
      <c r="AY144" s="217" t="s">
        <v>159</v>
      </c>
    </row>
    <row r="145" spans="1:65" s="2" customFormat="1" ht="16.5" customHeight="1">
      <c r="A145" s="37"/>
      <c r="B145" s="38"/>
      <c r="C145" s="177" t="s">
        <v>96</v>
      </c>
      <c r="D145" s="177" t="s">
        <v>163</v>
      </c>
      <c r="E145" s="178" t="s">
        <v>280</v>
      </c>
      <c r="F145" s="179" t="s">
        <v>281</v>
      </c>
      <c r="G145" s="180" t="s">
        <v>233</v>
      </c>
      <c r="H145" s="181">
        <v>9.8249999999999993</v>
      </c>
      <c r="I145" s="182"/>
      <c r="J145" s="183">
        <f>ROUND(I145*H145,2)</f>
        <v>0</v>
      </c>
      <c r="K145" s="179" t="s">
        <v>167</v>
      </c>
      <c r="L145" s="42"/>
      <c r="M145" s="184" t="s">
        <v>19</v>
      </c>
      <c r="N145" s="185" t="s">
        <v>46</v>
      </c>
      <c r="O145" s="67"/>
      <c r="P145" s="186">
        <f>O145*H145</f>
        <v>0</v>
      </c>
      <c r="Q145" s="186">
        <v>3.8999999999999999E-4</v>
      </c>
      <c r="R145" s="186">
        <f>Q145*H145</f>
        <v>3.8317499999999997E-3</v>
      </c>
      <c r="S145" s="186">
        <v>6.0000000000000002E-5</v>
      </c>
      <c r="T145" s="187">
        <f>S145*H145</f>
        <v>5.8949999999999996E-4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90</v>
      </c>
      <c r="AT145" s="188" t="s">
        <v>163</v>
      </c>
      <c r="AU145" s="188" t="s">
        <v>87</v>
      </c>
      <c r="AY145" s="20" t="s">
        <v>159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20" t="s">
        <v>80</v>
      </c>
      <c r="BK145" s="189">
        <f>ROUND(I145*H145,2)</f>
        <v>0</v>
      </c>
      <c r="BL145" s="20" t="s">
        <v>90</v>
      </c>
      <c r="BM145" s="188" t="s">
        <v>1645</v>
      </c>
    </row>
    <row r="146" spans="1:65" s="2" customFormat="1" ht="19.5">
      <c r="A146" s="37"/>
      <c r="B146" s="38"/>
      <c r="C146" s="39"/>
      <c r="D146" s="190" t="s">
        <v>169</v>
      </c>
      <c r="E146" s="39"/>
      <c r="F146" s="191" t="s">
        <v>283</v>
      </c>
      <c r="G146" s="39"/>
      <c r="H146" s="39"/>
      <c r="I146" s="192"/>
      <c r="J146" s="39"/>
      <c r="K146" s="39"/>
      <c r="L146" s="42"/>
      <c r="M146" s="193"/>
      <c r="N146" s="194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169</v>
      </c>
      <c r="AU146" s="20" t="s">
        <v>87</v>
      </c>
    </row>
    <row r="147" spans="1:65" s="2" customFormat="1" ht="11.25">
      <c r="A147" s="37"/>
      <c r="B147" s="38"/>
      <c r="C147" s="39"/>
      <c r="D147" s="195" t="s">
        <v>171</v>
      </c>
      <c r="E147" s="39"/>
      <c r="F147" s="196" t="s">
        <v>284</v>
      </c>
      <c r="G147" s="39"/>
      <c r="H147" s="39"/>
      <c r="I147" s="192"/>
      <c r="J147" s="39"/>
      <c r="K147" s="39"/>
      <c r="L147" s="42"/>
      <c r="M147" s="193"/>
      <c r="N147" s="194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171</v>
      </c>
      <c r="AU147" s="20" t="s">
        <v>87</v>
      </c>
    </row>
    <row r="148" spans="1:65" s="13" customFormat="1" ht="11.25">
      <c r="B148" s="197"/>
      <c r="C148" s="198"/>
      <c r="D148" s="190" t="s">
        <v>173</v>
      </c>
      <c r="E148" s="199" t="s">
        <v>19</v>
      </c>
      <c r="F148" s="200" t="s">
        <v>1036</v>
      </c>
      <c r="G148" s="198"/>
      <c r="H148" s="199" t="s">
        <v>19</v>
      </c>
      <c r="I148" s="201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173</v>
      </c>
      <c r="AU148" s="206" t="s">
        <v>87</v>
      </c>
      <c r="AV148" s="13" t="s">
        <v>80</v>
      </c>
      <c r="AW148" s="13" t="s">
        <v>35</v>
      </c>
      <c r="AX148" s="13" t="s">
        <v>75</v>
      </c>
      <c r="AY148" s="206" t="s">
        <v>159</v>
      </c>
    </row>
    <row r="149" spans="1:65" s="14" customFormat="1" ht="11.25">
      <c r="B149" s="207"/>
      <c r="C149" s="208"/>
      <c r="D149" s="190" t="s">
        <v>173</v>
      </c>
      <c r="E149" s="209" t="s">
        <v>19</v>
      </c>
      <c r="F149" s="210" t="s">
        <v>1646</v>
      </c>
      <c r="G149" s="208"/>
      <c r="H149" s="211">
        <v>1.65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173</v>
      </c>
      <c r="AU149" s="217" t="s">
        <v>87</v>
      </c>
      <c r="AV149" s="14" t="s">
        <v>84</v>
      </c>
      <c r="AW149" s="14" t="s">
        <v>35</v>
      </c>
      <c r="AX149" s="14" t="s">
        <v>75</v>
      </c>
      <c r="AY149" s="217" t="s">
        <v>159</v>
      </c>
    </row>
    <row r="150" spans="1:65" s="14" customFormat="1" ht="11.25">
      <c r="B150" s="207"/>
      <c r="C150" s="208"/>
      <c r="D150" s="190" t="s">
        <v>173</v>
      </c>
      <c r="E150" s="209" t="s">
        <v>19</v>
      </c>
      <c r="F150" s="210" t="s">
        <v>1647</v>
      </c>
      <c r="G150" s="208"/>
      <c r="H150" s="211">
        <v>3.25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173</v>
      </c>
      <c r="AU150" s="217" t="s">
        <v>87</v>
      </c>
      <c r="AV150" s="14" t="s">
        <v>84</v>
      </c>
      <c r="AW150" s="14" t="s">
        <v>35</v>
      </c>
      <c r="AX150" s="14" t="s">
        <v>75</v>
      </c>
      <c r="AY150" s="217" t="s">
        <v>159</v>
      </c>
    </row>
    <row r="151" spans="1:65" s="13" customFormat="1" ht="11.25">
      <c r="B151" s="197"/>
      <c r="C151" s="198"/>
      <c r="D151" s="190" t="s">
        <v>173</v>
      </c>
      <c r="E151" s="199" t="s">
        <v>19</v>
      </c>
      <c r="F151" s="200" t="s">
        <v>1038</v>
      </c>
      <c r="G151" s="198"/>
      <c r="H151" s="199" t="s">
        <v>19</v>
      </c>
      <c r="I151" s="201"/>
      <c r="J151" s="198"/>
      <c r="K151" s="198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173</v>
      </c>
      <c r="AU151" s="206" t="s">
        <v>87</v>
      </c>
      <c r="AV151" s="13" t="s">
        <v>80</v>
      </c>
      <c r="AW151" s="13" t="s">
        <v>35</v>
      </c>
      <c r="AX151" s="13" t="s">
        <v>75</v>
      </c>
      <c r="AY151" s="206" t="s">
        <v>159</v>
      </c>
    </row>
    <row r="152" spans="1:65" s="14" customFormat="1" ht="11.25">
      <c r="B152" s="207"/>
      <c r="C152" s="208"/>
      <c r="D152" s="190" t="s">
        <v>173</v>
      </c>
      <c r="E152" s="209" t="s">
        <v>19</v>
      </c>
      <c r="F152" s="210" t="s">
        <v>1648</v>
      </c>
      <c r="G152" s="208"/>
      <c r="H152" s="211">
        <v>1.2749999999999999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173</v>
      </c>
      <c r="AU152" s="217" t="s">
        <v>87</v>
      </c>
      <c r="AV152" s="14" t="s">
        <v>84</v>
      </c>
      <c r="AW152" s="14" t="s">
        <v>35</v>
      </c>
      <c r="AX152" s="14" t="s">
        <v>75</v>
      </c>
      <c r="AY152" s="217" t="s">
        <v>159</v>
      </c>
    </row>
    <row r="153" spans="1:65" s="14" customFormat="1" ht="11.25">
      <c r="B153" s="207"/>
      <c r="C153" s="208"/>
      <c r="D153" s="190" t="s">
        <v>173</v>
      </c>
      <c r="E153" s="209" t="s">
        <v>19</v>
      </c>
      <c r="F153" s="210" t="s">
        <v>1649</v>
      </c>
      <c r="G153" s="208"/>
      <c r="H153" s="211">
        <v>3.65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173</v>
      </c>
      <c r="AU153" s="217" t="s">
        <v>87</v>
      </c>
      <c r="AV153" s="14" t="s">
        <v>84</v>
      </c>
      <c r="AW153" s="14" t="s">
        <v>35</v>
      </c>
      <c r="AX153" s="14" t="s">
        <v>75</v>
      </c>
      <c r="AY153" s="217" t="s">
        <v>159</v>
      </c>
    </row>
    <row r="154" spans="1:65" s="15" customFormat="1" ht="11.25">
      <c r="B154" s="218"/>
      <c r="C154" s="219"/>
      <c r="D154" s="190" t="s">
        <v>173</v>
      </c>
      <c r="E154" s="220" t="s">
        <v>19</v>
      </c>
      <c r="F154" s="221" t="s">
        <v>272</v>
      </c>
      <c r="G154" s="219"/>
      <c r="H154" s="222">
        <v>9.8250000000000011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173</v>
      </c>
      <c r="AU154" s="228" t="s">
        <v>87</v>
      </c>
      <c r="AV154" s="15" t="s">
        <v>90</v>
      </c>
      <c r="AW154" s="15" t="s">
        <v>35</v>
      </c>
      <c r="AX154" s="15" t="s">
        <v>80</v>
      </c>
      <c r="AY154" s="228" t="s">
        <v>159</v>
      </c>
    </row>
    <row r="155" spans="1:65" s="12" customFormat="1" ht="22.9" customHeight="1">
      <c r="B155" s="161"/>
      <c r="C155" s="162"/>
      <c r="D155" s="163" t="s">
        <v>74</v>
      </c>
      <c r="E155" s="175" t="s">
        <v>105</v>
      </c>
      <c r="F155" s="175" t="s">
        <v>1415</v>
      </c>
      <c r="G155" s="162"/>
      <c r="H155" s="162"/>
      <c r="I155" s="165"/>
      <c r="J155" s="176">
        <f>BK155</f>
        <v>0</v>
      </c>
      <c r="K155" s="162"/>
      <c r="L155" s="167"/>
      <c r="M155" s="168"/>
      <c r="N155" s="169"/>
      <c r="O155" s="169"/>
      <c r="P155" s="170">
        <f>P156+P210+P225+P245+P258+P262</f>
        <v>0</v>
      </c>
      <c r="Q155" s="169"/>
      <c r="R155" s="170">
        <f>R156+R210+R225+R245+R258+R262</f>
        <v>9.8250000000000003E-5</v>
      </c>
      <c r="S155" s="169"/>
      <c r="T155" s="171">
        <f>T156+T210+T225+T245+T258+T262</f>
        <v>0.83860099999999993</v>
      </c>
      <c r="AR155" s="172" t="s">
        <v>80</v>
      </c>
      <c r="AT155" s="173" t="s">
        <v>74</v>
      </c>
      <c r="AU155" s="173" t="s">
        <v>80</v>
      </c>
      <c r="AY155" s="172" t="s">
        <v>159</v>
      </c>
      <c r="BK155" s="174">
        <f>BK156+BK210+BK225+BK245+BK258+BK262</f>
        <v>0</v>
      </c>
    </row>
    <row r="156" spans="1:65" s="12" customFormat="1" ht="20.85" customHeight="1">
      <c r="B156" s="161"/>
      <c r="C156" s="162"/>
      <c r="D156" s="163" t="s">
        <v>74</v>
      </c>
      <c r="E156" s="175" t="s">
        <v>327</v>
      </c>
      <c r="F156" s="175" t="s">
        <v>328</v>
      </c>
      <c r="G156" s="162"/>
      <c r="H156" s="162"/>
      <c r="I156" s="165"/>
      <c r="J156" s="176">
        <f>BK156</f>
        <v>0</v>
      </c>
      <c r="K156" s="162"/>
      <c r="L156" s="167"/>
      <c r="M156" s="168"/>
      <c r="N156" s="169"/>
      <c r="O156" s="169"/>
      <c r="P156" s="170">
        <f>SUM(P157:P209)</f>
        <v>0</v>
      </c>
      <c r="Q156" s="169"/>
      <c r="R156" s="170">
        <f>SUM(R157:R209)</f>
        <v>0</v>
      </c>
      <c r="S156" s="169"/>
      <c r="T156" s="171">
        <f>SUM(T157:T209)</f>
        <v>0</v>
      </c>
      <c r="AR156" s="172" t="s">
        <v>80</v>
      </c>
      <c r="AT156" s="173" t="s">
        <v>74</v>
      </c>
      <c r="AU156" s="173" t="s">
        <v>84</v>
      </c>
      <c r="AY156" s="172" t="s">
        <v>159</v>
      </c>
      <c r="BK156" s="174">
        <f>SUM(BK157:BK209)</f>
        <v>0</v>
      </c>
    </row>
    <row r="157" spans="1:65" s="2" customFormat="1" ht="33" customHeight="1">
      <c r="A157" s="37"/>
      <c r="B157" s="38"/>
      <c r="C157" s="177" t="s">
        <v>99</v>
      </c>
      <c r="D157" s="177" t="s">
        <v>163</v>
      </c>
      <c r="E157" s="178" t="s">
        <v>717</v>
      </c>
      <c r="F157" s="179" t="s">
        <v>718</v>
      </c>
      <c r="G157" s="180" t="s">
        <v>233</v>
      </c>
      <c r="H157" s="181">
        <v>26.484999999999999</v>
      </c>
      <c r="I157" s="182"/>
      <c r="J157" s="183">
        <f>ROUND(I157*H157,2)</f>
        <v>0</v>
      </c>
      <c r="K157" s="179" t="s">
        <v>167</v>
      </c>
      <c r="L157" s="42"/>
      <c r="M157" s="184" t="s">
        <v>19</v>
      </c>
      <c r="N157" s="185" t="s">
        <v>46</v>
      </c>
      <c r="O157" s="67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8" t="s">
        <v>90</v>
      </c>
      <c r="AT157" s="188" t="s">
        <v>163</v>
      </c>
      <c r="AU157" s="188" t="s">
        <v>87</v>
      </c>
      <c r="AY157" s="20" t="s">
        <v>159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80</v>
      </c>
      <c r="BK157" s="189">
        <f>ROUND(I157*H157,2)</f>
        <v>0</v>
      </c>
      <c r="BL157" s="20" t="s">
        <v>90</v>
      </c>
      <c r="BM157" s="188" t="s">
        <v>1650</v>
      </c>
    </row>
    <row r="158" spans="1:65" s="2" customFormat="1" ht="29.25">
      <c r="A158" s="37"/>
      <c r="B158" s="38"/>
      <c r="C158" s="39"/>
      <c r="D158" s="190" t="s">
        <v>169</v>
      </c>
      <c r="E158" s="39"/>
      <c r="F158" s="191" t="s">
        <v>720</v>
      </c>
      <c r="G158" s="39"/>
      <c r="H158" s="39"/>
      <c r="I158" s="192"/>
      <c r="J158" s="39"/>
      <c r="K158" s="39"/>
      <c r="L158" s="42"/>
      <c r="M158" s="193"/>
      <c r="N158" s="194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169</v>
      </c>
      <c r="AU158" s="20" t="s">
        <v>87</v>
      </c>
    </row>
    <row r="159" spans="1:65" s="2" customFormat="1" ht="11.25">
      <c r="A159" s="37"/>
      <c r="B159" s="38"/>
      <c r="C159" s="39"/>
      <c r="D159" s="195" t="s">
        <v>171</v>
      </c>
      <c r="E159" s="39"/>
      <c r="F159" s="196" t="s">
        <v>721</v>
      </c>
      <c r="G159" s="39"/>
      <c r="H159" s="39"/>
      <c r="I159" s="192"/>
      <c r="J159" s="39"/>
      <c r="K159" s="39"/>
      <c r="L159" s="42"/>
      <c r="M159" s="193"/>
      <c r="N159" s="194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171</v>
      </c>
      <c r="AU159" s="20" t="s">
        <v>87</v>
      </c>
    </row>
    <row r="160" spans="1:65" s="13" customFormat="1" ht="11.25">
      <c r="B160" s="197"/>
      <c r="C160" s="198"/>
      <c r="D160" s="190" t="s">
        <v>173</v>
      </c>
      <c r="E160" s="199" t="s">
        <v>19</v>
      </c>
      <c r="F160" s="200" t="s">
        <v>1003</v>
      </c>
      <c r="G160" s="198"/>
      <c r="H160" s="199" t="s">
        <v>19</v>
      </c>
      <c r="I160" s="201"/>
      <c r="J160" s="198"/>
      <c r="K160" s="198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173</v>
      </c>
      <c r="AU160" s="206" t="s">
        <v>87</v>
      </c>
      <c r="AV160" s="13" t="s">
        <v>80</v>
      </c>
      <c r="AW160" s="13" t="s">
        <v>35</v>
      </c>
      <c r="AX160" s="13" t="s">
        <v>75</v>
      </c>
      <c r="AY160" s="206" t="s">
        <v>159</v>
      </c>
    </row>
    <row r="161" spans="1:65" s="14" customFormat="1" ht="11.25">
      <c r="B161" s="207"/>
      <c r="C161" s="208"/>
      <c r="D161" s="190" t="s">
        <v>173</v>
      </c>
      <c r="E161" s="209" t="s">
        <v>19</v>
      </c>
      <c r="F161" s="210" t="s">
        <v>1651</v>
      </c>
      <c r="G161" s="208"/>
      <c r="H161" s="211">
        <v>31.024999999999999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173</v>
      </c>
      <c r="AU161" s="217" t="s">
        <v>87</v>
      </c>
      <c r="AV161" s="14" t="s">
        <v>84</v>
      </c>
      <c r="AW161" s="14" t="s">
        <v>35</v>
      </c>
      <c r="AX161" s="14" t="s">
        <v>75</v>
      </c>
      <c r="AY161" s="217" t="s">
        <v>159</v>
      </c>
    </row>
    <row r="162" spans="1:65" s="13" customFormat="1" ht="11.25">
      <c r="B162" s="197"/>
      <c r="C162" s="198"/>
      <c r="D162" s="190" t="s">
        <v>173</v>
      </c>
      <c r="E162" s="199" t="s">
        <v>19</v>
      </c>
      <c r="F162" s="200" t="s">
        <v>1017</v>
      </c>
      <c r="G162" s="198"/>
      <c r="H162" s="199" t="s">
        <v>19</v>
      </c>
      <c r="I162" s="201"/>
      <c r="J162" s="198"/>
      <c r="K162" s="198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173</v>
      </c>
      <c r="AU162" s="206" t="s">
        <v>87</v>
      </c>
      <c r="AV162" s="13" t="s">
        <v>80</v>
      </c>
      <c r="AW162" s="13" t="s">
        <v>35</v>
      </c>
      <c r="AX162" s="13" t="s">
        <v>75</v>
      </c>
      <c r="AY162" s="206" t="s">
        <v>159</v>
      </c>
    </row>
    <row r="163" spans="1:65" s="14" customFormat="1" ht="11.25">
      <c r="B163" s="207"/>
      <c r="C163" s="208"/>
      <c r="D163" s="190" t="s">
        <v>173</v>
      </c>
      <c r="E163" s="209" t="s">
        <v>19</v>
      </c>
      <c r="F163" s="210" t="s">
        <v>1652</v>
      </c>
      <c r="G163" s="208"/>
      <c r="H163" s="211">
        <v>1.46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173</v>
      </c>
      <c r="AU163" s="217" t="s">
        <v>87</v>
      </c>
      <c r="AV163" s="14" t="s">
        <v>84</v>
      </c>
      <c r="AW163" s="14" t="s">
        <v>35</v>
      </c>
      <c r="AX163" s="14" t="s">
        <v>75</v>
      </c>
      <c r="AY163" s="217" t="s">
        <v>159</v>
      </c>
    </row>
    <row r="164" spans="1:65" s="13" customFormat="1" ht="11.25">
      <c r="B164" s="197"/>
      <c r="C164" s="198"/>
      <c r="D164" s="190" t="s">
        <v>173</v>
      </c>
      <c r="E164" s="199" t="s">
        <v>19</v>
      </c>
      <c r="F164" s="200" t="s">
        <v>920</v>
      </c>
      <c r="G164" s="198"/>
      <c r="H164" s="199" t="s">
        <v>19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173</v>
      </c>
      <c r="AU164" s="206" t="s">
        <v>87</v>
      </c>
      <c r="AV164" s="13" t="s">
        <v>80</v>
      </c>
      <c r="AW164" s="13" t="s">
        <v>35</v>
      </c>
      <c r="AX164" s="13" t="s">
        <v>75</v>
      </c>
      <c r="AY164" s="206" t="s">
        <v>159</v>
      </c>
    </row>
    <row r="165" spans="1:65" s="14" customFormat="1" ht="11.25">
      <c r="B165" s="207"/>
      <c r="C165" s="208"/>
      <c r="D165" s="190" t="s">
        <v>173</v>
      </c>
      <c r="E165" s="209" t="s">
        <v>19</v>
      </c>
      <c r="F165" s="210" t="s">
        <v>1420</v>
      </c>
      <c r="G165" s="208"/>
      <c r="H165" s="211">
        <v>-6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173</v>
      </c>
      <c r="AU165" s="217" t="s">
        <v>87</v>
      </c>
      <c r="AV165" s="14" t="s">
        <v>84</v>
      </c>
      <c r="AW165" s="14" t="s">
        <v>35</v>
      </c>
      <c r="AX165" s="14" t="s">
        <v>75</v>
      </c>
      <c r="AY165" s="217" t="s">
        <v>159</v>
      </c>
    </row>
    <row r="166" spans="1:65" s="2" customFormat="1" ht="37.9" customHeight="1">
      <c r="A166" s="37"/>
      <c r="B166" s="38"/>
      <c r="C166" s="177" t="s">
        <v>102</v>
      </c>
      <c r="D166" s="177" t="s">
        <v>163</v>
      </c>
      <c r="E166" s="178" t="s">
        <v>736</v>
      </c>
      <c r="F166" s="179" t="s">
        <v>737</v>
      </c>
      <c r="G166" s="180" t="s">
        <v>233</v>
      </c>
      <c r="H166" s="181">
        <v>821.03499999999997</v>
      </c>
      <c r="I166" s="182"/>
      <c r="J166" s="183">
        <f>ROUND(I166*H166,2)</f>
        <v>0</v>
      </c>
      <c r="K166" s="179" t="s">
        <v>167</v>
      </c>
      <c r="L166" s="42"/>
      <c r="M166" s="184" t="s">
        <v>19</v>
      </c>
      <c r="N166" s="185" t="s">
        <v>46</v>
      </c>
      <c r="O166" s="67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8" t="s">
        <v>90</v>
      </c>
      <c r="AT166" s="188" t="s">
        <v>163</v>
      </c>
      <c r="AU166" s="188" t="s">
        <v>87</v>
      </c>
      <c r="AY166" s="20" t="s">
        <v>159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20" t="s">
        <v>80</v>
      </c>
      <c r="BK166" s="189">
        <f>ROUND(I166*H166,2)</f>
        <v>0</v>
      </c>
      <c r="BL166" s="20" t="s">
        <v>90</v>
      </c>
      <c r="BM166" s="188" t="s">
        <v>1653</v>
      </c>
    </row>
    <row r="167" spans="1:65" s="2" customFormat="1" ht="29.25">
      <c r="A167" s="37"/>
      <c r="B167" s="38"/>
      <c r="C167" s="39"/>
      <c r="D167" s="190" t="s">
        <v>169</v>
      </c>
      <c r="E167" s="39"/>
      <c r="F167" s="191" t="s">
        <v>739</v>
      </c>
      <c r="G167" s="39"/>
      <c r="H167" s="39"/>
      <c r="I167" s="192"/>
      <c r="J167" s="39"/>
      <c r="K167" s="39"/>
      <c r="L167" s="42"/>
      <c r="M167" s="193"/>
      <c r="N167" s="194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169</v>
      </c>
      <c r="AU167" s="20" t="s">
        <v>87</v>
      </c>
    </row>
    <row r="168" spans="1:65" s="2" customFormat="1" ht="11.25">
      <c r="A168" s="37"/>
      <c r="B168" s="38"/>
      <c r="C168" s="39"/>
      <c r="D168" s="195" t="s">
        <v>171</v>
      </c>
      <c r="E168" s="39"/>
      <c r="F168" s="196" t="s">
        <v>740</v>
      </c>
      <c r="G168" s="39"/>
      <c r="H168" s="39"/>
      <c r="I168" s="192"/>
      <c r="J168" s="39"/>
      <c r="K168" s="39"/>
      <c r="L168" s="42"/>
      <c r="M168" s="193"/>
      <c r="N168" s="194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171</v>
      </c>
      <c r="AU168" s="20" t="s">
        <v>87</v>
      </c>
    </row>
    <row r="169" spans="1:65" s="14" customFormat="1" ht="11.25">
      <c r="B169" s="207"/>
      <c r="C169" s="208"/>
      <c r="D169" s="190" t="s">
        <v>173</v>
      </c>
      <c r="E169" s="209" t="s">
        <v>19</v>
      </c>
      <c r="F169" s="210" t="s">
        <v>1654</v>
      </c>
      <c r="G169" s="208"/>
      <c r="H169" s="211">
        <v>26.484999999999999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173</v>
      </c>
      <c r="AU169" s="217" t="s">
        <v>87</v>
      </c>
      <c r="AV169" s="14" t="s">
        <v>84</v>
      </c>
      <c r="AW169" s="14" t="s">
        <v>35</v>
      </c>
      <c r="AX169" s="14" t="s">
        <v>75</v>
      </c>
      <c r="AY169" s="217" t="s">
        <v>159</v>
      </c>
    </row>
    <row r="170" spans="1:65" s="14" customFormat="1" ht="11.25">
      <c r="B170" s="207"/>
      <c r="C170" s="208"/>
      <c r="D170" s="190" t="s">
        <v>173</v>
      </c>
      <c r="E170" s="208"/>
      <c r="F170" s="210" t="s">
        <v>1655</v>
      </c>
      <c r="G170" s="208"/>
      <c r="H170" s="211">
        <v>821.03499999999997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173</v>
      </c>
      <c r="AU170" s="217" t="s">
        <v>87</v>
      </c>
      <c r="AV170" s="14" t="s">
        <v>84</v>
      </c>
      <c r="AW170" s="14" t="s">
        <v>4</v>
      </c>
      <c r="AX170" s="14" t="s">
        <v>80</v>
      </c>
      <c r="AY170" s="217" t="s">
        <v>159</v>
      </c>
    </row>
    <row r="171" spans="1:65" s="2" customFormat="1" ht="33" customHeight="1">
      <c r="A171" s="37"/>
      <c r="B171" s="38"/>
      <c r="C171" s="177" t="s">
        <v>105</v>
      </c>
      <c r="D171" s="177" t="s">
        <v>163</v>
      </c>
      <c r="E171" s="178" t="s">
        <v>749</v>
      </c>
      <c r="F171" s="179" t="s">
        <v>750</v>
      </c>
      <c r="G171" s="180" t="s">
        <v>233</v>
      </c>
      <c r="H171" s="181">
        <v>26.484999999999999</v>
      </c>
      <c r="I171" s="182"/>
      <c r="J171" s="183">
        <f>ROUND(I171*H171,2)</f>
        <v>0</v>
      </c>
      <c r="K171" s="179" t="s">
        <v>167</v>
      </c>
      <c r="L171" s="42"/>
      <c r="M171" s="184" t="s">
        <v>19</v>
      </c>
      <c r="N171" s="185" t="s">
        <v>46</v>
      </c>
      <c r="O171" s="67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8" t="s">
        <v>90</v>
      </c>
      <c r="AT171" s="188" t="s">
        <v>163</v>
      </c>
      <c r="AU171" s="188" t="s">
        <v>87</v>
      </c>
      <c r="AY171" s="20" t="s">
        <v>159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20" t="s">
        <v>80</v>
      </c>
      <c r="BK171" s="189">
        <f>ROUND(I171*H171,2)</f>
        <v>0</v>
      </c>
      <c r="BL171" s="20" t="s">
        <v>90</v>
      </c>
      <c r="BM171" s="188" t="s">
        <v>1656</v>
      </c>
    </row>
    <row r="172" spans="1:65" s="2" customFormat="1" ht="29.25">
      <c r="A172" s="37"/>
      <c r="B172" s="38"/>
      <c r="C172" s="39"/>
      <c r="D172" s="190" t="s">
        <v>169</v>
      </c>
      <c r="E172" s="39"/>
      <c r="F172" s="191" t="s">
        <v>752</v>
      </c>
      <c r="G172" s="39"/>
      <c r="H172" s="39"/>
      <c r="I172" s="192"/>
      <c r="J172" s="39"/>
      <c r="K172" s="39"/>
      <c r="L172" s="42"/>
      <c r="M172" s="193"/>
      <c r="N172" s="194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169</v>
      </c>
      <c r="AU172" s="20" t="s">
        <v>87</v>
      </c>
    </row>
    <row r="173" spans="1:65" s="2" customFormat="1" ht="11.25">
      <c r="A173" s="37"/>
      <c r="B173" s="38"/>
      <c r="C173" s="39"/>
      <c r="D173" s="195" t="s">
        <v>171</v>
      </c>
      <c r="E173" s="39"/>
      <c r="F173" s="196" t="s">
        <v>753</v>
      </c>
      <c r="G173" s="39"/>
      <c r="H173" s="39"/>
      <c r="I173" s="192"/>
      <c r="J173" s="39"/>
      <c r="K173" s="39"/>
      <c r="L173" s="42"/>
      <c r="M173" s="193"/>
      <c r="N173" s="194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171</v>
      </c>
      <c r="AU173" s="20" t="s">
        <v>87</v>
      </c>
    </row>
    <row r="174" spans="1:65" s="14" customFormat="1" ht="11.25">
      <c r="B174" s="207"/>
      <c r="C174" s="208"/>
      <c r="D174" s="190" t="s">
        <v>173</v>
      </c>
      <c r="E174" s="209" t="s">
        <v>19</v>
      </c>
      <c r="F174" s="210" t="s">
        <v>1654</v>
      </c>
      <c r="G174" s="208"/>
      <c r="H174" s="211">
        <v>26.484999999999999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173</v>
      </c>
      <c r="AU174" s="217" t="s">
        <v>87</v>
      </c>
      <c r="AV174" s="14" t="s">
        <v>84</v>
      </c>
      <c r="AW174" s="14" t="s">
        <v>35</v>
      </c>
      <c r="AX174" s="14" t="s">
        <v>75</v>
      </c>
      <c r="AY174" s="217" t="s">
        <v>159</v>
      </c>
    </row>
    <row r="175" spans="1:65" s="2" customFormat="1" ht="16.5" customHeight="1">
      <c r="A175" s="37"/>
      <c r="B175" s="38"/>
      <c r="C175" s="177" t="s">
        <v>108</v>
      </c>
      <c r="D175" s="177" t="s">
        <v>163</v>
      </c>
      <c r="E175" s="178" t="s">
        <v>754</v>
      </c>
      <c r="F175" s="179" t="s">
        <v>755</v>
      </c>
      <c r="G175" s="180" t="s">
        <v>233</v>
      </c>
      <c r="H175" s="181">
        <v>26.484999999999999</v>
      </c>
      <c r="I175" s="182"/>
      <c r="J175" s="183">
        <f>ROUND(I175*H175,2)</f>
        <v>0</v>
      </c>
      <c r="K175" s="179" t="s">
        <v>167</v>
      </c>
      <c r="L175" s="42"/>
      <c r="M175" s="184" t="s">
        <v>19</v>
      </c>
      <c r="N175" s="185" t="s">
        <v>46</v>
      </c>
      <c r="O175" s="67"/>
      <c r="P175" s="186">
        <f>O175*H175</f>
        <v>0</v>
      </c>
      <c r="Q175" s="186">
        <v>0</v>
      </c>
      <c r="R175" s="186">
        <f>Q175*H175</f>
        <v>0</v>
      </c>
      <c r="S175" s="186">
        <v>0</v>
      </c>
      <c r="T175" s="18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8" t="s">
        <v>90</v>
      </c>
      <c r="AT175" s="188" t="s">
        <v>163</v>
      </c>
      <c r="AU175" s="188" t="s">
        <v>87</v>
      </c>
      <c r="AY175" s="20" t="s">
        <v>159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20" t="s">
        <v>80</v>
      </c>
      <c r="BK175" s="189">
        <f>ROUND(I175*H175,2)</f>
        <v>0</v>
      </c>
      <c r="BL175" s="20" t="s">
        <v>90</v>
      </c>
      <c r="BM175" s="188" t="s">
        <v>1657</v>
      </c>
    </row>
    <row r="176" spans="1:65" s="2" customFormat="1" ht="19.5">
      <c r="A176" s="37"/>
      <c r="B176" s="38"/>
      <c r="C176" s="39"/>
      <c r="D176" s="190" t="s">
        <v>169</v>
      </c>
      <c r="E176" s="39"/>
      <c r="F176" s="191" t="s">
        <v>757</v>
      </c>
      <c r="G176" s="39"/>
      <c r="H176" s="39"/>
      <c r="I176" s="192"/>
      <c r="J176" s="39"/>
      <c r="K176" s="39"/>
      <c r="L176" s="42"/>
      <c r="M176" s="193"/>
      <c r="N176" s="194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169</v>
      </c>
      <c r="AU176" s="20" t="s">
        <v>87</v>
      </c>
    </row>
    <row r="177" spans="1:65" s="2" customFormat="1" ht="11.25">
      <c r="A177" s="37"/>
      <c r="B177" s="38"/>
      <c r="C177" s="39"/>
      <c r="D177" s="195" t="s">
        <v>171</v>
      </c>
      <c r="E177" s="39"/>
      <c r="F177" s="196" t="s">
        <v>758</v>
      </c>
      <c r="G177" s="39"/>
      <c r="H177" s="39"/>
      <c r="I177" s="192"/>
      <c r="J177" s="39"/>
      <c r="K177" s="39"/>
      <c r="L177" s="42"/>
      <c r="M177" s="193"/>
      <c r="N177" s="194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171</v>
      </c>
      <c r="AU177" s="20" t="s">
        <v>87</v>
      </c>
    </row>
    <row r="178" spans="1:65" s="14" customFormat="1" ht="11.25">
      <c r="B178" s="207"/>
      <c r="C178" s="208"/>
      <c r="D178" s="190" t="s">
        <v>173</v>
      </c>
      <c r="E178" s="209" t="s">
        <v>19</v>
      </c>
      <c r="F178" s="210" t="s">
        <v>1654</v>
      </c>
      <c r="G178" s="208"/>
      <c r="H178" s="211">
        <v>26.484999999999999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173</v>
      </c>
      <c r="AU178" s="217" t="s">
        <v>87</v>
      </c>
      <c r="AV178" s="14" t="s">
        <v>84</v>
      </c>
      <c r="AW178" s="14" t="s">
        <v>35</v>
      </c>
      <c r="AX178" s="14" t="s">
        <v>80</v>
      </c>
      <c r="AY178" s="217" t="s">
        <v>159</v>
      </c>
    </row>
    <row r="179" spans="1:65" s="2" customFormat="1" ht="16.5" customHeight="1">
      <c r="A179" s="37"/>
      <c r="B179" s="38"/>
      <c r="C179" s="177" t="s">
        <v>111</v>
      </c>
      <c r="D179" s="177" t="s">
        <v>163</v>
      </c>
      <c r="E179" s="178" t="s">
        <v>759</v>
      </c>
      <c r="F179" s="179" t="s">
        <v>760</v>
      </c>
      <c r="G179" s="180" t="s">
        <v>233</v>
      </c>
      <c r="H179" s="181">
        <v>821.03499999999997</v>
      </c>
      <c r="I179" s="182"/>
      <c r="J179" s="183">
        <f>ROUND(I179*H179,2)</f>
        <v>0</v>
      </c>
      <c r="K179" s="179" t="s">
        <v>167</v>
      </c>
      <c r="L179" s="42"/>
      <c r="M179" s="184" t="s">
        <v>19</v>
      </c>
      <c r="N179" s="185" t="s">
        <v>46</v>
      </c>
      <c r="O179" s="67"/>
      <c r="P179" s="186">
        <f>O179*H179</f>
        <v>0</v>
      </c>
      <c r="Q179" s="186">
        <v>0</v>
      </c>
      <c r="R179" s="186">
        <f>Q179*H179</f>
        <v>0</v>
      </c>
      <c r="S179" s="186">
        <v>0</v>
      </c>
      <c r="T179" s="18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8" t="s">
        <v>90</v>
      </c>
      <c r="AT179" s="188" t="s">
        <v>163</v>
      </c>
      <c r="AU179" s="188" t="s">
        <v>87</v>
      </c>
      <c r="AY179" s="20" t="s">
        <v>159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20" t="s">
        <v>80</v>
      </c>
      <c r="BK179" s="189">
        <f>ROUND(I179*H179,2)</f>
        <v>0</v>
      </c>
      <c r="BL179" s="20" t="s">
        <v>90</v>
      </c>
      <c r="BM179" s="188" t="s">
        <v>1658</v>
      </c>
    </row>
    <row r="180" spans="1:65" s="2" customFormat="1" ht="19.5">
      <c r="A180" s="37"/>
      <c r="B180" s="38"/>
      <c r="C180" s="39"/>
      <c r="D180" s="190" t="s">
        <v>169</v>
      </c>
      <c r="E180" s="39"/>
      <c r="F180" s="191" t="s">
        <v>762</v>
      </c>
      <c r="G180" s="39"/>
      <c r="H180" s="39"/>
      <c r="I180" s="192"/>
      <c r="J180" s="39"/>
      <c r="K180" s="39"/>
      <c r="L180" s="42"/>
      <c r="M180" s="193"/>
      <c r="N180" s="194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169</v>
      </c>
      <c r="AU180" s="20" t="s">
        <v>87</v>
      </c>
    </row>
    <row r="181" spans="1:65" s="2" customFormat="1" ht="11.25">
      <c r="A181" s="37"/>
      <c r="B181" s="38"/>
      <c r="C181" s="39"/>
      <c r="D181" s="195" t="s">
        <v>171</v>
      </c>
      <c r="E181" s="39"/>
      <c r="F181" s="196" t="s">
        <v>763</v>
      </c>
      <c r="G181" s="39"/>
      <c r="H181" s="39"/>
      <c r="I181" s="192"/>
      <c r="J181" s="39"/>
      <c r="K181" s="39"/>
      <c r="L181" s="42"/>
      <c r="M181" s="193"/>
      <c r="N181" s="194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171</v>
      </c>
      <c r="AU181" s="20" t="s">
        <v>87</v>
      </c>
    </row>
    <row r="182" spans="1:65" s="14" customFormat="1" ht="11.25">
      <c r="B182" s="207"/>
      <c r="C182" s="208"/>
      <c r="D182" s="190" t="s">
        <v>173</v>
      </c>
      <c r="E182" s="209" t="s">
        <v>19</v>
      </c>
      <c r="F182" s="210" t="s">
        <v>1654</v>
      </c>
      <c r="G182" s="208"/>
      <c r="H182" s="211">
        <v>26.484999999999999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173</v>
      </c>
      <c r="AU182" s="217" t="s">
        <v>87</v>
      </c>
      <c r="AV182" s="14" t="s">
        <v>84</v>
      </c>
      <c r="AW182" s="14" t="s">
        <v>35</v>
      </c>
      <c r="AX182" s="14" t="s">
        <v>80</v>
      </c>
      <c r="AY182" s="217" t="s">
        <v>159</v>
      </c>
    </row>
    <row r="183" spans="1:65" s="14" customFormat="1" ht="11.25">
      <c r="B183" s="207"/>
      <c r="C183" s="208"/>
      <c r="D183" s="190" t="s">
        <v>173</v>
      </c>
      <c r="E183" s="208"/>
      <c r="F183" s="210" t="s">
        <v>1655</v>
      </c>
      <c r="G183" s="208"/>
      <c r="H183" s="211">
        <v>821.03499999999997</v>
      </c>
      <c r="I183" s="212"/>
      <c r="J183" s="208"/>
      <c r="K183" s="208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173</v>
      </c>
      <c r="AU183" s="217" t="s">
        <v>87</v>
      </c>
      <c r="AV183" s="14" t="s">
        <v>84</v>
      </c>
      <c r="AW183" s="14" t="s">
        <v>4</v>
      </c>
      <c r="AX183" s="14" t="s">
        <v>80</v>
      </c>
      <c r="AY183" s="217" t="s">
        <v>159</v>
      </c>
    </row>
    <row r="184" spans="1:65" s="2" customFormat="1" ht="21.75" customHeight="1">
      <c r="A184" s="37"/>
      <c r="B184" s="38"/>
      <c r="C184" s="177" t="s">
        <v>8</v>
      </c>
      <c r="D184" s="177" t="s">
        <v>163</v>
      </c>
      <c r="E184" s="178" t="s">
        <v>764</v>
      </c>
      <c r="F184" s="179" t="s">
        <v>765</v>
      </c>
      <c r="G184" s="180" t="s">
        <v>233</v>
      </c>
      <c r="H184" s="181">
        <v>26.484999999999999</v>
      </c>
      <c r="I184" s="182"/>
      <c r="J184" s="183">
        <f>ROUND(I184*H184,2)</f>
        <v>0</v>
      </c>
      <c r="K184" s="179" t="s">
        <v>167</v>
      </c>
      <c r="L184" s="42"/>
      <c r="M184" s="184" t="s">
        <v>19</v>
      </c>
      <c r="N184" s="185" t="s">
        <v>46</v>
      </c>
      <c r="O184" s="67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8" t="s">
        <v>90</v>
      </c>
      <c r="AT184" s="188" t="s">
        <v>163</v>
      </c>
      <c r="AU184" s="188" t="s">
        <v>87</v>
      </c>
      <c r="AY184" s="20" t="s">
        <v>159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20" t="s">
        <v>80</v>
      </c>
      <c r="BK184" s="189">
        <f>ROUND(I184*H184,2)</f>
        <v>0</v>
      </c>
      <c r="BL184" s="20" t="s">
        <v>90</v>
      </c>
      <c r="BM184" s="188" t="s">
        <v>1659</v>
      </c>
    </row>
    <row r="185" spans="1:65" s="2" customFormat="1" ht="19.5">
      <c r="A185" s="37"/>
      <c r="B185" s="38"/>
      <c r="C185" s="39"/>
      <c r="D185" s="190" t="s">
        <v>169</v>
      </c>
      <c r="E185" s="39"/>
      <c r="F185" s="191" t="s">
        <v>767</v>
      </c>
      <c r="G185" s="39"/>
      <c r="H185" s="39"/>
      <c r="I185" s="192"/>
      <c r="J185" s="39"/>
      <c r="K185" s="39"/>
      <c r="L185" s="42"/>
      <c r="M185" s="193"/>
      <c r="N185" s="194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169</v>
      </c>
      <c r="AU185" s="20" t="s">
        <v>87</v>
      </c>
    </row>
    <row r="186" spans="1:65" s="2" customFormat="1" ht="11.25">
      <c r="A186" s="37"/>
      <c r="B186" s="38"/>
      <c r="C186" s="39"/>
      <c r="D186" s="195" t="s">
        <v>171</v>
      </c>
      <c r="E186" s="39"/>
      <c r="F186" s="196" t="s">
        <v>768</v>
      </c>
      <c r="G186" s="39"/>
      <c r="H186" s="39"/>
      <c r="I186" s="192"/>
      <c r="J186" s="39"/>
      <c r="K186" s="39"/>
      <c r="L186" s="42"/>
      <c r="M186" s="193"/>
      <c r="N186" s="194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171</v>
      </c>
      <c r="AU186" s="20" t="s">
        <v>87</v>
      </c>
    </row>
    <row r="187" spans="1:65" s="14" customFormat="1" ht="11.25">
      <c r="B187" s="207"/>
      <c r="C187" s="208"/>
      <c r="D187" s="190" t="s">
        <v>173</v>
      </c>
      <c r="E187" s="209" t="s">
        <v>19</v>
      </c>
      <c r="F187" s="210" t="s">
        <v>1654</v>
      </c>
      <c r="G187" s="208"/>
      <c r="H187" s="211">
        <v>26.484999999999999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173</v>
      </c>
      <c r="AU187" s="217" t="s">
        <v>87</v>
      </c>
      <c r="AV187" s="14" t="s">
        <v>84</v>
      </c>
      <c r="AW187" s="14" t="s">
        <v>35</v>
      </c>
      <c r="AX187" s="14" t="s">
        <v>80</v>
      </c>
      <c r="AY187" s="217" t="s">
        <v>159</v>
      </c>
    </row>
    <row r="188" spans="1:65" s="2" customFormat="1" ht="21.75" customHeight="1">
      <c r="A188" s="37"/>
      <c r="B188" s="38"/>
      <c r="C188" s="177" t="s">
        <v>348</v>
      </c>
      <c r="D188" s="177" t="s">
        <v>163</v>
      </c>
      <c r="E188" s="178" t="s">
        <v>769</v>
      </c>
      <c r="F188" s="179" t="s">
        <v>770</v>
      </c>
      <c r="G188" s="180" t="s">
        <v>166</v>
      </c>
      <c r="H188" s="181">
        <v>3</v>
      </c>
      <c r="I188" s="182"/>
      <c r="J188" s="183">
        <f>ROUND(I188*H188,2)</f>
        <v>0</v>
      </c>
      <c r="K188" s="179" t="s">
        <v>167</v>
      </c>
      <c r="L188" s="42"/>
      <c r="M188" s="184" t="s">
        <v>19</v>
      </c>
      <c r="N188" s="185" t="s">
        <v>46</v>
      </c>
      <c r="O188" s="67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8" t="s">
        <v>90</v>
      </c>
      <c r="AT188" s="188" t="s">
        <v>163</v>
      </c>
      <c r="AU188" s="188" t="s">
        <v>87</v>
      </c>
      <c r="AY188" s="20" t="s">
        <v>159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0" t="s">
        <v>80</v>
      </c>
      <c r="BK188" s="189">
        <f>ROUND(I188*H188,2)</f>
        <v>0</v>
      </c>
      <c r="BL188" s="20" t="s">
        <v>90</v>
      </c>
      <c r="BM188" s="188" t="s">
        <v>1660</v>
      </c>
    </row>
    <row r="189" spans="1:65" s="2" customFormat="1" ht="19.5">
      <c r="A189" s="37"/>
      <c r="B189" s="38"/>
      <c r="C189" s="39"/>
      <c r="D189" s="190" t="s">
        <v>169</v>
      </c>
      <c r="E189" s="39"/>
      <c r="F189" s="191" t="s">
        <v>772</v>
      </c>
      <c r="G189" s="39"/>
      <c r="H189" s="39"/>
      <c r="I189" s="192"/>
      <c r="J189" s="39"/>
      <c r="K189" s="39"/>
      <c r="L189" s="42"/>
      <c r="M189" s="193"/>
      <c r="N189" s="194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169</v>
      </c>
      <c r="AU189" s="20" t="s">
        <v>87</v>
      </c>
    </row>
    <row r="190" spans="1:65" s="2" customFormat="1" ht="11.25">
      <c r="A190" s="37"/>
      <c r="B190" s="38"/>
      <c r="C190" s="39"/>
      <c r="D190" s="195" t="s">
        <v>171</v>
      </c>
      <c r="E190" s="39"/>
      <c r="F190" s="196" t="s">
        <v>773</v>
      </c>
      <c r="G190" s="39"/>
      <c r="H190" s="39"/>
      <c r="I190" s="192"/>
      <c r="J190" s="39"/>
      <c r="K190" s="39"/>
      <c r="L190" s="42"/>
      <c r="M190" s="193"/>
      <c r="N190" s="194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171</v>
      </c>
      <c r="AU190" s="20" t="s">
        <v>87</v>
      </c>
    </row>
    <row r="191" spans="1:65" s="14" customFormat="1" ht="11.25">
      <c r="B191" s="207"/>
      <c r="C191" s="208"/>
      <c r="D191" s="190" t="s">
        <v>173</v>
      </c>
      <c r="E191" s="209" t="s">
        <v>19</v>
      </c>
      <c r="F191" s="210" t="s">
        <v>87</v>
      </c>
      <c r="G191" s="208"/>
      <c r="H191" s="211">
        <v>3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173</v>
      </c>
      <c r="AU191" s="217" t="s">
        <v>87</v>
      </c>
      <c r="AV191" s="14" t="s">
        <v>84</v>
      </c>
      <c r="AW191" s="14" t="s">
        <v>35</v>
      </c>
      <c r="AX191" s="14" t="s">
        <v>80</v>
      </c>
      <c r="AY191" s="217" t="s">
        <v>159</v>
      </c>
    </row>
    <row r="192" spans="1:65" s="2" customFormat="1" ht="24.2" customHeight="1">
      <c r="A192" s="37"/>
      <c r="B192" s="38"/>
      <c r="C192" s="177" t="s">
        <v>377</v>
      </c>
      <c r="D192" s="177" t="s">
        <v>163</v>
      </c>
      <c r="E192" s="178" t="s">
        <v>775</v>
      </c>
      <c r="F192" s="179" t="s">
        <v>776</v>
      </c>
      <c r="G192" s="180" t="s">
        <v>166</v>
      </c>
      <c r="H192" s="181">
        <v>93</v>
      </c>
      <c r="I192" s="182"/>
      <c r="J192" s="183">
        <f>ROUND(I192*H192,2)</f>
        <v>0</v>
      </c>
      <c r="K192" s="179" t="s">
        <v>167</v>
      </c>
      <c r="L192" s="42"/>
      <c r="M192" s="184" t="s">
        <v>19</v>
      </c>
      <c r="N192" s="185" t="s">
        <v>46</v>
      </c>
      <c r="O192" s="67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8" t="s">
        <v>90</v>
      </c>
      <c r="AT192" s="188" t="s">
        <v>163</v>
      </c>
      <c r="AU192" s="188" t="s">
        <v>87</v>
      </c>
      <c r="AY192" s="20" t="s">
        <v>159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20" t="s">
        <v>80</v>
      </c>
      <c r="BK192" s="189">
        <f>ROUND(I192*H192,2)</f>
        <v>0</v>
      </c>
      <c r="BL192" s="20" t="s">
        <v>90</v>
      </c>
      <c r="BM192" s="188" t="s">
        <v>1661</v>
      </c>
    </row>
    <row r="193" spans="1:65" s="2" customFormat="1" ht="29.25">
      <c r="A193" s="37"/>
      <c r="B193" s="38"/>
      <c r="C193" s="39"/>
      <c r="D193" s="190" t="s">
        <v>169</v>
      </c>
      <c r="E193" s="39"/>
      <c r="F193" s="191" t="s">
        <v>778</v>
      </c>
      <c r="G193" s="39"/>
      <c r="H193" s="39"/>
      <c r="I193" s="192"/>
      <c r="J193" s="39"/>
      <c r="K193" s="39"/>
      <c r="L193" s="42"/>
      <c r="M193" s="193"/>
      <c r="N193" s="194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169</v>
      </c>
      <c r="AU193" s="20" t="s">
        <v>87</v>
      </c>
    </row>
    <row r="194" spans="1:65" s="2" customFormat="1" ht="11.25">
      <c r="A194" s="37"/>
      <c r="B194" s="38"/>
      <c r="C194" s="39"/>
      <c r="D194" s="195" t="s">
        <v>171</v>
      </c>
      <c r="E194" s="39"/>
      <c r="F194" s="196" t="s">
        <v>779</v>
      </c>
      <c r="G194" s="39"/>
      <c r="H194" s="39"/>
      <c r="I194" s="192"/>
      <c r="J194" s="39"/>
      <c r="K194" s="39"/>
      <c r="L194" s="42"/>
      <c r="M194" s="193"/>
      <c r="N194" s="194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171</v>
      </c>
      <c r="AU194" s="20" t="s">
        <v>87</v>
      </c>
    </row>
    <row r="195" spans="1:65" s="14" customFormat="1" ht="11.25">
      <c r="B195" s="207"/>
      <c r="C195" s="208"/>
      <c r="D195" s="190" t="s">
        <v>173</v>
      </c>
      <c r="E195" s="209" t="s">
        <v>19</v>
      </c>
      <c r="F195" s="210" t="s">
        <v>87</v>
      </c>
      <c r="G195" s="208"/>
      <c r="H195" s="211">
        <v>3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173</v>
      </c>
      <c r="AU195" s="217" t="s">
        <v>87</v>
      </c>
      <c r="AV195" s="14" t="s">
        <v>84</v>
      </c>
      <c r="AW195" s="14" t="s">
        <v>35</v>
      </c>
      <c r="AX195" s="14" t="s">
        <v>80</v>
      </c>
      <c r="AY195" s="217" t="s">
        <v>159</v>
      </c>
    </row>
    <row r="196" spans="1:65" s="14" customFormat="1" ht="11.25">
      <c r="B196" s="207"/>
      <c r="C196" s="208"/>
      <c r="D196" s="190" t="s">
        <v>173</v>
      </c>
      <c r="E196" s="208"/>
      <c r="F196" s="210" t="s">
        <v>1135</v>
      </c>
      <c r="G196" s="208"/>
      <c r="H196" s="211">
        <v>93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173</v>
      </c>
      <c r="AU196" s="217" t="s">
        <v>87</v>
      </c>
      <c r="AV196" s="14" t="s">
        <v>84</v>
      </c>
      <c r="AW196" s="14" t="s">
        <v>4</v>
      </c>
      <c r="AX196" s="14" t="s">
        <v>80</v>
      </c>
      <c r="AY196" s="217" t="s">
        <v>159</v>
      </c>
    </row>
    <row r="197" spans="1:65" s="2" customFormat="1" ht="24.2" customHeight="1">
      <c r="A197" s="37"/>
      <c r="B197" s="38"/>
      <c r="C197" s="177" t="s">
        <v>386</v>
      </c>
      <c r="D197" s="177" t="s">
        <v>163</v>
      </c>
      <c r="E197" s="178" t="s">
        <v>781</v>
      </c>
      <c r="F197" s="179" t="s">
        <v>782</v>
      </c>
      <c r="G197" s="180" t="s">
        <v>166</v>
      </c>
      <c r="H197" s="181">
        <v>3</v>
      </c>
      <c r="I197" s="182"/>
      <c r="J197" s="183">
        <f>ROUND(I197*H197,2)</f>
        <v>0</v>
      </c>
      <c r="K197" s="179" t="s">
        <v>167</v>
      </c>
      <c r="L197" s="42"/>
      <c r="M197" s="184" t="s">
        <v>19</v>
      </c>
      <c r="N197" s="185" t="s">
        <v>46</v>
      </c>
      <c r="O197" s="67"/>
      <c r="P197" s="186">
        <f>O197*H197</f>
        <v>0</v>
      </c>
      <c r="Q197" s="186">
        <v>0</v>
      </c>
      <c r="R197" s="186">
        <f>Q197*H197</f>
        <v>0</v>
      </c>
      <c r="S197" s="186">
        <v>0</v>
      </c>
      <c r="T197" s="18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8" t="s">
        <v>90</v>
      </c>
      <c r="AT197" s="188" t="s">
        <v>163</v>
      </c>
      <c r="AU197" s="188" t="s">
        <v>87</v>
      </c>
      <c r="AY197" s="20" t="s">
        <v>159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20" t="s">
        <v>80</v>
      </c>
      <c r="BK197" s="189">
        <f>ROUND(I197*H197,2)</f>
        <v>0</v>
      </c>
      <c r="BL197" s="20" t="s">
        <v>90</v>
      </c>
      <c r="BM197" s="188" t="s">
        <v>1662</v>
      </c>
    </row>
    <row r="198" spans="1:65" s="2" customFormat="1" ht="19.5">
      <c r="A198" s="37"/>
      <c r="B198" s="38"/>
      <c r="C198" s="39"/>
      <c r="D198" s="190" t="s">
        <v>169</v>
      </c>
      <c r="E198" s="39"/>
      <c r="F198" s="191" t="s">
        <v>784</v>
      </c>
      <c r="G198" s="39"/>
      <c r="H198" s="39"/>
      <c r="I198" s="192"/>
      <c r="J198" s="39"/>
      <c r="K198" s="39"/>
      <c r="L198" s="42"/>
      <c r="M198" s="193"/>
      <c r="N198" s="194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169</v>
      </c>
      <c r="AU198" s="20" t="s">
        <v>87</v>
      </c>
    </row>
    <row r="199" spans="1:65" s="2" customFormat="1" ht="11.25">
      <c r="A199" s="37"/>
      <c r="B199" s="38"/>
      <c r="C199" s="39"/>
      <c r="D199" s="195" t="s">
        <v>171</v>
      </c>
      <c r="E199" s="39"/>
      <c r="F199" s="196" t="s">
        <v>785</v>
      </c>
      <c r="G199" s="39"/>
      <c r="H199" s="39"/>
      <c r="I199" s="192"/>
      <c r="J199" s="39"/>
      <c r="K199" s="39"/>
      <c r="L199" s="42"/>
      <c r="M199" s="193"/>
      <c r="N199" s="194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171</v>
      </c>
      <c r="AU199" s="20" t="s">
        <v>87</v>
      </c>
    </row>
    <row r="200" spans="1:65" s="14" customFormat="1" ht="11.25">
      <c r="B200" s="207"/>
      <c r="C200" s="208"/>
      <c r="D200" s="190" t="s">
        <v>173</v>
      </c>
      <c r="E200" s="209" t="s">
        <v>19</v>
      </c>
      <c r="F200" s="210" t="s">
        <v>87</v>
      </c>
      <c r="G200" s="208"/>
      <c r="H200" s="211">
        <v>3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173</v>
      </c>
      <c r="AU200" s="217" t="s">
        <v>87</v>
      </c>
      <c r="AV200" s="14" t="s">
        <v>84</v>
      </c>
      <c r="AW200" s="14" t="s">
        <v>35</v>
      </c>
      <c r="AX200" s="14" t="s">
        <v>80</v>
      </c>
      <c r="AY200" s="217" t="s">
        <v>159</v>
      </c>
    </row>
    <row r="201" spans="1:65" s="2" customFormat="1" ht="24.2" customHeight="1">
      <c r="A201" s="37"/>
      <c r="B201" s="38"/>
      <c r="C201" s="177" t="s">
        <v>228</v>
      </c>
      <c r="D201" s="177" t="s">
        <v>163</v>
      </c>
      <c r="E201" s="178" t="s">
        <v>786</v>
      </c>
      <c r="F201" s="179" t="s">
        <v>787</v>
      </c>
      <c r="G201" s="180" t="s">
        <v>233</v>
      </c>
      <c r="H201" s="181">
        <v>26.484999999999999</v>
      </c>
      <c r="I201" s="182"/>
      <c r="J201" s="183">
        <f>ROUND(I201*H201,2)</f>
        <v>0</v>
      </c>
      <c r="K201" s="179" t="s">
        <v>167</v>
      </c>
      <c r="L201" s="42"/>
      <c r="M201" s="184" t="s">
        <v>19</v>
      </c>
      <c r="N201" s="185" t="s">
        <v>46</v>
      </c>
      <c r="O201" s="67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8" t="s">
        <v>90</v>
      </c>
      <c r="AT201" s="188" t="s">
        <v>163</v>
      </c>
      <c r="AU201" s="188" t="s">
        <v>87</v>
      </c>
      <c r="AY201" s="20" t="s">
        <v>159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20" t="s">
        <v>80</v>
      </c>
      <c r="BK201" s="189">
        <f>ROUND(I201*H201,2)</f>
        <v>0</v>
      </c>
      <c r="BL201" s="20" t="s">
        <v>90</v>
      </c>
      <c r="BM201" s="188" t="s">
        <v>1663</v>
      </c>
    </row>
    <row r="202" spans="1:65" s="2" customFormat="1" ht="19.5">
      <c r="A202" s="37"/>
      <c r="B202" s="38"/>
      <c r="C202" s="39"/>
      <c r="D202" s="190" t="s">
        <v>169</v>
      </c>
      <c r="E202" s="39"/>
      <c r="F202" s="191" t="s">
        <v>789</v>
      </c>
      <c r="G202" s="39"/>
      <c r="H202" s="39"/>
      <c r="I202" s="192"/>
      <c r="J202" s="39"/>
      <c r="K202" s="39"/>
      <c r="L202" s="42"/>
      <c r="M202" s="193"/>
      <c r="N202" s="194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169</v>
      </c>
      <c r="AU202" s="20" t="s">
        <v>87</v>
      </c>
    </row>
    <row r="203" spans="1:65" s="2" customFormat="1" ht="11.25">
      <c r="A203" s="37"/>
      <c r="B203" s="38"/>
      <c r="C203" s="39"/>
      <c r="D203" s="195" t="s">
        <v>171</v>
      </c>
      <c r="E203" s="39"/>
      <c r="F203" s="196" t="s">
        <v>790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171</v>
      </c>
      <c r="AU203" s="20" t="s">
        <v>87</v>
      </c>
    </row>
    <row r="204" spans="1:65" s="14" customFormat="1" ht="11.25">
      <c r="B204" s="207"/>
      <c r="C204" s="208"/>
      <c r="D204" s="190" t="s">
        <v>173</v>
      </c>
      <c r="E204" s="209" t="s">
        <v>19</v>
      </c>
      <c r="F204" s="210" t="s">
        <v>1654</v>
      </c>
      <c r="G204" s="208"/>
      <c r="H204" s="211">
        <v>26.484999999999999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173</v>
      </c>
      <c r="AU204" s="217" t="s">
        <v>87</v>
      </c>
      <c r="AV204" s="14" t="s">
        <v>84</v>
      </c>
      <c r="AW204" s="14" t="s">
        <v>35</v>
      </c>
      <c r="AX204" s="14" t="s">
        <v>75</v>
      </c>
      <c r="AY204" s="217" t="s">
        <v>159</v>
      </c>
    </row>
    <row r="205" spans="1:65" s="2" customFormat="1" ht="24.2" customHeight="1">
      <c r="A205" s="37"/>
      <c r="B205" s="38"/>
      <c r="C205" s="177" t="s">
        <v>400</v>
      </c>
      <c r="D205" s="177" t="s">
        <v>163</v>
      </c>
      <c r="E205" s="178" t="s">
        <v>791</v>
      </c>
      <c r="F205" s="179" t="s">
        <v>792</v>
      </c>
      <c r="G205" s="180" t="s">
        <v>233</v>
      </c>
      <c r="H205" s="181">
        <v>264.85000000000002</v>
      </c>
      <c r="I205" s="182"/>
      <c r="J205" s="183">
        <f>ROUND(I205*H205,2)</f>
        <v>0</v>
      </c>
      <c r="K205" s="179" t="s">
        <v>167</v>
      </c>
      <c r="L205" s="42"/>
      <c r="M205" s="184" t="s">
        <v>19</v>
      </c>
      <c r="N205" s="185" t="s">
        <v>46</v>
      </c>
      <c r="O205" s="67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8" t="s">
        <v>90</v>
      </c>
      <c r="AT205" s="188" t="s">
        <v>163</v>
      </c>
      <c r="AU205" s="188" t="s">
        <v>87</v>
      </c>
      <c r="AY205" s="20" t="s">
        <v>159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20" t="s">
        <v>80</v>
      </c>
      <c r="BK205" s="189">
        <f>ROUND(I205*H205,2)</f>
        <v>0</v>
      </c>
      <c r="BL205" s="20" t="s">
        <v>90</v>
      </c>
      <c r="BM205" s="188" t="s">
        <v>1664</v>
      </c>
    </row>
    <row r="206" spans="1:65" s="2" customFormat="1" ht="29.25">
      <c r="A206" s="37"/>
      <c r="B206" s="38"/>
      <c r="C206" s="39"/>
      <c r="D206" s="190" t="s">
        <v>169</v>
      </c>
      <c r="E206" s="39"/>
      <c r="F206" s="191" t="s">
        <v>794</v>
      </c>
      <c r="G206" s="39"/>
      <c r="H206" s="39"/>
      <c r="I206" s="192"/>
      <c r="J206" s="39"/>
      <c r="K206" s="39"/>
      <c r="L206" s="42"/>
      <c r="M206" s="193"/>
      <c r="N206" s="194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169</v>
      </c>
      <c r="AU206" s="20" t="s">
        <v>87</v>
      </c>
    </row>
    <row r="207" spans="1:65" s="2" customFormat="1" ht="11.25">
      <c r="A207" s="37"/>
      <c r="B207" s="38"/>
      <c r="C207" s="39"/>
      <c r="D207" s="195" t="s">
        <v>171</v>
      </c>
      <c r="E207" s="39"/>
      <c r="F207" s="196" t="s">
        <v>795</v>
      </c>
      <c r="G207" s="39"/>
      <c r="H207" s="39"/>
      <c r="I207" s="192"/>
      <c r="J207" s="39"/>
      <c r="K207" s="39"/>
      <c r="L207" s="42"/>
      <c r="M207" s="193"/>
      <c r="N207" s="194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171</v>
      </c>
      <c r="AU207" s="20" t="s">
        <v>87</v>
      </c>
    </row>
    <row r="208" spans="1:65" s="14" customFormat="1" ht="11.25">
      <c r="B208" s="207"/>
      <c r="C208" s="208"/>
      <c r="D208" s="190" t="s">
        <v>173</v>
      </c>
      <c r="E208" s="209" t="s">
        <v>19</v>
      </c>
      <c r="F208" s="210" t="s">
        <v>1654</v>
      </c>
      <c r="G208" s="208"/>
      <c r="H208" s="211">
        <v>26.484999999999999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173</v>
      </c>
      <c r="AU208" s="217" t="s">
        <v>87</v>
      </c>
      <c r="AV208" s="14" t="s">
        <v>84</v>
      </c>
      <c r="AW208" s="14" t="s">
        <v>35</v>
      </c>
      <c r="AX208" s="14" t="s">
        <v>80</v>
      </c>
      <c r="AY208" s="217" t="s">
        <v>159</v>
      </c>
    </row>
    <row r="209" spans="1:65" s="14" customFormat="1" ht="11.25">
      <c r="B209" s="207"/>
      <c r="C209" s="208"/>
      <c r="D209" s="190" t="s">
        <v>173</v>
      </c>
      <c r="E209" s="208"/>
      <c r="F209" s="210" t="s">
        <v>1665</v>
      </c>
      <c r="G209" s="208"/>
      <c r="H209" s="211">
        <v>264.85000000000002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173</v>
      </c>
      <c r="AU209" s="217" t="s">
        <v>87</v>
      </c>
      <c r="AV209" s="14" t="s">
        <v>84</v>
      </c>
      <c r="AW209" s="14" t="s">
        <v>4</v>
      </c>
      <c r="AX209" s="14" t="s">
        <v>80</v>
      </c>
      <c r="AY209" s="217" t="s">
        <v>159</v>
      </c>
    </row>
    <row r="210" spans="1:65" s="12" customFormat="1" ht="20.85" customHeight="1">
      <c r="B210" s="161"/>
      <c r="C210" s="162"/>
      <c r="D210" s="163" t="s">
        <v>74</v>
      </c>
      <c r="E210" s="175" t="s">
        <v>346</v>
      </c>
      <c r="F210" s="175" t="s">
        <v>347</v>
      </c>
      <c r="G210" s="162"/>
      <c r="H210" s="162"/>
      <c r="I210" s="165"/>
      <c r="J210" s="176">
        <f>BK210</f>
        <v>0</v>
      </c>
      <c r="K210" s="162"/>
      <c r="L210" s="167"/>
      <c r="M210" s="168"/>
      <c r="N210" s="169"/>
      <c r="O210" s="169"/>
      <c r="P210" s="170">
        <f>SUM(P211:P224)</f>
        <v>0</v>
      </c>
      <c r="Q210" s="169"/>
      <c r="R210" s="170">
        <f>SUM(R211:R224)</f>
        <v>9.8250000000000003E-5</v>
      </c>
      <c r="S210" s="169"/>
      <c r="T210" s="171">
        <f>SUM(T211:T224)</f>
        <v>0</v>
      </c>
      <c r="AR210" s="172" t="s">
        <v>80</v>
      </c>
      <c r="AT210" s="173" t="s">
        <v>74</v>
      </c>
      <c r="AU210" s="173" t="s">
        <v>84</v>
      </c>
      <c r="AY210" s="172" t="s">
        <v>159</v>
      </c>
      <c r="BK210" s="174">
        <f>SUM(BK211:BK224)</f>
        <v>0</v>
      </c>
    </row>
    <row r="211" spans="1:65" s="2" customFormat="1" ht="16.5" customHeight="1">
      <c r="A211" s="37"/>
      <c r="B211" s="38"/>
      <c r="C211" s="177" t="s">
        <v>407</v>
      </c>
      <c r="D211" s="177" t="s">
        <v>163</v>
      </c>
      <c r="E211" s="178" t="s">
        <v>349</v>
      </c>
      <c r="F211" s="179" t="s">
        <v>350</v>
      </c>
      <c r="G211" s="180" t="s">
        <v>233</v>
      </c>
      <c r="H211" s="181">
        <v>9.8249999999999993</v>
      </c>
      <c r="I211" s="182"/>
      <c r="J211" s="183">
        <f>ROUND(I211*H211,2)</f>
        <v>0</v>
      </c>
      <c r="K211" s="179" t="s">
        <v>167</v>
      </c>
      <c r="L211" s="42"/>
      <c r="M211" s="184" t="s">
        <v>19</v>
      </c>
      <c r="N211" s="185" t="s">
        <v>46</v>
      </c>
      <c r="O211" s="67"/>
      <c r="P211" s="186">
        <f>O211*H211</f>
        <v>0</v>
      </c>
      <c r="Q211" s="186">
        <v>0</v>
      </c>
      <c r="R211" s="186">
        <f>Q211*H211</f>
        <v>0</v>
      </c>
      <c r="S211" s="186">
        <v>0</v>
      </c>
      <c r="T211" s="18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8" t="s">
        <v>90</v>
      </c>
      <c r="AT211" s="188" t="s">
        <v>163</v>
      </c>
      <c r="AU211" s="188" t="s">
        <v>87</v>
      </c>
      <c r="AY211" s="20" t="s">
        <v>159</v>
      </c>
      <c r="BE211" s="189">
        <f>IF(N211="základní",J211,0)</f>
        <v>0</v>
      </c>
      <c r="BF211" s="189">
        <f>IF(N211="snížená",J211,0)</f>
        <v>0</v>
      </c>
      <c r="BG211" s="189">
        <f>IF(N211="zákl. přenesená",J211,0)</f>
        <v>0</v>
      </c>
      <c r="BH211" s="189">
        <f>IF(N211="sníž. přenesená",J211,0)</f>
        <v>0</v>
      </c>
      <c r="BI211" s="189">
        <f>IF(N211="nulová",J211,0)</f>
        <v>0</v>
      </c>
      <c r="BJ211" s="20" t="s">
        <v>80</v>
      </c>
      <c r="BK211" s="189">
        <f>ROUND(I211*H211,2)</f>
        <v>0</v>
      </c>
      <c r="BL211" s="20" t="s">
        <v>90</v>
      </c>
      <c r="BM211" s="188" t="s">
        <v>1666</v>
      </c>
    </row>
    <row r="212" spans="1:65" s="2" customFormat="1" ht="19.5">
      <c r="A212" s="37"/>
      <c r="B212" s="38"/>
      <c r="C212" s="39"/>
      <c r="D212" s="190" t="s">
        <v>169</v>
      </c>
      <c r="E212" s="39"/>
      <c r="F212" s="191" t="s">
        <v>352</v>
      </c>
      <c r="G212" s="39"/>
      <c r="H212" s="39"/>
      <c r="I212" s="192"/>
      <c r="J212" s="39"/>
      <c r="K212" s="39"/>
      <c r="L212" s="42"/>
      <c r="M212" s="193"/>
      <c r="N212" s="194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169</v>
      </c>
      <c r="AU212" s="20" t="s">
        <v>87</v>
      </c>
    </row>
    <row r="213" spans="1:65" s="2" customFormat="1" ht="11.25">
      <c r="A213" s="37"/>
      <c r="B213" s="38"/>
      <c r="C213" s="39"/>
      <c r="D213" s="195" t="s">
        <v>171</v>
      </c>
      <c r="E213" s="39"/>
      <c r="F213" s="196" t="s">
        <v>353</v>
      </c>
      <c r="G213" s="39"/>
      <c r="H213" s="39"/>
      <c r="I213" s="192"/>
      <c r="J213" s="39"/>
      <c r="K213" s="39"/>
      <c r="L213" s="42"/>
      <c r="M213" s="193"/>
      <c r="N213" s="194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171</v>
      </c>
      <c r="AU213" s="20" t="s">
        <v>87</v>
      </c>
    </row>
    <row r="214" spans="1:65" s="13" customFormat="1" ht="11.25">
      <c r="B214" s="197"/>
      <c r="C214" s="198"/>
      <c r="D214" s="190" t="s">
        <v>173</v>
      </c>
      <c r="E214" s="199" t="s">
        <v>19</v>
      </c>
      <c r="F214" s="200" t="s">
        <v>1036</v>
      </c>
      <c r="G214" s="198"/>
      <c r="H214" s="199" t="s">
        <v>19</v>
      </c>
      <c r="I214" s="201"/>
      <c r="J214" s="198"/>
      <c r="K214" s="198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173</v>
      </c>
      <c r="AU214" s="206" t="s">
        <v>87</v>
      </c>
      <c r="AV214" s="13" t="s">
        <v>80</v>
      </c>
      <c r="AW214" s="13" t="s">
        <v>35</v>
      </c>
      <c r="AX214" s="13" t="s">
        <v>75</v>
      </c>
      <c r="AY214" s="206" t="s">
        <v>159</v>
      </c>
    </row>
    <row r="215" spans="1:65" s="14" customFormat="1" ht="11.25">
      <c r="B215" s="207"/>
      <c r="C215" s="208"/>
      <c r="D215" s="190" t="s">
        <v>173</v>
      </c>
      <c r="E215" s="209" t="s">
        <v>19</v>
      </c>
      <c r="F215" s="210" t="s">
        <v>1646</v>
      </c>
      <c r="G215" s="208"/>
      <c r="H215" s="211">
        <v>1.65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173</v>
      </c>
      <c r="AU215" s="217" t="s">
        <v>87</v>
      </c>
      <c r="AV215" s="14" t="s">
        <v>84</v>
      </c>
      <c r="AW215" s="14" t="s">
        <v>35</v>
      </c>
      <c r="AX215" s="14" t="s">
        <v>75</v>
      </c>
      <c r="AY215" s="217" t="s">
        <v>159</v>
      </c>
    </row>
    <row r="216" spans="1:65" s="14" customFormat="1" ht="11.25">
      <c r="B216" s="207"/>
      <c r="C216" s="208"/>
      <c r="D216" s="190" t="s">
        <v>173</v>
      </c>
      <c r="E216" s="209" t="s">
        <v>19</v>
      </c>
      <c r="F216" s="210" t="s">
        <v>1647</v>
      </c>
      <c r="G216" s="208"/>
      <c r="H216" s="211">
        <v>3.25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173</v>
      </c>
      <c r="AU216" s="217" t="s">
        <v>87</v>
      </c>
      <c r="AV216" s="14" t="s">
        <v>84</v>
      </c>
      <c r="AW216" s="14" t="s">
        <v>35</v>
      </c>
      <c r="AX216" s="14" t="s">
        <v>75</v>
      </c>
      <c r="AY216" s="217" t="s">
        <v>159</v>
      </c>
    </row>
    <row r="217" spans="1:65" s="13" customFormat="1" ht="11.25">
      <c r="B217" s="197"/>
      <c r="C217" s="198"/>
      <c r="D217" s="190" t="s">
        <v>173</v>
      </c>
      <c r="E217" s="199" t="s">
        <v>19</v>
      </c>
      <c r="F217" s="200" t="s">
        <v>1038</v>
      </c>
      <c r="G217" s="198"/>
      <c r="H217" s="199" t="s">
        <v>19</v>
      </c>
      <c r="I217" s="201"/>
      <c r="J217" s="198"/>
      <c r="K217" s="198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173</v>
      </c>
      <c r="AU217" s="206" t="s">
        <v>87</v>
      </c>
      <c r="AV217" s="13" t="s">
        <v>80</v>
      </c>
      <c r="AW217" s="13" t="s">
        <v>35</v>
      </c>
      <c r="AX217" s="13" t="s">
        <v>75</v>
      </c>
      <c r="AY217" s="206" t="s">
        <v>159</v>
      </c>
    </row>
    <row r="218" spans="1:65" s="14" customFormat="1" ht="11.25">
      <c r="B218" s="207"/>
      <c r="C218" s="208"/>
      <c r="D218" s="190" t="s">
        <v>173</v>
      </c>
      <c r="E218" s="209" t="s">
        <v>19</v>
      </c>
      <c r="F218" s="210" t="s">
        <v>1648</v>
      </c>
      <c r="G218" s="208"/>
      <c r="H218" s="211">
        <v>1.2749999999999999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173</v>
      </c>
      <c r="AU218" s="217" t="s">
        <v>87</v>
      </c>
      <c r="AV218" s="14" t="s">
        <v>84</v>
      </c>
      <c r="AW218" s="14" t="s">
        <v>35</v>
      </c>
      <c r="AX218" s="14" t="s">
        <v>75</v>
      </c>
      <c r="AY218" s="217" t="s">
        <v>159</v>
      </c>
    </row>
    <row r="219" spans="1:65" s="14" customFormat="1" ht="11.25">
      <c r="B219" s="207"/>
      <c r="C219" s="208"/>
      <c r="D219" s="190" t="s">
        <v>173</v>
      </c>
      <c r="E219" s="209" t="s">
        <v>19</v>
      </c>
      <c r="F219" s="210" t="s">
        <v>1649</v>
      </c>
      <c r="G219" s="208"/>
      <c r="H219" s="211">
        <v>3.65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173</v>
      </c>
      <c r="AU219" s="217" t="s">
        <v>87</v>
      </c>
      <c r="AV219" s="14" t="s">
        <v>84</v>
      </c>
      <c r="AW219" s="14" t="s">
        <v>35</v>
      </c>
      <c r="AX219" s="14" t="s">
        <v>75</v>
      </c>
      <c r="AY219" s="217" t="s">
        <v>159</v>
      </c>
    </row>
    <row r="220" spans="1:65" s="15" customFormat="1" ht="11.25">
      <c r="B220" s="218"/>
      <c r="C220" s="219"/>
      <c r="D220" s="190" t="s">
        <v>173</v>
      </c>
      <c r="E220" s="220" t="s">
        <v>19</v>
      </c>
      <c r="F220" s="221" t="s">
        <v>272</v>
      </c>
      <c r="G220" s="219"/>
      <c r="H220" s="222">
        <v>9.8250000000000011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173</v>
      </c>
      <c r="AU220" s="228" t="s">
        <v>87</v>
      </c>
      <c r="AV220" s="15" t="s">
        <v>90</v>
      </c>
      <c r="AW220" s="15" t="s">
        <v>35</v>
      </c>
      <c r="AX220" s="15" t="s">
        <v>80</v>
      </c>
      <c r="AY220" s="228" t="s">
        <v>159</v>
      </c>
    </row>
    <row r="221" spans="1:65" s="2" customFormat="1" ht="16.5" customHeight="1">
      <c r="A221" s="37"/>
      <c r="B221" s="38"/>
      <c r="C221" s="177" t="s">
        <v>413</v>
      </c>
      <c r="D221" s="177" t="s">
        <v>163</v>
      </c>
      <c r="E221" s="178" t="s">
        <v>801</v>
      </c>
      <c r="F221" s="179" t="s">
        <v>802</v>
      </c>
      <c r="G221" s="180" t="s">
        <v>233</v>
      </c>
      <c r="H221" s="181">
        <v>9.8249999999999993</v>
      </c>
      <c r="I221" s="182"/>
      <c r="J221" s="183">
        <f>ROUND(I221*H221,2)</f>
        <v>0</v>
      </c>
      <c r="K221" s="179" t="s">
        <v>167</v>
      </c>
      <c r="L221" s="42"/>
      <c r="M221" s="184" t="s">
        <v>19</v>
      </c>
      <c r="N221" s="185" t="s">
        <v>46</v>
      </c>
      <c r="O221" s="67"/>
      <c r="P221" s="186">
        <f>O221*H221</f>
        <v>0</v>
      </c>
      <c r="Q221" s="186">
        <v>1.0000000000000001E-5</v>
      </c>
      <c r="R221" s="186">
        <f>Q221*H221</f>
        <v>9.8250000000000003E-5</v>
      </c>
      <c r="S221" s="186">
        <v>0</v>
      </c>
      <c r="T221" s="18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8" t="s">
        <v>90</v>
      </c>
      <c r="AT221" s="188" t="s">
        <v>163</v>
      </c>
      <c r="AU221" s="188" t="s">
        <v>87</v>
      </c>
      <c r="AY221" s="20" t="s">
        <v>159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20" t="s">
        <v>80</v>
      </c>
      <c r="BK221" s="189">
        <f>ROUND(I221*H221,2)</f>
        <v>0</v>
      </c>
      <c r="BL221" s="20" t="s">
        <v>90</v>
      </c>
      <c r="BM221" s="188" t="s">
        <v>1667</v>
      </c>
    </row>
    <row r="222" spans="1:65" s="2" customFormat="1" ht="19.5">
      <c r="A222" s="37"/>
      <c r="B222" s="38"/>
      <c r="C222" s="39"/>
      <c r="D222" s="190" t="s">
        <v>169</v>
      </c>
      <c r="E222" s="39"/>
      <c r="F222" s="191" t="s">
        <v>804</v>
      </c>
      <c r="G222" s="39"/>
      <c r="H222" s="39"/>
      <c r="I222" s="192"/>
      <c r="J222" s="39"/>
      <c r="K222" s="39"/>
      <c r="L222" s="42"/>
      <c r="M222" s="193"/>
      <c r="N222" s="194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169</v>
      </c>
      <c r="AU222" s="20" t="s">
        <v>87</v>
      </c>
    </row>
    <row r="223" spans="1:65" s="2" customFormat="1" ht="11.25">
      <c r="A223" s="37"/>
      <c r="B223" s="38"/>
      <c r="C223" s="39"/>
      <c r="D223" s="195" t="s">
        <v>171</v>
      </c>
      <c r="E223" s="39"/>
      <c r="F223" s="196" t="s">
        <v>805</v>
      </c>
      <c r="G223" s="39"/>
      <c r="H223" s="39"/>
      <c r="I223" s="192"/>
      <c r="J223" s="39"/>
      <c r="K223" s="39"/>
      <c r="L223" s="42"/>
      <c r="M223" s="193"/>
      <c r="N223" s="194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171</v>
      </c>
      <c r="AU223" s="20" t="s">
        <v>87</v>
      </c>
    </row>
    <row r="224" spans="1:65" s="14" customFormat="1" ht="11.25">
      <c r="B224" s="207"/>
      <c r="C224" s="208"/>
      <c r="D224" s="190" t="s">
        <v>173</v>
      </c>
      <c r="E224" s="209" t="s">
        <v>19</v>
      </c>
      <c r="F224" s="210" t="s">
        <v>1668</v>
      </c>
      <c r="G224" s="208"/>
      <c r="H224" s="211">
        <v>9.8249999999999993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173</v>
      </c>
      <c r="AU224" s="217" t="s">
        <v>87</v>
      </c>
      <c r="AV224" s="14" t="s">
        <v>84</v>
      </c>
      <c r="AW224" s="14" t="s">
        <v>35</v>
      </c>
      <c r="AX224" s="14" t="s">
        <v>80</v>
      </c>
      <c r="AY224" s="217" t="s">
        <v>159</v>
      </c>
    </row>
    <row r="225" spans="1:65" s="12" customFormat="1" ht="20.85" customHeight="1">
      <c r="B225" s="161"/>
      <c r="C225" s="162"/>
      <c r="D225" s="163" t="s">
        <v>74</v>
      </c>
      <c r="E225" s="175" t="s">
        <v>429</v>
      </c>
      <c r="F225" s="175" t="s">
        <v>430</v>
      </c>
      <c r="G225" s="162"/>
      <c r="H225" s="162"/>
      <c r="I225" s="165"/>
      <c r="J225" s="176">
        <f>BK225</f>
        <v>0</v>
      </c>
      <c r="K225" s="162"/>
      <c r="L225" s="167"/>
      <c r="M225" s="168"/>
      <c r="N225" s="169"/>
      <c r="O225" s="169"/>
      <c r="P225" s="170">
        <f>SUM(P226:P244)</f>
        <v>0</v>
      </c>
      <c r="Q225" s="169"/>
      <c r="R225" s="170">
        <f>SUM(R226:R244)</f>
        <v>0</v>
      </c>
      <c r="S225" s="169"/>
      <c r="T225" s="171">
        <f>SUM(T226:T244)</f>
        <v>0.72189499999999995</v>
      </c>
      <c r="AR225" s="172" t="s">
        <v>80</v>
      </c>
      <c r="AT225" s="173" t="s">
        <v>74</v>
      </c>
      <c r="AU225" s="173" t="s">
        <v>84</v>
      </c>
      <c r="AY225" s="172" t="s">
        <v>159</v>
      </c>
      <c r="BK225" s="174">
        <f>SUM(BK226:BK244)</f>
        <v>0</v>
      </c>
    </row>
    <row r="226" spans="1:65" s="2" customFormat="1" ht="24.2" customHeight="1">
      <c r="A226" s="37"/>
      <c r="B226" s="38"/>
      <c r="C226" s="177" t="s">
        <v>421</v>
      </c>
      <c r="D226" s="177" t="s">
        <v>163</v>
      </c>
      <c r="E226" s="178" t="s">
        <v>1669</v>
      </c>
      <c r="F226" s="179" t="s">
        <v>1670</v>
      </c>
      <c r="G226" s="180" t="s">
        <v>216</v>
      </c>
      <c r="H226" s="181">
        <v>2</v>
      </c>
      <c r="I226" s="182"/>
      <c r="J226" s="183">
        <f>ROUND(I226*H226,2)</f>
        <v>0</v>
      </c>
      <c r="K226" s="179" t="s">
        <v>167</v>
      </c>
      <c r="L226" s="42"/>
      <c r="M226" s="184" t="s">
        <v>19</v>
      </c>
      <c r="N226" s="185" t="s">
        <v>46</v>
      </c>
      <c r="O226" s="67"/>
      <c r="P226" s="186">
        <f>O226*H226</f>
        <v>0</v>
      </c>
      <c r="Q226" s="186">
        <v>0</v>
      </c>
      <c r="R226" s="186">
        <f>Q226*H226</f>
        <v>0</v>
      </c>
      <c r="S226" s="186">
        <v>1E-3</v>
      </c>
      <c r="T226" s="187">
        <f>S226*H226</f>
        <v>2E-3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8" t="s">
        <v>90</v>
      </c>
      <c r="AT226" s="188" t="s">
        <v>163</v>
      </c>
      <c r="AU226" s="188" t="s">
        <v>87</v>
      </c>
      <c r="AY226" s="20" t="s">
        <v>159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80</v>
      </c>
      <c r="BK226" s="189">
        <f>ROUND(I226*H226,2)</f>
        <v>0</v>
      </c>
      <c r="BL226" s="20" t="s">
        <v>90</v>
      </c>
      <c r="BM226" s="188" t="s">
        <v>1671</v>
      </c>
    </row>
    <row r="227" spans="1:65" s="2" customFormat="1" ht="29.25">
      <c r="A227" s="37"/>
      <c r="B227" s="38"/>
      <c r="C227" s="39"/>
      <c r="D227" s="190" t="s">
        <v>169</v>
      </c>
      <c r="E227" s="39"/>
      <c r="F227" s="191" t="s">
        <v>1672</v>
      </c>
      <c r="G227" s="39"/>
      <c r="H227" s="39"/>
      <c r="I227" s="192"/>
      <c r="J227" s="39"/>
      <c r="K227" s="39"/>
      <c r="L227" s="42"/>
      <c r="M227" s="193"/>
      <c r="N227" s="194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169</v>
      </c>
      <c r="AU227" s="20" t="s">
        <v>87</v>
      </c>
    </row>
    <row r="228" spans="1:65" s="2" customFormat="1" ht="11.25">
      <c r="A228" s="37"/>
      <c r="B228" s="38"/>
      <c r="C228" s="39"/>
      <c r="D228" s="195" t="s">
        <v>171</v>
      </c>
      <c r="E228" s="39"/>
      <c r="F228" s="196" t="s">
        <v>1673</v>
      </c>
      <c r="G228" s="39"/>
      <c r="H228" s="39"/>
      <c r="I228" s="192"/>
      <c r="J228" s="39"/>
      <c r="K228" s="39"/>
      <c r="L228" s="42"/>
      <c r="M228" s="193"/>
      <c r="N228" s="194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171</v>
      </c>
      <c r="AU228" s="20" t="s">
        <v>87</v>
      </c>
    </row>
    <row r="229" spans="1:65" s="13" customFormat="1" ht="11.25">
      <c r="B229" s="197"/>
      <c r="C229" s="198"/>
      <c r="D229" s="190" t="s">
        <v>173</v>
      </c>
      <c r="E229" s="199" t="s">
        <v>19</v>
      </c>
      <c r="F229" s="200" t="s">
        <v>1674</v>
      </c>
      <c r="G229" s="198"/>
      <c r="H229" s="199" t="s">
        <v>19</v>
      </c>
      <c r="I229" s="201"/>
      <c r="J229" s="198"/>
      <c r="K229" s="198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173</v>
      </c>
      <c r="AU229" s="206" t="s">
        <v>87</v>
      </c>
      <c r="AV229" s="13" t="s">
        <v>80</v>
      </c>
      <c r="AW229" s="13" t="s">
        <v>35</v>
      </c>
      <c r="AX229" s="13" t="s">
        <v>75</v>
      </c>
      <c r="AY229" s="206" t="s">
        <v>159</v>
      </c>
    </row>
    <row r="230" spans="1:65" s="14" customFormat="1" ht="11.25">
      <c r="B230" s="207"/>
      <c r="C230" s="208"/>
      <c r="D230" s="190" t="s">
        <v>173</v>
      </c>
      <c r="E230" s="209" t="s">
        <v>19</v>
      </c>
      <c r="F230" s="210" t="s">
        <v>84</v>
      </c>
      <c r="G230" s="208"/>
      <c r="H230" s="211">
        <v>2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173</v>
      </c>
      <c r="AU230" s="217" t="s">
        <v>87</v>
      </c>
      <c r="AV230" s="14" t="s">
        <v>84</v>
      </c>
      <c r="AW230" s="14" t="s">
        <v>35</v>
      </c>
      <c r="AX230" s="14" t="s">
        <v>80</v>
      </c>
      <c r="AY230" s="217" t="s">
        <v>159</v>
      </c>
    </row>
    <row r="231" spans="1:65" s="2" customFormat="1" ht="37.9" customHeight="1">
      <c r="A231" s="37"/>
      <c r="B231" s="38"/>
      <c r="C231" s="177" t="s">
        <v>7</v>
      </c>
      <c r="D231" s="177" t="s">
        <v>163</v>
      </c>
      <c r="E231" s="178" t="s">
        <v>806</v>
      </c>
      <c r="F231" s="179" t="s">
        <v>807</v>
      </c>
      <c r="G231" s="180" t="s">
        <v>233</v>
      </c>
      <c r="H231" s="181">
        <v>14.061</v>
      </c>
      <c r="I231" s="182"/>
      <c r="J231" s="183">
        <f>ROUND(I231*H231,2)</f>
        <v>0</v>
      </c>
      <c r="K231" s="179" t="s">
        <v>167</v>
      </c>
      <c r="L231" s="42"/>
      <c r="M231" s="184" t="s">
        <v>19</v>
      </c>
      <c r="N231" s="185" t="s">
        <v>46</v>
      </c>
      <c r="O231" s="67"/>
      <c r="P231" s="186">
        <f>O231*H231</f>
        <v>0</v>
      </c>
      <c r="Q231" s="186">
        <v>0</v>
      </c>
      <c r="R231" s="186">
        <f>Q231*H231</f>
        <v>0</v>
      </c>
      <c r="S231" s="186">
        <v>5.0000000000000001E-3</v>
      </c>
      <c r="T231" s="187">
        <f>S231*H231</f>
        <v>7.0305000000000006E-2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8" t="s">
        <v>90</v>
      </c>
      <c r="AT231" s="188" t="s">
        <v>163</v>
      </c>
      <c r="AU231" s="188" t="s">
        <v>87</v>
      </c>
      <c r="AY231" s="20" t="s">
        <v>159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80</v>
      </c>
      <c r="BK231" s="189">
        <f>ROUND(I231*H231,2)</f>
        <v>0</v>
      </c>
      <c r="BL231" s="20" t="s">
        <v>90</v>
      </c>
      <c r="BM231" s="188" t="s">
        <v>1675</v>
      </c>
    </row>
    <row r="232" spans="1:65" s="2" customFormat="1" ht="29.25">
      <c r="A232" s="37"/>
      <c r="B232" s="38"/>
      <c r="C232" s="39"/>
      <c r="D232" s="190" t="s">
        <v>169</v>
      </c>
      <c r="E232" s="39"/>
      <c r="F232" s="191" t="s">
        <v>809</v>
      </c>
      <c r="G232" s="39"/>
      <c r="H232" s="39"/>
      <c r="I232" s="192"/>
      <c r="J232" s="39"/>
      <c r="K232" s="39"/>
      <c r="L232" s="42"/>
      <c r="M232" s="193"/>
      <c r="N232" s="194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169</v>
      </c>
      <c r="AU232" s="20" t="s">
        <v>87</v>
      </c>
    </row>
    <row r="233" spans="1:65" s="2" customFormat="1" ht="11.25">
      <c r="A233" s="37"/>
      <c r="B233" s="38"/>
      <c r="C233" s="39"/>
      <c r="D233" s="195" t="s">
        <v>171</v>
      </c>
      <c r="E233" s="39"/>
      <c r="F233" s="196" t="s">
        <v>810</v>
      </c>
      <c r="G233" s="39"/>
      <c r="H233" s="39"/>
      <c r="I233" s="192"/>
      <c r="J233" s="39"/>
      <c r="K233" s="39"/>
      <c r="L233" s="42"/>
      <c r="M233" s="193"/>
      <c r="N233" s="194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171</v>
      </c>
      <c r="AU233" s="20" t="s">
        <v>87</v>
      </c>
    </row>
    <row r="234" spans="1:65" s="14" customFormat="1" ht="11.25">
      <c r="B234" s="207"/>
      <c r="C234" s="208"/>
      <c r="D234" s="190" t="s">
        <v>173</v>
      </c>
      <c r="E234" s="209" t="s">
        <v>19</v>
      </c>
      <c r="F234" s="210" t="s">
        <v>1676</v>
      </c>
      <c r="G234" s="208"/>
      <c r="H234" s="211">
        <v>14.061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173</v>
      </c>
      <c r="AU234" s="217" t="s">
        <v>87</v>
      </c>
      <c r="AV234" s="14" t="s">
        <v>84</v>
      </c>
      <c r="AW234" s="14" t="s">
        <v>35</v>
      </c>
      <c r="AX234" s="14" t="s">
        <v>80</v>
      </c>
      <c r="AY234" s="217" t="s">
        <v>159</v>
      </c>
    </row>
    <row r="235" spans="1:65" s="2" customFormat="1" ht="37.9" customHeight="1">
      <c r="A235" s="37"/>
      <c r="B235" s="38"/>
      <c r="C235" s="177" t="s">
        <v>436</v>
      </c>
      <c r="D235" s="177" t="s">
        <v>163</v>
      </c>
      <c r="E235" s="178" t="s">
        <v>437</v>
      </c>
      <c r="F235" s="179" t="s">
        <v>438</v>
      </c>
      <c r="G235" s="180" t="s">
        <v>233</v>
      </c>
      <c r="H235" s="181">
        <v>11.01</v>
      </c>
      <c r="I235" s="182"/>
      <c r="J235" s="183">
        <f>ROUND(I235*H235,2)</f>
        <v>0</v>
      </c>
      <c r="K235" s="179" t="s">
        <v>167</v>
      </c>
      <c r="L235" s="42"/>
      <c r="M235" s="184" t="s">
        <v>19</v>
      </c>
      <c r="N235" s="185" t="s">
        <v>46</v>
      </c>
      <c r="O235" s="67"/>
      <c r="P235" s="186">
        <f>O235*H235</f>
        <v>0</v>
      </c>
      <c r="Q235" s="186">
        <v>0</v>
      </c>
      <c r="R235" s="186">
        <f>Q235*H235</f>
        <v>0</v>
      </c>
      <c r="S235" s="186">
        <v>5.8999999999999997E-2</v>
      </c>
      <c r="T235" s="187">
        <f>S235*H235</f>
        <v>0.64959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8" t="s">
        <v>90</v>
      </c>
      <c r="AT235" s="188" t="s">
        <v>163</v>
      </c>
      <c r="AU235" s="188" t="s">
        <v>87</v>
      </c>
      <c r="AY235" s="20" t="s">
        <v>159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20" t="s">
        <v>80</v>
      </c>
      <c r="BK235" s="189">
        <f>ROUND(I235*H235,2)</f>
        <v>0</v>
      </c>
      <c r="BL235" s="20" t="s">
        <v>90</v>
      </c>
      <c r="BM235" s="188" t="s">
        <v>1677</v>
      </c>
    </row>
    <row r="236" spans="1:65" s="2" customFormat="1" ht="29.25">
      <c r="A236" s="37"/>
      <c r="B236" s="38"/>
      <c r="C236" s="39"/>
      <c r="D236" s="190" t="s">
        <v>169</v>
      </c>
      <c r="E236" s="39"/>
      <c r="F236" s="191" t="s">
        <v>440</v>
      </c>
      <c r="G236" s="39"/>
      <c r="H236" s="39"/>
      <c r="I236" s="192"/>
      <c r="J236" s="39"/>
      <c r="K236" s="39"/>
      <c r="L236" s="42"/>
      <c r="M236" s="193"/>
      <c r="N236" s="194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169</v>
      </c>
      <c r="AU236" s="20" t="s">
        <v>87</v>
      </c>
    </row>
    <row r="237" spans="1:65" s="2" customFormat="1" ht="11.25">
      <c r="A237" s="37"/>
      <c r="B237" s="38"/>
      <c r="C237" s="39"/>
      <c r="D237" s="195" t="s">
        <v>171</v>
      </c>
      <c r="E237" s="39"/>
      <c r="F237" s="196" t="s">
        <v>441</v>
      </c>
      <c r="G237" s="39"/>
      <c r="H237" s="39"/>
      <c r="I237" s="192"/>
      <c r="J237" s="39"/>
      <c r="K237" s="39"/>
      <c r="L237" s="42"/>
      <c r="M237" s="193"/>
      <c r="N237" s="194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171</v>
      </c>
      <c r="AU237" s="20" t="s">
        <v>87</v>
      </c>
    </row>
    <row r="238" spans="1:65" s="13" customFormat="1" ht="11.25">
      <c r="B238" s="197"/>
      <c r="C238" s="198"/>
      <c r="D238" s="190" t="s">
        <v>173</v>
      </c>
      <c r="E238" s="199" t="s">
        <v>19</v>
      </c>
      <c r="F238" s="200" t="s">
        <v>1112</v>
      </c>
      <c r="G238" s="198"/>
      <c r="H238" s="199" t="s">
        <v>19</v>
      </c>
      <c r="I238" s="201"/>
      <c r="J238" s="198"/>
      <c r="K238" s="198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173</v>
      </c>
      <c r="AU238" s="206" t="s">
        <v>87</v>
      </c>
      <c r="AV238" s="13" t="s">
        <v>80</v>
      </c>
      <c r="AW238" s="13" t="s">
        <v>35</v>
      </c>
      <c r="AX238" s="13" t="s">
        <v>75</v>
      </c>
      <c r="AY238" s="206" t="s">
        <v>159</v>
      </c>
    </row>
    <row r="239" spans="1:65" s="14" customFormat="1" ht="11.25">
      <c r="B239" s="207"/>
      <c r="C239" s="208"/>
      <c r="D239" s="190" t="s">
        <v>173</v>
      </c>
      <c r="E239" s="209" t="s">
        <v>19</v>
      </c>
      <c r="F239" s="210" t="s">
        <v>1637</v>
      </c>
      <c r="G239" s="208"/>
      <c r="H239" s="211">
        <v>2.64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173</v>
      </c>
      <c r="AU239" s="217" t="s">
        <v>87</v>
      </c>
      <c r="AV239" s="14" t="s">
        <v>84</v>
      </c>
      <c r="AW239" s="14" t="s">
        <v>35</v>
      </c>
      <c r="AX239" s="14" t="s">
        <v>75</v>
      </c>
      <c r="AY239" s="217" t="s">
        <v>159</v>
      </c>
    </row>
    <row r="240" spans="1:65" s="13" customFormat="1" ht="11.25">
      <c r="B240" s="197"/>
      <c r="C240" s="198"/>
      <c r="D240" s="190" t="s">
        <v>173</v>
      </c>
      <c r="E240" s="199" t="s">
        <v>19</v>
      </c>
      <c r="F240" s="200" t="s">
        <v>1628</v>
      </c>
      <c r="G240" s="198"/>
      <c r="H240" s="199" t="s">
        <v>19</v>
      </c>
      <c r="I240" s="201"/>
      <c r="J240" s="198"/>
      <c r="K240" s="198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173</v>
      </c>
      <c r="AU240" s="206" t="s">
        <v>87</v>
      </c>
      <c r="AV240" s="13" t="s">
        <v>80</v>
      </c>
      <c r="AW240" s="13" t="s">
        <v>35</v>
      </c>
      <c r="AX240" s="13" t="s">
        <v>75</v>
      </c>
      <c r="AY240" s="206" t="s">
        <v>159</v>
      </c>
    </row>
    <row r="241" spans="1:65" s="14" customFormat="1" ht="11.25">
      <c r="B241" s="207"/>
      <c r="C241" s="208"/>
      <c r="D241" s="190" t="s">
        <v>173</v>
      </c>
      <c r="E241" s="209" t="s">
        <v>19</v>
      </c>
      <c r="F241" s="210" t="s">
        <v>1638</v>
      </c>
      <c r="G241" s="208"/>
      <c r="H241" s="211">
        <v>1.17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173</v>
      </c>
      <c r="AU241" s="217" t="s">
        <v>87</v>
      </c>
      <c r="AV241" s="14" t="s">
        <v>84</v>
      </c>
      <c r="AW241" s="14" t="s">
        <v>35</v>
      </c>
      <c r="AX241" s="14" t="s">
        <v>75</v>
      </c>
      <c r="AY241" s="217" t="s">
        <v>159</v>
      </c>
    </row>
    <row r="242" spans="1:65" s="14" customFormat="1" ht="11.25">
      <c r="B242" s="207"/>
      <c r="C242" s="208"/>
      <c r="D242" s="190" t="s">
        <v>173</v>
      </c>
      <c r="E242" s="209" t="s">
        <v>19</v>
      </c>
      <c r="F242" s="210" t="s">
        <v>1639</v>
      </c>
      <c r="G242" s="208"/>
      <c r="H242" s="211">
        <v>4.68</v>
      </c>
      <c r="I242" s="212"/>
      <c r="J242" s="208"/>
      <c r="K242" s="208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173</v>
      </c>
      <c r="AU242" s="217" t="s">
        <v>87</v>
      </c>
      <c r="AV242" s="14" t="s">
        <v>84</v>
      </c>
      <c r="AW242" s="14" t="s">
        <v>35</v>
      </c>
      <c r="AX242" s="14" t="s">
        <v>75</v>
      </c>
      <c r="AY242" s="217" t="s">
        <v>159</v>
      </c>
    </row>
    <row r="243" spans="1:65" s="14" customFormat="1" ht="11.25">
      <c r="B243" s="207"/>
      <c r="C243" s="208"/>
      <c r="D243" s="190" t="s">
        <v>173</v>
      </c>
      <c r="E243" s="209" t="s">
        <v>19</v>
      </c>
      <c r="F243" s="210" t="s">
        <v>1640</v>
      </c>
      <c r="G243" s="208"/>
      <c r="H243" s="211">
        <v>2.52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173</v>
      </c>
      <c r="AU243" s="217" t="s">
        <v>87</v>
      </c>
      <c r="AV243" s="14" t="s">
        <v>84</v>
      </c>
      <c r="AW243" s="14" t="s">
        <v>35</v>
      </c>
      <c r="AX243" s="14" t="s">
        <v>75</v>
      </c>
      <c r="AY243" s="217" t="s">
        <v>159</v>
      </c>
    </row>
    <row r="244" spans="1:65" s="15" customFormat="1" ht="11.25">
      <c r="B244" s="218"/>
      <c r="C244" s="219"/>
      <c r="D244" s="190" t="s">
        <v>173</v>
      </c>
      <c r="E244" s="220" t="s">
        <v>19</v>
      </c>
      <c r="F244" s="221" t="s">
        <v>272</v>
      </c>
      <c r="G244" s="219"/>
      <c r="H244" s="222">
        <v>11.01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173</v>
      </c>
      <c r="AU244" s="228" t="s">
        <v>87</v>
      </c>
      <c r="AV244" s="15" t="s">
        <v>90</v>
      </c>
      <c r="AW244" s="15" t="s">
        <v>35</v>
      </c>
      <c r="AX244" s="15" t="s">
        <v>80</v>
      </c>
      <c r="AY244" s="228" t="s">
        <v>159</v>
      </c>
    </row>
    <row r="245" spans="1:65" s="12" customFormat="1" ht="20.85" customHeight="1">
      <c r="B245" s="161"/>
      <c r="C245" s="162"/>
      <c r="D245" s="163" t="s">
        <v>74</v>
      </c>
      <c r="E245" s="175" t="s">
        <v>444</v>
      </c>
      <c r="F245" s="175" t="s">
        <v>445</v>
      </c>
      <c r="G245" s="162"/>
      <c r="H245" s="162"/>
      <c r="I245" s="165"/>
      <c r="J245" s="176">
        <f>BK245</f>
        <v>0</v>
      </c>
      <c r="K245" s="162"/>
      <c r="L245" s="167"/>
      <c r="M245" s="168"/>
      <c r="N245" s="169"/>
      <c r="O245" s="169"/>
      <c r="P245" s="170">
        <f>SUM(P246:P257)</f>
        <v>0</v>
      </c>
      <c r="Q245" s="169"/>
      <c r="R245" s="170">
        <f>SUM(R246:R257)</f>
        <v>0</v>
      </c>
      <c r="S245" s="169"/>
      <c r="T245" s="171">
        <f>SUM(T246:T257)</f>
        <v>0.116706</v>
      </c>
      <c r="AR245" s="172" t="s">
        <v>80</v>
      </c>
      <c r="AT245" s="173" t="s">
        <v>74</v>
      </c>
      <c r="AU245" s="173" t="s">
        <v>84</v>
      </c>
      <c r="AY245" s="172" t="s">
        <v>159</v>
      </c>
      <c r="BK245" s="174">
        <f>SUM(BK246:BK257)</f>
        <v>0</v>
      </c>
    </row>
    <row r="246" spans="1:65" s="2" customFormat="1" ht="24.2" customHeight="1">
      <c r="A246" s="37"/>
      <c r="B246" s="38"/>
      <c r="C246" s="177" t="s">
        <v>446</v>
      </c>
      <c r="D246" s="177" t="s">
        <v>163</v>
      </c>
      <c r="E246" s="178" t="s">
        <v>447</v>
      </c>
      <c r="F246" s="179" t="s">
        <v>448</v>
      </c>
      <c r="G246" s="180" t="s">
        <v>233</v>
      </c>
      <c r="H246" s="181">
        <v>11.01</v>
      </c>
      <c r="I246" s="182"/>
      <c r="J246" s="183">
        <f>ROUND(I246*H246,2)</f>
        <v>0</v>
      </c>
      <c r="K246" s="179" t="s">
        <v>167</v>
      </c>
      <c r="L246" s="42"/>
      <c r="M246" s="184" t="s">
        <v>19</v>
      </c>
      <c r="N246" s="185" t="s">
        <v>46</v>
      </c>
      <c r="O246" s="67"/>
      <c r="P246" s="186">
        <f>O246*H246</f>
        <v>0</v>
      </c>
      <c r="Q246" s="186">
        <v>0</v>
      </c>
      <c r="R246" s="186">
        <f>Q246*H246</f>
        <v>0</v>
      </c>
      <c r="S246" s="186">
        <v>0</v>
      </c>
      <c r="T246" s="18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8" t="s">
        <v>90</v>
      </c>
      <c r="AT246" s="188" t="s">
        <v>163</v>
      </c>
      <c r="AU246" s="188" t="s">
        <v>87</v>
      </c>
      <c r="AY246" s="20" t="s">
        <v>159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80</v>
      </c>
      <c r="BK246" s="189">
        <f>ROUND(I246*H246,2)</f>
        <v>0</v>
      </c>
      <c r="BL246" s="20" t="s">
        <v>90</v>
      </c>
      <c r="BM246" s="188" t="s">
        <v>1678</v>
      </c>
    </row>
    <row r="247" spans="1:65" s="2" customFormat="1" ht="19.5">
      <c r="A247" s="37"/>
      <c r="B247" s="38"/>
      <c r="C247" s="39"/>
      <c r="D247" s="190" t="s">
        <v>169</v>
      </c>
      <c r="E247" s="39"/>
      <c r="F247" s="191" t="s">
        <v>450</v>
      </c>
      <c r="G247" s="39"/>
      <c r="H247" s="39"/>
      <c r="I247" s="192"/>
      <c r="J247" s="39"/>
      <c r="K247" s="39"/>
      <c r="L247" s="42"/>
      <c r="M247" s="193"/>
      <c r="N247" s="194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169</v>
      </c>
      <c r="AU247" s="20" t="s">
        <v>87</v>
      </c>
    </row>
    <row r="248" spans="1:65" s="2" customFormat="1" ht="11.25">
      <c r="A248" s="37"/>
      <c r="B248" s="38"/>
      <c r="C248" s="39"/>
      <c r="D248" s="195" t="s">
        <v>171</v>
      </c>
      <c r="E248" s="39"/>
      <c r="F248" s="196" t="s">
        <v>451</v>
      </c>
      <c r="G248" s="39"/>
      <c r="H248" s="39"/>
      <c r="I248" s="192"/>
      <c r="J248" s="39"/>
      <c r="K248" s="39"/>
      <c r="L248" s="42"/>
      <c r="M248" s="193"/>
      <c r="N248" s="194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171</v>
      </c>
      <c r="AU248" s="20" t="s">
        <v>87</v>
      </c>
    </row>
    <row r="249" spans="1:65" s="14" customFormat="1" ht="11.25">
      <c r="B249" s="207"/>
      <c r="C249" s="208"/>
      <c r="D249" s="190" t="s">
        <v>173</v>
      </c>
      <c r="E249" s="209" t="s">
        <v>19</v>
      </c>
      <c r="F249" s="210" t="s">
        <v>1642</v>
      </c>
      <c r="G249" s="208"/>
      <c r="H249" s="211">
        <v>11.01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173</v>
      </c>
      <c r="AU249" s="217" t="s">
        <v>87</v>
      </c>
      <c r="AV249" s="14" t="s">
        <v>84</v>
      </c>
      <c r="AW249" s="14" t="s">
        <v>35</v>
      </c>
      <c r="AX249" s="14" t="s">
        <v>75</v>
      </c>
      <c r="AY249" s="217" t="s">
        <v>159</v>
      </c>
    </row>
    <row r="250" spans="1:65" s="2" customFormat="1" ht="24.2" customHeight="1">
      <c r="A250" s="37"/>
      <c r="B250" s="38"/>
      <c r="C250" s="177" t="s">
        <v>452</v>
      </c>
      <c r="D250" s="177" t="s">
        <v>163</v>
      </c>
      <c r="E250" s="178" t="s">
        <v>453</v>
      </c>
      <c r="F250" s="179" t="s">
        <v>454</v>
      </c>
      <c r="G250" s="180" t="s">
        <v>233</v>
      </c>
      <c r="H250" s="181">
        <v>11.01</v>
      </c>
      <c r="I250" s="182"/>
      <c r="J250" s="183">
        <f>ROUND(I250*H250,2)</f>
        <v>0</v>
      </c>
      <c r="K250" s="179" t="s">
        <v>167</v>
      </c>
      <c r="L250" s="42"/>
      <c r="M250" s="184" t="s">
        <v>19</v>
      </c>
      <c r="N250" s="185" t="s">
        <v>46</v>
      </c>
      <c r="O250" s="67"/>
      <c r="P250" s="186">
        <f>O250*H250</f>
        <v>0</v>
      </c>
      <c r="Q250" s="186">
        <v>0</v>
      </c>
      <c r="R250" s="186">
        <f>Q250*H250</f>
        <v>0</v>
      </c>
      <c r="S250" s="186">
        <v>0</v>
      </c>
      <c r="T250" s="18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8" t="s">
        <v>90</v>
      </c>
      <c r="AT250" s="188" t="s">
        <v>163</v>
      </c>
      <c r="AU250" s="188" t="s">
        <v>87</v>
      </c>
      <c r="AY250" s="20" t="s">
        <v>159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20" t="s">
        <v>80</v>
      </c>
      <c r="BK250" s="189">
        <f>ROUND(I250*H250,2)</f>
        <v>0</v>
      </c>
      <c r="BL250" s="20" t="s">
        <v>90</v>
      </c>
      <c r="BM250" s="188" t="s">
        <v>1679</v>
      </c>
    </row>
    <row r="251" spans="1:65" s="2" customFormat="1" ht="19.5">
      <c r="A251" s="37"/>
      <c r="B251" s="38"/>
      <c r="C251" s="39"/>
      <c r="D251" s="190" t="s">
        <v>169</v>
      </c>
      <c r="E251" s="39"/>
      <c r="F251" s="191" t="s">
        <v>456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169</v>
      </c>
      <c r="AU251" s="20" t="s">
        <v>87</v>
      </c>
    </row>
    <row r="252" spans="1:65" s="2" customFormat="1" ht="11.25">
      <c r="A252" s="37"/>
      <c r="B252" s="38"/>
      <c r="C252" s="39"/>
      <c r="D252" s="195" t="s">
        <v>171</v>
      </c>
      <c r="E252" s="39"/>
      <c r="F252" s="196" t="s">
        <v>457</v>
      </c>
      <c r="G252" s="39"/>
      <c r="H252" s="39"/>
      <c r="I252" s="192"/>
      <c r="J252" s="39"/>
      <c r="K252" s="39"/>
      <c r="L252" s="42"/>
      <c r="M252" s="193"/>
      <c r="N252" s="194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171</v>
      </c>
      <c r="AU252" s="20" t="s">
        <v>87</v>
      </c>
    </row>
    <row r="253" spans="1:65" s="14" customFormat="1" ht="11.25">
      <c r="B253" s="207"/>
      <c r="C253" s="208"/>
      <c r="D253" s="190" t="s">
        <v>173</v>
      </c>
      <c r="E253" s="209" t="s">
        <v>19</v>
      </c>
      <c r="F253" s="210" t="s">
        <v>1642</v>
      </c>
      <c r="G253" s="208"/>
      <c r="H253" s="211">
        <v>11.01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173</v>
      </c>
      <c r="AU253" s="217" t="s">
        <v>87</v>
      </c>
      <c r="AV253" s="14" t="s">
        <v>84</v>
      </c>
      <c r="AW253" s="14" t="s">
        <v>35</v>
      </c>
      <c r="AX253" s="14" t="s">
        <v>75</v>
      </c>
      <c r="AY253" s="217" t="s">
        <v>159</v>
      </c>
    </row>
    <row r="254" spans="1:65" s="2" customFormat="1" ht="24.2" customHeight="1">
      <c r="A254" s="37"/>
      <c r="B254" s="38"/>
      <c r="C254" s="177" t="s">
        <v>459</v>
      </c>
      <c r="D254" s="177" t="s">
        <v>163</v>
      </c>
      <c r="E254" s="178" t="s">
        <v>460</v>
      </c>
      <c r="F254" s="179" t="s">
        <v>461</v>
      </c>
      <c r="G254" s="180" t="s">
        <v>233</v>
      </c>
      <c r="H254" s="181">
        <v>11.01</v>
      </c>
      <c r="I254" s="182"/>
      <c r="J254" s="183">
        <f>ROUND(I254*H254,2)</f>
        <v>0</v>
      </c>
      <c r="K254" s="179" t="s">
        <v>167</v>
      </c>
      <c r="L254" s="42"/>
      <c r="M254" s="184" t="s">
        <v>19</v>
      </c>
      <c r="N254" s="185" t="s">
        <v>46</v>
      </c>
      <c r="O254" s="67"/>
      <c r="P254" s="186">
        <f>O254*H254</f>
        <v>0</v>
      </c>
      <c r="Q254" s="186">
        <v>0</v>
      </c>
      <c r="R254" s="186">
        <f>Q254*H254</f>
        <v>0</v>
      </c>
      <c r="S254" s="186">
        <v>1.06E-2</v>
      </c>
      <c r="T254" s="187">
        <f>S254*H254</f>
        <v>0.116706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8" t="s">
        <v>90</v>
      </c>
      <c r="AT254" s="188" t="s">
        <v>163</v>
      </c>
      <c r="AU254" s="188" t="s">
        <v>87</v>
      </c>
      <c r="AY254" s="20" t="s">
        <v>159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20" t="s">
        <v>80</v>
      </c>
      <c r="BK254" s="189">
        <f>ROUND(I254*H254,2)</f>
        <v>0</v>
      </c>
      <c r="BL254" s="20" t="s">
        <v>90</v>
      </c>
      <c r="BM254" s="188" t="s">
        <v>1680</v>
      </c>
    </row>
    <row r="255" spans="1:65" s="2" customFormat="1" ht="19.5">
      <c r="A255" s="37"/>
      <c r="B255" s="38"/>
      <c r="C255" s="39"/>
      <c r="D255" s="190" t="s">
        <v>169</v>
      </c>
      <c r="E255" s="39"/>
      <c r="F255" s="191" t="s">
        <v>463</v>
      </c>
      <c r="G255" s="39"/>
      <c r="H255" s="39"/>
      <c r="I255" s="192"/>
      <c r="J255" s="39"/>
      <c r="K255" s="39"/>
      <c r="L255" s="42"/>
      <c r="M255" s="193"/>
      <c r="N255" s="194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169</v>
      </c>
      <c r="AU255" s="20" t="s">
        <v>87</v>
      </c>
    </row>
    <row r="256" spans="1:65" s="2" customFormat="1" ht="11.25">
      <c r="A256" s="37"/>
      <c r="B256" s="38"/>
      <c r="C256" s="39"/>
      <c r="D256" s="195" t="s">
        <v>171</v>
      </c>
      <c r="E256" s="39"/>
      <c r="F256" s="196" t="s">
        <v>464</v>
      </c>
      <c r="G256" s="39"/>
      <c r="H256" s="39"/>
      <c r="I256" s="192"/>
      <c r="J256" s="39"/>
      <c r="K256" s="39"/>
      <c r="L256" s="42"/>
      <c r="M256" s="193"/>
      <c r="N256" s="194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171</v>
      </c>
      <c r="AU256" s="20" t="s">
        <v>87</v>
      </c>
    </row>
    <row r="257" spans="1:65" s="14" customFormat="1" ht="11.25">
      <c r="B257" s="207"/>
      <c r="C257" s="208"/>
      <c r="D257" s="190" t="s">
        <v>173</v>
      </c>
      <c r="E257" s="209" t="s">
        <v>19</v>
      </c>
      <c r="F257" s="210" t="s">
        <v>1642</v>
      </c>
      <c r="G257" s="208"/>
      <c r="H257" s="211">
        <v>11.01</v>
      </c>
      <c r="I257" s="212"/>
      <c r="J257" s="208"/>
      <c r="K257" s="208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173</v>
      </c>
      <c r="AU257" s="217" t="s">
        <v>87</v>
      </c>
      <c r="AV257" s="14" t="s">
        <v>84</v>
      </c>
      <c r="AW257" s="14" t="s">
        <v>35</v>
      </c>
      <c r="AX257" s="14" t="s">
        <v>75</v>
      </c>
      <c r="AY257" s="217" t="s">
        <v>159</v>
      </c>
    </row>
    <row r="258" spans="1:65" s="12" customFormat="1" ht="20.85" customHeight="1">
      <c r="B258" s="161"/>
      <c r="C258" s="162"/>
      <c r="D258" s="163" t="s">
        <v>74</v>
      </c>
      <c r="E258" s="175" t="s">
        <v>465</v>
      </c>
      <c r="F258" s="175" t="s">
        <v>466</v>
      </c>
      <c r="G258" s="162"/>
      <c r="H258" s="162"/>
      <c r="I258" s="165"/>
      <c r="J258" s="176">
        <f>BK258</f>
        <v>0</v>
      </c>
      <c r="K258" s="162"/>
      <c r="L258" s="167"/>
      <c r="M258" s="168"/>
      <c r="N258" s="169"/>
      <c r="O258" s="169"/>
      <c r="P258" s="170">
        <f>SUM(P259:P261)</f>
        <v>0</v>
      </c>
      <c r="Q258" s="169"/>
      <c r="R258" s="170">
        <f>SUM(R259:R261)</f>
        <v>0</v>
      </c>
      <c r="S258" s="169"/>
      <c r="T258" s="171">
        <f>SUM(T259:T261)</f>
        <v>0</v>
      </c>
      <c r="AR258" s="172" t="s">
        <v>80</v>
      </c>
      <c r="AT258" s="173" t="s">
        <v>74</v>
      </c>
      <c r="AU258" s="173" t="s">
        <v>84</v>
      </c>
      <c r="AY258" s="172" t="s">
        <v>159</v>
      </c>
      <c r="BK258" s="174">
        <f>SUM(BK259:BK261)</f>
        <v>0</v>
      </c>
    </row>
    <row r="259" spans="1:65" s="2" customFormat="1" ht="21.75" customHeight="1">
      <c r="A259" s="37"/>
      <c r="B259" s="38"/>
      <c r="C259" s="177" t="s">
        <v>467</v>
      </c>
      <c r="D259" s="177" t="s">
        <v>163</v>
      </c>
      <c r="E259" s="178" t="s">
        <v>468</v>
      </c>
      <c r="F259" s="179" t="s">
        <v>469</v>
      </c>
      <c r="G259" s="180" t="s">
        <v>470</v>
      </c>
      <c r="H259" s="181">
        <v>0.90900000000000003</v>
      </c>
      <c r="I259" s="182"/>
      <c r="J259" s="183">
        <f>ROUND(I259*H259,2)</f>
        <v>0</v>
      </c>
      <c r="K259" s="179" t="s">
        <v>167</v>
      </c>
      <c r="L259" s="42"/>
      <c r="M259" s="184" t="s">
        <v>19</v>
      </c>
      <c r="N259" s="185" t="s">
        <v>46</v>
      </c>
      <c r="O259" s="67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8" t="s">
        <v>90</v>
      </c>
      <c r="AT259" s="188" t="s">
        <v>163</v>
      </c>
      <c r="AU259" s="188" t="s">
        <v>87</v>
      </c>
      <c r="AY259" s="20" t="s">
        <v>159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20" t="s">
        <v>80</v>
      </c>
      <c r="BK259" s="189">
        <f>ROUND(I259*H259,2)</f>
        <v>0</v>
      </c>
      <c r="BL259" s="20" t="s">
        <v>90</v>
      </c>
      <c r="BM259" s="188" t="s">
        <v>1681</v>
      </c>
    </row>
    <row r="260" spans="1:65" s="2" customFormat="1" ht="29.25">
      <c r="A260" s="37"/>
      <c r="B260" s="38"/>
      <c r="C260" s="39"/>
      <c r="D260" s="190" t="s">
        <v>169</v>
      </c>
      <c r="E260" s="39"/>
      <c r="F260" s="191" t="s">
        <v>472</v>
      </c>
      <c r="G260" s="39"/>
      <c r="H260" s="39"/>
      <c r="I260" s="192"/>
      <c r="J260" s="39"/>
      <c r="K260" s="39"/>
      <c r="L260" s="42"/>
      <c r="M260" s="193"/>
      <c r="N260" s="194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169</v>
      </c>
      <c r="AU260" s="20" t="s">
        <v>87</v>
      </c>
    </row>
    <row r="261" spans="1:65" s="2" customFormat="1" ht="11.25">
      <c r="A261" s="37"/>
      <c r="B261" s="38"/>
      <c r="C261" s="39"/>
      <c r="D261" s="195" t="s">
        <v>171</v>
      </c>
      <c r="E261" s="39"/>
      <c r="F261" s="196" t="s">
        <v>473</v>
      </c>
      <c r="G261" s="39"/>
      <c r="H261" s="39"/>
      <c r="I261" s="192"/>
      <c r="J261" s="39"/>
      <c r="K261" s="39"/>
      <c r="L261" s="42"/>
      <c r="M261" s="193"/>
      <c r="N261" s="194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171</v>
      </c>
      <c r="AU261" s="20" t="s">
        <v>87</v>
      </c>
    </row>
    <row r="262" spans="1:65" s="12" customFormat="1" ht="20.85" customHeight="1">
      <c r="B262" s="161"/>
      <c r="C262" s="162"/>
      <c r="D262" s="163" t="s">
        <v>74</v>
      </c>
      <c r="E262" s="175" t="s">
        <v>474</v>
      </c>
      <c r="F262" s="175" t="s">
        <v>475</v>
      </c>
      <c r="G262" s="162"/>
      <c r="H262" s="162"/>
      <c r="I262" s="165"/>
      <c r="J262" s="176">
        <f>BK262</f>
        <v>0</v>
      </c>
      <c r="K262" s="162"/>
      <c r="L262" s="167"/>
      <c r="M262" s="168"/>
      <c r="N262" s="169"/>
      <c r="O262" s="169"/>
      <c r="P262" s="170">
        <f>SUM(P263:P275)</f>
        <v>0</v>
      </c>
      <c r="Q262" s="169"/>
      <c r="R262" s="170">
        <f>SUM(R263:R275)</f>
        <v>0</v>
      </c>
      <c r="S262" s="169"/>
      <c r="T262" s="171">
        <f>SUM(T263:T275)</f>
        <v>0</v>
      </c>
      <c r="AR262" s="172" t="s">
        <v>80</v>
      </c>
      <c r="AT262" s="173" t="s">
        <v>74</v>
      </c>
      <c r="AU262" s="173" t="s">
        <v>84</v>
      </c>
      <c r="AY262" s="172" t="s">
        <v>159</v>
      </c>
      <c r="BK262" s="174">
        <f>SUM(BK263:BK275)</f>
        <v>0</v>
      </c>
    </row>
    <row r="263" spans="1:65" s="2" customFormat="1" ht="24.2" customHeight="1">
      <c r="A263" s="37"/>
      <c r="B263" s="38"/>
      <c r="C263" s="177" t="s">
        <v>476</v>
      </c>
      <c r="D263" s="177" t="s">
        <v>163</v>
      </c>
      <c r="E263" s="178" t="s">
        <v>477</v>
      </c>
      <c r="F263" s="179" t="s">
        <v>478</v>
      </c>
      <c r="G263" s="180" t="s">
        <v>470</v>
      </c>
      <c r="H263" s="181">
        <v>0.94099999999999995</v>
      </c>
      <c r="I263" s="182"/>
      <c r="J263" s="183">
        <f>ROUND(I263*H263,2)</f>
        <v>0</v>
      </c>
      <c r="K263" s="179" t="s">
        <v>167</v>
      </c>
      <c r="L263" s="42"/>
      <c r="M263" s="184" t="s">
        <v>19</v>
      </c>
      <c r="N263" s="185" t="s">
        <v>46</v>
      </c>
      <c r="O263" s="67"/>
      <c r="P263" s="186">
        <f>O263*H263</f>
        <v>0</v>
      </c>
      <c r="Q263" s="186">
        <v>0</v>
      </c>
      <c r="R263" s="186">
        <f>Q263*H263</f>
        <v>0</v>
      </c>
      <c r="S263" s="186">
        <v>0</v>
      </c>
      <c r="T263" s="18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8" t="s">
        <v>90</v>
      </c>
      <c r="AT263" s="188" t="s">
        <v>163</v>
      </c>
      <c r="AU263" s="188" t="s">
        <v>87</v>
      </c>
      <c r="AY263" s="20" t="s">
        <v>159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20" t="s">
        <v>80</v>
      </c>
      <c r="BK263" s="189">
        <f>ROUND(I263*H263,2)</f>
        <v>0</v>
      </c>
      <c r="BL263" s="20" t="s">
        <v>90</v>
      </c>
      <c r="BM263" s="188" t="s">
        <v>1682</v>
      </c>
    </row>
    <row r="264" spans="1:65" s="2" customFormat="1" ht="19.5">
      <c r="A264" s="37"/>
      <c r="B264" s="38"/>
      <c r="C264" s="39"/>
      <c r="D264" s="190" t="s">
        <v>169</v>
      </c>
      <c r="E264" s="39"/>
      <c r="F264" s="191" t="s">
        <v>480</v>
      </c>
      <c r="G264" s="39"/>
      <c r="H264" s="39"/>
      <c r="I264" s="192"/>
      <c r="J264" s="39"/>
      <c r="K264" s="39"/>
      <c r="L264" s="42"/>
      <c r="M264" s="193"/>
      <c r="N264" s="194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169</v>
      </c>
      <c r="AU264" s="20" t="s">
        <v>87</v>
      </c>
    </row>
    <row r="265" spans="1:65" s="2" customFormat="1" ht="11.25">
      <c r="A265" s="37"/>
      <c r="B265" s="38"/>
      <c r="C265" s="39"/>
      <c r="D265" s="195" t="s">
        <v>171</v>
      </c>
      <c r="E265" s="39"/>
      <c r="F265" s="196" t="s">
        <v>481</v>
      </c>
      <c r="G265" s="39"/>
      <c r="H265" s="39"/>
      <c r="I265" s="192"/>
      <c r="J265" s="39"/>
      <c r="K265" s="39"/>
      <c r="L265" s="42"/>
      <c r="M265" s="193"/>
      <c r="N265" s="194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171</v>
      </c>
      <c r="AU265" s="20" t="s">
        <v>87</v>
      </c>
    </row>
    <row r="266" spans="1:65" s="2" customFormat="1" ht="24.2" customHeight="1">
      <c r="A266" s="37"/>
      <c r="B266" s="38"/>
      <c r="C266" s="177" t="s">
        <v>482</v>
      </c>
      <c r="D266" s="177" t="s">
        <v>163</v>
      </c>
      <c r="E266" s="178" t="s">
        <v>483</v>
      </c>
      <c r="F266" s="179" t="s">
        <v>484</v>
      </c>
      <c r="G266" s="180" t="s">
        <v>470</v>
      </c>
      <c r="H266" s="181">
        <v>0.94099999999999995</v>
      </c>
      <c r="I266" s="182"/>
      <c r="J266" s="183">
        <f>ROUND(I266*H266,2)</f>
        <v>0</v>
      </c>
      <c r="K266" s="179" t="s">
        <v>167</v>
      </c>
      <c r="L266" s="42"/>
      <c r="M266" s="184" t="s">
        <v>19</v>
      </c>
      <c r="N266" s="185" t="s">
        <v>46</v>
      </c>
      <c r="O266" s="67"/>
      <c r="P266" s="186">
        <f>O266*H266</f>
        <v>0</v>
      </c>
      <c r="Q266" s="186">
        <v>0</v>
      </c>
      <c r="R266" s="186">
        <f>Q266*H266</f>
        <v>0</v>
      </c>
      <c r="S266" s="186">
        <v>0</v>
      </c>
      <c r="T266" s="18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8" t="s">
        <v>90</v>
      </c>
      <c r="AT266" s="188" t="s">
        <v>163</v>
      </c>
      <c r="AU266" s="188" t="s">
        <v>87</v>
      </c>
      <c r="AY266" s="20" t="s">
        <v>159</v>
      </c>
      <c r="BE266" s="189">
        <f>IF(N266="základní",J266,0)</f>
        <v>0</v>
      </c>
      <c r="BF266" s="189">
        <f>IF(N266="snížená",J266,0)</f>
        <v>0</v>
      </c>
      <c r="BG266" s="189">
        <f>IF(N266="zákl. přenesená",J266,0)</f>
        <v>0</v>
      </c>
      <c r="BH266" s="189">
        <f>IF(N266="sníž. přenesená",J266,0)</f>
        <v>0</v>
      </c>
      <c r="BI266" s="189">
        <f>IF(N266="nulová",J266,0)</f>
        <v>0</v>
      </c>
      <c r="BJ266" s="20" t="s">
        <v>80</v>
      </c>
      <c r="BK266" s="189">
        <f>ROUND(I266*H266,2)</f>
        <v>0</v>
      </c>
      <c r="BL266" s="20" t="s">
        <v>90</v>
      </c>
      <c r="BM266" s="188" t="s">
        <v>1683</v>
      </c>
    </row>
    <row r="267" spans="1:65" s="2" customFormat="1" ht="19.5">
      <c r="A267" s="37"/>
      <c r="B267" s="38"/>
      <c r="C267" s="39"/>
      <c r="D267" s="190" t="s">
        <v>169</v>
      </c>
      <c r="E267" s="39"/>
      <c r="F267" s="191" t="s">
        <v>486</v>
      </c>
      <c r="G267" s="39"/>
      <c r="H267" s="39"/>
      <c r="I267" s="192"/>
      <c r="J267" s="39"/>
      <c r="K267" s="39"/>
      <c r="L267" s="42"/>
      <c r="M267" s="193"/>
      <c r="N267" s="194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169</v>
      </c>
      <c r="AU267" s="20" t="s">
        <v>87</v>
      </c>
    </row>
    <row r="268" spans="1:65" s="2" customFormat="1" ht="11.25">
      <c r="A268" s="37"/>
      <c r="B268" s="38"/>
      <c r="C268" s="39"/>
      <c r="D268" s="195" t="s">
        <v>171</v>
      </c>
      <c r="E268" s="39"/>
      <c r="F268" s="196" t="s">
        <v>487</v>
      </c>
      <c r="G268" s="39"/>
      <c r="H268" s="39"/>
      <c r="I268" s="192"/>
      <c r="J268" s="39"/>
      <c r="K268" s="39"/>
      <c r="L268" s="42"/>
      <c r="M268" s="193"/>
      <c r="N268" s="194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171</v>
      </c>
      <c r="AU268" s="20" t="s">
        <v>87</v>
      </c>
    </row>
    <row r="269" spans="1:65" s="2" customFormat="1" ht="24.2" customHeight="1">
      <c r="A269" s="37"/>
      <c r="B269" s="38"/>
      <c r="C269" s="177" t="s">
        <v>488</v>
      </c>
      <c r="D269" s="177" t="s">
        <v>163</v>
      </c>
      <c r="E269" s="178" t="s">
        <v>489</v>
      </c>
      <c r="F269" s="179" t="s">
        <v>490</v>
      </c>
      <c r="G269" s="180" t="s">
        <v>470</v>
      </c>
      <c r="H269" s="181">
        <v>14.115</v>
      </c>
      <c r="I269" s="182"/>
      <c r="J269" s="183">
        <f>ROUND(I269*H269,2)</f>
        <v>0</v>
      </c>
      <c r="K269" s="179" t="s">
        <v>167</v>
      </c>
      <c r="L269" s="42"/>
      <c r="M269" s="184" t="s">
        <v>19</v>
      </c>
      <c r="N269" s="185" t="s">
        <v>46</v>
      </c>
      <c r="O269" s="67"/>
      <c r="P269" s="186">
        <f>O269*H269</f>
        <v>0</v>
      </c>
      <c r="Q269" s="186">
        <v>0</v>
      </c>
      <c r="R269" s="186">
        <f>Q269*H269</f>
        <v>0</v>
      </c>
      <c r="S269" s="186">
        <v>0</v>
      </c>
      <c r="T269" s="18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8" t="s">
        <v>90</v>
      </c>
      <c r="AT269" s="188" t="s">
        <v>163</v>
      </c>
      <c r="AU269" s="188" t="s">
        <v>87</v>
      </c>
      <c r="AY269" s="20" t="s">
        <v>159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80</v>
      </c>
      <c r="BK269" s="189">
        <f>ROUND(I269*H269,2)</f>
        <v>0</v>
      </c>
      <c r="BL269" s="20" t="s">
        <v>90</v>
      </c>
      <c r="BM269" s="188" t="s">
        <v>1684</v>
      </c>
    </row>
    <row r="270" spans="1:65" s="2" customFormat="1" ht="29.25">
      <c r="A270" s="37"/>
      <c r="B270" s="38"/>
      <c r="C270" s="39"/>
      <c r="D270" s="190" t="s">
        <v>169</v>
      </c>
      <c r="E270" s="39"/>
      <c r="F270" s="191" t="s">
        <v>492</v>
      </c>
      <c r="G270" s="39"/>
      <c r="H270" s="39"/>
      <c r="I270" s="192"/>
      <c r="J270" s="39"/>
      <c r="K270" s="39"/>
      <c r="L270" s="42"/>
      <c r="M270" s="193"/>
      <c r="N270" s="194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169</v>
      </c>
      <c r="AU270" s="20" t="s">
        <v>87</v>
      </c>
    </row>
    <row r="271" spans="1:65" s="2" customFormat="1" ht="11.25">
      <c r="A271" s="37"/>
      <c r="B271" s="38"/>
      <c r="C271" s="39"/>
      <c r="D271" s="195" t="s">
        <v>171</v>
      </c>
      <c r="E271" s="39"/>
      <c r="F271" s="196" t="s">
        <v>493</v>
      </c>
      <c r="G271" s="39"/>
      <c r="H271" s="39"/>
      <c r="I271" s="192"/>
      <c r="J271" s="39"/>
      <c r="K271" s="39"/>
      <c r="L271" s="42"/>
      <c r="M271" s="193"/>
      <c r="N271" s="194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171</v>
      </c>
      <c r="AU271" s="20" t="s">
        <v>87</v>
      </c>
    </row>
    <row r="272" spans="1:65" s="14" customFormat="1" ht="11.25">
      <c r="B272" s="207"/>
      <c r="C272" s="208"/>
      <c r="D272" s="190" t="s">
        <v>173</v>
      </c>
      <c r="E272" s="208"/>
      <c r="F272" s="210" t="s">
        <v>1685</v>
      </c>
      <c r="G272" s="208"/>
      <c r="H272" s="211">
        <v>14.115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173</v>
      </c>
      <c r="AU272" s="217" t="s">
        <v>87</v>
      </c>
      <c r="AV272" s="14" t="s">
        <v>84</v>
      </c>
      <c r="AW272" s="14" t="s">
        <v>4</v>
      </c>
      <c r="AX272" s="14" t="s">
        <v>80</v>
      </c>
      <c r="AY272" s="217" t="s">
        <v>159</v>
      </c>
    </row>
    <row r="273" spans="1:65" s="2" customFormat="1" ht="44.25" customHeight="1">
      <c r="A273" s="37"/>
      <c r="B273" s="38"/>
      <c r="C273" s="177" t="s">
        <v>495</v>
      </c>
      <c r="D273" s="177" t="s">
        <v>163</v>
      </c>
      <c r="E273" s="178" t="s">
        <v>496</v>
      </c>
      <c r="F273" s="179" t="s">
        <v>497</v>
      </c>
      <c r="G273" s="180" t="s">
        <v>470</v>
      </c>
      <c r="H273" s="181">
        <v>0.94099999999999995</v>
      </c>
      <c r="I273" s="182"/>
      <c r="J273" s="183">
        <f>ROUND(I273*H273,2)</f>
        <v>0</v>
      </c>
      <c r="K273" s="179" t="s">
        <v>167</v>
      </c>
      <c r="L273" s="42"/>
      <c r="M273" s="184" t="s">
        <v>19</v>
      </c>
      <c r="N273" s="185" t="s">
        <v>46</v>
      </c>
      <c r="O273" s="67"/>
      <c r="P273" s="186">
        <f>O273*H273</f>
        <v>0</v>
      </c>
      <c r="Q273" s="186">
        <v>0</v>
      </c>
      <c r="R273" s="186">
        <f>Q273*H273</f>
        <v>0</v>
      </c>
      <c r="S273" s="186">
        <v>0</v>
      </c>
      <c r="T273" s="18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8" t="s">
        <v>90</v>
      </c>
      <c r="AT273" s="188" t="s">
        <v>163</v>
      </c>
      <c r="AU273" s="188" t="s">
        <v>87</v>
      </c>
      <c r="AY273" s="20" t="s">
        <v>159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20" t="s">
        <v>80</v>
      </c>
      <c r="BK273" s="189">
        <f>ROUND(I273*H273,2)</f>
        <v>0</v>
      </c>
      <c r="BL273" s="20" t="s">
        <v>90</v>
      </c>
      <c r="BM273" s="188" t="s">
        <v>1686</v>
      </c>
    </row>
    <row r="274" spans="1:65" s="2" customFormat="1" ht="39">
      <c r="A274" s="37"/>
      <c r="B274" s="38"/>
      <c r="C274" s="39"/>
      <c r="D274" s="190" t="s">
        <v>169</v>
      </c>
      <c r="E274" s="39"/>
      <c r="F274" s="191" t="s">
        <v>499</v>
      </c>
      <c r="G274" s="39"/>
      <c r="H274" s="39"/>
      <c r="I274" s="192"/>
      <c r="J274" s="39"/>
      <c r="K274" s="39"/>
      <c r="L274" s="42"/>
      <c r="M274" s="193"/>
      <c r="N274" s="194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169</v>
      </c>
      <c r="AU274" s="20" t="s">
        <v>87</v>
      </c>
    </row>
    <row r="275" spans="1:65" s="2" customFormat="1" ht="11.25">
      <c r="A275" s="37"/>
      <c r="B275" s="38"/>
      <c r="C275" s="39"/>
      <c r="D275" s="195" t="s">
        <v>171</v>
      </c>
      <c r="E275" s="39"/>
      <c r="F275" s="196" t="s">
        <v>500</v>
      </c>
      <c r="G275" s="39"/>
      <c r="H275" s="39"/>
      <c r="I275" s="192"/>
      <c r="J275" s="39"/>
      <c r="K275" s="39"/>
      <c r="L275" s="42"/>
      <c r="M275" s="193"/>
      <c r="N275" s="194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171</v>
      </c>
      <c r="AU275" s="20" t="s">
        <v>87</v>
      </c>
    </row>
    <row r="276" spans="1:65" s="12" customFormat="1" ht="25.9" customHeight="1">
      <c r="B276" s="161"/>
      <c r="C276" s="162"/>
      <c r="D276" s="163" t="s">
        <v>74</v>
      </c>
      <c r="E276" s="164" t="s">
        <v>501</v>
      </c>
      <c r="F276" s="164" t="s">
        <v>502</v>
      </c>
      <c r="G276" s="162"/>
      <c r="H276" s="162"/>
      <c r="I276" s="165"/>
      <c r="J276" s="166">
        <f>BK276</f>
        <v>0</v>
      </c>
      <c r="K276" s="162"/>
      <c r="L276" s="167"/>
      <c r="M276" s="168"/>
      <c r="N276" s="169"/>
      <c r="O276" s="169"/>
      <c r="P276" s="170">
        <f>P277+P283+P290</f>
        <v>0</v>
      </c>
      <c r="Q276" s="169"/>
      <c r="R276" s="170">
        <f>R277+R283+R290</f>
        <v>6.4435989999999999E-2</v>
      </c>
      <c r="S276" s="169"/>
      <c r="T276" s="171">
        <f>T277+T283+T290</f>
        <v>0.10175724999999999</v>
      </c>
      <c r="AR276" s="172" t="s">
        <v>84</v>
      </c>
      <c r="AT276" s="173" t="s">
        <v>74</v>
      </c>
      <c r="AU276" s="173" t="s">
        <v>75</v>
      </c>
      <c r="AY276" s="172" t="s">
        <v>159</v>
      </c>
      <c r="BK276" s="174">
        <f>BK277+BK283+BK290</f>
        <v>0</v>
      </c>
    </row>
    <row r="277" spans="1:65" s="12" customFormat="1" ht="22.9" customHeight="1">
      <c r="B277" s="161"/>
      <c r="C277" s="162"/>
      <c r="D277" s="163" t="s">
        <v>74</v>
      </c>
      <c r="E277" s="175" t="s">
        <v>1687</v>
      </c>
      <c r="F277" s="175" t="s">
        <v>1688</v>
      </c>
      <c r="G277" s="162"/>
      <c r="H277" s="162"/>
      <c r="I277" s="165"/>
      <c r="J277" s="176">
        <f>BK277</f>
        <v>0</v>
      </c>
      <c r="K277" s="162"/>
      <c r="L277" s="167"/>
      <c r="M277" s="168"/>
      <c r="N277" s="169"/>
      <c r="O277" s="169"/>
      <c r="P277" s="170">
        <f>SUM(P278:P282)</f>
        <v>0</v>
      </c>
      <c r="Q277" s="169"/>
      <c r="R277" s="170">
        <f>SUM(R278:R282)</f>
        <v>0</v>
      </c>
      <c r="S277" s="169"/>
      <c r="T277" s="171">
        <f>SUM(T278:T282)</f>
        <v>0.09</v>
      </c>
      <c r="AR277" s="172" t="s">
        <v>84</v>
      </c>
      <c r="AT277" s="173" t="s">
        <v>74</v>
      </c>
      <c r="AU277" s="173" t="s">
        <v>80</v>
      </c>
      <c r="AY277" s="172" t="s">
        <v>159</v>
      </c>
      <c r="BK277" s="174">
        <f>SUM(BK278:BK282)</f>
        <v>0</v>
      </c>
    </row>
    <row r="278" spans="1:65" s="2" customFormat="1" ht="37.9" customHeight="1">
      <c r="A278" s="37"/>
      <c r="B278" s="38"/>
      <c r="C278" s="177" t="s">
        <v>161</v>
      </c>
      <c r="D278" s="177" t="s">
        <v>163</v>
      </c>
      <c r="E278" s="178" t="s">
        <v>1689</v>
      </c>
      <c r="F278" s="179" t="s">
        <v>1690</v>
      </c>
      <c r="G278" s="180" t="s">
        <v>216</v>
      </c>
      <c r="H278" s="181">
        <v>9</v>
      </c>
      <c r="I278" s="182"/>
      <c r="J278" s="183">
        <f>ROUND(I278*H278,2)</f>
        <v>0</v>
      </c>
      <c r="K278" s="179" t="s">
        <v>19</v>
      </c>
      <c r="L278" s="42"/>
      <c r="M278" s="184" t="s">
        <v>19</v>
      </c>
      <c r="N278" s="185" t="s">
        <v>46</v>
      </c>
      <c r="O278" s="67"/>
      <c r="P278" s="186">
        <f>O278*H278</f>
        <v>0</v>
      </c>
      <c r="Q278" s="186">
        <v>0</v>
      </c>
      <c r="R278" s="186">
        <f>Q278*H278</f>
        <v>0</v>
      </c>
      <c r="S278" s="186">
        <v>0.01</v>
      </c>
      <c r="T278" s="187">
        <f>S278*H278</f>
        <v>0.09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8" t="s">
        <v>90</v>
      </c>
      <c r="AT278" s="188" t="s">
        <v>163</v>
      </c>
      <c r="AU278" s="188" t="s">
        <v>84</v>
      </c>
      <c r="AY278" s="20" t="s">
        <v>159</v>
      </c>
      <c r="BE278" s="189">
        <f>IF(N278="základní",J278,0)</f>
        <v>0</v>
      </c>
      <c r="BF278" s="189">
        <f>IF(N278="snížená",J278,0)</f>
        <v>0</v>
      </c>
      <c r="BG278" s="189">
        <f>IF(N278="zákl. přenesená",J278,0)</f>
        <v>0</v>
      </c>
      <c r="BH278" s="189">
        <f>IF(N278="sníž. přenesená",J278,0)</f>
        <v>0</v>
      </c>
      <c r="BI278" s="189">
        <f>IF(N278="nulová",J278,0)</f>
        <v>0</v>
      </c>
      <c r="BJ278" s="20" t="s">
        <v>80</v>
      </c>
      <c r="BK278" s="189">
        <f>ROUND(I278*H278,2)</f>
        <v>0</v>
      </c>
      <c r="BL278" s="20" t="s">
        <v>90</v>
      </c>
      <c r="BM278" s="188" t="s">
        <v>1691</v>
      </c>
    </row>
    <row r="279" spans="1:65" s="2" customFormat="1" ht="19.5">
      <c r="A279" s="37"/>
      <c r="B279" s="38"/>
      <c r="C279" s="39"/>
      <c r="D279" s="190" t="s">
        <v>169</v>
      </c>
      <c r="E279" s="39"/>
      <c r="F279" s="191" t="s">
        <v>1690</v>
      </c>
      <c r="G279" s="39"/>
      <c r="H279" s="39"/>
      <c r="I279" s="192"/>
      <c r="J279" s="39"/>
      <c r="K279" s="39"/>
      <c r="L279" s="42"/>
      <c r="M279" s="193"/>
      <c r="N279" s="194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169</v>
      </c>
      <c r="AU279" s="20" t="s">
        <v>84</v>
      </c>
    </row>
    <row r="280" spans="1:65" s="2" customFormat="1" ht="19.5">
      <c r="A280" s="37"/>
      <c r="B280" s="38"/>
      <c r="C280" s="39"/>
      <c r="D280" s="190" t="s">
        <v>509</v>
      </c>
      <c r="E280" s="39"/>
      <c r="F280" s="229" t="s">
        <v>1692</v>
      </c>
      <c r="G280" s="39"/>
      <c r="H280" s="39"/>
      <c r="I280" s="192"/>
      <c r="J280" s="39"/>
      <c r="K280" s="39"/>
      <c r="L280" s="42"/>
      <c r="M280" s="193"/>
      <c r="N280" s="194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509</v>
      </c>
      <c r="AU280" s="20" t="s">
        <v>84</v>
      </c>
    </row>
    <row r="281" spans="1:65" s="13" customFormat="1" ht="11.25">
      <c r="B281" s="197"/>
      <c r="C281" s="198"/>
      <c r="D281" s="190" t="s">
        <v>173</v>
      </c>
      <c r="E281" s="199" t="s">
        <v>19</v>
      </c>
      <c r="F281" s="200" t="s">
        <v>1693</v>
      </c>
      <c r="G281" s="198"/>
      <c r="H281" s="199" t="s">
        <v>19</v>
      </c>
      <c r="I281" s="201"/>
      <c r="J281" s="198"/>
      <c r="K281" s="198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173</v>
      </c>
      <c r="AU281" s="206" t="s">
        <v>84</v>
      </c>
      <c r="AV281" s="13" t="s">
        <v>80</v>
      </c>
      <c r="AW281" s="13" t="s">
        <v>35</v>
      </c>
      <c r="AX281" s="13" t="s">
        <v>75</v>
      </c>
      <c r="AY281" s="206" t="s">
        <v>159</v>
      </c>
    </row>
    <row r="282" spans="1:65" s="14" customFormat="1" ht="11.25">
      <c r="B282" s="207"/>
      <c r="C282" s="208"/>
      <c r="D282" s="190" t="s">
        <v>173</v>
      </c>
      <c r="E282" s="209" t="s">
        <v>19</v>
      </c>
      <c r="F282" s="210" t="s">
        <v>105</v>
      </c>
      <c r="G282" s="208"/>
      <c r="H282" s="211">
        <v>9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173</v>
      </c>
      <c r="AU282" s="217" t="s">
        <v>84</v>
      </c>
      <c r="AV282" s="14" t="s">
        <v>84</v>
      </c>
      <c r="AW282" s="14" t="s">
        <v>35</v>
      </c>
      <c r="AX282" s="14" t="s">
        <v>80</v>
      </c>
      <c r="AY282" s="217" t="s">
        <v>159</v>
      </c>
    </row>
    <row r="283" spans="1:65" s="12" customFormat="1" ht="22.9" customHeight="1">
      <c r="B283" s="161"/>
      <c r="C283" s="162"/>
      <c r="D283" s="163" t="s">
        <v>74</v>
      </c>
      <c r="E283" s="175" t="s">
        <v>511</v>
      </c>
      <c r="F283" s="175" t="s">
        <v>512</v>
      </c>
      <c r="G283" s="162"/>
      <c r="H283" s="162"/>
      <c r="I283" s="165"/>
      <c r="J283" s="176">
        <f>BK283</f>
        <v>0</v>
      </c>
      <c r="K283" s="162"/>
      <c r="L283" s="167"/>
      <c r="M283" s="168"/>
      <c r="N283" s="169"/>
      <c r="O283" s="169"/>
      <c r="P283" s="170">
        <f>SUM(P284:P289)</f>
        <v>0</v>
      </c>
      <c r="Q283" s="169"/>
      <c r="R283" s="170">
        <f>SUM(R284:R289)</f>
        <v>0</v>
      </c>
      <c r="S283" s="169"/>
      <c r="T283" s="171">
        <f>SUM(T284:T289)</f>
        <v>1.14625E-2</v>
      </c>
      <c r="AR283" s="172" t="s">
        <v>84</v>
      </c>
      <c r="AT283" s="173" t="s">
        <v>74</v>
      </c>
      <c r="AU283" s="173" t="s">
        <v>80</v>
      </c>
      <c r="AY283" s="172" t="s">
        <v>159</v>
      </c>
      <c r="BK283" s="174">
        <f>SUM(BK284:BK289)</f>
        <v>0</v>
      </c>
    </row>
    <row r="284" spans="1:65" s="2" customFormat="1" ht="16.5" customHeight="1">
      <c r="A284" s="37"/>
      <c r="B284" s="38"/>
      <c r="C284" s="177" t="s">
        <v>513</v>
      </c>
      <c r="D284" s="177" t="s">
        <v>163</v>
      </c>
      <c r="E284" s="178" t="s">
        <v>514</v>
      </c>
      <c r="F284" s="179" t="s">
        <v>515</v>
      </c>
      <c r="G284" s="180" t="s">
        <v>166</v>
      </c>
      <c r="H284" s="181">
        <v>6.55</v>
      </c>
      <c r="I284" s="182"/>
      <c r="J284" s="183">
        <f>ROUND(I284*H284,2)</f>
        <v>0</v>
      </c>
      <c r="K284" s="179" t="s">
        <v>167</v>
      </c>
      <c r="L284" s="42"/>
      <c r="M284" s="184" t="s">
        <v>19</v>
      </c>
      <c r="N284" s="185" t="s">
        <v>46</v>
      </c>
      <c r="O284" s="67"/>
      <c r="P284" s="186">
        <f>O284*H284</f>
        <v>0</v>
      </c>
      <c r="Q284" s="186">
        <v>0</v>
      </c>
      <c r="R284" s="186">
        <f>Q284*H284</f>
        <v>0</v>
      </c>
      <c r="S284" s="186">
        <v>1.75E-3</v>
      </c>
      <c r="T284" s="187">
        <f>S284*H284</f>
        <v>1.14625E-2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8" t="s">
        <v>228</v>
      </c>
      <c r="AT284" s="188" t="s">
        <v>163</v>
      </c>
      <c r="AU284" s="188" t="s">
        <v>84</v>
      </c>
      <c r="AY284" s="20" t="s">
        <v>159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20" t="s">
        <v>80</v>
      </c>
      <c r="BK284" s="189">
        <f>ROUND(I284*H284,2)</f>
        <v>0</v>
      </c>
      <c r="BL284" s="20" t="s">
        <v>228</v>
      </c>
      <c r="BM284" s="188" t="s">
        <v>1694</v>
      </c>
    </row>
    <row r="285" spans="1:65" s="2" customFormat="1" ht="11.25">
      <c r="A285" s="37"/>
      <c r="B285" s="38"/>
      <c r="C285" s="39"/>
      <c r="D285" s="190" t="s">
        <v>169</v>
      </c>
      <c r="E285" s="39"/>
      <c r="F285" s="191" t="s">
        <v>517</v>
      </c>
      <c r="G285" s="39"/>
      <c r="H285" s="39"/>
      <c r="I285" s="192"/>
      <c r="J285" s="39"/>
      <c r="K285" s="39"/>
      <c r="L285" s="42"/>
      <c r="M285" s="193"/>
      <c r="N285" s="194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169</v>
      </c>
      <c r="AU285" s="20" t="s">
        <v>84</v>
      </c>
    </row>
    <row r="286" spans="1:65" s="2" customFormat="1" ht="11.25">
      <c r="A286" s="37"/>
      <c r="B286" s="38"/>
      <c r="C286" s="39"/>
      <c r="D286" s="195" t="s">
        <v>171</v>
      </c>
      <c r="E286" s="39"/>
      <c r="F286" s="196" t="s">
        <v>518</v>
      </c>
      <c r="G286" s="39"/>
      <c r="H286" s="39"/>
      <c r="I286" s="192"/>
      <c r="J286" s="39"/>
      <c r="K286" s="39"/>
      <c r="L286" s="42"/>
      <c r="M286" s="193"/>
      <c r="N286" s="194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171</v>
      </c>
      <c r="AU286" s="20" t="s">
        <v>84</v>
      </c>
    </row>
    <row r="287" spans="1:65" s="13" customFormat="1" ht="11.25">
      <c r="B287" s="197"/>
      <c r="C287" s="198"/>
      <c r="D287" s="190" t="s">
        <v>173</v>
      </c>
      <c r="E287" s="199" t="s">
        <v>19</v>
      </c>
      <c r="F287" s="200" t="s">
        <v>850</v>
      </c>
      <c r="G287" s="198"/>
      <c r="H287" s="199" t="s">
        <v>19</v>
      </c>
      <c r="I287" s="201"/>
      <c r="J287" s="198"/>
      <c r="K287" s="198"/>
      <c r="L287" s="202"/>
      <c r="M287" s="203"/>
      <c r="N287" s="204"/>
      <c r="O287" s="204"/>
      <c r="P287" s="204"/>
      <c r="Q287" s="204"/>
      <c r="R287" s="204"/>
      <c r="S287" s="204"/>
      <c r="T287" s="205"/>
      <c r="AT287" s="206" t="s">
        <v>173</v>
      </c>
      <c r="AU287" s="206" t="s">
        <v>84</v>
      </c>
      <c r="AV287" s="13" t="s">
        <v>80</v>
      </c>
      <c r="AW287" s="13" t="s">
        <v>35</v>
      </c>
      <c r="AX287" s="13" t="s">
        <v>75</v>
      </c>
      <c r="AY287" s="206" t="s">
        <v>159</v>
      </c>
    </row>
    <row r="288" spans="1:65" s="14" customFormat="1" ht="11.25">
      <c r="B288" s="207"/>
      <c r="C288" s="208"/>
      <c r="D288" s="190" t="s">
        <v>173</v>
      </c>
      <c r="E288" s="209" t="s">
        <v>19</v>
      </c>
      <c r="F288" s="210" t="s">
        <v>1627</v>
      </c>
      <c r="G288" s="208"/>
      <c r="H288" s="211">
        <v>3.3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173</v>
      </c>
      <c r="AU288" s="217" t="s">
        <v>84</v>
      </c>
      <c r="AV288" s="14" t="s">
        <v>84</v>
      </c>
      <c r="AW288" s="14" t="s">
        <v>35</v>
      </c>
      <c r="AX288" s="14" t="s">
        <v>75</v>
      </c>
      <c r="AY288" s="217" t="s">
        <v>159</v>
      </c>
    </row>
    <row r="289" spans="1:65" s="14" customFormat="1" ht="11.25">
      <c r="B289" s="207"/>
      <c r="C289" s="208"/>
      <c r="D289" s="190" t="s">
        <v>173</v>
      </c>
      <c r="E289" s="209" t="s">
        <v>19</v>
      </c>
      <c r="F289" s="210" t="s">
        <v>1629</v>
      </c>
      <c r="G289" s="208"/>
      <c r="H289" s="211">
        <v>3.25</v>
      </c>
      <c r="I289" s="212"/>
      <c r="J289" s="208"/>
      <c r="K289" s="208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173</v>
      </c>
      <c r="AU289" s="217" t="s">
        <v>84</v>
      </c>
      <c r="AV289" s="14" t="s">
        <v>84</v>
      </c>
      <c r="AW289" s="14" t="s">
        <v>35</v>
      </c>
      <c r="AX289" s="14" t="s">
        <v>75</v>
      </c>
      <c r="AY289" s="217" t="s">
        <v>159</v>
      </c>
    </row>
    <row r="290" spans="1:65" s="12" customFormat="1" ht="22.9" customHeight="1">
      <c r="B290" s="161"/>
      <c r="C290" s="162"/>
      <c r="D290" s="163" t="s">
        <v>74</v>
      </c>
      <c r="E290" s="175" t="s">
        <v>563</v>
      </c>
      <c r="F290" s="175" t="s">
        <v>564</v>
      </c>
      <c r="G290" s="162"/>
      <c r="H290" s="162"/>
      <c r="I290" s="165"/>
      <c r="J290" s="176">
        <f>BK290</f>
        <v>0</v>
      </c>
      <c r="K290" s="162"/>
      <c r="L290" s="167"/>
      <c r="M290" s="168"/>
      <c r="N290" s="169"/>
      <c r="O290" s="169"/>
      <c r="P290" s="170">
        <f>SUM(P291:P386)</f>
        <v>0</v>
      </c>
      <c r="Q290" s="169"/>
      <c r="R290" s="170">
        <f>SUM(R291:R386)</f>
        <v>6.4435989999999999E-2</v>
      </c>
      <c r="S290" s="169"/>
      <c r="T290" s="171">
        <f>SUM(T291:T386)</f>
        <v>2.9474999999999998E-4</v>
      </c>
      <c r="AR290" s="172" t="s">
        <v>84</v>
      </c>
      <c r="AT290" s="173" t="s">
        <v>74</v>
      </c>
      <c r="AU290" s="173" t="s">
        <v>80</v>
      </c>
      <c r="AY290" s="172" t="s">
        <v>159</v>
      </c>
      <c r="BK290" s="174">
        <f>SUM(BK291:BK386)</f>
        <v>0</v>
      </c>
    </row>
    <row r="291" spans="1:65" s="2" customFormat="1" ht="24.2" customHeight="1">
      <c r="A291" s="37"/>
      <c r="B291" s="38"/>
      <c r="C291" s="177" t="s">
        <v>522</v>
      </c>
      <c r="D291" s="177" t="s">
        <v>163</v>
      </c>
      <c r="E291" s="178" t="s">
        <v>881</v>
      </c>
      <c r="F291" s="179" t="s">
        <v>882</v>
      </c>
      <c r="G291" s="180" t="s">
        <v>233</v>
      </c>
      <c r="H291" s="181">
        <v>9.8249999999999993</v>
      </c>
      <c r="I291" s="182"/>
      <c r="J291" s="183">
        <f>ROUND(I291*H291,2)</f>
        <v>0</v>
      </c>
      <c r="K291" s="179" t="s">
        <v>167</v>
      </c>
      <c r="L291" s="42"/>
      <c r="M291" s="184" t="s">
        <v>19</v>
      </c>
      <c r="N291" s="185" t="s">
        <v>46</v>
      </c>
      <c r="O291" s="67"/>
      <c r="P291" s="186">
        <f>O291*H291</f>
        <v>0</v>
      </c>
      <c r="Q291" s="186">
        <v>0</v>
      </c>
      <c r="R291" s="186">
        <f>Q291*H291</f>
        <v>0</v>
      </c>
      <c r="S291" s="186">
        <v>3.0000000000000001E-5</v>
      </c>
      <c r="T291" s="187">
        <f>S291*H291</f>
        <v>2.9474999999999998E-4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8" t="s">
        <v>228</v>
      </c>
      <c r="AT291" s="188" t="s">
        <v>163</v>
      </c>
      <c r="AU291" s="188" t="s">
        <v>84</v>
      </c>
      <c r="AY291" s="20" t="s">
        <v>159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20" t="s">
        <v>80</v>
      </c>
      <c r="BK291" s="189">
        <f>ROUND(I291*H291,2)</f>
        <v>0</v>
      </c>
      <c r="BL291" s="20" t="s">
        <v>228</v>
      </c>
      <c r="BM291" s="188" t="s">
        <v>1695</v>
      </c>
    </row>
    <row r="292" spans="1:65" s="2" customFormat="1" ht="19.5">
      <c r="A292" s="37"/>
      <c r="B292" s="38"/>
      <c r="C292" s="39"/>
      <c r="D292" s="190" t="s">
        <v>169</v>
      </c>
      <c r="E292" s="39"/>
      <c r="F292" s="191" t="s">
        <v>884</v>
      </c>
      <c r="G292" s="39"/>
      <c r="H292" s="39"/>
      <c r="I292" s="192"/>
      <c r="J292" s="39"/>
      <c r="K292" s="39"/>
      <c r="L292" s="42"/>
      <c r="M292" s="193"/>
      <c r="N292" s="194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169</v>
      </c>
      <c r="AU292" s="20" t="s">
        <v>84</v>
      </c>
    </row>
    <row r="293" spans="1:65" s="2" customFormat="1" ht="11.25">
      <c r="A293" s="37"/>
      <c r="B293" s="38"/>
      <c r="C293" s="39"/>
      <c r="D293" s="195" t="s">
        <v>171</v>
      </c>
      <c r="E293" s="39"/>
      <c r="F293" s="196" t="s">
        <v>885</v>
      </c>
      <c r="G293" s="39"/>
      <c r="H293" s="39"/>
      <c r="I293" s="192"/>
      <c r="J293" s="39"/>
      <c r="K293" s="39"/>
      <c r="L293" s="42"/>
      <c r="M293" s="193"/>
      <c r="N293" s="194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171</v>
      </c>
      <c r="AU293" s="20" t="s">
        <v>84</v>
      </c>
    </row>
    <row r="294" spans="1:65" s="13" customFormat="1" ht="11.25">
      <c r="B294" s="197"/>
      <c r="C294" s="198"/>
      <c r="D294" s="190" t="s">
        <v>173</v>
      </c>
      <c r="E294" s="199" t="s">
        <v>19</v>
      </c>
      <c r="F294" s="200" t="s">
        <v>1036</v>
      </c>
      <c r="G294" s="198"/>
      <c r="H294" s="199" t="s">
        <v>19</v>
      </c>
      <c r="I294" s="201"/>
      <c r="J294" s="198"/>
      <c r="K294" s="198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173</v>
      </c>
      <c r="AU294" s="206" t="s">
        <v>84</v>
      </c>
      <c r="AV294" s="13" t="s">
        <v>80</v>
      </c>
      <c r="AW294" s="13" t="s">
        <v>35</v>
      </c>
      <c r="AX294" s="13" t="s">
        <v>75</v>
      </c>
      <c r="AY294" s="206" t="s">
        <v>159</v>
      </c>
    </row>
    <row r="295" spans="1:65" s="14" customFormat="1" ht="11.25">
      <c r="B295" s="207"/>
      <c r="C295" s="208"/>
      <c r="D295" s="190" t="s">
        <v>173</v>
      </c>
      <c r="E295" s="209" t="s">
        <v>19</v>
      </c>
      <c r="F295" s="210" t="s">
        <v>1646</v>
      </c>
      <c r="G295" s="208"/>
      <c r="H295" s="211">
        <v>1.65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173</v>
      </c>
      <c r="AU295" s="217" t="s">
        <v>84</v>
      </c>
      <c r="AV295" s="14" t="s">
        <v>84</v>
      </c>
      <c r="AW295" s="14" t="s">
        <v>35</v>
      </c>
      <c r="AX295" s="14" t="s">
        <v>75</v>
      </c>
      <c r="AY295" s="217" t="s">
        <v>159</v>
      </c>
    </row>
    <row r="296" spans="1:65" s="14" customFormat="1" ht="11.25">
      <c r="B296" s="207"/>
      <c r="C296" s="208"/>
      <c r="D296" s="190" t="s">
        <v>173</v>
      </c>
      <c r="E296" s="209" t="s">
        <v>19</v>
      </c>
      <c r="F296" s="210" t="s">
        <v>1647</v>
      </c>
      <c r="G296" s="208"/>
      <c r="H296" s="211">
        <v>3.25</v>
      </c>
      <c r="I296" s="212"/>
      <c r="J296" s="208"/>
      <c r="K296" s="208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173</v>
      </c>
      <c r="AU296" s="217" t="s">
        <v>84</v>
      </c>
      <c r="AV296" s="14" t="s">
        <v>84</v>
      </c>
      <c r="AW296" s="14" t="s">
        <v>35</v>
      </c>
      <c r="AX296" s="14" t="s">
        <v>75</v>
      </c>
      <c r="AY296" s="217" t="s">
        <v>159</v>
      </c>
    </row>
    <row r="297" spans="1:65" s="13" customFormat="1" ht="11.25">
      <c r="B297" s="197"/>
      <c r="C297" s="198"/>
      <c r="D297" s="190" t="s">
        <v>173</v>
      </c>
      <c r="E297" s="199" t="s">
        <v>19</v>
      </c>
      <c r="F297" s="200" t="s">
        <v>1038</v>
      </c>
      <c r="G297" s="198"/>
      <c r="H297" s="199" t="s">
        <v>19</v>
      </c>
      <c r="I297" s="201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173</v>
      </c>
      <c r="AU297" s="206" t="s">
        <v>84</v>
      </c>
      <c r="AV297" s="13" t="s">
        <v>80</v>
      </c>
      <c r="AW297" s="13" t="s">
        <v>35</v>
      </c>
      <c r="AX297" s="13" t="s">
        <v>75</v>
      </c>
      <c r="AY297" s="206" t="s">
        <v>159</v>
      </c>
    </row>
    <row r="298" spans="1:65" s="14" customFormat="1" ht="11.25">
      <c r="B298" s="207"/>
      <c r="C298" s="208"/>
      <c r="D298" s="190" t="s">
        <v>173</v>
      </c>
      <c r="E298" s="209" t="s">
        <v>19</v>
      </c>
      <c r="F298" s="210" t="s">
        <v>1648</v>
      </c>
      <c r="G298" s="208"/>
      <c r="H298" s="211">
        <v>1.2749999999999999</v>
      </c>
      <c r="I298" s="212"/>
      <c r="J298" s="208"/>
      <c r="K298" s="208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173</v>
      </c>
      <c r="AU298" s="217" t="s">
        <v>84</v>
      </c>
      <c r="AV298" s="14" t="s">
        <v>84</v>
      </c>
      <c r="AW298" s="14" t="s">
        <v>35</v>
      </c>
      <c r="AX298" s="14" t="s">
        <v>75</v>
      </c>
      <c r="AY298" s="217" t="s">
        <v>159</v>
      </c>
    </row>
    <row r="299" spans="1:65" s="14" customFormat="1" ht="11.25">
      <c r="B299" s="207"/>
      <c r="C299" s="208"/>
      <c r="D299" s="190" t="s">
        <v>173</v>
      </c>
      <c r="E299" s="209" t="s">
        <v>19</v>
      </c>
      <c r="F299" s="210" t="s">
        <v>1649</v>
      </c>
      <c r="G299" s="208"/>
      <c r="H299" s="211">
        <v>3.65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173</v>
      </c>
      <c r="AU299" s="217" t="s">
        <v>84</v>
      </c>
      <c r="AV299" s="14" t="s">
        <v>84</v>
      </c>
      <c r="AW299" s="14" t="s">
        <v>35</v>
      </c>
      <c r="AX299" s="14" t="s">
        <v>75</v>
      </c>
      <c r="AY299" s="217" t="s">
        <v>159</v>
      </c>
    </row>
    <row r="300" spans="1:65" s="15" customFormat="1" ht="11.25">
      <c r="B300" s="218"/>
      <c r="C300" s="219"/>
      <c r="D300" s="190" t="s">
        <v>173</v>
      </c>
      <c r="E300" s="220" t="s">
        <v>19</v>
      </c>
      <c r="F300" s="221" t="s">
        <v>272</v>
      </c>
      <c r="G300" s="219"/>
      <c r="H300" s="222">
        <v>9.8250000000000011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173</v>
      </c>
      <c r="AU300" s="228" t="s">
        <v>84</v>
      </c>
      <c r="AV300" s="15" t="s">
        <v>90</v>
      </c>
      <c r="AW300" s="15" t="s">
        <v>35</v>
      </c>
      <c r="AX300" s="15" t="s">
        <v>80</v>
      </c>
      <c r="AY300" s="228" t="s">
        <v>159</v>
      </c>
    </row>
    <row r="301" spans="1:65" s="2" customFormat="1" ht="16.5" customHeight="1">
      <c r="A301" s="37"/>
      <c r="B301" s="38"/>
      <c r="C301" s="230" t="s">
        <v>529</v>
      </c>
      <c r="D301" s="230" t="s">
        <v>530</v>
      </c>
      <c r="E301" s="231" t="s">
        <v>887</v>
      </c>
      <c r="F301" s="232" t="s">
        <v>888</v>
      </c>
      <c r="G301" s="233" t="s">
        <v>233</v>
      </c>
      <c r="H301" s="234">
        <v>10.316000000000001</v>
      </c>
      <c r="I301" s="235"/>
      <c r="J301" s="236">
        <f>ROUND(I301*H301,2)</f>
        <v>0</v>
      </c>
      <c r="K301" s="232" t="s">
        <v>167</v>
      </c>
      <c r="L301" s="237"/>
      <c r="M301" s="238" t="s">
        <v>19</v>
      </c>
      <c r="N301" s="239" t="s">
        <v>46</v>
      </c>
      <c r="O301" s="67"/>
      <c r="P301" s="186">
        <f>O301*H301</f>
        <v>0</v>
      </c>
      <c r="Q301" s="186">
        <v>8.9999999999999998E-4</v>
      </c>
      <c r="R301" s="186">
        <f>Q301*H301</f>
        <v>9.2843999999999999E-3</v>
      </c>
      <c r="S301" s="186">
        <v>0</v>
      </c>
      <c r="T301" s="18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8" t="s">
        <v>513</v>
      </c>
      <c r="AT301" s="188" t="s">
        <v>530</v>
      </c>
      <c r="AU301" s="188" t="s">
        <v>84</v>
      </c>
      <c r="AY301" s="20" t="s">
        <v>159</v>
      </c>
      <c r="BE301" s="189">
        <f>IF(N301="základní",J301,0)</f>
        <v>0</v>
      </c>
      <c r="BF301" s="189">
        <f>IF(N301="snížená",J301,0)</f>
        <v>0</v>
      </c>
      <c r="BG301" s="189">
        <f>IF(N301="zákl. přenesená",J301,0)</f>
        <v>0</v>
      </c>
      <c r="BH301" s="189">
        <f>IF(N301="sníž. přenesená",J301,0)</f>
        <v>0</v>
      </c>
      <c r="BI301" s="189">
        <f>IF(N301="nulová",J301,0)</f>
        <v>0</v>
      </c>
      <c r="BJ301" s="20" t="s">
        <v>80</v>
      </c>
      <c r="BK301" s="189">
        <f>ROUND(I301*H301,2)</f>
        <v>0</v>
      </c>
      <c r="BL301" s="20" t="s">
        <v>228</v>
      </c>
      <c r="BM301" s="188" t="s">
        <v>1696</v>
      </c>
    </row>
    <row r="302" spans="1:65" s="2" customFormat="1" ht="11.25">
      <c r="A302" s="37"/>
      <c r="B302" s="38"/>
      <c r="C302" s="39"/>
      <c r="D302" s="190" t="s">
        <v>169</v>
      </c>
      <c r="E302" s="39"/>
      <c r="F302" s="191" t="s">
        <v>888</v>
      </c>
      <c r="G302" s="39"/>
      <c r="H302" s="39"/>
      <c r="I302" s="192"/>
      <c r="J302" s="39"/>
      <c r="K302" s="39"/>
      <c r="L302" s="42"/>
      <c r="M302" s="193"/>
      <c r="N302" s="194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169</v>
      </c>
      <c r="AU302" s="20" t="s">
        <v>84</v>
      </c>
    </row>
    <row r="303" spans="1:65" s="14" customFormat="1" ht="11.25">
      <c r="B303" s="207"/>
      <c r="C303" s="208"/>
      <c r="D303" s="190" t="s">
        <v>173</v>
      </c>
      <c r="E303" s="209" t="s">
        <v>19</v>
      </c>
      <c r="F303" s="210" t="s">
        <v>1668</v>
      </c>
      <c r="G303" s="208"/>
      <c r="H303" s="211">
        <v>9.8249999999999993</v>
      </c>
      <c r="I303" s="212"/>
      <c r="J303" s="208"/>
      <c r="K303" s="208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173</v>
      </c>
      <c r="AU303" s="217" t="s">
        <v>84</v>
      </c>
      <c r="AV303" s="14" t="s">
        <v>84</v>
      </c>
      <c r="AW303" s="14" t="s">
        <v>35</v>
      </c>
      <c r="AX303" s="14" t="s">
        <v>80</v>
      </c>
      <c r="AY303" s="217" t="s">
        <v>159</v>
      </c>
    </row>
    <row r="304" spans="1:65" s="14" customFormat="1" ht="11.25">
      <c r="B304" s="207"/>
      <c r="C304" s="208"/>
      <c r="D304" s="190" t="s">
        <v>173</v>
      </c>
      <c r="E304" s="208"/>
      <c r="F304" s="210" t="s">
        <v>1697</v>
      </c>
      <c r="G304" s="208"/>
      <c r="H304" s="211">
        <v>10.316000000000001</v>
      </c>
      <c r="I304" s="212"/>
      <c r="J304" s="208"/>
      <c r="K304" s="208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173</v>
      </c>
      <c r="AU304" s="217" t="s">
        <v>84</v>
      </c>
      <c r="AV304" s="14" t="s">
        <v>84</v>
      </c>
      <c r="AW304" s="14" t="s">
        <v>4</v>
      </c>
      <c r="AX304" s="14" t="s">
        <v>80</v>
      </c>
      <c r="AY304" s="217" t="s">
        <v>159</v>
      </c>
    </row>
    <row r="305" spans="1:65" s="2" customFormat="1" ht="24.2" customHeight="1">
      <c r="A305" s="37"/>
      <c r="B305" s="38"/>
      <c r="C305" s="177" t="s">
        <v>534</v>
      </c>
      <c r="D305" s="177" t="s">
        <v>163</v>
      </c>
      <c r="E305" s="178" t="s">
        <v>1601</v>
      </c>
      <c r="F305" s="179" t="s">
        <v>1602</v>
      </c>
      <c r="G305" s="180" t="s">
        <v>233</v>
      </c>
      <c r="H305" s="181">
        <v>1.3540000000000001</v>
      </c>
      <c r="I305" s="182"/>
      <c r="J305" s="183">
        <f>ROUND(I305*H305,2)</f>
        <v>0</v>
      </c>
      <c r="K305" s="179" t="s">
        <v>167</v>
      </c>
      <c r="L305" s="42"/>
      <c r="M305" s="184" t="s">
        <v>19</v>
      </c>
      <c r="N305" s="185" t="s">
        <v>46</v>
      </c>
      <c r="O305" s="67"/>
      <c r="P305" s="186">
        <f>O305*H305</f>
        <v>0</v>
      </c>
      <c r="Q305" s="186">
        <v>6.9999999999999994E-5</v>
      </c>
      <c r="R305" s="186">
        <f>Q305*H305</f>
        <v>9.4779999999999997E-5</v>
      </c>
      <c r="S305" s="186">
        <v>0</v>
      </c>
      <c r="T305" s="18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8" t="s">
        <v>228</v>
      </c>
      <c r="AT305" s="188" t="s">
        <v>163</v>
      </c>
      <c r="AU305" s="188" t="s">
        <v>84</v>
      </c>
      <c r="AY305" s="20" t="s">
        <v>159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20" t="s">
        <v>80</v>
      </c>
      <c r="BK305" s="189">
        <f>ROUND(I305*H305,2)</f>
        <v>0</v>
      </c>
      <c r="BL305" s="20" t="s">
        <v>228</v>
      </c>
      <c r="BM305" s="188" t="s">
        <v>1698</v>
      </c>
    </row>
    <row r="306" spans="1:65" s="2" customFormat="1" ht="19.5">
      <c r="A306" s="37"/>
      <c r="B306" s="38"/>
      <c r="C306" s="39"/>
      <c r="D306" s="190" t="s">
        <v>169</v>
      </c>
      <c r="E306" s="39"/>
      <c r="F306" s="191" t="s">
        <v>1604</v>
      </c>
      <c r="G306" s="39"/>
      <c r="H306" s="39"/>
      <c r="I306" s="192"/>
      <c r="J306" s="39"/>
      <c r="K306" s="39"/>
      <c r="L306" s="42"/>
      <c r="M306" s="193"/>
      <c r="N306" s="194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169</v>
      </c>
      <c r="AU306" s="20" t="s">
        <v>84</v>
      </c>
    </row>
    <row r="307" spans="1:65" s="2" customFormat="1" ht="11.25">
      <c r="A307" s="37"/>
      <c r="B307" s="38"/>
      <c r="C307" s="39"/>
      <c r="D307" s="195" t="s">
        <v>171</v>
      </c>
      <c r="E307" s="39"/>
      <c r="F307" s="196" t="s">
        <v>1605</v>
      </c>
      <c r="G307" s="39"/>
      <c r="H307" s="39"/>
      <c r="I307" s="192"/>
      <c r="J307" s="39"/>
      <c r="K307" s="39"/>
      <c r="L307" s="42"/>
      <c r="M307" s="193"/>
      <c r="N307" s="194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171</v>
      </c>
      <c r="AU307" s="20" t="s">
        <v>84</v>
      </c>
    </row>
    <row r="308" spans="1:65" s="13" customFormat="1" ht="11.25">
      <c r="B308" s="197"/>
      <c r="C308" s="198"/>
      <c r="D308" s="190" t="s">
        <v>173</v>
      </c>
      <c r="E308" s="199" t="s">
        <v>19</v>
      </c>
      <c r="F308" s="200" t="s">
        <v>1699</v>
      </c>
      <c r="G308" s="198"/>
      <c r="H308" s="199" t="s">
        <v>19</v>
      </c>
      <c r="I308" s="201"/>
      <c r="J308" s="198"/>
      <c r="K308" s="198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173</v>
      </c>
      <c r="AU308" s="206" t="s">
        <v>84</v>
      </c>
      <c r="AV308" s="13" t="s">
        <v>80</v>
      </c>
      <c r="AW308" s="13" t="s">
        <v>35</v>
      </c>
      <c r="AX308" s="13" t="s">
        <v>75</v>
      </c>
      <c r="AY308" s="206" t="s">
        <v>159</v>
      </c>
    </row>
    <row r="309" spans="1:65" s="14" customFormat="1" ht="11.25">
      <c r="B309" s="207"/>
      <c r="C309" s="208"/>
      <c r="D309" s="190" t="s">
        <v>173</v>
      </c>
      <c r="E309" s="209" t="s">
        <v>19</v>
      </c>
      <c r="F309" s="210" t="s">
        <v>1700</v>
      </c>
      <c r="G309" s="208"/>
      <c r="H309" s="211">
        <v>1.3540000000000001</v>
      </c>
      <c r="I309" s="212"/>
      <c r="J309" s="208"/>
      <c r="K309" s="208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173</v>
      </c>
      <c r="AU309" s="217" t="s">
        <v>84</v>
      </c>
      <c r="AV309" s="14" t="s">
        <v>84</v>
      </c>
      <c r="AW309" s="14" t="s">
        <v>35</v>
      </c>
      <c r="AX309" s="14" t="s">
        <v>75</v>
      </c>
      <c r="AY309" s="217" t="s">
        <v>159</v>
      </c>
    </row>
    <row r="310" spans="1:65" s="15" customFormat="1" ht="11.25">
      <c r="B310" s="218"/>
      <c r="C310" s="219"/>
      <c r="D310" s="190" t="s">
        <v>173</v>
      </c>
      <c r="E310" s="220" t="s">
        <v>19</v>
      </c>
      <c r="F310" s="221" t="s">
        <v>272</v>
      </c>
      <c r="G310" s="219"/>
      <c r="H310" s="222">
        <v>1.3540000000000001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173</v>
      </c>
      <c r="AU310" s="228" t="s">
        <v>84</v>
      </c>
      <c r="AV310" s="15" t="s">
        <v>90</v>
      </c>
      <c r="AW310" s="15" t="s">
        <v>35</v>
      </c>
      <c r="AX310" s="15" t="s">
        <v>80</v>
      </c>
      <c r="AY310" s="228" t="s">
        <v>159</v>
      </c>
    </row>
    <row r="311" spans="1:65" s="2" customFormat="1" ht="24.2" customHeight="1">
      <c r="A311" s="37"/>
      <c r="B311" s="38"/>
      <c r="C311" s="177" t="s">
        <v>541</v>
      </c>
      <c r="D311" s="177" t="s">
        <v>163</v>
      </c>
      <c r="E311" s="178" t="s">
        <v>1175</v>
      </c>
      <c r="F311" s="179" t="s">
        <v>1176</v>
      </c>
      <c r="G311" s="180" t="s">
        <v>233</v>
      </c>
      <c r="H311" s="181">
        <v>1.3540000000000001</v>
      </c>
      <c r="I311" s="182"/>
      <c r="J311" s="183">
        <f>ROUND(I311*H311,2)</f>
        <v>0</v>
      </c>
      <c r="K311" s="179" t="s">
        <v>167</v>
      </c>
      <c r="L311" s="42"/>
      <c r="M311" s="184" t="s">
        <v>19</v>
      </c>
      <c r="N311" s="185" t="s">
        <v>46</v>
      </c>
      <c r="O311" s="67"/>
      <c r="P311" s="186">
        <f>O311*H311</f>
        <v>0</v>
      </c>
      <c r="Q311" s="186">
        <v>1.7000000000000001E-4</v>
      </c>
      <c r="R311" s="186">
        <f>Q311*H311</f>
        <v>2.3018000000000002E-4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90</v>
      </c>
      <c r="AT311" s="188" t="s">
        <v>163</v>
      </c>
      <c r="AU311" s="188" t="s">
        <v>84</v>
      </c>
      <c r="AY311" s="20" t="s">
        <v>159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80</v>
      </c>
      <c r="BK311" s="189">
        <f>ROUND(I311*H311,2)</f>
        <v>0</v>
      </c>
      <c r="BL311" s="20" t="s">
        <v>90</v>
      </c>
      <c r="BM311" s="188" t="s">
        <v>1701</v>
      </c>
    </row>
    <row r="312" spans="1:65" s="2" customFormat="1" ht="19.5">
      <c r="A312" s="37"/>
      <c r="B312" s="38"/>
      <c r="C312" s="39"/>
      <c r="D312" s="190" t="s">
        <v>169</v>
      </c>
      <c r="E312" s="39"/>
      <c r="F312" s="191" t="s">
        <v>1178</v>
      </c>
      <c r="G312" s="39"/>
      <c r="H312" s="39"/>
      <c r="I312" s="192"/>
      <c r="J312" s="39"/>
      <c r="K312" s="39"/>
      <c r="L312" s="42"/>
      <c r="M312" s="193"/>
      <c r="N312" s="194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169</v>
      </c>
      <c r="AU312" s="20" t="s">
        <v>84</v>
      </c>
    </row>
    <row r="313" spans="1:65" s="2" customFormat="1" ht="11.25">
      <c r="A313" s="37"/>
      <c r="B313" s="38"/>
      <c r="C313" s="39"/>
      <c r="D313" s="195" t="s">
        <v>171</v>
      </c>
      <c r="E313" s="39"/>
      <c r="F313" s="196" t="s">
        <v>1179</v>
      </c>
      <c r="G313" s="39"/>
      <c r="H313" s="39"/>
      <c r="I313" s="192"/>
      <c r="J313" s="39"/>
      <c r="K313" s="39"/>
      <c r="L313" s="42"/>
      <c r="M313" s="193"/>
      <c r="N313" s="194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171</v>
      </c>
      <c r="AU313" s="20" t="s">
        <v>84</v>
      </c>
    </row>
    <row r="314" spans="1:65" s="13" customFormat="1" ht="11.25">
      <c r="B314" s="197"/>
      <c r="C314" s="198"/>
      <c r="D314" s="190" t="s">
        <v>173</v>
      </c>
      <c r="E314" s="199" t="s">
        <v>19</v>
      </c>
      <c r="F314" s="200" t="s">
        <v>1699</v>
      </c>
      <c r="G314" s="198"/>
      <c r="H314" s="199" t="s">
        <v>19</v>
      </c>
      <c r="I314" s="201"/>
      <c r="J314" s="198"/>
      <c r="K314" s="198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173</v>
      </c>
      <c r="AU314" s="206" t="s">
        <v>84</v>
      </c>
      <c r="AV314" s="13" t="s">
        <v>80</v>
      </c>
      <c r="AW314" s="13" t="s">
        <v>35</v>
      </c>
      <c r="AX314" s="13" t="s">
        <v>75</v>
      </c>
      <c r="AY314" s="206" t="s">
        <v>159</v>
      </c>
    </row>
    <row r="315" spans="1:65" s="14" customFormat="1" ht="11.25">
      <c r="B315" s="207"/>
      <c r="C315" s="208"/>
      <c r="D315" s="190" t="s">
        <v>173</v>
      </c>
      <c r="E315" s="209" t="s">
        <v>19</v>
      </c>
      <c r="F315" s="210" t="s">
        <v>1700</v>
      </c>
      <c r="G315" s="208"/>
      <c r="H315" s="211">
        <v>1.3540000000000001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173</v>
      </c>
      <c r="AU315" s="217" t="s">
        <v>84</v>
      </c>
      <c r="AV315" s="14" t="s">
        <v>84</v>
      </c>
      <c r="AW315" s="14" t="s">
        <v>35</v>
      </c>
      <c r="AX315" s="14" t="s">
        <v>75</v>
      </c>
      <c r="AY315" s="217" t="s">
        <v>159</v>
      </c>
    </row>
    <row r="316" spans="1:65" s="15" customFormat="1" ht="11.25">
      <c r="B316" s="218"/>
      <c r="C316" s="219"/>
      <c r="D316" s="190" t="s">
        <v>173</v>
      </c>
      <c r="E316" s="220" t="s">
        <v>19</v>
      </c>
      <c r="F316" s="221" t="s">
        <v>272</v>
      </c>
      <c r="G316" s="219"/>
      <c r="H316" s="222">
        <v>1.3540000000000001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173</v>
      </c>
      <c r="AU316" s="228" t="s">
        <v>84</v>
      </c>
      <c r="AV316" s="15" t="s">
        <v>90</v>
      </c>
      <c r="AW316" s="15" t="s">
        <v>35</v>
      </c>
      <c r="AX316" s="15" t="s">
        <v>80</v>
      </c>
      <c r="AY316" s="228" t="s">
        <v>159</v>
      </c>
    </row>
    <row r="317" spans="1:65" s="2" customFormat="1" ht="16.5" customHeight="1">
      <c r="A317" s="37"/>
      <c r="B317" s="38"/>
      <c r="C317" s="177" t="s">
        <v>547</v>
      </c>
      <c r="D317" s="177" t="s">
        <v>163</v>
      </c>
      <c r="E317" s="178" t="s">
        <v>617</v>
      </c>
      <c r="F317" s="179" t="s">
        <v>618</v>
      </c>
      <c r="G317" s="180" t="s">
        <v>233</v>
      </c>
      <c r="H317" s="181">
        <v>50.180999999999997</v>
      </c>
      <c r="I317" s="182"/>
      <c r="J317" s="183">
        <f>ROUND(I317*H317,2)</f>
        <v>0</v>
      </c>
      <c r="K317" s="179" t="s">
        <v>167</v>
      </c>
      <c r="L317" s="42"/>
      <c r="M317" s="184" t="s">
        <v>19</v>
      </c>
      <c r="N317" s="185" t="s">
        <v>46</v>
      </c>
      <c r="O317" s="67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8" t="s">
        <v>228</v>
      </c>
      <c r="AT317" s="188" t="s">
        <v>163</v>
      </c>
      <c r="AU317" s="188" t="s">
        <v>84</v>
      </c>
      <c r="AY317" s="20" t="s">
        <v>159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80</v>
      </c>
      <c r="BK317" s="189">
        <f>ROUND(I317*H317,2)</f>
        <v>0</v>
      </c>
      <c r="BL317" s="20" t="s">
        <v>228</v>
      </c>
      <c r="BM317" s="188" t="s">
        <v>1702</v>
      </c>
    </row>
    <row r="318" spans="1:65" s="2" customFormat="1" ht="11.25">
      <c r="A318" s="37"/>
      <c r="B318" s="38"/>
      <c r="C318" s="39"/>
      <c r="D318" s="190" t="s">
        <v>169</v>
      </c>
      <c r="E318" s="39"/>
      <c r="F318" s="191" t="s">
        <v>620</v>
      </c>
      <c r="G318" s="39"/>
      <c r="H318" s="39"/>
      <c r="I318" s="192"/>
      <c r="J318" s="39"/>
      <c r="K318" s="39"/>
      <c r="L318" s="42"/>
      <c r="M318" s="193"/>
      <c r="N318" s="194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169</v>
      </c>
      <c r="AU318" s="20" t="s">
        <v>84</v>
      </c>
    </row>
    <row r="319" spans="1:65" s="2" customFormat="1" ht="11.25">
      <c r="A319" s="37"/>
      <c r="B319" s="38"/>
      <c r="C319" s="39"/>
      <c r="D319" s="195" t="s">
        <v>171</v>
      </c>
      <c r="E319" s="39"/>
      <c r="F319" s="196" t="s">
        <v>621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171</v>
      </c>
      <c r="AU319" s="20" t="s">
        <v>84</v>
      </c>
    </row>
    <row r="320" spans="1:65" s="13" customFormat="1" ht="11.25">
      <c r="B320" s="197"/>
      <c r="C320" s="198"/>
      <c r="D320" s="190" t="s">
        <v>173</v>
      </c>
      <c r="E320" s="199" t="s">
        <v>19</v>
      </c>
      <c r="F320" s="200" t="s">
        <v>1003</v>
      </c>
      <c r="G320" s="198"/>
      <c r="H320" s="199" t="s">
        <v>19</v>
      </c>
      <c r="I320" s="201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173</v>
      </c>
      <c r="AU320" s="206" t="s">
        <v>84</v>
      </c>
      <c r="AV320" s="13" t="s">
        <v>80</v>
      </c>
      <c r="AW320" s="13" t="s">
        <v>35</v>
      </c>
      <c r="AX320" s="13" t="s">
        <v>75</v>
      </c>
      <c r="AY320" s="206" t="s">
        <v>159</v>
      </c>
    </row>
    <row r="321" spans="2:51" s="14" customFormat="1" ht="11.25">
      <c r="B321" s="207"/>
      <c r="C321" s="208"/>
      <c r="D321" s="190" t="s">
        <v>173</v>
      </c>
      <c r="E321" s="209" t="s">
        <v>19</v>
      </c>
      <c r="F321" s="210" t="s">
        <v>1703</v>
      </c>
      <c r="G321" s="208"/>
      <c r="H321" s="211">
        <v>21.24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173</v>
      </c>
      <c r="AU321" s="217" t="s">
        <v>84</v>
      </c>
      <c r="AV321" s="14" t="s">
        <v>84</v>
      </c>
      <c r="AW321" s="14" t="s">
        <v>35</v>
      </c>
      <c r="AX321" s="14" t="s">
        <v>75</v>
      </c>
      <c r="AY321" s="217" t="s">
        <v>159</v>
      </c>
    </row>
    <row r="322" spans="2:51" s="14" customFormat="1" ht="11.25">
      <c r="B322" s="207"/>
      <c r="C322" s="208"/>
      <c r="D322" s="190" t="s">
        <v>173</v>
      </c>
      <c r="E322" s="209" t="s">
        <v>19</v>
      </c>
      <c r="F322" s="210" t="s">
        <v>1704</v>
      </c>
      <c r="G322" s="208"/>
      <c r="H322" s="211">
        <v>2.2549999999999999</v>
      </c>
      <c r="I322" s="212"/>
      <c r="J322" s="208"/>
      <c r="K322" s="208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173</v>
      </c>
      <c r="AU322" s="217" t="s">
        <v>84</v>
      </c>
      <c r="AV322" s="14" t="s">
        <v>84</v>
      </c>
      <c r="AW322" s="14" t="s">
        <v>35</v>
      </c>
      <c r="AX322" s="14" t="s">
        <v>75</v>
      </c>
      <c r="AY322" s="217" t="s">
        <v>159</v>
      </c>
    </row>
    <row r="323" spans="2:51" s="14" customFormat="1" ht="11.25">
      <c r="B323" s="207"/>
      <c r="C323" s="208"/>
      <c r="D323" s="190" t="s">
        <v>173</v>
      </c>
      <c r="E323" s="209" t="s">
        <v>19</v>
      </c>
      <c r="F323" s="210" t="s">
        <v>1705</v>
      </c>
      <c r="G323" s="208"/>
      <c r="H323" s="211">
        <v>2.238</v>
      </c>
      <c r="I323" s="212"/>
      <c r="J323" s="208"/>
      <c r="K323" s="208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173</v>
      </c>
      <c r="AU323" s="217" t="s">
        <v>84</v>
      </c>
      <c r="AV323" s="14" t="s">
        <v>84</v>
      </c>
      <c r="AW323" s="14" t="s">
        <v>35</v>
      </c>
      <c r="AX323" s="14" t="s">
        <v>75</v>
      </c>
      <c r="AY323" s="217" t="s">
        <v>159</v>
      </c>
    </row>
    <row r="324" spans="2:51" s="13" customFormat="1" ht="11.25">
      <c r="B324" s="197"/>
      <c r="C324" s="198"/>
      <c r="D324" s="190" t="s">
        <v>173</v>
      </c>
      <c r="E324" s="199" t="s">
        <v>19</v>
      </c>
      <c r="F324" s="200" t="s">
        <v>1628</v>
      </c>
      <c r="G324" s="198"/>
      <c r="H324" s="199" t="s">
        <v>19</v>
      </c>
      <c r="I324" s="201"/>
      <c r="J324" s="198"/>
      <c r="K324" s="198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173</v>
      </c>
      <c r="AU324" s="206" t="s">
        <v>84</v>
      </c>
      <c r="AV324" s="13" t="s">
        <v>80</v>
      </c>
      <c r="AW324" s="13" t="s">
        <v>35</v>
      </c>
      <c r="AX324" s="13" t="s">
        <v>75</v>
      </c>
      <c r="AY324" s="206" t="s">
        <v>159</v>
      </c>
    </row>
    <row r="325" spans="2:51" s="14" customFormat="1" ht="11.25">
      <c r="B325" s="207"/>
      <c r="C325" s="208"/>
      <c r="D325" s="190" t="s">
        <v>173</v>
      </c>
      <c r="E325" s="209" t="s">
        <v>19</v>
      </c>
      <c r="F325" s="210" t="s">
        <v>1706</v>
      </c>
      <c r="G325" s="208"/>
      <c r="H325" s="211">
        <v>1.17</v>
      </c>
      <c r="I325" s="212"/>
      <c r="J325" s="208"/>
      <c r="K325" s="208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173</v>
      </c>
      <c r="AU325" s="217" t="s">
        <v>84</v>
      </c>
      <c r="AV325" s="14" t="s">
        <v>84</v>
      </c>
      <c r="AW325" s="14" t="s">
        <v>35</v>
      </c>
      <c r="AX325" s="14" t="s">
        <v>75</v>
      </c>
      <c r="AY325" s="217" t="s">
        <v>159</v>
      </c>
    </row>
    <row r="326" spans="2:51" s="14" customFormat="1" ht="11.25">
      <c r="B326" s="207"/>
      <c r="C326" s="208"/>
      <c r="D326" s="190" t="s">
        <v>173</v>
      </c>
      <c r="E326" s="209" t="s">
        <v>19</v>
      </c>
      <c r="F326" s="210" t="s">
        <v>1707</v>
      </c>
      <c r="G326" s="208"/>
      <c r="H326" s="211">
        <v>4.68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173</v>
      </c>
      <c r="AU326" s="217" t="s">
        <v>84</v>
      </c>
      <c r="AV326" s="14" t="s">
        <v>84</v>
      </c>
      <c r="AW326" s="14" t="s">
        <v>35</v>
      </c>
      <c r="AX326" s="14" t="s">
        <v>75</v>
      </c>
      <c r="AY326" s="217" t="s">
        <v>159</v>
      </c>
    </row>
    <row r="327" spans="2:51" s="14" customFormat="1" ht="11.25">
      <c r="B327" s="207"/>
      <c r="C327" s="208"/>
      <c r="D327" s="190" t="s">
        <v>173</v>
      </c>
      <c r="E327" s="209" t="s">
        <v>19</v>
      </c>
      <c r="F327" s="210" t="s">
        <v>1640</v>
      </c>
      <c r="G327" s="208"/>
      <c r="H327" s="211">
        <v>2.52</v>
      </c>
      <c r="I327" s="212"/>
      <c r="J327" s="208"/>
      <c r="K327" s="208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173</v>
      </c>
      <c r="AU327" s="217" t="s">
        <v>84</v>
      </c>
      <c r="AV327" s="14" t="s">
        <v>84</v>
      </c>
      <c r="AW327" s="14" t="s">
        <v>35</v>
      </c>
      <c r="AX327" s="14" t="s">
        <v>75</v>
      </c>
      <c r="AY327" s="217" t="s">
        <v>159</v>
      </c>
    </row>
    <row r="328" spans="2:51" s="13" customFormat="1" ht="11.25">
      <c r="B328" s="197"/>
      <c r="C328" s="198"/>
      <c r="D328" s="190" t="s">
        <v>173</v>
      </c>
      <c r="E328" s="199" t="s">
        <v>19</v>
      </c>
      <c r="F328" s="200" t="s">
        <v>1017</v>
      </c>
      <c r="G328" s="198"/>
      <c r="H328" s="199" t="s">
        <v>19</v>
      </c>
      <c r="I328" s="201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173</v>
      </c>
      <c r="AU328" s="206" t="s">
        <v>84</v>
      </c>
      <c r="AV328" s="13" t="s">
        <v>80</v>
      </c>
      <c r="AW328" s="13" t="s">
        <v>35</v>
      </c>
      <c r="AX328" s="13" t="s">
        <v>75</v>
      </c>
      <c r="AY328" s="206" t="s">
        <v>159</v>
      </c>
    </row>
    <row r="329" spans="2:51" s="14" customFormat="1" ht="11.25">
      <c r="B329" s="207"/>
      <c r="C329" s="208"/>
      <c r="D329" s="190" t="s">
        <v>173</v>
      </c>
      <c r="E329" s="209" t="s">
        <v>19</v>
      </c>
      <c r="F329" s="210" t="s">
        <v>1652</v>
      </c>
      <c r="G329" s="208"/>
      <c r="H329" s="211">
        <v>1.46</v>
      </c>
      <c r="I329" s="212"/>
      <c r="J329" s="208"/>
      <c r="K329" s="208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173</v>
      </c>
      <c r="AU329" s="217" t="s">
        <v>84</v>
      </c>
      <c r="AV329" s="14" t="s">
        <v>84</v>
      </c>
      <c r="AW329" s="14" t="s">
        <v>35</v>
      </c>
      <c r="AX329" s="14" t="s">
        <v>75</v>
      </c>
      <c r="AY329" s="217" t="s">
        <v>159</v>
      </c>
    </row>
    <row r="330" spans="2:51" s="13" customFormat="1" ht="11.25">
      <c r="B330" s="197"/>
      <c r="C330" s="198"/>
      <c r="D330" s="190" t="s">
        <v>173</v>
      </c>
      <c r="E330" s="199" t="s">
        <v>19</v>
      </c>
      <c r="F330" s="200" t="s">
        <v>920</v>
      </c>
      <c r="G330" s="198"/>
      <c r="H330" s="199" t="s">
        <v>19</v>
      </c>
      <c r="I330" s="201"/>
      <c r="J330" s="198"/>
      <c r="K330" s="198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173</v>
      </c>
      <c r="AU330" s="206" t="s">
        <v>84</v>
      </c>
      <c r="AV330" s="13" t="s">
        <v>80</v>
      </c>
      <c r="AW330" s="13" t="s">
        <v>35</v>
      </c>
      <c r="AX330" s="13" t="s">
        <v>75</v>
      </c>
      <c r="AY330" s="206" t="s">
        <v>159</v>
      </c>
    </row>
    <row r="331" spans="2:51" s="14" customFormat="1" ht="11.25">
      <c r="B331" s="207"/>
      <c r="C331" s="208"/>
      <c r="D331" s="190" t="s">
        <v>173</v>
      </c>
      <c r="E331" s="209" t="s">
        <v>19</v>
      </c>
      <c r="F331" s="210" t="s">
        <v>1708</v>
      </c>
      <c r="G331" s="208"/>
      <c r="H331" s="211">
        <v>-7.3</v>
      </c>
      <c r="I331" s="212"/>
      <c r="J331" s="208"/>
      <c r="K331" s="208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173</v>
      </c>
      <c r="AU331" s="217" t="s">
        <v>84</v>
      </c>
      <c r="AV331" s="14" t="s">
        <v>84</v>
      </c>
      <c r="AW331" s="14" t="s">
        <v>35</v>
      </c>
      <c r="AX331" s="14" t="s">
        <v>75</v>
      </c>
      <c r="AY331" s="217" t="s">
        <v>159</v>
      </c>
    </row>
    <row r="332" spans="2:51" s="14" customFormat="1" ht="11.25">
      <c r="B332" s="207"/>
      <c r="C332" s="208"/>
      <c r="D332" s="190" t="s">
        <v>173</v>
      </c>
      <c r="E332" s="209" t="s">
        <v>19</v>
      </c>
      <c r="F332" s="210" t="s">
        <v>1709</v>
      </c>
      <c r="G332" s="208"/>
      <c r="H332" s="211">
        <v>-2.722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173</v>
      </c>
      <c r="AU332" s="217" t="s">
        <v>84</v>
      </c>
      <c r="AV332" s="14" t="s">
        <v>84</v>
      </c>
      <c r="AW332" s="14" t="s">
        <v>35</v>
      </c>
      <c r="AX332" s="14" t="s">
        <v>75</v>
      </c>
      <c r="AY332" s="217" t="s">
        <v>159</v>
      </c>
    </row>
    <row r="333" spans="2:51" s="13" customFormat="1" ht="11.25">
      <c r="B333" s="197"/>
      <c r="C333" s="198"/>
      <c r="D333" s="190" t="s">
        <v>173</v>
      </c>
      <c r="E333" s="199" t="s">
        <v>19</v>
      </c>
      <c r="F333" s="200" t="s">
        <v>1710</v>
      </c>
      <c r="G333" s="198"/>
      <c r="H333" s="199" t="s">
        <v>19</v>
      </c>
      <c r="I333" s="201"/>
      <c r="J333" s="198"/>
      <c r="K333" s="198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173</v>
      </c>
      <c r="AU333" s="206" t="s">
        <v>84</v>
      </c>
      <c r="AV333" s="13" t="s">
        <v>80</v>
      </c>
      <c r="AW333" s="13" t="s">
        <v>35</v>
      </c>
      <c r="AX333" s="13" t="s">
        <v>75</v>
      </c>
      <c r="AY333" s="206" t="s">
        <v>159</v>
      </c>
    </row>
    <row r="334" spans="2:51" s="13" customFormat="1" ht="11.25">
      <c r="B334" s="197"/>
      <c r="C334" s="198"/>
      <c r="D334" s="190" t="s">
        <v>173</v>
      </c>
      <c r="E334" s="199" t="s">
        <v>19</v>
      </c>
      <c r="F334" s="200" t="s">
        <v>1711</v>
      </c>
      <c r="G334" s="198"/>
      <c r="H334" s="199" t="s">
        <v>19</v>
      </c>
      <c r="I334" s="201"/>
      <c r="J334" s="198"/>
      <c r="K334" s="198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173</v>
      </c>
      <c r="AU334" s="206" t="s">
        <v>84</v>
      </c>
      <c r="AV334" s="13" t="s">
        <v>80</v>
      </c>
      <c r="AW334" s="13" t="s">
        <v>35</v>
      </c>
      <c r="AX334" s="13" t="s">
        <v>75</v>
      </c>
      <c r="AY334" s="206" t="s">
        <v>159</v>
      </c>
    </row>
    <row r="335" spans="2:51" s="14" customFormat="1" ht="11.25">
      <c r="B335" s="207"/>
      <c r="C335" s="208"/>
      <c r="D335" s="190" t="s">
        <v>173</v>
      </c>
      <c r="E335" s="209" t="s">
        <v>19</v>
      </c>
      <c r="F335" s="210" t="s">
        <v>1712</v>
      </c>
      <c r="G335" s="208"/>
      <c r="H335" s="211">
        <v>21.39</v>
      </c>
      <c r="I335" s="212"/>
      <c r="J335" s="208"/>
      <c r="K335" s="208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173</v>
      </c>
      <c r="AU335" s="217" t="s">
        <v>84</v>
      </c>
      <c r="AV335" s="14" t="s">
        <v>84</v>
      </c>
      <c r="AW335" s="14" t="s">
        <v>35</v>
      </c>
      <c r="AX335" s="14" t="s">
        <v>75</v>
      </c>
      <c r="AY335" s="217" t="s">
        <v>159</v>
      </c>
    </row>
    <row r="336" spans="2:51" s="13" customFormat="1" ht="11.25">
      <c r="B336" s="197"/>
      <c r="C336" s="198"/>
      <c r="D336" s="190" t="s">
        <v>173</v>
      </c>
      <c r="E336" s="199" t="s">
        <v>19</v>
      </c>
      <c r="F336" s="200" t="s">
        <v>1017</v>
      </c>
      <c r="G336" s="198"/>
      <c r="H336" s="199" t="s">
        <v>19</v>
      </c>
      <c r="I336" s="201"/>
      <c r="J336" s="198"/>
      <c r="K336" s="198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173</v>
      </c>
      <c r="AU336" s="206" t="s">
        <v>84</v>
      </c>
      <c r="AV336" s="13" t="s">
        <v>80</v>
      </c>
      <c r="AW336" s="13" t="s">
        <v>35</v>
      </c>
      <c r="AX336" s="13" t="s">
        <v>75</v>
      </c>
      <c r="AY336" s="206" t="s">
        <v>159</v>
      </c>
    </row>
    <row r="337" spans="1:65" s="14" customFormat="1" ht="11.25">
      <c r="B337" s="207"/>
      <c r="C337" s="208"/>
      <c r="D337" s="190" t="s">
        <v>173</v>
      </c>
      <c r="E337" s="209" t="s">
        <v>19</v>
      </c>
      <c r="F337" s="210" t="s">
        <v>1713</v>
      </c>
      <c r="G337" s="208"/>
      <c r="H337" s="211">
        <v>5.1100000000000003</v>
      </c>
      <c r="I337" s="212"/>
      <c r="J337" s="208"/>
      <c r="K337" s="208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173</v>
      </c>
      <c r="AU337" s="217" t="s">
        <v>84</v>
      </c>
      <c r="AV337" s="14" t="s">
        <v>84</v>
      </c>
      <c r="AW337" s="14" t="s">
        <v>35</v>
      </c>
      <c r="AX337" s="14" t="s">
        <v>75</v>
      </c>
      <c r="AY337" s="217" t="s">
        <v>159</v>
      </c>
    </row>
    <row r="338" spans="1:65" s="13" customFormat="1" ht="11.25">
      <c r="B338" s="197"/>
      <c r="C338" s="198"/>
      <c r="D338" s="190" t="s">
        <v>173</v>
      </c>
      <c r="E338" s="199" t="s">
        <v>19</v>
      </c>
      <c r="F338" s="200" t="s">
        <v>1714</v>
      </c>
      <c r="G338" s="198"/>
      <c r="H338" s="199" t="s">
        <v>19</v>
      </c>
      <c r="I338" s="201"/>
      <c r="J338" s="198"/>
      <c r="K338" s="198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173</v>
      </c>
      <c r="AU338" s="206" t="s">
        <v>84</v>
      </c>
      <c r="AV338" s="13" t="s">
        <v>80</v>
      </c>
      <c r="AW338" s="13" t="s">
        <v>35</v>
      </c>
      <c r="AX338" s="13" t="s">
        <v>75</v>
      </c>
      <c r="AY338" s="206" t="s">
        <v>159</v>
      </c>
    </row>
    <row r="339" spans="1:65" s="14" customFormat="1" ht="11.25">
      <c r="B339" s="207"/>
      <c r="C339" s="208"/>
      <c r="D339" s="190" t="s">
        <v>173</v>
      </c>
      <c r="E339" s="209" t="s">
        <v>19</v>
      </c>
      <c r="F339" s="210" t="s">
        <v>1715</v>
      </c>
      <c r="G339" s="208"/>
      <c r="H339" s="211">
        <v>0.48</v>
      </c>
      <c r="I339" s="212"/>
      <c r="J339" s="208"/>
      <c r="K339" s="208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173</v>
      </c>
      <c r="AU339" s="217" t="s">
        <v>84</v>
      </c>
      <c r="AV339" s="14" t="s">
        <v>84</v>
      </c>
      <c r="AW339" s="14" t="s">
        <v>35</v>
      </c>
      <c r="AX339" s="14" t="s">
        <v>75</v>
      </c>
      <c r="AY339" s="217" t="s">
        <v>159</v>
      </c>
    </row>
    <row r="340" spans="1:65" s="13" customFormat="1" ht="11.25">
      <c r="B340" s="197"/>
      <c r="C340" s="198"/>
      <c r="D340" s="190" t="s">
        <v>173</v>
      </c>
      <c r="E340" s="199" t="s">
        <v>19</v>
      </c>
      <c r="F340" s="200" t="s">
        <v>920</v>
      </c>
      <c r="G340" s="198"/>
      <c r="H340" s="199" t="s">
        <v>19</v>
      </c>
      <c r="I340" s="201"/>
      <c r="J340" s="198"/>
      <c r="K340" s="198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173</v>
      </c>
      <c r="AU340" s="206" t="s">
        <v>84</v>
      </c>
      <c r="AV340" s="13" t="s">
        <v>80</v>
      </c>
      <c r="AW340" s="13" t="s">
        <v>35</v>
      </c>
      <c r="AX340" s="13" t="s">
        <v>75</v>
      </c>
      <c r="AY340" s="206" t="s">
        <v>159</v>
      </c>
    </row>
    <row r="341" spans="1:65" s="14" customFormat="1" ht="11.25">
      <c r="B341" s="207"/>
      <c r="C341" s="208"/>
      <c r="D341" s="190" t="s">
        <v>173</v>
      </c>
      <c r="E341" s="209" t="s">
        <v>19</v>
      </c>
      <c r="F341" s="210" t="s">
        <v>1716</v>
      </c>
      <c r="G341" s="208"/>
      <c r="H341" s="211">
        <v>-2.34</v>
      </c>
      <c r="I341" s="212"/>
      <c r="J341" s="208"/>
      <c r="K341" s="208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173</v>
      </c>
      <c r="AU341" s="217" t="s">
        <v>84</v>
      </c>
      <c r="AV341" s="14" t="s">
        <v>84</v>
      </c>
      <c r="AW341" s="14" t="s">
        <v>35</v>
      </c>
      <c r="AX341" s="14" t="s">
        <v>75</v>
      </c>
      <c r="AY341" s="217" t="s">
        <v>159</v>
      </c>
    </row>
    <row r="342" spans="1:65" s="2" customFormat="1" ht="16.5" customHeight="1">
      <c r="A342" s="37"/>
      <c r="B342" s="38"/>
      <c r="C342" s="177" t="s">
        <v>551</v>
      </c>
      <c r="D342" s="177" t="s">
        <v>163</v>
      </c>
      <c r="E342" s="178" t="s">
        <v>625</v>
      </c>
      <c r="F342" s="179" t="s">
        <v>626</v>
      </c>
      <c r="G342" s="180" t="s">
        <v>233</v>
      </c>
      <c r="H342" s="181">
        <v>25.541</v>
      </c>
      <c r="I342" s="182"/>
      <c r="J342" s="183">
        <f>ROUND(I342*H342,2)</f>
        <v>0</v>
      </c>
      <c r="K342" s="179" t="s">
        <v>167</v>
      </c>
      <c r="L342" s="42"/>
      <c r="M342" s="184" t="s">
        <v>19</v>
      </c>
      <c r="N342" s="185" t="s">
        <v>46</v>
      </c>
      <c r="O342" s="67"/>
      <c r="P342" s="186">
        <f>O342*H342</f>
        <v>0</v>
      </c>
      <c r="Q342" s="186">
        <v>0</v>
      </c>
      <c r="R342" s="186">
        <f>Q342*H342</f>
        <v>0</v>
      </c>
      <c r="S342" s="186">
        <v>0</v>
      </c>
      <c r="T342" s="18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8" t="s">
        <v>228</v>
      </c>
      <c r="AT342" s="188" t="s">
        <v>163</v>
      </c>
      <c r="AU342" s="188" t="s">
        <v>84</v>
      </c>
      <c r="AY342" s="20" t="s">
        <v>159</v>
      </c>
      <c r="BE342" s="189">
        <f>IF(N342="základní",J342,0)</f>
        <v>0</v>
      </c>
      <c r="BF342" s="189">
        <f>IF(N342="snížená",J342,0)</f>
        <v>0</v>
      </c>
      <c r="BG342" s="189">
        <f>IF(N342="zákl. přenesená",J342,0)</f>
        <v>0</v>
      </c>
      <c r="BH342" s="189">
        <f>IF(N342="sníž. přenesená",J342,0)</f>
        <v>0</v>
      </c>
      <c r="BI342" s="189">
        <f>IF(N342="nulová",J342,0)</f>
        <v>0</v>
      </c>
      <c r="BJ342" s="20" t="s">
        <v>80</v>
      </c>
      <c r="BK342" s="189">
        <f>ROUND(I342*H342,2)</f>
        <v>0</v>
      </c>
      <c r="BL342" s="20" t="s">
        <v>228</v>
      </c>
      <c r="BM342" s="188" t="s">
        <v>1717</v>
      </c>
    </row>
    <row r="343" spans="1:65" s="2" customFormat="1" ht="11.25">
      <c r="A343" s="37"/>
      <c r="B343" s="38"/>
      <c r="C343" s="39"/>
      <c r="D343" s="190" t="s">
        <v>169</v>
      </c>
      <c r="E343" s="39"/>
      <c r="F343" s="191" t="s">
        <v>628</v>
      </c>
      <c r="G343" s="39"/>
      <c r="H343" s="39"/>
      <c r="I343" s="192"/>
      <c r="J343" s="39"/>
      <c r="K343" s="39"/>
      <c r="L343" s="42"/>
      <c r="M343" s="193"/>
      <c r="N343" s="194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169</v>
      </c>
      <c r="AU343" s="20" t="s">
        <v>84</v>
      </c>
    </row>
    <row r="344" spans="1:65" s="2" customFormat="1" ht="11.25">
      <c r="A344" s="37"/>
      <c r="B344" s="38"/>
      <c r="C344" s="39"/>
      <c r="D344" s="195" t="s">
        <v>171</v>
      </c>
      <c r="E344" s="39"/>
      <c r="F344" s="196" t="s">
        <v>931</v>
      </c>
      <c r="G344" s="39"/>
      <c r="H344" s="39"/>
      <c r="I344" s="192"/>
      <c r="J344" s="39"/>
      <c r="K344" s="39"/>
      <c r="L344" s="42"/>
      <c r="M344" s="193"/>
      <c r="N344" s="194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171</v>
      </c>
      <c r="AU344" s="20" t="s">
        <v>84</v>
      </c>
    </row>
    <row r="345" spans="1:65" s="14" customFormat="1" ht="11.25">
      <c r="B345" s="207"/>
      <c r="C345" s="208"/>
      <c r="D345" s="190" t="s">
        <v>173</v>
      </c>
      <c r="E345" s="209" t="s">
        <v>19</v>
      </c>
      <c r="F345" s="210" t="s">
        <v>1631</v>
      </c>
      <c r="G345" s="208"/>
      <c r="H345" s="211">
        <v>25.541</v>
      </c>
      <c r="I345" s="212"/>
      <c r="J345" s="208"/>
      <c r="K345" s="208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173</v>
      </c>
      <c r="AU345" s="217" t="s">
        <v>84</v>
      </c>
      <c r="AV345" s="14" t="s">
        <v>84</v>
      </c>
      <c r="AW345" s="14" t="s">
        <v>35</v>
      </c>
      <c r="AX345" s="14" t="s">
        <v>80</v>
      </c>
      <c r="AY345" s="217" t="s">
        <v>159</v>
      </c>
    </row>
    <row r="346" spans="1:65" s="2" customFormat="1" ht="24.2" customHeight="1">
      <c r="A346" s="37"/>
      <c r="B346" s="38"/>
      <c r="C346" s="177" t="s">
        <v>557</v>
      </c>
      <c r="D346" s="177" t="s">
        <v>163</v>
      </c>
      <c r="E346" s="178" t="s">
        <v>933</v>
      </c>
      <c r="F346" s="179" t="s">
        <v>934</v>
      </c>
      <c r="G346" s="180" t="s">
        <v>233</v>
      </c>
      <c r="H346" s="181">
        <v>25.541</v>
      </c>
      <c r="I346" s="182"/>
      <c r="J346" s="183">
        <f>ROUND(I346*H346,2)</f>
        <v>0</v>
      </c>
      <c r="K346" s="179" t="s">
        <v>167</v>
      </c>
      <c r="L346" s="42"/>
      <c r="M346" s="184" t="s">
        <v>19</v>
      </c>
      <c r="N346" s="185" t="s">
        <v>46</v>
      </c>
      <c r="O346" s="67"/>
      <c r="P346" s="186">
        <f>O346*H346</f>
        <v>0</v>
      </c>
      <c r="Q346" s="186">
        <v>5.0000000000000001E-4</v>
      </c>
      <c r="R346" s="186">
        <f>Q346*H346</f>
        <v>1.2770500000000001E-2</v>
      </c>
      <c r="S346" s="186">
        <v>0</v>
      </c>
      <c r="T346" s="18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8" t="s">
        <v>228</v>
      </c>
      <c r="AT346" s="188" t="s">
        <v>163</v>
      </c>
      <c r="AU346" s="188" t="s">
        <v>84</v>
      </c>
      <c r="AY346" s="20" t="s">
        <v>159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20" t="s">
        <v>80</v>
      </c>
      <c r="BK346" s="189">
        <f>ROUND(I346*H346,2)</f>
        <v>0</v>
      </c>
      <c r="BL346" s="20" t="s">
        <v>228</v>
      </c>
      <c r="BM346" s="188" t="s">
        <v>1718</v>
      </c>
    </row>
    <row r="347" spans="1:65" s="2" customFormat="1" ht="19.5">
      <c r="A347" s="37"/>
      <c r="B347" s="38"/>
      <c r="C347" s="39"/>
      <c r="D347" s="190" t="s">
        <v>169</v>
      </c>
      <c r="E347" s="39"/>
      <c r="F347" s="191" t="s">
        <v>936</v>
      </c>
      <c r="G347" s="39"/>
      <c r="H347" s="39"/>
      <c r="I347" s="192"/>
      <c r="J347" s="39"/>
      <c r="K347" s="39"/>
      <c r="L347" s="42"/>
      <c r="M347" s="193"/>
      <c r="N347" s="194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169</v>
      </c>
      <c r="AU347" s="20" t="s">
        <v>84</v>
      </c>
    </row>
    <row r="348" spans="1:65" s="2" customFormat="1" ht="11.25">
      <c r="A348" s="37"/>
      <c r="B348" s="38"/>
      <c r="C348" s="39"/>
      <c r="D348" s="195" t="s">
        <v>171</v>
      </c>
      <c r="E348" s="39"/>
      <c r="F348" s="196" t="s">
        <v>937</v>
      </c>
      <c r="G348" s="39"/>
      <c r="H348" s="39"/>
      <c r="I348" s="192"/>
      <c r="J348" s="39"/>
      <c r="K348" s="39"/>
      <c r="L348" s="42"/>
      <c r="M348" s="193"/>
      <c r="N348" s="194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171</v>
      </c>
      <c r="AU348" s="20" t="s">
        <v>84</v>
      </c>
    </row>
    <row r="349" spans="1:65" s="14" customFormat="1" ht="11.25">
      <c r="B349" s="207"/>
      <c r="C349" s="208"/>
      <c r="D349" s="190" t="s">
        <v>173</v>
      </c>
      <c r="E349" s="209" t="s">
        <v>19</v>
      </c>
      <c r="F349" s="210" t="s">
        <v>1631</v>
      </c>
      <c r="G349" s="208"/>
      <c r="H349" s="211">
        <v>25.541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173</v>
      </c>
      <c r="AU349" s="217" t="s">
        <v>84</v>
      </c>
      <c r="AV349" s="14" t="s">
        <v>84</v>
      </c>
      <c r="AW349" s="14" t="s">
        <v>35</v>
      </c>
      <c r="AX349" s="14" t="s">
        <v>80</v>
      </c>
      <c r="AY349" s="217" t="s">
        <v>159</v>
      </c>
    </row>
    <row r="350" spans="1:65" s="2" customFormat="1" ht="24.2" customHeight="1">
      <c r="A350" s="37"/>
      <c r="B350" s="38"/>
      <c r="C350" s="177" t="s">
        <v>565</v>
      </c>
      <c r="D350" s="177" t="s">
        <v>163</v>
      </c>
      <c r="E350" s="178" t="s">
        <v>636</v>
      </c>
      <c r="F350" s="179" t="s">
        <v>637</v>
      </c>
      <c r="G350" s="180" t="s">
        <v>233</v>
      </c>
      <c r="H350" s="181">
        <v>50.180999999999997</v>
      </c>
      <c r="I350" s="182"/>
      <c r="J350" s="183">
        <f>ROUND(I350*H350,2)</f>
        <v>0</v>
      </c>
      <c r="K350" s="179" t="s">
        <v>167</v>
      </c>
      <c r="L350" s="42"/>
      <c r="M350" s="184" t="s">
        <v>19</v>
      </c>
      <c r="N350" s="185" t="s">
        <v>46</v>
      </c>
      <c r="O350" s="67"/>
      <c r="P350" s="186">
        <f>O350*H350</f>
        <v>0</v>
      </c>
      <c r="Q350" s="186">
        <v>1.1E-4</v>
      </c>
      <c r="R350" s="186">
        <f>Q350*H350</f>
        <v>5.5199100000000003E-3</v>
      </c>
      <c r="S350" s="186">
        <v>0</v>
      </c>
      <c r="T350" s="18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8" t="s">
        <v>228</v>
      </c>
      <c r="AT350" s="188" t="s">
        <v>163</v>
      </c>
      <c r="AU350" s="188" t="s">
        <v>84</v>
      </c>
      <c r="AY350" s="20" t="s">
        <v>159</v>
      </c>
      <c r="BE350" s="189">
        <f>IF(N350="základní",J350,0)</f>
        <v>0</v>
      </c>
      <c r="BF350" s="189">
        <f>IF(N350="snížená",J350,0)</f>
        <v>0</v>
      </c>
      <c r="BG350" s="189">
        <f>IF(N350="zákl. přenesená",J350,0)</f>
        <v>0</v>
      </c>
      <c r="BH350" s="189">
        <f>IF(N350="sníž. přenesená",J350,0)</f>
        <v>0</v>
      </c>
      <c r="BI350" s="189">
        <f>IF(N350="nulová",J350,0)</f>
        <v>0</v>
      </c>
      <c r="BJ350" s="20" t="s">
        <v>80</v>
      </c>
      <c r="BK350" s="189">
        <f>ROUND(I350*H350,2)</f>
        <v>0</v>
      </c>
      <c r="BL350" s="20" t="s">
        <v>228</v>
      </c>
      <c r="BM350" s="188" t="s">
        <v>1719</v>
      </c>
    </row>
    <row r="351" spans="1:65" s="2" customFormat="1" ht="19.5">
      <c r="A351" s="37"/>
      <c r="B351" s="38"/>
      <c r="C351" s="39"/>
      <c r="D351" s="190" t="s">
        <v>169</v>
      </c>
      <c r="E351" s="39"/>
      <c r="F351" s="191" t="s">
        <v>639</v>
      </c>
      <c r="G351" s="39"/>
      <c r="H351" s="39"/>
      <c r="I351" s="192"/>
      <c r="J351" s="39"/>
      <c r="K351" s="39"/>
      <c r="L351" s="42"/>
      <c r="M351" s="193"/>
      <c r="N351" s="194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169</v>
      </c>
      <c r="AU351" s="20" t="s">
        <v>84</v>
      </c>
    </row>
    <row r="352" spans="1:65" s="2" customFormat="1" ht="11.25">
      <c r="A352" s="37"/>
      <c r="B352" s="38"/>
      <c r="C352" s="39"/>
      <c r="D352" s="195" t="s">
        <v>171</v>
      </c>
      <c r="E352" s="39"/>
      <c r="F352" s="196" t="s">
        <v>640</v>
      </c>
      <c r="G352" s="39"/>
      <c r="H352" s="39"/>
      <c r="I352" s="192"/>
      <c r="J352" s="39"/>
      <c r="K352" s="39"/>
      <c r="L352" s="42"/>
      <c r="M352" s="193"/>
      <c r="N352" s="194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171</v>
      </c>
      <c r="AU352" s="20" t="s">
        <v>84</v>
      </c>
    </row>
    <row r="353" spans="1:65" s="14" customFormat="1" ht="11.25">
      <c r="B353" s="207"/>
      <c r="C353" s="208"/>
      <c r="D353" s="190" t="s">
        <v>173</v>
      </c>
      <c r="E353" s="209" t="s">
        <v>19</v>
      </c>
      <c r="F353" s="210" t="s">
        <v>1720</v>
      </c>
      <c r="G353" s="208"/>
      <c r="H353" s="211">
        <v>50.180999999999997</v>
      </c>
      <c r="I353" s="212"/>
      <c r="J353" s="208"/>
      <c r="K353" s="208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173</v>
      </c>
      <c r="AU353" s="217" t="s">
        <v>84</v>
      </c>
      <c r="AV353" s="14" t="s">
        <v>84</v>
      </c>
      <c r="AW353" s="14" t="s">
        <v>35</v>
      </c>
      <c r="AX353" s="14" t="s">
        <v>75</v>
      </c>
      <c r="AY353" s="217" t="s">
        <v>159</v>
      </c>
    </row>
    <row r="354" spans="1:65" s="2" customFormat="1" ht="24.2" customHeight="1">
      <c r="A354" s="37"/>
      <c r="B354" s="38"/>
      <c r="C354" s="177" t="s">
        <v>572</v>
      </c>
      <c r="D354" s="177" t="s">
        <v>163</v>
      </c>
      <c r="E354" s="178" t="s">
        <v>642</v>
      </c>
      <c r="F354" s="179" t="s">
        <v>643</v>
      </c>
      <c r="G354" s="180" t="s">
        <v>233</v>
      </c>
      <c r="H354" s="181">
        <v>50.180999999999997</v>
      </c>
      <c r="I354" s="182"/>
      <c r="J354" s="183">
        <f>ROUND(I354*H354,2)</f>
        <v>0</v>
      </c>
      <c r="K354" s="179" t="s">
        <v>167</v>
      </c>
      <c r="L354" s="42"/>
      <c r="M354" s="184" t="s">
        <v>19</v>
      </c>
      <c r="N354" s="185" t="s">
        <v>46</v>
      </c>
      <c r="O354" s="67"/>
      <c r="P354" s="186">
        <f>O354*H354</f>
        <v>0</v>
      </c>
      <c r="Q354" s="186">
        <v>7.2000000000000005E-4</v>
      </c>
      <c r="R354" s="186">
        <f>Q354*H354</f>
        <v>3.613032E-2</v>
      </c>
      <c r="S354" s="186">
        <v>0</v>
      </c>
      <c r="T354" s="18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8" t="s">
        <v>228</v>
      </c>
      <c r="AT354" s="188" t="s">
        <v>163</v>
      </c>
      <c r="AU354" s="188" t="s">
        <v>84</v>
      </c>
      <c r="AY354" s="20" t="s">
        <v>159</v>
      </c>
      <c r="BE354" s="189">
        <f>IF(N354="základní",J354,0)</f>
        <v>0</v>
      </c>
      <c r="BF354" s="189">
        <f>IF(N354="snížená",J354,0)</f>
        <v>0</v>
      </c>
      <c r="BG354" s="189">
        <f>IF(N354="zákl. přenesená",J354,0)</f>
        <v>0</v>
      </c>
      <c r="BH354" s="189">
        <f>IF(N354="sníž. přenesená",J354,0)</f>
        <v>0</v>
      </c>
      <c r="BI354" s="189">
        <f>IF(N354="nulová",J354,0)</f>
        <v>0</v>
      </c>
      <c r="BJ354" s="20" t="s">
        <v>80</v>
      </c>
      <c r="BK354" s="189">
        <f>ROUND(I354*H354,2)</f>
        <v>0</v>
      </c>
      <c r="BL354" s="20" t="s">
        <v>228</v>
      </c>
      <c r="BM354" s="188" t="s">
        <v>1721</v>
      </c>
    </row>
    <row r="355" spans="1:65" s="2" customFormat="1" ht="29.25">
      <c r="A355" s="37"/>
      <c r="B355" s="38"/>
      <c r="C355" s="39"/>
      <c r="D355" s="190" t="s">
        <v>169</v>
      </c>
      <c r="E355" s="39"/>
      <c r="F355" s="191" t="s">
        <v>645</v>
      </c>
      <c r="G355" s="39"/>
      <c r="H355" s="39"/>
      <c r="I355" s="192"/>
      <c r="J355" s="39"/>
      <c r="K355" s="39"/>
      <c r="L355" s="42"/>
      <c r="M355" s="193"/>
      <c r="N355" s="194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169</v>
      </c>
      <c r="AU355" s="20" t="s">
        <v>84</v>
      </c>
    </row>
    <row r="356" spans="1:65" s="2" customFormat="1" ht="11.25">
      <c r="A356" s="37"/>
      <c r="B356" s="38"/>
      <c r="C356" s="39"/>
      <c r="D356" s="195" t="s">
        <v>171</v>
      </c>
      <c r="E356" s="39"/>
      <c r="F356" s="196" t="s">
        <v>646</v>
      </c>
      <c r="G356" s="39"/>
      <c r="H356" s="39"/>
      <c r="I356" s="192"/>
      <c r="J356" s="39"/>
      <c r="K356" s="39"/>
      <c r="L356" s="42"/>
      <c r="M356" s="193"/>
      <c r="N356" s="194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171</v>
      </c>
      <c r="AU356" s="20" t="s">
        <v>84</v>
      </c>
    </row>
    <row r="357" spans="1:65" s="14" customFormat="1" ht="11.25">
      <c r="B357" s="207"/>
      <c r="C357" s="208"/>
      <c r="D357" s="190" t="s">
        <v>173</v>
      </c>
      <c r="E357" s="209" t="s">
        <v>19</v>
      </c>
      <c r="F357" s="210" t="s">
        <v>1720</v>
      </c>
      <c r="G357" s="208"/>
      <c r="H357" s="211">
        <v>50.180999999999997</v>
      </c>
      <c r="I357" s="212"/>
      <c r="J357" s="208"/>
      <c r="K357" s="208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173</v>
      </c>
      <c r="AU357" s="217" t="s">
        <v>84</v>
      </c>
      <c r="AV357" s="14" t="s">
        <v>84</v>
      </c>
      <c r="AW357" s="14" t="s">
        <v>35</v>
      </c>
      <c r="AX357" s="14" t="s">
        <v>75</v>
      </c>
      <c r="AY357" s="217" t="s">
        <v>159</v>
      </c>
    </row>
    <row r="358" spans="1:65" s="2" customFormat="1" ht="24.2" customHeight="1">
      <c r="A358" s="37"/>
      <c r="B358" s="38"/>
      <c r="C358" s="177" t="s">
        <v>577</v>
      </c>
      <c r="D358" s="177" t="s">
        <v>163</v>
      </c>
      <c r="E358" s="178" t="s">
        <v>971</v>
      </c>
      <c r="F358" s="179" t="s">
        <v>972</v>
      </c>
      <c r="G358" s="180" t="s">
        <v>166</v>
      </c>
      <c r="H358" s="181">
        <v>40.799999999999997</v>
      </c>
      <c r="I358" s="182"/>
      <c r="J358" s="183">
        <f>ROUND(I358*H358,2)</f>
        <v>0</v>
      </c>
      <c r="K358" s="179" t="s">
        <v>167</v>
      </c>
      <c r="L358" s="42"/>
      <c r="M358" s="184" t="s">
        <v>19</v>
      </c>
      <c r="N358" s="185" t="s">
        <v>46</v>
      </c>
      <c r="O358" s="67"/>
      <c r="P358" s="186">
        <f>O358*H358</f>
        <v>0</v>
      </c>
      <c r="Q358" s="186">
        <v>0</v>
      </c>
      <c r="R358" s="186">
        <f>Q358*H358</f>
        <v>0</v>
      </c>
      <c r="S358" s="186">
        <v>0</v>
      </c>
      <c r="T358" s="18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8" t="s">
        <v>228</v>
      </c>
      <c r="AT358" s="188" t="s">
        <v>163</v>
      </c>
      <c r="AU358" s="188" t="s">
        <v>84</v>
      </c>
      <c r="AY358" s="20" t="s">
        <v>159</v>
      </c>
      <c r="BE358" s="189">
        <f>IF(N358="základní",J358,0)</f>
        <v>0</v>
      </c>
      <c r="BF358" s="189">
        <f>IF(N358="snížená",J358,0)</f>
        <v>0</v>
      </c>
      <c r="BG358" s="189">
        <f>IF(N358="zákl. přenesená",J358,0)</f>
        <v>0</v>
      </c>
      <c r="BH358" s="189">
        <f>IF(N358="sníž. přenesená",J358,0)</f>
        <v>0</v>
      </c>
      <c r="BI358" s="189">
        <f>IF(N358="nulová",J358,0)</f>
        <v>0</v>
      </c>
      <c r="BJ358" s="20" t="s">
        <v>80</v>
      </c>
      <c r="BK358" s="189">
        <f>ROUND(I358*H358,2)</f>
        <v>0</v>
      </c>
      <c r="BL358" s="20" t="s">
        <v>228</v>
      </c>
      <c r="BM358" s="188" t="s">
        <v>1722</v>
      </c>
    </row>
    <row r="359" spans="1:65" s="2" customFormat="1" ht="19.5">
      <c r="A359" s="37"/>
      <c r="B359" s="38"/>
      <c r="C359" s="39"/>
      <c r="D359" s="190" t="s">
        <v>169</v>
      </c>
      <c r="E359" s="39"/>
      <c r="F359" s="191" t="s">
        <v>974</v>
      </c>
      <c r="G359" s="39"/>
      <c r="H359" s="39"/>
      <c r="I359" s="192"/>
      <c r="J359" s="39"/>
      <c r="K359" s="39"/>
      <c r="L359" s="42"/>
      <c r="M359" s="193"/>
      <c r="N359" s="194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169</v>
      </c>
      <c r="AU359" s="20" t="s">
        <v>84</v>
      </c>
    </row>
    <row r="360" spans="1:65" s="2" customFormat="1" ht="11.25">
      <c r="A360" s="37"/>
      <c r="B360" s="38"/>
      <c r="C360" s="39"/>
      <c r="D360" s="195" t="s">
        <v>171</v>
      </c>
      <c r="E360" s="39"/>
      <c r="F360" s="196" t="s">
        <v>975</v>
      </c>
      <c r="G360" s="39"/>
      <c r="H360" s="39"/>
      <c r="I360" s="192"/>
      <c r="J360" s="39"/>
      <c r="K360" s="39"/>
      <c r="L360" s="42"/>
      <c r="M360" s="193"/>
      <c r="N360" s="194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171</v>
      </c>
      <c r="AU360" s="20" t="s">
        <v>84</v>
      </c>
    </row>
    <row r="361" spans="1:65" s="13" customFormat="1" ht="11.25">
      <c r="B361" s="197"/>
      <c r="C361" s="198"/>
      <c r="D361" s="190" t="s">
        <v>173</v>
      </c>
      <c r="E361" s="199" t="s">
        <v>19</v>
      </c>
      <c r="F361" s="200" t="s">
        <v>919</v>
      </c>
      <c r="G361" s="198"/>
      <c r="H361" s="199" t="s">
        <v>19</v>
      </c>
      <c r="I361" s="201"/>
      <c r="J361" s="198"/>
      <c r="K361" s="198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173</v>
      </c>
      <c r="AU361" s="206" t="s">
        <v>84</v>
      </c>
      <c r="AV361" s="13" t="s">
        <v>80</v>
      </c>
      <c r="AW361" s="13" t="s">
        <v>35</v>
      </c>
      <c r="AX361" s="13" t="s">
        <v>75</v>
      </c>
      <c r="AY361" s="206" t="s">
        <v>159</v>
      </c>
    </row>
    <row r="362" spans="1:65" s="14" customFormat="1" ht="11.25">
      <c r="B362" s="207"/>
      <c r="C362" s="208"/>
      <c r="D362" s="190" t="s">
        <v>173</v>
      </c>
      <c r="E362" s="209" t="s">
        <v>19</v>
      </c>
      <c r="F362" s="210" t="s">
        <v>1723</v>
      </c>
      <c r="G362" s="208"/>
      <c r="H362" s="211">
        <v>14.6</v>
      </c>
      <c r="I362" s="212"/>
      <c r="J362" s="208"/>
      <c r="K362" s="208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173</v>
      </c>
      <c r="AU362" s="217" t="s">
        <v>84</v>
      </c>
      <c r="AV362" s="14" t="s">
        <v>84</v>
      </c>
      <c r="AW362" s="14" t="s">
        <v>35</v>
      </c>
      <c r="AX362" s="14" t="s">
        <v>75</v>
      </c>
      <c r="AY362" s="217" t="s">
        <v>159</v>
      </c>
    </row>
    <row r="363" spans="1:65" s="13" customFormat="1" ht="11.25">
      <c r="B363" s="197"/>
      <c r="C363" s="198"/>
      <c r="D363" s="190" t="s">
        <v>173</v>
      </c>
      <c r="E363" s="199" t="s">
        <v>19</v>
      </c>
      <c r="F363" s="200" t="s">
        <v>1628</v>
      </c>
      <c r="G363" s="198"/>
      <c r="H363" s="199" t="s">
        <v>19</v>
      </c>
      <c r="I363" s="201"/>
      <c r="J363" s="198"/>
      <c r="K363" s="198"/>
      <c r="L363" s="202"/>
      <c r="M363" s="203"/>
      <c r="N363" s="204"/>
      <c r="O363" s="204"/>
      <c r="P363" s="204"/>
      <c r="Q363" s="204"/>
      <c r="R363" s="204"/>
      <c r="S363" s="204"/>
      <c r="T363" s="205"/>
      <c r="AT363" s="206" t="s">
        <v>173</v>
      </c>
      <c r="AU363" s="206" t="s">
        <v>84</v>
      </c>
      <c r="AV363" s="13" t="s">
        <v>80</v>
      </c>
      <c r="AW363" s="13" t="s">
        <v>35</v>
      </c>
      <c r="AX363" s="13" t="s">
        <v>75</v>
      </c>
      <c r="AY363" s="206" t="s">
        <v>159</v>
      </c>
    </row>
    <row r="364" spans="1:65" s="14" customFormat="1" ht="11.25">
      <c r="B364" s="207"/>
      <c r="C364" s="208"/>
      <c r="D364" s="190" t="s">
        <v>173</v>
      </c>
      <c r="E364" s="209" t="s">
        <v>19</v>
      </c>
      <c r="F364" s="210" t="s">
        <v>1724</v>
      </c>
      <c r="G364" s="208"/>
      <c r="H364" s="211">
        <v>7.2</v>
      </c>
      <c r="I364" s="212"/>
      <c r="J364" s="208"/>
      <c r="K364" s="208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173</v>
      </c>
      <c r="AU364" s="217" t="s">
        <v>84</v>
      </c>
      <c r="AV364" s="14" t="s">
        <v>84</v>
      </c>
      <c r="AW364" s="14" t="s">
        <v>35</v>
      </c>
      <c r="AX364" s="14" t="s">
        <v>75</v>
      </c>
      <c r="AY364" s="217" t="s">
        <v>159</v>
      </c>
    </row>
    <row r="365" spans="1:65" s="13" customFormat="1" ht="11.25">
      <c r="B365" s="197"/>
      <c r="C365" s="198"/>
      <c r="D365" s="190" t="s">
        <v>173</v>
      </c>
      <c r="E365" s="199" t="s">
        <v>19</v>
      </c>
      <c r="F365" s="200" t="s">
        <v>1714</v>
      </c>
      <c r="G365" s="198"/>
      <c r="H365" s="199" t="s">
        <v>19</v>
      </c>
      <c r="I365" s="201"/>
      <c r="J365" s="198"/>
      <c r="K365" s="198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173</v>
      </c>
      <c r="AU365" s="206" t="s">
        <v>84</v>
      </c>
      <c r="AV365" s="13" t="s">
        <v>80</v>
      </c>
      <c r="AW365" s="13" t="s">
        <v>35</v>
      </c>
      <c r="AX365" s="13" t="s">
        <v>75</v>
      </c>
      <c r="AY365" s="206" t="s">
        <v>159</v>
      </c>
    </row>
    <row r="366" spans="1:65" s="14" customFormat="1" ht="11.25">
      <c r="B366" s="207"/>
      <c r="C366" s="208"/>
      <c r="D366" s="190" t="s">
        <v>173</v>
      </c>
      <c r="E366" s="209" t="s">
        <v>19</v>
      </c>
      <c r="F366" s="210" t="s">
        <v>1725</v>
      </c>
      <c r="G366" s="208"/>
      <c r="H366" s="211">
        <v>4.8</v>
      </c>
      <c r="I366" s="212"/>
      <c r="J366" s="208"/>
      <c r="K366" s="208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173</v>
      </c>
      <c r="AU366" s="217" t="s">
        <v>84</v>
      </c>
      <c r="AV366" s="14" t="s">
        <v>84</v>
      </c>
      <c r="AW366" s="14" t="s">
        <v>35</v>
      </c>
      <c r="AX366" s="14" t="s">
        <v>75</v>
      </c>
      <c r="AY366" s="217" t="s">
        <v>159</v>
      </c>
    </row>
    <row r="367" spans="1:65" s="13" customFormat="1" ht="11.25">
      <c r="B367" s="197"/>
      <c r="C367" s="198"/>
      <c r="D367" s="190" t="s">
        <v>173</v>
      </c>
      <c r="E367" s="199" t="s">
        <v>19</v>
      </c>
      <c r="F367" s="200" t="s">
        <v>1726</v>
      </c>
      <c r="G367" s="198"/>
      <c r="H367" s="199" t="s">
        <v>19</v>
      </c>
      <c r="I367" s="201"/>
      <c r="J367" s="198"/>
      <c r="K367" s="198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173</v>
      </c>
      <c r="AU367" s="206" t="s">
        <v>84</v>
      </c>
      <c r="AV367" s="13" t="s">
        <v>80</v>
      </c>
      <c r="AW367" s="13" t="s">
        <v>35</v>
      </c>
      <c r="AX367" s="13" t="s">
        <v>75</v>
      </c>
      <c r="AY367" s="206" t="s">
        <v>159</v>
      </c>
    </row>
    <row r="368" spans="1:65" s="14" customFormat="1" ht="11.25">
      <c r="B368" s="207"/>
      <c r="C368" s="208"/>
      <c r="D368" s="190" t="s">
        <v>173</v>
      </c>
      <c r="E368" s="209" t="s">
        <v>19</v>
      </c>
      <c r="F368" s="210" t="s">
        <v>1727</v>
      </c>
      <c r="G368" s="208"/>
      <c r="H368" s="211">
        <v>8</v>
      </c>
      <c r="I368" s="212"/>
      <c r="J368" s="208"/>
      <c r="K368" s="208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173</v>
      </c>
      <c r="AU368" s="217" t="s">
        <v>84</v>
      </c>
      <c r="AV368" s="14" t="s">
        <v>84</v>
      </c>
      <c r="AW368" s="14" t="s">
        <v>35</v>
      </c>
      <c r="AX368" s="14" t="s">
        <v>75</v>
      </c>
      <c r="AY368" s="217" t="s">
        <v>159</v>
      </c>
    </row>
    <row r="369" spans="1:65" s="13" customFormat="1" ht="11.25">
      <c r="B369" s="197"/>
      <c r="C369" s="198"/>
      <c r="D369" s="190" t="s">
        <v>173</v>
      </c>
      <c r="E369" s="199" t="s">
        <v>19</v>
      </c>
      <c r="F369" s="200" t="s">
        <v>1728</v>
      </c>
      <c r="G369" s="198"/>
      <c r="H369" s="199" t="s">
        <v>19</v>
      </c>
      <c r="I369" s="201"/>
      <c r="J369" s="198"/>
      <c r="K369" s="198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173</v>
      </c>
      <c r="AU369" s="206" t="s">
        <v>84</v>
      </c>
      <c r="AV369" s="13" t="s">
        <v>80</v>
      </c>
      <c r="AW369" s="13" t="s">
        <v>35</v>
      </c>
      <c r="AX369" s="13" t="s">
        <v>75</v>
      </c>
      <c r="AY369" s="206" t="s">
        <v>159</v>
      </c>
    </row>
    <row r="370" spans="1:65" s="14" customFormat="1" ht="11.25">
      <c r="B370" s="207"/>
      <c r="C370" s="208"/>
      <c r="D370" s="190" t="s">
        <v>173</v>
      </c>
      <c r="E370" s="209" t="s">
        <v>19</v>
      </c>
      <c r="F370" s="210" t="s">
        <v>1729</v>
      </c>
      <c r="G370" s="208"/>
      <c r="H370" s="211">
        <v>6.2</v>
      </c>
      <c r="I370" s="212"/>
      <c r="J370" s="208"/>
      <c r="K370" s="208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173</v>
      </c>
      <c r="AU370" s="217" t="s">
        <v>84</v>
      </c>
      <c r="AV370" s="14" t="s">
        <v>84</v>
      </c>
      <c r="AW370" s="14" t="s">
        <v>35</v>
      </c>
      <c r="AX370" s="14" t="s">
        <v>75</v>
      </c>
      <c r="AY370" s="217" t="s">
        <v>159</v>
      </c>
    </row>
    <row r="371" spans="1:65" s="15" customFormat="1" ht="11.25">
      <c r="B371" s="218"/>
      <c r="C371" s="219"/>
      <c r="D371" s="190" t="s">
        <v>173</v>
      </c>
      <c r="E371" s="220" t="s">
        <v>19</v>
      </c>
      <c r="F371" s="221" t="s">
        <v>272</v>
      </c>
      <c r="G371" s="219"/>
      <c r="H371" s="222">
        <v>40.800000000000004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173</v>
      </c>
      <c r="AU371" s="228" t="s">
        <v>84</v>
      </c>
      <c r="AV371" s="15" t="s">
        <v>90</v>
      </c>
      <c r="AW371" s="15" t="s">
        <v>35</v>
      </c>
      <c r="AX371" s="15" t="s">
        <v>80</v>
      </c>
      <c r="AY371" s="228" t="s">
        <v>159</v>
      </c>
    </row>
    <row r="372" spans="1:65" s="2" customFormat="1" ht="33" customHeight="1">
      <c r="A372" s="37"/>
      <c r="B372" s="38"/>
      <c r="C372" s="177" t="s">
        <v>584</v>
      </c>
      <c r="D372" s="177" t="s">
        <v>163</v>
      </c>
      <c r="E372" s="178" t="s">
        <v>1730</v>
      </c>
      <c r="F372" s="179" t="s">
        <v>1731</v>
      </c>
      <c r="G372" s="180" t="s">
        <v>233</v>
      </c>
      <c r="H372" s="181">
        <v>13.53</v>
      </c>
      <c r="I372" s="182"/>
      <c r="J372" s="183">
        <f>ROUND(I372*H372,2)</f>
        <v>0</v>
      </c>
      <c r="K372" s="179" t="s">
        <v>167</v>
      </c>
      <c r="L372" s="42"/>
      <c r="M372" s="184" t="s">
        <v>19</v>
      </c>
      <c r="N372" s="185" t="s">
        <v>46</v>
      </c>
      <c r="O372" s="67"/>
      <c r="P372" s="186">
        <f>O372*H372</f>
        <v>0</v>
      </c>
      <c r="Q372" s="186">
        <v>3.0000000000000001E-5</v>
      </c>
      <c r="R372" s="186">
        <f>Q372*H372</f>
        <v>4.059E-4</v>
      </c>
      <c r="S372" s="186">
        <v>0</v>
      </c>
      <c r="T372" s="18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88" t="s">
        <v>228</v>
      </c>
      <c r="AT372" s="188" t="s">
        <v>163</v>
      </c>
      <c r="AU372" s="188" t="s">
        <v>84</v>
      </c>
      <c r="AY372" s="20" t="s">
        <v>159</v>
      </c>
      <c r="BE372" s="189">
        <f>IF(N372="základní",J372,0)</f>
        <v>0</v>
      </c>
      <c r="BF372" s="189">
        <f>IF(N372="snížená",J372,0)</f>
        <v>0</v>
      </c>
      <c r="BG372" s="189">
        <f>IF(N372="zákl. přenesená",J372,0)</f>
        <v>0</v>
      </c>
      <c r="BH372" s="189">
        <f>IF(N372="sníž. přenesená",J372,0)</f>
        <v>0</v>
      </c>
      <c r="BI372" s="189">
        <f>IF(N372="nulová",J372,0)</f>
        <v>0</v>
      </c>
      <c r="BJ372" s="20" t="s">
        <v>80</v>
      </c>
      <c r="BK372" s="189">
        <f>ROUND(I372*H372,2)</f>
        <v>0</v>
      </c>
      <c r="BL372" s="20" t="s">
        <v>228</v>
      </c>
      <c r="BM372" s="188" t="s">
        <v>1732</v>
      </c>
    </row>
    <row r="373" spans="1:65" s="2" customFormat="1" ht="19.5">
      <c r="A373" s="37"/>
      <c r="B373" s="38"/>
      <c r="C373" s="39"/>
      <c r="D373" s="190" t="s">
        <v>169</v>
      </c>
      <c r="E373" s="39"/>
      <c r="F373" s="191" t="s">
        <v>1733</v>
      </c>
      <c r="G373" s="39"/>
      <c r="H373" s="39"/>
      <c r="I373" s="192"/>
      <c r="J373" s="39"/>
      <c r="K373" s="39"/>
      <c r="L373" s="42"/>
      <c r="M373" s="193"/>
      <c r="N373" s="194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169</v>
      </c>
      <c r="AU373" s="20" t="s">
        <v>84</v>
      </c>
    </row>
    <row r="374" spans="1:65" s="2" customFormat="1" ht="11.25">
      <c r="A374" s="37"/>
      <c r="B374" s="38"/>
      <c r="C374" s="39"/>
      <c r="D374" s="195" t="s">
        <v>171</v>
      </c>
      <c r="E374" s="39"/>
      <c r="F374" s="196" t="s">
        <v>1734</v>
      </c>
      <c r="G374" s="39"/>
      <c r="H374" s="39"/>
      <c r="I374" s="192"/>
      <c r="J374" s="39"/>
      <c r="K374" s="39"/>
      <c r="L374" s="42"/>
      <c r="M374" s="193"/>
      <c r="N374" s="194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171</v>
      </c>
      <c r="AU374" s="20" t="s">
        <v>84</v>
      </c>
    </row>
    <row r="375" spans="1:65" s="13" customFormat="1" ht="11.25">
      <c r="B375" s="197"/>
      <c r="C375" s="198"/>
      <c r="D375" s="190" t="s">
        <v>173</v>
      </c>
      <c r="E375" s="199" t="s">
        <v>19</v>
      </c>
      <c r="F375" s="200" t="s">
        <v>1017</v>
      </c>
      <c r="G375" s="198"/>
      <c r="H375" s="199" t="s">
        <v>19</v>
      </c>
      <c r="I375" s="201"/>
      <c r="J375" s="198"/>
      <c r="K375" s="198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173</v>
      </c>
      <c r="AU375" s="206" t="s">
        <v>84</v>
      </c>
      <c r="AV375" s="13" t="s">
        <v>80</v>
      </c>
      <c r="AW375" s="13" t="s">
        <v>35</v>
      </c>
      <c r="AX375" s="13" t="s">
        <v>75</v>
      </c>
      <c r="AY375" s="206" t="s">
        <v>159</v>
      </c>
    </row>
    <row r="376" spans="1:65" s="14" customFormat="1" ht="11.25">
      <c r="B376" s="207"/>
      <c r="C376" s="208"/>
      <c r="D376" s="190" t="s">
        <v>173</v>
      </c>
      <c r="E376" s="209" t="s">
        <v>19</v>
      </c>
      <c r="F376" s="210" t="s">
        <v>1652</v>
      </c>
      <c r="G376" s="208"/>
      <c r="H376" s="211">
        <v>1.46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173</v>
      </c>
      <c r="AU376" s="217" t="s">
        <v>84</v>
      </c>
      <c r="AV376" s="14" t="s">
        <v>84</v>
      </c>
      <c r="AW376" s="14" t="s">
        <v>35</v>
      </c>
      <c r="AX376" s="14" t="s">
        <v>75</v>
      </c>
      <c r="AY376" s="217" t="s">
        <v>159</v>
      </c>
    </row>
    <row r="377" spans="1:65" s="13" customFormat="1" ht="11.25">
      <c r="B377" s="197"/>
      <c r="C377" s="198"/>
      <c r="D377" s="190" t="s">
        <v>173</v>
      </c>
      <c r="E377" s="199" t="s">
        <v>19</v>
      </c>
      <c r="F377" s="200" t="s">
        <v>1628</v>
      </c>
      <c r="G377" s="198"/>
      <c r="H377" s="199" t="s">
        <v>19</v>
      </c>
      <c r="I377" s="201"/>
      <c r="J377" s="198"/>
      <c r="K377" s="198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173</v>
      </c>
      <c r="AU377" s="206" t="s">
        <v>84</v>
      </c>
      <c r="AV377" s="13" t="s">
        <v>80</v>
      </c>
      <c r="AW377" s="13" t="s">
        <v>35</v>
      </c>
      <c r="AX377" s="13" t="s">
        <v>75</v>
      </c>
      <c r="AY377" s="206" t="s">
        <v>159</v>
      </c>
    </row>
    <row r="378" spans="1:65" s="14" customFormat="1" ht="11.25">
      <c r="B378" s="207"/>
      <c r="C378" s="208"/>
      <c r="D378" s="190" t="s">
        <v>173</v>
      </c>
      <c r="E378" s="209" t="s">
        <v>19</v>
      </c>
      <c r="F378" s="210" t="s">
        <v>1706</v>
      </c>
      <c r="G378" s="208"/>
      <c r="H378" s="211">
        <v>1.17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173</v>
      </c>
      <c r="AU378" s="217" t="s">
        <v>84</v>
      </c>
      <c r="AV378" s="14" t="s">
        <v>84</v>
      </c>
      <c r="AW378" s="14" t="s">
        <v>35</v>
      </c>
      <c r="AX378" s="14" t="s">
        <v>75</v>
      </c>
      <c r="AY378" s="217" t="s">
        <v>159</v>
      </c>
    </row>
    <row r="379" spans="1:65" s="14" customFormat="1" ht="11.25">
      <c r="B379" s="207"/>
      <c r="C379" s="208"/>
      <c r="D379" s="190" t="s">
        <v>173</v>
      </c>
      <c r="E379" s="209" t="s">
        <v>19</v>
      </c>
      <c r="F379" s="210" t="s">
        <v>1707</v>
      </c>
      <c r="G379" s="208"/>
      <c r="H379" s="211">
        <v>4.68</v>
      </c>
      <c r="I379" s="212"/>
      <c r="J379" s="208"/>
      <c r="K379" s="208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173</v>
      </c>
      <c r="AU379" s="217" t="s">
        <v>84</v>
      </c>
      <c r="AV379" s="14" t="s">
        <v>84</v>
      </c>
      <c r="AW379" s="14" t="s">
        <v>35</v>
      </c>
      <c r="AX379" s="14" t="s">
        <v>75</v>
      </c>
      <c r="AY379" s="217" t="s">
        <v>159</v>
      </c>
    </row>
    <row r="380" spans="1:65" s="14" customFormat="1" ht="11.25">
      <c r="B380" s="207"/>
      <c r="C380" s="208"/>
      <c r="D380" s="190" t="s">
        <v>173</v>
      </c>
      <c r="E380" s="209" t="s">
        <v>19</v>
      </c>
      <c r="F380" s="210" t="s">
        <v>1640</v>
      </c>
      <c r="G380" s="208"/>
      <c r="H380" s="211">
        <v>2.52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173</v>
      </c>
      <c r="AU380" s="217" t="s">
        <v>84</v>
      </c>
      <c r="AV380" s="14" t="s">
        <v>84</v>
      </c>
      <c r="AW380" s="14" t="s">
        <v>35</v>
      </c>
      <c r="AX380" s="14" t="s">
        <v>75</v>
      </c>
      <c r="AY380" s="217" t="s">
        <v>159</v>
      </c>
    </row>
    <row r="381" spans="1:65" s="13" customFormat="1" ht="11.25">
      <c r="B381" s="197"/>
      <c r="C381" s="198"/>
      <c r="D381" s="190" t="s">
        <v>173</v>
      </c>
      <c r="E381" s="199" t="s">
        <v>19</v>
      </c>
      <c r="F381" s="200" t="s">
        <v>729</v>
      </c>
      <c r="G381" s="198"/>
      <c r="H381" s="199" t="s">
        <v>19</v>
      </c>
      <c r="I381" s="201"/>
      <c r="J381" s="198"/>
      <c r="K381" s="198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173</v>
      </c>
      <c r="AU381" s="206" t="s">
        <v>84</v>
      </c>
      <c r="AV381" s="13" t="s">
        <v>80</v>
      </c>
      <c r="AW381" s="13" t="s">
        <v>35</v>
      </c>
      <c r="AX381" s="13" t="s">
        <v>75</v>
      </c>
      <c r="AY381" s="206" t="s">
        <v>159</v>
      </c>
    </row>
    <row r="382" spans="1:65" s="13" customFormat="1" ht="11.25">
      <c r="B382" s="197"/>
      <c r="C382" s="198"/>
      <c r="D382" s="190" t="s">
        <v>173</v>
      </c>
      <c r="E382" s="199" t="s">
        <v>19</v>
      </c>
      <c r="F382" s="200" t="s">
        <v>1735</v>
      </c>
      <c r="G382" s="198"/>
      <c r="H382" s="199" t="s">
        <v>19</v>
      </c>
      <c r="I382" s="201"/>
      <c r="J382" s="198"/>
      <c r="K382" s="198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173</v>
      </c>
      <c r="AU382" s="206" t="s">
        <v>84</v>
      </c>
      <c r="AV382" s="13" t="s">
        <v>80</v>
      </c>
      <c r="AW382" s="13" t="s">
        <v>35</v>
      </c>
      <c r="AX382" s="13" t="s">
        <v>75</v>
      </c>
      <c r="AY382" s="206" t="s">
        <v>159</v>
      </c>
    </row>
    <row r="383" spans="1:65" s="14" customFormat="1" ht="11.25">
      <c r="B383" s="207"/>
      <c r="C383" s="208"/>
      <c r="D383" s="190" t="s">
        <v>173</v>
      </c>
      <c r="E383" s="209" t="s">
        <v>19</v>
      </c>
      <c r="F383" s="210" t="s">
        <v>1736</v>
      </c>
      <c r="G383" s="208"/>
      <c r="H383" s="211">
        <v>2.46</v>
      </c>
      <c r="I383" s="212"/>
      <c r="J383" s="208"/>
      <c r="K383" s="208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173</v>
      </c>
      <c r="AU383" s="217" t="s">
        <v>84</v>
      </c>
      <c r="AV383" s="14" t="s">
        <v>84</v>
      </c>
      <c r="AW383" s="14" t="s">
        <v>35</v>
      </c>
      <c r="AX383" s="14" t="s">
        <v>75</v>
      </c>
      <c r="AY383" s="217" t="s">
        <v>159</v>
      </c>
    </row>
    <row r="384" spans="1:65" s="13" customFormat="1" ht="11.25">
      <c r="B384" s="197"/>
      <c r="C384" s="198"/>
      <c r="D384" s="190" t="s">
        <v>173</v>
      </c>
      <c r="E384" s="199" t="s">
        <v>19</v>
      </c>
      <c r="F384" s="200" t="s">
        <v>1728</v>
      </c>
      <c r="G384" s="198"/>
      <c r="H384" s="199" t="s">
        <v>19</v>
      </c>
      <c r="I384" s="201"/>
      <c r="J384" s="198"/>
      <c r="K384" s="198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173</v>
      </c>
      <c r="AU384" s="206" t="s">
        <v>84</v>
      </c>
      <c r="AV384" s="13" t="s">
        <v>80</v>
      </c>
      <c r="AW384" s="13" t="s">
        <v>35</v>
      </c>
      <c r="AX384" s="13" t="s">
        <v>75</v>
      </c>
      <c r="AY384" s="206" t="s">
        <v>159</v>
      </c>
    </row>
    <row r="385" spans="1:51" s="14" customFormat="1" ht="11.25">
      <c r="B385" s="207"/>
      <c r="C385" s="208"/>
      <c r="D385" s="190" t="s">
        <v>173</v>
      </c>
      <c r="E385" s="209" t="s">
        <v>19</v>
      </c>
      <c r="F385" s="210" t="s">
        <v>1737</v>
      </c>
      <c r="G385" s="208"/>
      <c r="H385" s="211">
        <v>1.24</v>
      </c>
      <c r="I385" s="212"/>
      <c r="J385" s="208"/>
      <c r="K385" s="208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173</v>
      </c>
      <c r="AU385" s="217" t="s">
        <v>84</v>
      </c>
      <c r="AV385" s="14" t="s">
        <v>84</v>
      </c>
      <c r="AW385" s="14" t="s">
        <v>35</v>
      </c>
      <c r="AX385" s="14" t="s">
        <v>75</v>
      </c>
      <c r="AY385" s="217" t="s">
        <v>159</v>
      </c>
    </row>
    <row r="386" spans="1:51" s="15" customFormat="1" ht="11.25">
      <c r="B386" s="218"/>
      <c r="C386" s="219"/>
      <c r="D386" s="190" t="s">
        <v>173</v>
      </c>
      <c r="E386" s="220" t="s">
        <v>19</v>
      </c>
      <c r="F386" s="221" t="s">
        <v>272</v>
      </c>
      <c r="G386" s="219"/>
      <c r="H386" s="222">
        <v>13.53</v>
      </c>
      <c r="I386" s="223"/>
      <c r="J386" s="219"/>
      <c r="K386" s="219"/>
      <c r="L386" s="224"/>
      <c r="M386" s="243"/>
      <c r="N386" s="244"/>
      <c r="O386" s="244"/>
      <c r="P386" s="244"/>
      <c r="Q386" s="244"/>
      <c r="R386" s="244"/>
      <c r="S386" s="244"/>
      <c r="T386" s="245"/>
      <c r="AT386" s="228" t="s">
        <v>173</v>
      </c>
      <c r="AU386" s="228" t="s">
        <v>84</v>
      </c>
      <c r="AV386" s="15" t="s">
        <v>90</v>
      </c>
      <c r="AW386" s="15" t="s">
        <v>35</v>
      </c>
      <c r="AX386" s="15" t="s">
        <v>80</v>
      </c>
      <c r="AY386" s="228" t="s">
        <v>159</v>
      </c>
    </row>
    <row r="387" spans="1:51" s="2" customFormat="1" ht="6.95" customHeight="1">
      <c r="A387" s="37"/>
      <c r="B387" s="50"/>
      <c r="C387" s="51"/>
      <c r="D387" s="51"/>
      <c r="E387" s="51"/>
      <c r="F387" s="51"/>
      <c r="G387" s="51"/>
      <c r="H387" s="51"/>
      <c r="I387" s="51"/>
      <c r="J387" s="51"/>
      <c r="K387" s="51"/>
      <c r="L387" s="42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</sheetData>
  <sheetProtection algorithmName="SHA-512" hashValue="wzIVawPtj19D+gVp65M786PIb1qHrusfDSsDt1Qhj+eV/yq1++2SIafcRlXpDqrZiNlge6k5nfKCW9gUu1UN4Q==" saltValue="1rlFYezx2JMHwQhKLlqYnLSUNhzRkGY7O/gf6PnPK9igo/daF2y0FOoaSe6f9fLtfHd/KnSQbyn5XWWvmWHnjg==" spinCount="100000" sheet="1" objects="1" scenarios="1" formatColumns="0" formatRows="0" autoFilter="0"/>
  <autoFilter ref="C94:K386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1" r:id="rId1"/>
    <hyperlink ref="F110" r:id="rId2"/>
    <hyperlink ref="F122" r:id="rId3"/>
    <hyperlink ref="F132" r:id="rId4"/>
    <hyperlink ref="F136" r:id="rId5"/>
    <hyperlink ref="F147" r:id="rId6"/>
    <hyperlink ref="F159" r:id="rId7"/>
    <hyperlink ref="F168" r:id="rId8"/>
    <hyperlink ref="F173" r:id="rId9"/>
    <hyperlink ref="F177" r:id="rId10"/>
    <hyperlink ref="F181" r:id="rId11"/>
    <hyperlink ref="F186" r:id="rId12"/>
    <hyperlink ref="F190" r:id="rId13"/>
    <hyperlink ref="F194" r:id="rId14"/>
    <hyperlink ref="F199" r:id="rId15"/>
    <hyperlink ref="F203" r:id="rId16"/>
    <hyperlink ref="F207" r:id="rId17"/>
    <hyperlink ref="F213" r:id="rId18"/>
    <hyperlink ref="F223" r:id="rId19"/>
    <hyperlink ref="F228" r:id="rId20"/>
    <hyperlink ref="F233" r:id="rId21"/>
    <hyperlink ref="F237" r:id="rId22"/>
    <hyperlink ref="F248" r:id="rId23"/>
    <hyperlink ref="F252" r:id="rId24"/>
    <hyperlink ref="F256" r:id="rId25"/>
    <hyperlink ref="F261" r:id="rId26"/>
    <hyperlink ref="F265" r:id="rId27"/>
    <hyperlink ref="F268" r:id="rId28"/>
    <hyperlink ref="F271" r:id="rId29"/>
    <hyperlink ref="F275" r:id="rId30"/>
    <hyperlink ref="F286" r:id="rId31"/>
    <hyperlink ref="F293" r:id="rId32"/>
    <hyperlink ref="F307" r:id="rId33"/>
    <hyperlink ref="F313" r:id="rId34"/>
    <hyperlink ref="F319" r:id="rId35"/>
    <hyperlink ref="F344" r:id="rId36"/>
    <hyperlink ref="F348" r:id="rId37"/>
    <hyperlink ref="F352" r:id="rId38"/>
    <hyperlink ref="F356" r:id="rId39"/>
    <hyperlink ref="F360" r:id="rId40"/>
    <hyperlink ref="F374" r:id="rId4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110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1738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ROUND(J88,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ROUND((SUM(BE88:BE226)),  2)</f>
        <v>0</v>
      </c>
      <c r="G33" s="37"/>
      <c r="H33" s="37"/>
      <c r="I33" s="122">
        <v>0.21</v>
      </c>
      <c r="J33" s="121">
        <f>ROUND(((SUM(BE88:BE226))*I33),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ROUND((SUM(BF88:BF226)),  2)</f>
        <v>0</v>
      </c>
      <c r="G34" s="37"/>
      <c r="H34" s="37"/>
      <c r="I34" s="122">
        <v>0.12</v>
      </c>
      <c r="J34" s="121">
        <f>ROUND(((SUM(BF88:BF226))*I34),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ROUND((SUM(BG88:BG226)),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ROUND((SUM(BH88:BH226)),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ROUND((SUM(BI88:BI226)),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10 - Oplach horní části fasád p.č. 51,52,54,55,58,60,69,68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J88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125</v>
      </c>
      <c r="E60" s="141"/>
      <c r="F60" s="141"/>
      <c r="G60" s="141"/>
      <c r="H60" s="141"/>
      <c r="I60" s="141"/>
      <c r="J60" s="142">
        <f>J89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128</v>
      </c>
      <c r="E61" s="147"/>
      <c r="F61" s="147"/>
      <c r="G61" s="147"/>
      <c r="H61" s="147"/>
      <c r="I61" s="147"/>
      <c r="J61" s="148">
        <f>J90</f>
        <v>0</v>
      </c>
      <c r="K61" s="145"/>
      <c r="L61" s="149"/>
    </row>
    <row r="62" spans="1:47" s="10" customFormat="1" ht="14.85" customHeight="1">
      <c r="B62" s="144"/>
      <c r="C62" s="145"/>
      <c r="D62" s="146" t="s">
        <v>130</v>
      </c>
      <c r="E62" s="147"/>
      <c r="F62" s="147"/>
      <c r="G62" s="147"/>
      <c r="H62" s="147"/>
      <c r="I62" s="147"/>
      <c r="J62" s="148">
        <f>J91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1378</v>
      </c>
      <c r="E63" s="147"/>
      <c r="F63" s="147"/>
      <c r="G63" s="147"/>
      <c r="H63" s="147"/>
      <c r="I63" s="147"/>
      <c r="J63" s="148">
        <f>J110</f>
        <v>0</v>
      </c>
      <c r="K63" s="145"/>
      <c r="L63" s="149"/>
    </row>
    <row r="64" spans="1:47" s="10" customFormat="1" ht="14.85" customHeight="1">
      <c r="B64" s="144"/>
      <c r="C64" s="145"/>
      <c r="D64" s="146" t="s">
        <v>132</v>
      </c>
      <c r="E64" s="147"/>
      <c r="F64" s="147"/>
      <c r="G64" s="147"/>
      <c r="H64" s="147"/>
      <c r="I64" s="147"/>
      <c r="J64" s="148">
        <f>J111</f>
        <v>0</v>
      </c>
      <c r="K64" s="145"/>
      <c r="L64" s="149"/>
    </row>
    <row r="65" spans="1:31" s="10" customFormat="1" ht="14.85" customHeight="1">
      <c r="B65" s="144"/>
      <c r="C65" s="145"/>
      <c r="D65" s="146" t="s">
        <v>133</v>
      </c>
      <c r="E65" s="147"/>
      <c r="F65" s="147"/>
      <c r="G65" s="147"/>
      <c r="H65" s="147"/>
      <c r="I65" s="147"/>
      <c r="J65" s="148">
        <f>J120</f>
        <v>0</v>
      </c>
      <c r="K65" s="145"/>
      <c r="L65" s="149"/>
    </row>
    <row r="66" spans="1:31" s="10" customFormat="1" ht="14.85" customHeight="1">
      <c r="B66" s="144"/>
      <c r="C66" s="145"/>
      <c r="D66" s="146" t="s">
        <v>137</v>
      </c>
      <c r="E66" s="147"/>
      <c r="F66" s="147"/>
      <c r="G66" s="147"/>
      <c r="H66" s="147"/>
      <c r="I66" s="147"/>
      <c r="J66" s="148">
        <f>J125</f>
        <v>0</v>
      </c>
      <c r="K66" s="145"/>
      <c r="L66" s="149"/>
    </row>
    <row r="67" spans="1:31" s="9" customFormat="1" ht="24.95" customHeight="1">
      <c r="B67" s="138"/>
      <c r="C67" s="139"/>
      <c r="D67" s="140" t="s">
        <v>139</v>
      </c>
      <c r="E67" s="141"/>
      <c r="F67" s="141"/>
      <c r="G67" s="141"/>
      <c r="H67" s="141"/>
      <c r="I67" s="141"/>
      <c r="J67" s="142">
        <f>J129</f>
        <v>0</v>
      </c>
      <c r="K67" s="139"/>
      <c r="L67" s="143"/>
    </row>
    <row r="68" spans="1:31" s="10" customFormat="1" ht="19.899999999999999" customHeight="1">
      <c r="B68" s="144"/>
      <c r="C68" s="145"/>
      <c r="D68" s="146" t="s">
        <v>143</v>
      </c>
      <c r="E68" s="147"/>
      <c r="F68" s="147"/>
      <c r="G68" s="147"/>
      <c r="H68" s="147"/>
      <c r="I68" s="147"/>
      <c r="J68" s="148">
        <f>J130</f>
        <v>0</v>
      </c>
      <c r="K68" s="145"/>
      <c r="L68" s="149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144</v>
      </c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409" t="str">
        <f>E7</f>
        <v>Oprava a údržba podloubí a části vekovních fasád Mírové nám., Bílina</v>
      </c>
      <c r="F78" s="410"/>
      <c r="G78" s="410"/>
      <c r="H78" s="410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119</v>
      </c>
      <c r="D79" s="39"/>
      <c r="E79" s="39"/>
      <c r="F79" s="39"/>
      <c r="G79" s="39"/>
      <c r="H79" s="39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66" t="str">
        <f>E9</f>
        <v>10 - Oplach horní části fasád p.č. 51,52,54,55,58,60,69,68</v>
      </c>
      <c r="F80" s="411"/>
      <c r="G80" s="411"/>
      <c r="H80" s="411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21</v>
      </c>
      <c r="D82" s="39"/>
      <c r="E82" s="39"/>
      <c r="F82" s="30" t="str">
        <f>F12</f>
        <v>Bílina</v>
      </c>
      <c r="G82" s="39"/>
      <c r="H82" s="39"/>
      <c r="I82" s="32" t="s">
        <v>23</v>
      </c>
      <c r="J82" s="62" t="str">
        <f>IF(J12="","",J12)</f>
        <v>6. 12. 2024</v>
      </c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25</v>
      </c>
      <c r="D84" s="39"/>
      <c r="E84" s="39"/>
      <c r="F84" s="30" t="str">
        <f>E15</f>
        <v>Město Bílina</v>
      </c>
      <c r="G84" s="39"/>
      <c r="H84" s="39"/>
      <c r="I84" s="32" t="s">
        <v>33</v>
      </c>
      <c r="J84" s="35" t="str">
        <f>E21</f>
        <v xml:space="preserve"> </v>
      </c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31</v>
      </c>
      <c r="D85" s="39"/>
      <c r="E85" s="39"/>
      <c r="F85" s="30" t="str">
        <f>IF(E18="","",E18)</f>
        <v>Vyplň údaj</v>
      </c>
      <c r="G85" s="39"/>
      <c r="H85" s="39"/>
      <c r="I85" s="32" t="s">
        <v>36</v>
      </c>
      <c r="J85" s="35" t="str">
        <f>E24</f>
        <v>Ing. Jaromír Pýcha</v>
      </c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0.3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11" customFormat="1" ht="29.25" customHeight="1">
      <c r="A87" s="150"/>
      <c r="B87" s="151"/>
      <c r="C87" s="152" t="s">
        <v>145</v>
      </c>
      <c r="D87" s="153" t="s">
        <v>60</v>
      </c>
      <c r="E87" s="153" t="s">
        <v>56</v>
      </c>
      <c r="F87" s="153" t="s">
        <v>57</v>
      </c>
      <c r="G87" s="153" t="s">
        <v>146</v>
      </c>
      <c r="H87" s="153" t="s">
        <v>147</v>
      </c>
      <c r="I87" s="153" t="s">
        <v>148</v>
      </c>
      <c r="J87" s="153" t="s">
        <v>123</v>
      </c>
      <c r="K87" s="154" t="s">
        <v>149</v>
      </c>
      <c r="L87" s="155"/>
      <c r="M87" s="71" t="s">
        <v>19</v>
      </c>
      <c r="N87" s="72" t="s">
        <v>45</v>
      </c>
      <c r="O87" s="72" t="s">
        <v>150</v>
      </c>
      <c r="P87" s="72" t="s">
        <v>151</v>
      </c>
      <c r="Q87" s="72" t="s">
        <v>152</v>
      </c>
      <c r="R87" s="72" t="s">
        <v>153</v>
      </c>
      <c r="S87" s="72" t="s">
        <v>154</v>
      </c>
      <c r="T87" s="73" t="s">
        <v>155</v>
      </c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</row>
    <row r="88" spans="1:65" s="2" customFormat="1" ht="22.9" customHeight="1">
      <c r="A88" s="37"/>
      <c r="B88" s="38"/>
      <c r="C88" s="78" t="s">
        <v>156</v>
      </c>
      <c r="D88" s="39"/>
      <c r="E88" s="39"/>
      <c r="F88" s="39"/>
      <c r="G88" s="39"/>
      <c r="H88" s="39"/>
      <c r="I88" s="39"/>
      <c r="J88" s="156">
        <f>BK88</f>
        <v>0</v>
      </c>
      <c r="K88" s="39"/>
      <c r="L88" s="42"/>
      <c r="M88" s="74"/>
      <c r="N88" s="157"/>
      <c r="O88" s="75"/>
      <c r="P88" s="158">
        <f>P89+P129</f>
        <v>0</v>
      </c>
      <c r="Q88" s="75"/>
      <c r="R88" s="158">
        <f>R89+R129</f>
        <v>1.1425088799999998</v>
      </c>
      <c r="S88" s="75"/>
      <c r="T88" s="159">
        <f>T89+T129</f>
        <v>7.1220000000000007E-4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74</v>
      </c>
      <c r="AU88" s="20" t="s">
        <v>124</v>
      </c>
      <c r="BK88" s="160">
        <f>BK89+BK129</f>
        <v>0</v>
      </c>
    </row>
    <row r="89" spans="1:65" s="12" customFormat="1" ht="25.9" customHeight="1">
      <c r="B89" s="161"/>
      <c r="C89" s="162"/>
      <c r="D89" s="163" t="s">
        <v>74</v>
      </c>
      <c r="E89" s="164" t="s">
        <v>157</v>
      </c>
      <c r="F89" s="164" t="s">
        <v>158</v>
      </c>
      <c r="G89" s="162"/>
      <c r="H89" s="162"/>
      <c r="I89" s="165"/>
      <c r="J89" s="166">
        <f>BK89</f>
        <v>0</v>
      </c>
      <c r="K89" s="162"/>
      <c r="L89" s="167"/>
      <c r="M89" s="168"/>
      <c r="N89" s="169"/>
      <c r="O89" s="169"/>
      <c r="P89" s="170">
        <f>P90+P110</f>
        <v>0</v>
      </c>
      <c r="Q89" s="169"/>
      <c r="R89" s="170">
        <f>R90+R110</f>
        <v>2.5127999999999998E-2</v>
      </c>
      <c r="S89" s="169"/>
      <c r="T89" s="171">
        <f>T90+T110</f>
        <v>6.2820000000000009E-4</v>
      </c>
      <c r="AR89" s="172" t="s">
        <v>80</v>
      </c>
      <c r="AT89" s="173" t="s">
        <v>74</v>
      </c>
      <c r="AU89" s="173" t="s">
        <v>75</v>
      </c>
      <c r="AY89" s="172" t="s">
        <v>159</v>
      </c>
      <c r="BK89" s="174">
        <f>BK90+BK110</f>
        <v>0</v>
      </c>
    </row>
    <row r="90" spans="1:65" s="12" customFormat="1" ht="22.9" customHeight="1">
      <c r="B90" s="161"/>
      <c r="C90" s="162"/>
      <c r="D90" s="163" t="s">
        <v>74</v>
      </c>
      <c r="E90" s="175" t="s">
        <v>96</v>
      </c>
      <c r="F90" s="175" t="s">
        <v>211</v>
      </c>
      <c r="G90" s="162"/>
      <c r="H90" s="162"/>
      <c r="I90" s="165"/>
      <c r="J90" s="176">
        <f>BK90</f>
        <v>0</v>
      </c>
      <c r="K90" s="162"/>
      <c r="L90" s="167"/>
      <c r="M90" s="168"/>
      <c r="N90" s="169"/>
      <c r="O90" s="169"/>
      <c r="P90" s="170">
        <f>P91</f>
        <v>0</v>
      </c>
      <c r="Q90" s="169"/>
      <c r="R90" s="170">
        <f>R91</f>
        <v>2.4499799999999999E-2</v>
      </c>
      <c r="S90" s="169"/>
      <c r="T90" s="171">
        <f>T91</f>
        <v>6.2820000000000009E-4</v>
      </c>
      <c r="AR90" s="172" t="s">
        <v>80</v>
      </c>
      <c r="AT90" s="173" t="s">
        <v>74</v>
      </c>
      <c r="AU90" s="173" t="s">
        <v>80</v>
      </c>
      <c r="AY90" s="172" t="s">
        <v>159</v>
      </c>
      <c r="BK90" s="174">
        <f>BK91</f>
        <v>0</v>
      </c>
    </row>
    <row r="91" spans="1:65" s="12" customFormat="1" ht="20.85" customHeight="1">
      <c r="B91" s="161"/>
      <c r="C91" s="162"/>
      <c r="D91" s="163" t="s">
        <v>74</v>
      </c>
      <c r="E91" s="175" t="s">
        <v>229</v>
      </c>
      <c r="F91" s="175" t="s">
        <v>230</v>
      </c>
      <c r="G91" s="162"/>
      <c r="H91" s="162"/>
      <c r="I91" s="165"/>
      <c r="J91" s="176">
        <f>BK91</f>
        <v>0</v>
      </c>
      <c r="K91" s="162"/>
      <c r="L91" s="167"/>
      <c r="M91" s="168"/>
      <c r="N91" s="169"/>
      <c r="O91" s="169"/>
      <c r="P91" s="170">
        <f>SUM(P92:P109)</f>
        <v>0</v>
      </c>
      <c r="Q91" s="169"/>
      <c r="R91" s="170">
        <f>SUM(R92:R109)</f>
        <v>2.4499799999999999E-2</v>
      </c>
      <c r="S91" s="169"/>
      <c r="T91" s="171">
        <f>SUM(T92:T109)</f>
        <v>6.2820000000000009E-4</v>
      </c>
      <c r="AR91" s="172" t="s">
        <v>80</v>
      </c>
      <c r="AT91" s="173" t="s">
        <v>74</v>
      </c>
      <c r="AU91" s="173" t="s">
        <v>84</v>
      </c>
      <c r="AY91" s="172" t="s">
        <v>159</v>
      </c>
      <c r="BK91" s="174">
        <f>SUM(BK92:BK109)</f>
        <v>0</v>
      </c>
    </row>
    <row r="92" spans="1:65" s="2" customFormat="1" ht="24.2" customHeight="1">
      <c r="A92" s="37"/>
      <c r="B92" s="38"/>
      <c r="C92" s="177" t="s">
        <v>80</v>
      </c>
      <c r="D92" s="177" t="s">
        <v>163</v>
      </c>
      <c r="E92" s="178" t="s">
        <v>286</v>
      </c>
      <c r="F92" s="179" t="s">
        <v>287</v>
      </c>
      <c r="G92" s="180" t="s">
        <v>233</v>
      </c>
      <c r="H92" s="181">
        <v>62.82</v>
      </c>
      <c r="I92" s="182"/>
      <c r="J92" s="183">
        <f>ROUND(I92*H92,2)</f>
        <v>0</v>
      </c>
      <c r="K92" s="179" t="s">
        <v>19</v>
      </c>
      <c r="L92" s="42"/>
      <c r="M92" s="184" t="s">
        <v>19</v>
      </c>
      <c r="N92" s="185" t="s">
        <v>46</v>
      </c>
      <c r="O92" s="67"/>
      <c r="P92" s="186">
        <f>O92*H92</f>
        <v>0</v>
      </c>
      <c r="Q92" s="186">
        <v>3.8999999999999999E-4</v>
      </c>
      <c r="R92" s="186">
        <f>Q92*H92</f>
        <v>2.4499799999999999E-2</v>
      </c>
      <c r="S92" s="186">
        <v>1.0000000000000001E-5</v>
      </c>
      <c r="T92" s="187">
        <f>S92*H92</f>
        <v>6.2820000000000009E-4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8" t="s">
        <v>90</v>
      </c>
      <c r="AT92" s="188" t="s">
        <v>163</v>
      </c>
      <c r="AU92" s="188" t="s">
        <v>87</v>
      </c>
      <c r="AY92" s="20" t="s">
        <v>159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20" t="s">
        <v>80</v>
      </c>
      <c r="BK92" s="189">
        <f>ROUND(I92*H92,2)</f>
        <v>0</v>
      </c>
      <c r="BL92" s="20" t="s">
        <v>90</v>
      </c>
      <c r="BM92" s="188" t="s">
        <v>1739</v>
      </c>
    </row>
    <row r="93" spans="1:65" s="2" customFormat="1" ht="19.5">
      <c r="A93" s="37"/>
      <c r="B93" s="38"/>
      <c r="C93" s="39"/>
      <c r="D93" s="190" t="s">
        <v>169</v>
      </c>
      <c r="E93" s="39"/>
      <c r="F93" s="191" t="s">
        <v>289</v>
      </c>
      <c r="G93" s="39"/>
      <c r="H93" s="39"/>
      <c r="I93" s="192"/>
      <c r="J93" s="39"/>
      <c r="K93" s="39"/>
      <c r="L93" s="42"/>
      <c r="M93" s="193"/>
      <c r="N93" s="194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169</v>
      </c>
      <c r="AU93" s="20" t="s">
        <v>87</v>
      </c>
    </row>
    <row r="94" spans="1:65" s="13" customFormat="1" ht="11.25">
      <c r="B94" s="197"/>
      <c r="C94" s="198"/>
      <c r="D94" s="190" t="s">
        <v>173</v>
      </c>
      <c r="E94" s="199" t="s">
        <v>19</v>
      </c>
      <c r="F94" s="200" t="s">
        <v>1740</v>
      </c>
      <c r="G94" s="198"/>
      <c r="H94" s="199" t="s">
        <v>19</v>
      </c>
      <c r="I94" s="201"/>
      <c r="J94" s="198"/>
      <c r="K94" s="198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173</v>
      </c>
      <c r="AU94" s="206" t="s">
        <v>87</v>
      </c>
      <c r="AV94" s="13" t="s">
        <v>80</v>
      </c>
      <c r="AW94" s="13" t="s">
        <v>35</v>
      </c>
      <c r="AX94" s="13" t="s">
        <v>75</v>
      </c>
      <c r="AY94" s="206" t="s">
        <v>159</v>
      </c>
    </row>
    <row r="95" spans="1:65" s="14" customFormat="1" ht="11.25">
      <c r="B95" s="207"/>
      <c r="C95" s="208"/>
      <c r="D95" s="190" t="s">
        <v>173</v>
      </c>
      <c r="E95" s="209" t="s">
        <v>19</v>
      </c>
      <c r="F95" s="210" t="s">
        <v>709</v>
      </c>
      <c r="G95" s="208"/>
      <c r="H95" s="211">
        <v>10.8</v>
      </c>
      <c r="I95" s="212"/>
      <c r="J95" s="208"/>
      <c r="K95" s="208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173</v>
      </c>
      <c r="AU95" s="217" t="s">
        <v>87</v>
      </c>
      <c r="AV95" s="14" t="s">
        <v>84</v>
      </c>
      <c r="AW95" s="14" t="s">
        <v>35</v>
      </c>
      <c r="AX95" s="14" t="s">
        <v>75</v>
      </c>
      <c r="AY95" s="217" t="s">
        <v>159</v>
      </c>
    </row>
    <row r="96" spans="1:65" s="13" customFormat="1" ht="11.25">
      <c r="B96" s="197"/>
      <c r="C96" s="198"/>
      <c r="D96" s="190" t="s">
        <v>173</v>
      </c>
      <c r="E96" s="199" t="s">
        <v>19</v>
      </c>
      <c r="F96" s="200" t="s">
        <v>1741</v>
      </c>
      <c r="G96" s="198"/>
      <c r="H96" s="199" t="s">
        <v>19</v>
      </c>
      <c r="I96" s="201"/>
      <c r="J96" s="198"/>
      <c r="K96" s="198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173</v>
      </c>
      <c r="AU96" s="206" t="s">
        <v>87</v>
      </c>
      <c r="AV96" s="13" t="s">
        <v>80</v>
      </c>
      <c r="AW96" s="13" t="s">
        <v>35</v>
      </c>
      <c r="AX96" s="13" t="s">
        <v>75</v>
      </c>
      <c r="AY96" s="206" t="s">
        <v>159</v>
      </c>
    </row>
    <row r="97" spans="1:65" s="14" customFormat="1" ht="11.25">
      <c r="B97" s="207"/>
      <c r="C97" s="208"/>
      <c r="D97" s="190" t="s">
        <v>173</v>
      </c>
      <c r="E97" s="209" t="s">
        <v>19</v>
      </c>
      <c r="F97" s="210" t="s">
        <v>1742</v>
      </c>
      <c r="G97" s="208"/>
      <c r="H97" s="211">
        <v>9</v>
      </c>
      <c r="I97" s="212"/>
      <c r="J97" s="208"/>
      <c r="K97" s="208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173</v>
      </c>
      <c r="AU97" s="217" t="s">
        <v>87</v>
      </c>
      <c r="AV97" s="14" t="s">
        <v>84</v>
      </c>
      <c r="AW97" s="14" t="s">
        <v>35</v>
      </c>
      <c r="AX97" s="14" t="s">
        <v>75</v>
      </c>
      <c r="AY97" s="217" t="s">
        <v>159</v>
      </c>
    </row>
    <row r="98" spans="1:65" s="13" customFormat="1" ht="11.25">
      <c r="B98" s="197"/>
      <c r="C98" s="198"/>
      <c r="D98" s="190" t="s">
        <v>173</v>
      </c>
      <c r="E98" s="199" t="s">
        <v>19</v>
      </c>
      <c r="F98" s="200" t="s">
        <v>1743</v>
      </c>
      <c r="G98" s="198"/>
      <c r="H98" s="199" t="s">
        <v>19</v>
      </c>
      <c r="I98" s="201"/>
      <c r="J98" s="198"/>
      <c r="K98" s="198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173</v>
      </c>
      <c r="AU98" s="206" t="s">
        <v>87</v>
      </c>
      <c r="AV98" s="13" t="s">
        <v>80</v>
      </c>
      <c r="AW98" s="13" t="s">
        <v>35</v>
      </c>
      <c r="AX98" s="13" t="s">
        <v>75</v>
      </c>
      <c r="AY98" s="206" t="s">
        <v>159</v>
      </c>
    </row>
    <row r="99" spans="1:65" s="14" customFormat="1" ht="11.25">
      <c r="B99" s="207"/>
      <c r="C99" s="208"/>
      <c r="D99" s="190" t="s">
        <v>173</v>
      </c>
      <c r="E99" s="209" t="s">
        <v>19</v>
      </c>
      <c r="F99" s="210" t="s">
        <v>1744</v>
      </c>
      <c r="G99" s="208"/>
      <c r="H99" s="211">
        <v>7.2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173</v>
      </c>
      <c r="AU99" s="217" t="s">
        <v>87</v>
      </c>
      <c r="AV99" s="14" t="s">
        <v>84</v>
      </c>
      <c r="AW99" s="14" t="s">
        <v>35</v>
      </c>
      <c r="AX99" s="14" t="s">
        <v>75</v>
      </c>
      <c r="AY99" s="217" t="s">
        <v>159</v>
      </c>
    </row>
    <row r="100" spans="1:65" s="13" customFormat="1" ht="11.25">
      <c r="B100" s="197"/>
      <c r="C100" s="198"/>
      <c r="D100" s="190" t="s">
        <v>173</v>
      </c>
      <c r="E100" s="199" t="s">
        <v>19</v>
      </c>
      <c r="F100" s="200" t="s">
        <v>1745</v>
      </c>
      <c r="G100" s="198"/>
      <c r="H100" s="199" t="s">
        <v>19</v>
      </c>
      <c r="I100" s="201"/>
      <c r="J100" s="198"/>
      <c r="K100" s="198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173</v>
      </c>
      <c r="AU100" s="206" t="s">
        <v>87</v>
      </c>
      <c r="AV100" s="13" t="s">
        <v>80</v>
      </c>
      <c r="AW100" s="13" t="s">
        <v>35</v>
      </c>
      <c r="AX100" s="13" t="s">
        <v>75</v>
      </c>
      <c r="AY100" s="206" t="s">
        <v>159</v>
      </c>
    </row>
    <row r="101" spans="1:65" s="14" customFormat="1" ht="11.25">
      <c r="B101" s="207"/>
      <c r="C101" s="208"/>
      <c r="D101" s="190" t="s">
        <v>173</v>
      </c>
      <c r="E101" s="209" t="s">
        <v>19</v>
      </c>
      <c r="F101" s="210" t="s">
        <v>1742</v>
      </c>
      <c r="G101" s="208"/>
      <c r="H101" s="211">
        <v>9</v>
      </c>
      <c r="I101" s="212"/>
      <c r="J101" s="208"/>
      <c r="K101" s="208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173</v>
      </c>
      <c r="AU101" s="217" t="s">
        <v>87</v>
      </c>
      <c r="AV101" s="14" t="s">
        <v>84</v>
      </c>
      <c r="AW101" s="14" t="s">
        <v>35</v>
      </c>
      <c r="AX101" s="14" t="s">
        <v>75</v>
      </c>
      <c r="AY101" s="217" t="s">
        <v>159</v>
      </c>
    </row>
    <row r="102" spans="1:65" s="13" customFormat="1" ht="11.25">
      <c r="B102" s="197"/>
      <c r="C102" s="198"/>
      <c r="D102" s="190" t="s">
        <v>173</v>
      </c>
      <c r="E102" s="199" t="s">
        <v>19</v>
      </c>
      <c r="F102" s="200" t="s">
        <v>1746</v>
      </c>
      <c r="G102" s="198"/>
      <c r="H102" s="199" t="s">
        <v>19</v>
      </c>
      <c r="I102" s="201"/>
      <c r="J102" s="198"/>
      <c r="K102" s="198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173</v>
      </c>
      <c r="AU102" s="206" t="s">
        <v>87</v>
      </c>
      <c r="AV102" s="13" t="s">
        <v>80</v>
      </c>
      <c r="AW102" s="13" t="s">
        <v>35</v>
      </c>
      <c r="AX102" s="13" t="s">
        <v>75</v>
      </c>
      <c r="AY102" s="206" t="s">
        <v>159</v>
      </c>
    </row>
    <row r="103" spans="1:65" s="14" customFormat="1" ht="11.25">
      <c r="B103" s="207"/>
      <c r="C103" s="208"/>
      <c r="D103" s="190" t="s">
        <v>173</v>
      </c>
      <c r="E103" s="209" t="s">
        <v>19</v>
      </c>
      <c r="F103" s="210" t="s">
        <v>1747</v>
      </c>
      <c r="G103" s="208"/>
      <c r="H103" s="211">
        <v>10.8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173</v>
      </c>
      <c r="AU103" s="217" t="s">
        <v>87</v>
      </c>
      <c r="AV103" s="14" t="s">
        <v>84</v>
      </c>
      <c r="AW103" s="14" t="s">
        <v>35</v>
      </c>
      <c r="AX103" s="14" t="s">
        <v>75</v>
      </c>
      <c r="AY103" s="217" t="s">
        <v>159</v>
      </c>
    </row>
    <row r="104" spans="1:65" s="13" customFormat="1" ht="11.25">
      <c r="B104" s="197"/>
      <c r="C104" s="198"/>
      <c r="D104" s="190" t="s">
        <v>173</v>
      </c>
      <c r="E104" s="199" t="s">
        <v>19</v>
      </c>
      <c r="F104" s="200" t="s">
        <v>1748</v>
      </c>
      <c r="G104" s="198"/>
      <c r="H104" s="199" t="s">
        <v>19</v>
      </c>
      <c r="I104" s="201"/>
      <c r="J104" s="198"/>
      <c r="K104" s="198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173</v>
      </c>
      <c r="AU104" s="206" t="s">
        <v>87</v>
      </c>
      <c r="AV104" s="13" t="s">
        <v>80</v>
      </c>
      <c r="AW104" s="13" t="s">
        <v>35</v>
      </c>
      <c r="AX104" s="13" t="s">
        <v>75</v>
      </c>
      <c r="AY104" s="206" t="s">
        <v>159</v>
      </c>
    </row>
    <row r="105" spans="1:65" s="14" customFormat="1" ht="11.25">
      <c r="B105" s="207"/>
      <c r="C105" s="208"/>
      <c r="D105" s="190" t="s">
        <v>173</v>
      </c>
      <c r="E105" s="209" t="s">
        <v>19</v>
      </c>
      <c r="F105" s="210" t="s">
        <v>1749</v>
      </c>
      <c r="G105" s="208"/>
      <c r="H105" s="211">
        <v>9</v>
      </c>
      <c r="I105" s="212"/>
      <c r="J105" s="208"/>
      <c r="K105" s="208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173</v>
      </c>
      <c r="AU105" s="217" t="s">
        <v>87</v>
      </c>
      <c r="AV105" s="14" t="s">
        <v>84</v>
      </c>
      <c r="AW105" s="14" t="s">
        <v>35</v>
      </c>
      <c r="AX105" s="14" t="s">
        <v>75</v>
      </c>
      <c r="AY105" s="217" t="s">
        <v>159</v>
      </c>
    </row>
    <row r="106" spans="1:65" s="13" customFormat="1" ht="11.25">
      <c r="B106" s="197"/>
      <c r="C106" s="198"/>
      <c r="D106" s="190" t="s">
        <v>173</v>
      </c>
      <c r="E106" s="199" t="s">
        <v>19</v>
      </c>
      <c r="F106" s="200" t="s">
        <v>1750</v>
      </c>
      <c r="G106" s="198"/>
      <c r="H106" s="199" t="s">
        <v>19</v>
      </c>
      <c r="I106" s="201"/>
      <c r="J106" s="198"/>
      <c r="K106" s="198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173</v>
      </c>
      <c r="AU106" s="206" t="s">
        <v>87</v>
      </c>
      <c r="AV106" s="13" t="s">
        <v>80</v>
      </c>
      <c r="AW106" s="13" t="s">
        <v>35</v>
      </c>
      <c r="AX106" s="13" t="s">
        <v>75</v>
      </c>
      <c r="AY106" s="206" t="s">
        <v>159</v>
      </c>
    </row>
    <row r="107" spans="1:65" s="14" customFormat="1" ht="11.25">
      <c r="B107" s="207"/>
      <c r="C107" s="208"/>
      <c r="D107" s="190" t="s">
        <v>173</v>
      </c>
      <c r="E107" s="209" t="s">
        <v>19</v>
      </c>
      <c r="F107" s="210" t="s">
        <v>1751</v>
      </c>
      <c r="G107" s="208"/>
      <c r="H107" s="211">
        <v>4.68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173</v>
      </c>
      <c r="AU107" s="217" t="s">
        <v>87</v>
      </c>
      <c r="AV107" s="14" t="s">
        <v>84</v>
      </c>
      <c r="AW107" s="14" t="s">
        <v>35</v>
      </c>
      <c r="AX107" s="14" t="s">
        <v>75</v>
      </c>
      <c r="AY107" s="217" t="s">
        <v>159</v>
      </c>
    </row>
    <row r="108" spans="1:65" s="13" customFormat="1" ht="11.25">
      <c r="B108" s="197"/>
      <c r="C108" s="198"/>
      <c r="D108" s="190" t="s">
        <v>173</v>
      </c>
      <c r="E108" s="199" t="s">
        <v>19</v>
      </c>
      <c r="F108" s="200" t="s">
        <v>1752</v>
      </c>
      <c r="G108" s="198"/>
      <c r="H108" s="199" t="s">
        <v>19</v>
      </c>
      <c r="I108" s="201"/>
      <c r="J108" s="198"/>
      <c r="K108" s="198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173</v>
      </c>
      <c r="AU108" s="206" t="s">
        <v>87</v>
      </c>
      <c r="AV108" s="13" t="s">
        <v>80</v>
      </c>
      <c r="AW108" s="13" t="s">
        <v>35</v>
      </c>
      <c r="AX108" s="13" t="s">
        <v>75</v>
      </c>
      <c r="AY108" s="206" t="s">
        <v>159</v>
      </c>
    </row>
    <row r="109" spans="1:65" s="14" customFormat="1" ht="11.25">
      <c r="B109" s="207"/>
      <c r="C109" s="208"/>
      <c r="D109" s="190" t="s">
        <v>173</v>
      </c>
      <c r="E109" s="209" t="s">
        <v>19</v>
      </c>
      <c r="F109" s="210" t="s">
        <v>1753</v>
      </c>
      <c r="G109" s="208"/>
      <c r="H109" s="211">
        <v>2.34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173</v>
      </c>
      <c r="AU109" s="217" t="s">
        <v>87</v>
      </c>
      <c r="AV109" s="14" t="s">
        <v>84</v>
      </c>
      <c r="AW109" s="14" t="s">
        <v>35</v>
      </c>
      <c r="AX109" s="14" t="s">
        <v>75</v>
      </c>
      <c r="AY109" s="217" t="s">
        <v>159</v>
      </c>
    </row>
    <row r="110" spans="1:65" s="12" customFormat="1" ht="22.9" customHeight="1">
      <c r="B110" s="161"/>
      <c r="C110" s="162"/>
      <c r="D110" s="163" t="s">
        <v>74</v>
      </c>
      <c r="E110" s="175" t="s">
        <v>105</v>
      </c>
      <c r="F110" s="175" t="s">
        <v>1415</v>
      </c>
      <c r="G110" s="162"/>
      <c r="H110" s="162"/>
      <c r="I110" s="165"/>
      <c r="J110" s="176">
        <f>BK110</f>
        <v>0</v>
      </c>
      <c r="K110" s="162"/>
      <c r="L110" s="167"/>
      <c r="M110" s="168"/>
      <c r="N110" s="169"/>
      <c r="O110" s="169"/>
      <c r="P110" s="170">
        <f>P111+P120+P125</f>
        <v>0</v>
      </c>
      <c r="Q110" s="169"/>
      <c r="R110" s="170">
        <f>R111+R120+R125</f>
        <v>6.2820000000000009E-4</v>
      </c>
      <c r="S110" s="169"/>
      <c r="T110" s="171">
        <f>T111+T120+T125</f>
        <v>0</v>
      </c>
      <c r="AR110" s="172" t="s">
        <v>80</v>
      </c>
      <c r="AT110" s="173" t="s">
        <v>74</v>
      </c>
      <c r="AU110" s="173" t="s">
        <v>80</v>
      </c>
      <c r="AY110" s="172" t="s">
        <v>159</v>
      </c>
      <c r="BK110" s="174">
        <f>BK111+BK120+BK125</f>
        <v>0</v>
      </c>
    </row>
    <row r="111" spans="1:65" s="12" customFormat="1" ht="20.85" customHeight="1">
      <c r="B111" s="161"/>
      <c r="C111" s="162"/>
      <c r="D111" s="163" t="s">
        <v>74</v>
      </c>
      <c r="E111" s="175" t="s">
        <v>327</v>
      </c>
      <c r="F111" s="175" t="s">
        <v>328</v>
      </c>
      <c r="G111" s="162"/>
      <c r="H111" s="162"/>
      <c r="I111" s="165"/>
      <c r="J111" s="176">
        <f>BK111</f>
        <v>0</v>
      </c>
      <c r="K111" s="162"/>
      <c r="L111" s="167"/>
      <c r="M111" s="168"/>
      <c r="N111" s="169"/>
      <c r="O111" s="169"/>
      <c r="P111" s="170">
        <f>SUM(P112:P119)</f>
        <v>0</v>
      </c>
      <c r="Q111" s="169"/>
      <c r="R111" s="170">
        <f>SUM(R112:R119)</f>
        <v>0</v>
      </c>
      <c r="S111" s="169"/>
      <c r="T111" s="171">
        <f>SUM(T112:T119)</f>
        <v>0</v>
      </c>
      <c r="AR111" s="172" t="s">
        <v>80</v>
      </c>
      <c r="AT111" s="173" t="s">
        <v>74</v>
      </c>
      <c r="AU111" s="173" t="s">
        <v>84</v>
      </c>
      <c r="AY111" s="172" t="s">
        <v>159</v>
      </c>
      <c r="BK111" s="174">
        <f>SUM(BK112:BK119)</f>
        <v>0</v>
      </c>
    </row>
    <row r="112" spans="1:65" s="2" customFormat="1" ht="24.2" customHeight="1">
      <c r="A112" s="37"/>
      <c r="B112" s="38"/>
      <c r="C112" s="177" t="s">
        <v>84</v>
      </c>
      <c r="D112" s="177" t="s">
        <v>163</v>
      </c>
      <c r="E112" s="178" t="s">
        <v>1754</v>
      </c>
      <c r="F112" s="179" t="s">
        <v>1755</v>
      </c>
      <c r="G112" s="180" t="s">
        <v>1756</v>
      </c>
      <c r="H112" s="181">
        <v>7</v>
      </c>
      <c r="I112" s="182"/>
      <c r="J112" s="183">
        <f>ROUND(I112*H112,2)</f>
        <v>0</v>
      </c>
      <c r="K112" s="179" t="s">
        <v>167</v>
      </c>
      <c r="L112" s="42"/>
      <c r="M112" s="184" t="s">
        <v>19</v>
      </c>
      <c r="N112" s="185" t="s">
        <v>46</v>
      </c>
      <c r="O112" s="67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8" t="s">
        <v>90</v>
      </c>
      <c r="AT112" s="188" t="s">
        <v>163</v>
      </c>
      <c r="AU112" s="188" t="s">
        <v>87</v>
      </c>
      <c r="AY112" s="20" t="s">
        <v>159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20" t="s">
        <v>80</v>
      </c>
      <c r="BK112" s="189">
        <f>ROUND(I112*H112,2)</f>
        <v>0</v>
      </c>
      <c r="BL112" s="20" t="s">
        <v>90</v>
      </c>
      <c r="BM112" s="188" t="s">
        <v>1757</v>
      </c>
    </row>
    <row r="113" spans="1:65" s="2" customFormat="1" ht="19.5">
      <c r="A113" s="37"/>
      <c r="B113" s="38"/>
      <c r="C113" s="39"/>
      <c r="D113" s="190" t="s">
        <v>169</v>
      </c>
      <c r="E113" s="39"/>
      <c r="F113" s="191" t="s">
        <v>1758</v>
      </c>
      <c r="G113" s="39"/>
      <c r="H113" s="39"/>
      <c r="I113" s="192"/>
      <c r="J113" s="39"/>
      <c r="K113" s="39"/>
      <c r="L113" s="42"/>
      <c r="M113" s="193"/>
      <c r="N113" s="194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169</v>
      </c>
      <c r="AU113" s="20" t="s">
        <v>87</v>
      </c>
    </row>
    <row r="114" spans="1:65" s="2" customFormat="1" ht="11.25">
      <c r="A114" s="37"/>
      <c r="B114" s="38"/>
      <c r="C114" s="39"/>
      <c r="D114" s="195" t="s">
        <v>171</v>
      </c>
      <c r="E114" s="39"/>
      <c r="F114" s="196" t="s">
        <v>1759</v>
      </c>
      <c r="G114" s="39"/>
      <c r="H114" s="39"/>
      <c r="I114" s="192"/>
      <c r="J114" s="39"/>
      <c r="K114" s="39"/>
      <c r="L114" s="42"/>
      <c r="M114" s="193"/>
      <c r="N114" s="194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171</v>
      </c>
      <c r="AU114" s="20" t="s">
        <v>87</v>
      </c>
    </row>
    <row r="115" spans="1:65" s="13" customFormat="1" ht="11.25">
      <c r="B115" s="197"/>
      <c r="C115" s="198"/>
      <c r="D115" s="190" t="s">
        <v>173</v>
      </c>
      <c r="E115" s="199" t="s">
        <v>19</v>
      </c>
      <c r="F115" s="200" t="s">
        <v>1760</v>
      </c>
      <c r="G115" s="198"/>
      <c r="H115" s="199" t="s">
        <v>19</v>
      </c>
      <c r="I115" s="201"/>
      <c r="J115" s="198"/>
      <c r="K115" s="198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173</v>
      </c>
      <c r="AU115" s="206" t="s">
        <v>87</v>
      </c>
      <c r="AV115" s="13" t="s">
        <v>80</v>
      </c>
      <c r="AW115" s="13" t="s">
        <v>35</v>
      </c>
      <c r="AX115" s="13" t="s">
        <v>75</v>
      </c>
      <c r="AY115" s="206" t="s">
        <v>159</v>
      </c>
    </row>
    <row r="116" spans="1:65" s="13" customFormat="1" ht="22.5">
      <c r="B116" s="197"/>
      <c r="C116" s="198"/>
      <c r="D116" s="190" t="s">
        <v>173</v>
      </c>
      <c r="E116" s="199" t="s">
        <v>19</v>
      </c>
      <c r="F116" s="200" t="s">
        <v>1761</v>
      </c>
      <c r="G116" s="198"/>
      <c r="H116" s="199" t="s">
        <v>19</v>
      </c>
      <c r="I116" s="201"/>
      <c r="J116" s="198"/>
      <c r="K116" s="198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173</v>
      </c>
      <c r="AU116" s="206" t="s">
        <v>87</v>
      </c>
      <c r="AV116" s="13" t="s">
        <v>80</v>
      </c>
      <c r="AW116" s="13" t="s">
        <v>35</v>
      </c>
      <c r="AX116" s="13" t="s">
        <v>75</v>
      </c>
      <c r="AY116" s="206" t="s">
        <v>159</v>
      </c>
    </row>
    <row r="117" spans="1:65" s="14" customFormat="1" ht="11.25">
      <c r="B117" s="207"/>
      <c r="C117" s="208"/>
      <c r="D117" s="190" t="s">
        <v>173</v>
      </c>
      <c r="E117" s="209" t="s">
        <v>19</v>
      </c>
      <c r="F117" s="210" t="s">
        <v>99</v>
      </c>
      <c r="G117" s="208"/>
      <c r="H117" s="211">
        <v>7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173</v>
      </c>
      <c r="AU117" s="217" t="s">
        <v>87</v>
      </c>
      <c r="AV117" s="14" t="s">
        <v>84</v>
      </c>
      <c r="AW117" s="14" t="s">
        <v>35</v>
      </c>
      <c r="AX117" s="14" t="s">
        <v>80</v>
      </c>
      <c r="AY117" s="217" t="s">
        <v>159</v>
      </c>
    </row>
    <row r="118" spans="1:65" s="2" customFormat="1" ht="16.5" customHeight="1">
      <c r="A118" s="37"/>
      <c r="B118" s="38"/>
      <c r="C118" s="177" t="s">
        <v>87</v>
      </c>
      <c r="D118" s="177" t="s">
        <v>163</v>
      </c>
      <c r="E118" s="178" t="s">
        <v>1762</v>
      </c>
      <c r="F118" s="179" t="s">
        <v>1763</v>
      </c>
      <c r="G118" s="180" t="s">
        <v>507</v>
      </c>
      <c r="H118" s="181">
        <v>1</v>
      </c>
      <c r="I118" s="182"/>
      <c r="J118" s="183">
        <f>ROUND(I118*H118,2)</f>
        <v>0</v>
      </c>
      <c r="K118" s="179" t="s">
        <v>19</v>
      </c>
      <c r="L118" s="42"/>
      <c r="M118" s="184" t="s">
        <v>19</v>
      </c>
      <c r="N118" s="185" t="s">
        <v>46</v>
      </c>
      <c r="O118" s="67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8" t="s">
        <v>90</v>
      </c>
      <c r="AT118" s="188" t="s">
        <v>163</v>
      </c>
      <c r="AU118" s="188" t="s">
        <v>87</v>
      </c>
      <c r="AY118" s="20" t="s">
        <v>159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20" t="s">
        <v>80</v>
      </c>
      <c r="BK118" s="189">
        <f>ROUND(I118*H118,2)</f>
        <v>0</v>
      </c>
      <c r="BL118" s="20" t="s">
        <v>90</v>
      </c>
      <c r="BM118" s="188" t="s">
        <v>1764</v>
      </c>
    </row>
    <row r="119" spans="1:65" s="2" customFormat="1" ht="11.25">
      <c r="A119" s="37"/>
      <c r="B119" s="38"/>
      <c r="C119" s="39"/>
      <c r="D119" s="190" t="s">
        <v>169</v>
      </c>
      <c r="E119" s="39"/>
      <c r="F119" s="191" t="s">
        <v>1763</v>
      </c>
      <c r="G119" s="39"/>
      <c r="H119" s="39"/>
      <c r="I119" s="192"/>
      <c r="J119" s="39"/>
      <c r="K119" s="39"/>
      <c r="L119" s="42"/>
      <c r="M119" s="193"/>
      <c r="N119" s="194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169</v>
      </c>
      <c r="AU119" s="20" t="s">
        <v>87</v>
      </c>
    </row>
    <row r="120" spans="1:65" s="12" customFormat="1" ht="20.85" customHeight="1">
      <c r="B120" s="161"/>
      <c r="C120" s="162"/>
      <c r="D120" s="163" t="s">
        <v>74</v>
      </c>
      <c r="E120" s="175" t="s">
        <v>346</v>
      </c>
      <c r="F120" s="175" t="s">
        <v>347</v>
      </c>
      <c r="G120" s="162"/>
      <c r="H120" s="162"/>
      <c r="I120" s="165"/>
      <c r="J120" s="176">
        <f>BK120</f>
        <v>0</v>
      </c>
      <c r="K120" s="162"/>
      <c r="L120" s="167"/>
      <c r="M120" s="168"/>
      <c r="N120" s="169"/>
      <c r="O120" s="169"/>
      <c r="P120" s="170">
        <f>SUM(P121:P124)</f>
        <v>0</v>
      </c>
      <c r="Q120" s="169"/>
      <c r="R120" s="170">
        <f>SUM(R121:R124)</f>
        <v>6.2820000000000009E-4</v>
      </c>
      <c r="S120" s="169"/>
      <c r="T120" s="171">
        <f>SUM(T121:T124)</f>
        <v>0</v>
      </c>
      <c r="AR120" s="172" t="s">
        <v>80</v>
      </c>
      <c r="AT120" s="173" t="s">
        <v>74</v>
      </c>
      <c r="AU120" s="173" t="s">
        <v>84</v>
      </c>
      <c r="AY120" s="172" t="s">
        <v>159</v>
      </c>
      <c r="BK120" s="174">
        <f>SUM(BK121:BK124)</f>
        <v>0</v>
      </c>
    </row>
    <row r="121" spans="1:65" s="2" customFormat="1" ht="33" customHeight="1">
      <c r="A121" s="37"/>
      <c r="B121" s="38"/>
      <c r="C121" s="177" t="s">
        <v>90</v>
      </c>
      <c r="D121" s="177" t="s">
        <v>163</v>
      </c>
      <c r="E121" s="178" t="s">
        <v>1765</v>
      </c>
      <c r="F121" s="179" t="s">
        <v>1766</v>
      </c>
      <c r="G121" s="180" t="s">
        <v>233</v>
      </c>
      <c r="H121" s="181">
        <v>62.82</v>
      </c>
      <c r="I121" s="182"/>
      <c r="J121" s="183">
        <f>ROUND(I121*H121,2)</f>
        <v>0</v>
      </c>
      <c r="K121" s="179" t="s">
        <v>167</v>
      </c>
      <c r="L121" s="42"/>
      <c r="M121" s="184" t="s">
        <v>19</v>
      </c>
      <c r="N121" s="185" t="s">
        <v>46</v>
      </c>
      <c r="O121" s="67"/>
      <c r="P121" s="186">
        <f>O121*H121</f>
        <v>0</v>
      </c>
      <c r="Q121" s="186">
        <v>1.0000000000000001E-5</v>
      </c>
      <c r="R121" s="186">
        <f>Q121*H121</f>
        <v>6.2820000000000009E-4</v>
      </c>
      <c r="S121" s="186">
        <v>0</v>
      </c>
      <c r="T121" s="18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8" t="s">
        <v>90</v>
      </c>
      <c r="AT121" s="188" t="s">
        <v>163</v>
      </c>
      <c r="AU121" s="188" t="s">
        <v>87</v>
      </c>
      <c r="AY121" s="20" t="s">
        <v>159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20" t="s">
        <v>80</v>
      </c>
      <c r="BK121" s="189">
        <f>ROUND(I121*H121,2)</f>
        <v>0</v>
      </c>
      <c r="BL121" s="20" t="s">
        <v>90</v>
      </c>
      <c r="BM121" s="188" t="s">
        <v>1767</v>
      </c>
    </row>
    <row r="122" spans="1:65" s="2" customFormat="1" ht="19.5">
      <c r="A122" s="37"/>
      <c r="B122" s="38"/>
      <c r="C122" s="39"/>
      <c r="D122" s="190" t="s">
        <v>169</v>
      </c>
      <c r="E122" s="39"/>
      <c r="F122" s="191" t="s">
        <v>1768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169</v>
      </c>
      <c r="AU122" s="20" t="s">
        <v>87</v>
      </c>
    </row>
    <row r="123" spans="1:65" s="2" customFormat="1" ht="11.25">
      <c r="A123" s="37"/>
      <c r="B123" s="38"/>
      <c r="C123" s="39"/>
      <c r="D123" s="195" t="s">
        <v>171</v>
      </c>
      <c r="E123" s="39"/>
      <c r="F123" s="196" t="s">
        <v>1769</v>
      </c>
      <c r="G123" s="39"/>
      <c r="H123" s="39"/>
      <c r="I123" s="192"/>
      <c r="J123" s="39"/>
      <c r="K123" s="39"/>
      <c r="L123" s="42"/>
      <c r="M123" s="193"/>
      <c r="N123" s="194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171</v>
      </c>
      <c r="AU123" s="20" t="s">
        <v>87</v>
      </c>
    </row>
    <row r="124" spans="1:65" s="14" customFormat="1" ht="11.25">
      <c r="B124" s="207"/>
      <c r="C124" s="208"/>
      <c r="D124" s="190" t="s">
        <v>173</v>
      </c>
      <c r="E124" s="209" t="s">
        <v>19</v>
      </c>
      <c r="F124" s="210" t="s">
        <v>1770</v>
      </c>
      <c r="G124" s="208"/>
      <c r="H124" s="211">
        <v>62.82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173</v>
      </c>
      <c r="AU124" s="217" t="s">
        <v>87</v>
      </c>
      <c r="AV124" s="14" t="s">
        <v>84</v>
      </c>
      <c r="AW124" s="14" t="s">
        <v>35</v>
      </c>
      <c r="AX124" s="14" t="s">
        <v>80</v>
      </c>
      <c r="AY124" s="217" t="s">
        <v>159</v>
      </c>
    </row>
    <row r="125" spans="1:65" s="12" customFormat="1" ht="20.85" customHeight="1">
      <c r="B125" s="161"/>
      <c r="C125" s="162"/>
      <c r="D125" s="163" t="s">
        <v>74</v>
      </c>
      <c r="E125" s="175" t="s">
        <v>465</v>
      </c>
      <c r="F125" s="175" t="s">
        <v>466</v>
      </c>
      <c r="G125" s="162"/>
      <c r="H125" s="162"/>
      <c r="I125" s="165"/>
      <c r="J125" s="176">
        <f>BK125</f>
        <v>0</v>
      </c>
      <c r="K125" s="162"/>
      <c r="L125" s="167"/>
      <c r="M125" s="168"/>
      <c r="N125" s="169"/>
      <c r="O125" s="169"/>
      <c r="P125" s="170">
        <f>SUM(P126:P128)</f>
        <v>0</v>
      </c>
      <c r="Q125" s="169"/>
      <c r="R125" s="170">
        <f>SUM(R126:R128)</f>
        <v>0</v>
      </c>
      <c r="S125" s="169"/>
      <c r="T125" s="171">
        <f>SUM(T126:T128)</f>
        <v>0</v>
      </c>
      <c r="AR125" s="172" t="s">
        <v>80</v>
      </c>
      <c r="AT125" s="173" t="s">
        <v>74</v>
      </c>
      <c r="AU125" s="173" t="s">
        <v>84</v>
      </c>
      <c r="AY125" s="172" t="s">
        <v>159</v>
      </c>
      <c r="BK125" s="174">
        <f>SUM(BK126:BK128)</f>
        <v>0</v>
      </c>
    </row>
    <row r="126" spans="1:65" s="2" customFormat="1" ht="21.75" customHeight="1">
      <c r="A126" s="37"/>
      <c r="B126" s="38"/>
      <c r="C126" s="177" t="s">
        <v>93</v>
      </c>
      <c r="D126" s="177" t="s">
        <v>163</v>
      </c>
      <c r="E126" s="178" t="s">
        <v>468</v>
      </c>
      <c r="F126" s="179" t="s">
        <v>469</v>
      </c>
      <c r="G126" s="180" t="s">
        <v>470</v>
      </c>
      <c r="H126" s="181">
        <v>2.5000000000000001E-2</v>
      </c>
      <c r="I126" s="182"/>
      <c r="J126" s="183">
        <f>ROUND(I126*H126,2)</f>
        <v>0</v>
      </c>
      <c r="K126" s="179" t="s">
        <v>167</v>
      </c>
      <c r="L126" s="42"/>
      <c r="M126" s="184" t="s">
        <v>19</v>
      </c>
      <c r="N126" s="185" t="s">
        <v>46</v>
      </c>
      <c r="O126" s="67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8" t="s">
        <v>90</v>
      </c>
      <c r="AT126" s="188" t="s">
        <v>163</v>
      </c>
      <c r="AU126" s="188" t="s">
        <v>87</v>
      </c>
      <c r="AY126" s="20" t="s">
        <v>159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20" t="s">
        <v>80</v>
      </c>
      <c r="BK126" s="189">
        <f>ROUND(I126*H126,2)</f>
        <v>0</v>
      </c>
      <c r="BL126" s="20" t="s">
        <v>90</v>
      </c>
      <c r="BM126" s="188" t="s">
        <v>1771</v>
      </c>
    </row>
    <row r="127" spans="1:65" s="2" customFormat="1" ht="29.25">
      <c r="A127" s="37"/>
      <c r="B127" s="38"/>
      <c r="C127" s="39"/>
      <c r="D127" s="190" t="s">
        <v>169</v>
      </c>
      <c r="E127" s="39"/>
      <c r="F127" s="191" t="s">
        <v>472</v>
      </c>
      <c r="G127" s="39"/>
      <c r="H127" s="39"/>
      <c r="I127" s="192"/>
      <c r="J127" s="39"/>
      <c r="K127" s="39"/>
      <c r="L127" s="42"/>
      <c r="M127" s="193"/>
      <c r="N127" s="194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169</v>
      </c>
      <c r="AU127" s="20" t="s">
        <v>87</v>
      </c>
    </row>
    <row r="128" spans="1:65" s="2" customFormat="1" ht="11.25">
      <c r="A128" s="37"/>
      <c r="B128" s="38"/>
      <c r="C128" s="39"/>
      <c r="D128" s="195" t="s">
        <v>171</v>
      </c>
      <c r="E128" s="39"/>
      <c r="F128" s="196" t="s">
        <v>473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171</v>
      </c>
      <c r="AU128" s="20" t="s">
        <v>87</v>
      </c>
    </row>
    <row r="129" spans="1:65" s="12" customFormat="1" ht="25.9" customHeight="1">
      <c r="B129" s="161"/>
      <c r="C129" s="162"/>
      <c r="D129" s="163" t="s">
        <v>74</v>
      </c>
      <c r="E129" s="164" t="s">
        <v>501</v>
      </c>
      <c r="F129" s="164" t="s">
        <v>502</v>
      </c>
      <c r="G129" s="162"/>
      <c r="H129" s="162"/>
      <c r="I129" s="165"/>
      <c r="J129" s="166">
        <f>BK129</f>
        <v>0</v>
      </c>
      <c r="K129" s="162"/>
      <c r="L129" s="167"/>
      <c r="M129" s="168"/>
      <c r="N129" s="169"/>
      <c r="O129" s="169"/>
      <c r="P129" s="170">
        <f>P130</f>
        <v>0</v>
      </c>
      <c r="Q129" s="169"/>
      <c r="R129" s="170">
        <f>R130</f>
        <v>1.1173808799999998</v>
      </c>
      <c r="S129" s="169"/>
      <c r="T129" s="171">
        <f>T130</f>
        <v>8.4000000000000009E-5</v>
      </c>
      <c r="AR129" s="172" t="s">
        <v>84</v>
      </c>
      <c r="AT129" s="173" t="s">
        <v>74</v>
      </c>
      <c r="AU129" s="173" t="s">
        <v>75</v>
      </c>
      <c r="AY129" s="172" t="s">
        <v>159</v>
      </c>
      <c r="BK129" s="174">
        <f>BK130</f>
        <v>0</v>
      </c>
    </row>
    <row r="130" spans="1:65" s="12" customFormat="1" ht="22.9" customHeight="1">
      <c r="B130" s="161"/>
      <c r="C130" s="162"/>
      <c r="D130" s="163" t="s">
        <v>74</v>
      </c>
      <c r="E130" s="175" t="s">
        <v>563</v>
      </c>
      <c r="F130" s="175" t="s">
        <v>564</v>
      </c>
      <c r="G130" s="162"/>
      <c r="H130" s="162"/>
      <c r="I130" s="165"/>
      <c r="J130" s="176">
        <f>BK130</f>
        <v>0</v>
      </c>
      <c r="K130" s="162"/>
      <c r="L130" s="167"/>
      <c r="M130" s="168"/>
      <c r="N130" s="169"/>
      <c r="O130" s="169"/>
      <c r="P130" s="170">
        <f>SUM(P131:P226)</f>
        <v>0</v>
      </c>
      <c r="Q130" s="169"/>
      <c r="R130" s="170">
        <f>SUM(R131:R226)</f>
        <v>1.1173808799999998</v>
      </c>
      <c r="S130" s="169"/>
      <c r="T130" s="171">
        <f>SUM(T131:T226)</f>
        <v>8.4000000000000009E-5</v>
      </c>
      <c r="AR130" s="172" t="s">
        <v>84</v>
      </c>
      <c r="AT130" s="173" t="s">
        <v>74</v>
      </c>
      <c r="AU130" s="173" t="s">
        <v>80</v>
      </c>
      <c r="AY130" s="172" t="s">
        <v>159</v>
      </c>
      <c r="BK130" s="174">
        <f>SUM(BK131:BK226)</f>
        <v>0</v>
      </c>
    </row>
    <row r="131" spans="1:65" s="2" customFormat="1" ht="24.2" customHeight="1">
      <c r="A131" s="37"/>
      <c r="B131" s="38"/>
      <c r="C131" s="177" t="s">
        <v>96</v>
      </c>
      <c r="D131" s="177" t="s">
        <v>163</v>
      </c>
      <c r="E131" s="178" t="s">
        <v>578</v>
      </c>
      <c r="F131" s="179" t="s">
        <v>579</v>
      </c>
      <c r="G131" s="180" t="s">
        <v>233</v>
      </c>
      <c r="H131" s="181">
        <v>8.4</v>
      </c>
      <c r="I131" s="182"/>
      <c r="J131" s="183">
        <f>ROUND(I131*H131,2)</f>
        <v>0</v>
      </c>
      <c r="K131" s="179" t="s">
        <v>167</v>
      </c>
      <c r="L131" s="42"/>
      <c r="M131" s="184" t="s">
        <v>19</v>
      </c>
      <c r="N131" s="185" t="s">
        <v>46</v>
      </c>
      <c r="O131" s="67"/>
      <c r="P131" s="186">
        <f>O131*H131</f>
        <v>0</v>
      </c>
      <c r="Q131" s="186">
        <v>0</v>
      </c>
      <c r="R131" s="186">
        <f>Q131*H131</f>
        <v>0</v>
      </c>
      <c r="S131" s="186">
        <v>1.0000000000000001E-5</v>
      </c>
      <c r="T131" s="187">
        <f>S131*H131</f>
        <v>8.4000000000000009E-5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8" t="s">
        <v>228</v>
      </c>
      <c r="AT131" s="188" t="s">
        <v>163</v>
      </c>
      <c r="AU131" s="188" t="s">
        <v>84</v>
      </c>
      <c r="AY131" s="20" t="s">
        <v>159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20" t="s">
        <v>80</v>
      </c>
      <c r="BK131" s="189">
        <f>ROUND(I131*H131,2)</f>
        <v>0</v>
      </c>
      <c r="BL131" s="20" t="s">
        <v>228</v>
      </c>
      <c r="BM131" s="188" t="s">
        <v>1772</v>
      </c>
    </row>
    <row r="132" spans="1:65" s="2" customFormat="1" ht="19.5">
      <c r="A132" s="37"/>
      <c r="B132" s="38"/>
      <c r="C132" s="39"/>
      <c r="D132" s="190" t="s">
        <v>169</v>
      </c>
      <c r="E132" s="39"/>
      <c r="F132" s="191" t="s">
        <v>581</v>
      </c>
      <c r="G132" s="39"/>
      <c r="H132" s="39"/>
      <c r="I132" s="192"/>
      <c r="J132" s="39"/>
      <c r="K132" s="39"/>
      <c r="L132" s="42"/>
      <c r="M132" s="193"/>
      <c r="N132" s="194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169</v>
      </c>
      <c r="AU132" s="20" t="s">
        <v>84</v>
      </c>
    </row>
    <row r="133" spans="1:65" s="2" customFormat="1" ht="11.25">
      <c r="A133" s="37"/>
      <c r="B133" s="38"/>
      <c r="C133" s="39"/>
      <c r="D133" s="195" t="s">
        <v>171</v>
      </c>
      <c r="E133" s="39"/>
      <c r="F133" s="196" t="s">
        <v>582</v>
      </c>
      <c r="G133" s="39"/>
      <c r="H133" s="39"/>
      <c r="I133" s="192"/>
      <c r="J133" s="39"/>
      <c r="K133" s="39"/>
      <c r="L133" s="42"/>
      <c r="M133" s="193"/>
      <c r="N133" s="194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171</v>
      </c>
      <c r="AU133" s="20" t="s">
        <v>84</v>
      </c>
    </row>
    <row r="134" spans="1:65" s="13" customFormat="1" ht="11.25">
      <c r="B134" s="197"/>
      <c r="C134" s="198"/>
      <c r="D134" s="190" t="s">
        <v>173</v>
      </c>
      <c r="E134" s="199" t="s">
        <v>19</v>
      </c>
      <c r="F134" s="200" t="s">
        <v>1773</v>
      </c>
      <c r="G134" s="198"/>
      <c r="H134" s="199" t="s">
        <v>19</v>
      </c>
      <c r="I134" s="201"/>
      <c r="J134" s="198"/>
      <c r="K134" s="198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173</v>
      </c>
      <c r="AU134" s="206" t="s">
        <v>84</v>
      </c>
      <c r="AV134" s="13" t="s">
        <v>80</v>
      </c>
      <c r="AW134" s="13" t="s">
        <v>35</v>
      </c>
      <c r="AX134" s="13" t="s">
        <v>75</v>
      </c>
      <c r="AY134" s="206" t="s">
        <v>159</v>
      </c>
    </row>
    <row r="135" spans="1:65" s="14" customFormat="1" ht="11.25">
      <c r="B135" s="207"/>
      <c r="C135" s="208"/>
      <c r="D135" s="190" t="s">
        <v>173</v>
      </c>
      <c r="E135" s="209" t="s">
        <v>19</v>
      </c>
      <c r="F135" s="210" t="s">
        <v>1774</v>
      </c>
      <c r="G135" s="208"/>
      <c r="H135" s="211">
        <v>2.5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173</v>
      </c>
      <c r="AU135" s="217" t="s">
        <v>84</v>
      </c>
      <c r="AV135" s="14" t="s">
        <v>84</v>
      </c>
      <c r="AW135" s="14" t="s">
        <v>35</v>
      </c>
      <c r="AX135" s="14" t="s">
        <v>75</v>
      </c>
      <c r="AY135" s="217" t="s">
        <v>159</v>
      </c>
    </row>
    <row r="136" spans="1:65" s="13" customFormat="1" ht="11.25">
      <c r="B136" s="197"/>
      <c r="C136" s="198"/>
      <c r="D136" s="190" t="s">
        <v>173</v>
      </c>
      <c r="E136" s="199" t="s">
        <v>19</v>
      </c>
      <c r="F136" s="200" t="s">
        <v>1775</v>
      </c>
      <c r="G136" s="198"/>
      <c r="H136" s="199" t="s">
        <v>19</v>
      </c>
      <c r="I136" s="201"/>
      <c r="J136" s="198"/>
      <c r="K136" s="198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173</v>
      </c>
      <c r="AU136" s="206" t="s">
        <v>84</v>
      </c>
      <c r="AV136" s="13" t="s">
        <v>80</v>
      </c>
      <c r="AW136" s="13" t="s">
        <v>35</v>
      </c>
      <c r="AX136" s="13" t="s">
        <v>75</v>
      </c>
      <c r="AY136" s="206" t="s">
        <v>159</v>
      </c>
    </row>
    <row r="137" spans="1:65" s="14" customFormat="1" ht="11.25">
      <c r="B137" s="207"/>
      <c r="C137" s="208"/>
      <c r="D137" s="190" t="s">
        <v>173</v>
      </c>
      <c r="E137" s="209" t="s">
        <v>19</v>
      </c>
      <c r="F137" s="210" t="s">
        <v>1776</v>
      </c>
      <c r="G137" s="208"/>
      <c r="H137" s="211">
        <v>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173</v>
      </c>
      <c r="AU137" s="217" t="s">
        <v>84</v>
      </c>
      <c r="AV137" s="14" t="s">
        <v>84</v>
      </c>
      <c r="AW137" s="14" t="s">
        <v>35</v>
      </c>
      <c r="AX137" s="14" t="s">
        <v>75</v>
      </c>
      <c r="AY137" s="217" t="s">
        <v>159</v>
      </c>
    </row>
    <row r="138" spans="1:65" s="13" customFormat="1" ht="11.25">
      <c r="B138" s="197"/>
      <c r="C138" s="198"/>
      <c r="D138" s="190" t="s">
        <v>173</v>
      </c>
      <c r="E138" s="199" t="s">
        <v>19</v>
      </c>
      <c r="F138" s="200" t="s">
        <v>1777</v>
      </c>
      <c r="G138" s="198"/>
      <c r="H138" s="199" t="s">
        <v>19</v>
      </c>
      <c r="I138" s="201"/>
      <c r="J138" s="198"/>
      <c r="K138" s="198"/>
      <c r="L138" s="202"/>
      <c r="M138" s="203"/>
      <c r="N138" s="204"/>
      <c r="O138" s="204"/>
      <c r="P138" s="204"/>
      <c r="Q138" s="204"/>
      <c r="R138" s="204"/>
      <c r="S138" s="204"/>
      <c r="T138" s="205"/>
      <c r="AT138" s="206" t="s">
        <v>173</v>
      </c>
      <c r="AU138" s="206" t="s">
        <v>84</v>
      </c>
      <c r="AV138" s="13" t="s">
        <v>80</v>
      </c>
      <c r="AW138" s="13" t="s">
        <v>35</v>
      </c>
      <c r="AX138" s="13" t="s">
        <v>75</v>
      </c>
      <c r="AY138" s="206" t="s">
        <v>159</v>
      </c>
    </row>
    <row r="139" spans="1:65" s="14" customFormat="1" ht="11.25">
      <c r="B139" s="207"/>
      <c r="C139" s="208"/>
      <c r="D139" s="190" t="s">
        <v>173</v>
      </c>
      <c r="E139" s="209" t="s">
        <v>19</v>
      </c>
      <c r="F139" s="210" t="s">
        <v>1778</v>
      </c>
      <c r="G139" s="208"/>
      <c r="H139" s="211">
        <v>2.8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173</v>
      </c>
      <c r="AU139" s="217" t="s">
        <v>84</v>
      </c>
      <c r="AV139" s="14" t="s">
        <v>84</v>
      </c>
      <c r="AW139" s="14" t="s">
        <v>35</v>
      </c>
      <c r="AX139" s="14" t="s">
        <v>75</v>
      </c>
      <c r="AY139" s="217" t="s">
        <v>159</v>
      </c>
    </row>
    <row r="140" spans="1:65" s="13" customFormat="1" ht="11.25">
      <c r="B140" s="197"/>
      <c r="C140" s="198"/>
      <c r="D140" s="190" t="s">
        <v>173</v>
      </c>
      <c r="E140" s="199" t="s">
        <v>19</v>
      </c>
      <c r="F140" s="200" t="s">
        <v>1779</v>
      </c>
      <c r="G140" s="198"/>
      <c r="H140" s="199" t="s">
        <v>19</v>
      </c>
      <c r="I140" s="201"/>
      <c r="J140" s="198"/>
      <c r="K140" s="198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173</v>
      </c>
      <c r="AU140" s="206" t="s">
        <v>84</v>
      </c>
      <c r="AV140" s="13" t="s">
        <v>80</v>
      </c>
      <c r="AW140" s="13" t="s">
        <v>35</v>
      </c>
      <c r="AX140" s="13" t="s">
        <v>75</v>
      </c>
      <c r="AY140" s="206" t="s">
        <v>159</v>
      </c>
    </row>
    <row r="141" spans="1:65" s="14" customFormat="1" ht="11.25">
      <c r="B141" s="207"/>
      <c r="C141" s="208"/>
      <c r="D141" s="190" t="s">
        <v>173</v>
      </c>
      <c r="E141" s="209" t="s">
        <v>19</v>
      </c>
      <c r="F141" s="210" t="s">
        <v>1780</v>
      </c>
      <c r="G141" s="208"/>
      <c r="H141" s="211">
        <v>2.1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173</v>
      </c>
      <c r="AU141" s="217" t="s">
        <v>84</v>
      </c>
      <c r="AV141" s="14" t="s">
        <v>84</v>
      </c>
      <c r="AW141" s="14" t="s">
        <v>35</v>
      </c>
      <c r="AX141" s="14" t="s">
        <v>75</v>
      </c>
      <c r="AY141" s="217" t="s">
        <v>159</v>
      </c>
    </row>
    <row r="142" spans="1:65" s="15" customFormat="1" ht="11.25">
      <c r="B142" s="218"/>
      <c r="C142" s="219"/>
      <c r="D142" s="190" t="s">
        <v>173</v>
      </c>
      <c r="E142" s="220" t="s">
        <v>19</v>
      </c>
      <c r="F142" s="221" t="s">
        <v>272</v>
      </c>
      <c r="G142" s="219"/>
      <c r="H142" s="222">
        <v>8.4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173</v>
      </c>
      <c r="AU142" s="228" t="s">
        <v>84</v>
      </c>
      <c r="AV142" s="15" t="s">
        <v>90</v>
      </c>
      <c r="AW142" s="15" t="s">
        <v>35</v>
      </c>
      <c r="AX142" s="15" t="s">
        <v>80</v>
      </c>
      <c r="AY142" s="228" t="s">
        <v>159</v>
      </c>
    </row>
    <row r="143" spans="1:65" s="2" customFormat="1" ht="16.5" customHeight="1">
      <c r="A143" s="37"/>
      <c r="B143" s="38"/>
      <c r="C143" s="230" t="s">
        <v>99</v>
      </c>
      <c r="D143" s="230" t="s">
        <v>530</v>
      </c>
      <c r="E143" s="231" t="s">
        <v>585</v>
      </c>
      <c r="F143" s="232" t="s">
        <v>586</v>
      </c>
      <c r="G143" s="233" t="s">
        <v>233</v>
      </c>
      <c r="H143" s="234">
        <v>9.24</v>
      </c>
      <c r="I143" s="235"/>
      <c r="J143" s="236">
        <f>ROUND(I143*H143,2)</f>
        <v>0</v>
      </c>
      <c r="K143" s="232" t="s">
        <v>167</v>
      </c>
      <c r="L143" s="237"/>
      <c r="M143" s="238" t="s">
        <v>19</v>
      </c>
      <c r="N143" s="239" t="s">
        <v>46</v>
      </c>
      <c r="O143" s="67"/>
      <c r="P143" s="186">
        <f>O143*H143</f>
        <v>0</v>
      </c>
      <c r="Q143" s="186">
        <v>4.0000000000000003E-5</v>
      </c>
      <c r="R143" s="186">
        <f>Q143*H143</f>
        <v>3.6960000000000004E-4</v>
      </c>
      <c r="S143" s="186">
        <v>0</v>
      </c>
      <c r="T143" s="18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8" t="s">
        <v>513</v>
      </c>
      <c r="AT143" s="188" t="s">
        <v>530</v>
      </c>
      <c r="AU143" s="188" t="s">
        <v>84</v>
      </c>
      <c r="AY143" s="20" t="s">
        <v>159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20" t="s">
        <v>80</v>
      </c>
      <c r="BK143" s="189">
        <f>ROUND(I143*H143,2)</f>
        <v>0</v>
      </c>
      <c r="BL143" s="20" t="s">
        <v>228</v>
      </c>
      <c r="BM143" s="188" t="s">
        <v>1781</v>
      </c>
    </row>
    <row r="144" spans="1:65" s="2" customFormat="1" ht="11.25">
      <c r="A144" s="37"/>
      <c r="B144" s="38"/>
      <c r="C144" s="39"/>
      <c r="D144" s="190" t="s">
        <v>169</v>
      </c>
      <c r="E144" s="39"/>
      <c r="F144" s="191" t="s">
        <v>586</v>
      </c>
      <c r="G144" s="39"/>
      <c r="H144" s="39"/>
      <c r="I144" s="192"/>
      <c r="J144" s="39"/>
      <c r="K144" s="39"/>
      <c r="L144" s="42"/>
      <c r="M144" s="193"/>
      <c r="N144" s="194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169</v>
      </c>
      <c r="AU144" s="20" t="s">
        <v>84</v>
      </c>
    </row>
    <row r="145" spans="1:65" s="14" customFormat="1" ht="11.25">
      <c r="B145" s="207"/>
      <c r="C145" s="208"/>
      <c r="D145" s="190" t="s">
        <v>173</v>
      </c>
      <c r="E145" s="209" t="s">
        <v>19</v>
      </c>
      <c r="F145" s="210" t="s">
        <v>1782</v>
      </c>
      <c r="G145" s="208"/>
      <c r="H145" s="211">
        <v>8.4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173</v>
      </c>
      <c r="AU145" s="217" t="s">
        <v>84</v>
      </c>
      <c r="AV145" s="14" t="s">
        <v>84</v>
      </c>
      <c r="AW145" s="14" t="s">
        <v>35</v>
      </c>
      <c r="AX145" s="14" t="s">
        <v>80</v>
      </c>
      <c r="AY145" s="217" t="s">
        <v>159</v>
      </c>
    </row>
    <row r="146" spans="1:65" s="14" customFormat="1" ht="11.25">
      <c r="B146" s="207"/>
      <c r="C146" s="208"/>
      <c r="D146" s="190" t="s">
        <v>173</v>
      </c>
      <c r="E146" s="208"/>
      <c r="F146" s="210" t="s">
        <v>1783</v>
      </c>
      <c r="G146" s="208"/>
      <c r="H146" s="211">
        <v>9.24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173</v>
      </c>
      <c r="AU146" s="217" t="s">
        <v>84</v>
      </c>
      <c r="AV146" s="14" t="s">
        <v>84</v>
      </c>
      <c r="AW146" s="14" t="s">
        <v>4</v>
      </c>
      <c r="AX146" s="14" t="s">
        <v>80</v>
      </c>
      <c r="AY146" s="217" t="s">
        <v>159</v>
      </c>
    </row>
    <row r="147" spans="1:65" s="2" customFormat="1" ht="16.5" customHeight="1">
      <c r="A147" s="37"/>
      <c r="B147" s="38"/>
      <c r="C147" s="177" t="s">
        <v>102</v>
      </c>
      <c r="D147" s="177" t="s">
        <v>163</v>
      </c>
      <c r="E147" s="178" t="s">
        <v>1784</v>
      </c>
      <c r="F147" s="179" t="s">
        <v>1785</v>
      </c>
      <c r="G147" s="180" t="s">
        <v>233</v>
      </c>
      <c r="H147" s="181">
        <v>362.666</v>
      </c>
      <c r="I147" s="182"/>
      <c r="J147" s="183">
        <f>ROUND(I147*H147,2)</f>
        <v>0</v>
      </c>
      <c r="K147" s="179" t="s">
        <v>167</v>
      </c>
      <c r="L147" s="42"/>
      <c r="M147" s="184" t="s">
        <v>19</v>
      </c>
      <c r="N147" s="185" t="s">
        <v>46</v>
      </c>
      <c r="O147" s="67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8" t="s">
        <v>228</v>
      </c>
      <c r="AT147" s="188" t="s">
        <v>163</v>
      </c>
      <c r="AU147" s="188" t="s">
        <v>84</v>
      </c>
      <c r="AY147" s="20" t="s">
        <v>159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20" t="s">
        <v>80</v>
      </c>
      <c r="BK147" s="189">
        <f>ROUND(I147*H147,2)</f>
        <v>0</v>
      </c>
      <c r="BL147" s="20" t="s">
        <v>228</v>
      </c>
      <c r="BM147" s="188" t="s">
        <v>1786</v>
      </c>
    </row>
    <row r="148" spans="1:65" s="2" customFormat="1" ht="11.25">
      <c r="A148" s="37"/>
      <c r="B148" s="38"/>
      <c r="C148" s="39"/>
      <c r="D148" s="190" t="s">
        <v>169</v>
      </c>
      <c r="E148" s="39"/>
      <c r="F148" s="191" t="s">
        <v>1787</v>
      </c>
      <c r="G148" s="39"/>
      <c r="H148" s="39"/>
      <c r="I148" s="192"/>
      <c r="J148" s="39"/>
      <c r="K148" s="39"/>
      <c r="L148" s="42"/>
      <c r="M148" s="193"/>
      <c r="N148" s="194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169</v>
      </c>
      <c r="AU148" s="20" t="s">
        <v>84</v>
      </c>
    </row>
    <row r="149" spans="1:65" s="2" customFormat="1" ht="11.25">
      <c r="A149" s="37"/>
      <c r="B149" s="38"/>
      <c r="C149" s="39"/>
      <c r="D149" s="195" t="s">
        <v>171</v>
      </c>
      <c r="E149" s="39"/>
      <c r="F149" s="196" t="s">
        <v>1788</v>
      </c>
      <c r="G149" s="39"/>
      <c r="H149" s="39"/>
      <c r="I149" s="192"/>
      <c r="J149" s="39"/>
      <c r="K149" s="39"/>
      <c r="L149" s="42"/>
      <c r="M149" s="193"/>
      <c r="N149" s="194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171</v>
      </c>
      <c r="AU149" s="20" t="s">
        <v>84</v>
      </c>
    </row>
    <row r="150" spans="1:65" s="14" customFormat="1" ht="11.25">
      <c r="B150" s="207"/>
      <c r="C150" s="208"/>
      <c r="D150" s="190" t="s">
        <v>173</v>
      </c>
      <c r="E150" s="209" t="s">
        <v>19</v>
      </c>
      <c r="F150" s="210" t="s">
        <v>1789</v>
      </c>
      <c r="G150" s="208"/>
      <c r="H150" s="211">
        <v>362.666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173</v>
      </c>
      <c r="AU150" s="217" t="s">
        <v>84</v>
      </c>
      <c r="AV150" s="14" t="s">
        <v>84</v>
      </c>
      <c r="AW150" s="14" t="s">
        <v>35</v>
      </c>
      <c r="AX150" s="14" t="s">
        <v>80</v>
      </c>
      <c r="AY150" s="217" t="s">
        <v>159</v>
      </c>
    </row>
    <row r="151" spans="1:65" s="2" customFormat="1" ht="21.75" customHeight="1">
      <c r="A151" s="37"/>
      <c r="B151" s="38"/>
      <c r="C151" s="177" t="s">
        <v>105</v>
      </c>
      <c r="D151" s="177" t="s">
        <v>163</v>
      </c>
      <c r="E151" s="178" t="s">
        <v>1790</v>
      </c>
      <c r="F151" s="179" t="s">
        <v>1791</v>
      </c>
      <c r="G151" s="180" t="s">
        <v>233</v>
      </c>
      <c r="H151" s="181">
        <v>362.666</v>
      </c>
      <c r="I151" s="182"/>
      <c r="J151" s="183">
        <f>ROUND(I151*H151,2)</f>
        <v>0</v>
      </c>
      <c r="K151" s="179" t="s">
        <v>167</v>
      </c>
      <c r="L151" s="42"/>
      <c r="M151" s="184" t="s">
        <v>19</v>
      </c>
      <c r="N151" s="185" t="s">
        <v>46</v>
      </c>
      <c r="O151" s="67"/>
      <c r="P151" s="186">
        <f>O151*H151</f>
        <v>0</v>
      </c>
      <c r="Q151" s="186">
        <v>3.0799999999999998E-3</v>
      </c>
      <c r="R151" s="186">
        <f>Q151*H151</f>
        <v>1.1170112799999998</v>
      </c>
      <c r="S151" s="186">
        <v>0</v>
      </c>
      <c r="T151" s="18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8" t="s">
        <v>228</v>
      </c>
      <c r="AT151" s="188" t="s">
        <v>163</v>
      </c>
      <c r="AU151" s="188" t="s">
        <v>84</v>
      </c>
      <c r="AY151" s="20" t="s">
        <v>159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20" t="s">
        <v>80</v>
      </c>
      <c r="BK151" s="189">
        <f>ROUND(I151*H151,2)</f>
        <v>0</v>
      </c>
      <c r="BL151" s="20" t="s">
        <v>228</v>
      </c>
      <c r="BM151" s="188" t="s">
        <v>1792</v>
      </c>
    </row>
    <row r="152" spans="1:65" s="2" customFormat="1" ht="19.5">
      <c r="A152" s="37"/>
      <c r="B152" s="38"/>
      <c r="C152" s="39"/>
      <c r="D152" s="190" t="s">
        <v>169</v>
      </c>
      <c r="E152" s="39"/>
      <c r="F152" s="191" t="s">
        <v>1793</v>
      </c>
      <c r="G152" s="39"/>
      <c r="H152" s="39"/>
      <c r="I152" s="192"/>
      <c r="J152" s="39"/>
      <c r="K152" s="39"/>
      <c r="L152" s="42"/>
      <c r="M152" s="193"/>
      <c r="N152" s="194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169</v>
      </c>
      <c r="AU152" s="20" t="s">
        <v>84</v>
      </c>
    </row>
    <row r="153" spans="1:65" s="2" customFormat="1" ht="11.25">
      <c r="A153" s="37"/>
      <c r="B153" s="38"/>
      <c r="C153" s="39"/>
      <c r="D153" s="195" t="s">
        <v>171</v>
      </c>
      <c r="E153" s="39"/>
      <c r="F153" s="196" t="s">
        <v>1794</v>
      </c>
      <c r="G153" s="39"/>
      <c r="H153" s="39"/>
      <c r="I153" s="192"/>
      <c r="J153" s="39"/>
      <c r="K153" s="39"/>
      <c r="L153" s="42"/>
      <c r="M153" s="193"/>
      <c r="N153" s="194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171</v>
      </c>
      <c r="AU153" s="20" t="s">
        <v>84</v>
      </c>
    </row>
    <row r="154" spans="1:65" s="13" customFormat="1" ht="11.25">
      <c r="B154" s="197"/>
      <c r="C154" s="198"/>
      <c r="D154" s="190" t="s">
        <v>173</v>
      </c>
      <c r="E154" s="199" t="s">
        <v>19</v>
      </c>
      <c r="F154" s="200" t="s">
        <v>1795</v>
      </c>
      <c r="G154" s="198"/>
      <c r="H154" s="199" t="s">
        <v>19</v>
      </c>
      <c r="I154" s="201"/>
      <c r="J154" s="198"/>
      <c r="K154" s="198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173</v>
      </c>
      <c r="AU154" s="206" t="s">
        <v>84</v>
      </c>
      <c r="AV154" s="13" t="s">
        <v>80</v>
      </c>
      <c r="AW154" s="13" t="s">
        <v>35</v>
      </c>
      <c r="AX154" s="13" t="s">
        <v>75</v>
      </c>
      <c r="AY154" s="206" t="s">
        <v>159</v>
      </c>
    </row>
    <row r="155" spans="1:65" s="13" customFormat="1" ht="11.25">
      <c r="B155" s="197"/>
      <c r="C155" s="198"/>
      <c r="D155" s="190" t="s">
        <v>173</v>
      </c>
      <c r="E155" s="199" t="s">
        <v>19</v>
      </c>
      <c r="F155" s="200" t="s">
        <v>730</v>
      </c>
      <c r="G155" s="198"/>
      <c r="H155" s="199" t="s">
        <v>19</v>
      </c>
      <c r="I155" s="201"/>
      <c r="J155" s="198"/>
      <c r="K155" s="198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173</v>
      </c>
      <c r="AU155" s="206" t="s">
        <v>84</v>
      </c>
      <c r="AV155" s="13" t="s">
        <v>80</v>
      </c>
      <c r="AW155" s="13" t="s">
        <v>35</v>
      </c>
      <c r="AX155" s="13" t="s">
        <v>75</v>
      </c>
      <c r="AY155" s="206" t="s">
        <v>159</v>
      </c>
    </row>
    <row r="156" spans="1:65" s="14" customFormat="1" ht="11.25">
      <c r="B156" s="207"/>
      <c r="C156" s="208"/>
      <c r="D156" s="190" t="s">
        <v>173</v>
      </c>
      <c r="E156" s="209" t="s">
        <v>19</v>
      </c>
      <c r="F156" s="210" t="s">
        <v>924</v>
      </c>
      <c r="G156" s="208"/>
      <c r="H156" s="211">
        <v>14.355</v>
      </c>
      <c r="I156" s="212"/>
      <c r="J156" s="208"/>
      <c r="K156" s="208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173</v>
      </c>
      <c r="AU156" s="217" t="s">
        <v>84</v>
      </c>
      <c r="AV156" s="14" t="s">
        <v>84</v>
      </c>
      <c r="AW156" s="14" t="s">
        <v>35</v>
      </c>
      <c r="AX156" s="14" t="s">
        <v>75</v>
      </c>
      <c r="AY156" s="217" t="s">
        <v>159</v>
      </c>
    </row>
    <row r="157" spans="1:65" s="13" customFormat="1" ht="11.25">
      <c r="B157" s="197"/>
      <c r="C157" s="198"/>
      <c r="D157" s="190" t="s">
        <v>173</v>
      </c>
      <c r="E157" s="199" t="s">
        <v>19</v>
      </c>
      <c r="F157" s="200" t="s">
        <v>732</v>
      </c>
      <c r="G157" s="198"/>
      <c r="H157" s="199" t="s">
        <v>19</v>
      </c>
      <c r="I157" s="201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173</v>
      </c>
      <c r="AU157" s="206" t="s">
        <v>84</v>
      </c>
      <c r="AV157" s="13" t="s">
        <v>80</v>
      </c>
      <c r="AW157" s="13" t="s">
        <v>35</v>
      </c>
      <c r="AX157" s="13" t="s">
        <v>75</v>
      </c>
      <c r="AY157" s="206" t="s">
        <v>159</v>
      </c>
    </row>
    <row r="158" spans="1:65" s="14" customFormat="1" ht="11.25">
      <c r="B158" s="207"/>
      <c r="C158" s="208"/>
      <c r="D158" s="190" t="s">
        <v>173</v>
      </c>
      <c r="E158" s="209" t="s">
        <v>19</v>
      </c>
      <c r="F158" s="210" t="s">
        <v>925</v>
      </c>
      <c r="G158" s="208"/>
      <c r="H158" s="211">
        <v>14.125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173</v>
      </c>
      <c r="AU158" s="217" t="s">
        <v>84</v>
      </c>
      <c r="AV158" s="14" t="s">
        <v>84</v>
      </c>
      <c r="AW158" s="14" t="s">
        <v>35</v>
      </c>
      <c r="AX158" s="14" t="s">
        <v>75</v>
      </c>
      <c r="AY158" s="217" t="s">
        <v>159</v>
      </c>
    </row>
    <row r="159" spans="1:65" s="13" customFormat="1" ht="11.25">
      <c r="B159" s="197"/>
      <c r="C159" s="198"/>
      <c r="D159" s="190" t="s">
        <v>173</v>
      </c>
      <c r="E159" s="199" t="s">
        <v>19</v>
      </c>
      <c r="F159" s="200" t="s">
        <v>734</v>
      </c>
      <c r="G159" s="198"/>
      <c r="H159" s="199" t="s">
        <v>19</v>
      </c>
      <c r="I159" s="201"/>
      <c r="J159" s="198"/>
      <c r="K159" s="198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173</v>
      </c>
      <c r="AU159" s="206" t="s">
        <v>84</v>
      </c>
      <c r="AV159" s="13" t="s">
        <v>80</v>
      </c>
      <c r="AW159" s="13" t="s">
        <v>35</v>
      </c>
      <c r="AX159" s="13" t="s">
        <v>75</v>
      </c>
      <c r="AY159" s="206" t="s">
        <v>159</v>
      </c>
    </row>
    <row r="160" spans="1:65" s="14" customFormat="1" ht="11.25">
      <c r="B160" s="207"/>
      <c r="C160" s="208"/>
      <c r="D160" s="190" t="s">
        <v>173</v>
      </c>
      <c r="E160" s="209" t="s">
        <v>19</v>
      </c>
      <c r="F160" s="210" t="s">
        <v>926</v>
      </c>
      <c r="G160" s="208"/>
      <c r="H160" s="211">
        <v>31.105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173</v>
      </c>
      <c r="AU160" s="217" t="s">
        <v>84</v>
      </c>
      <c r="AV160" s="14" t="s">
        <v>84</v>
      </c>
      <c r="AW160" s="14" t="s">
        <v>35</v>
      </c>
      <c r="AX160" s="14" t="s">
        <v>75</v>
      </c>
      <c r="AY160" s="217" t="s">
        <v>159</v>
      </c>
    </row>
    <row r="161" spans="2:51" s="13" customFormat="1" ht="11.25">
      <c r="B161" s="197"/>
      <c r="C161" s="198"/>
      <c r="D161" s="190" t="s">
        <v>173</v>
      </c>
      <c r="E161" s="199" t="s">
        <v>19</v>
      </c>
      <c r="F161" s="200" t="s">
        <v>919</v>
      </c>
      <c r="G161" s="198"/>
      <c r="H161" s="199" t="s">
        <v>19</v>
      </c>
      <c r="I161" s="201"/>
      <c r="J161" s="198"/>
      <c r="K161" s="198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173</v>
      </c>
      <c r="AU161" s="206" t="s">
        <v>84</v>
      </c>
      <c r="AV161" s="13" t="s">
        <v>80</v>
      </c>
      <c r="AW161" s="13" t="s">
        <v>35</v>
      </c>
      <c r="AX161" s="13" t="s">
        <v>75</v>
      </c>
      <c r="AY161" s="206" t="s">
        <v>159</v>
      </c>
    </row>
    <row r="162" spans="2:51" s="14" customFormat="1" ht="11.25">
      <c r="B162" s="207"/>
      <c r="C162" s="208"/>
      <c r="D162" s="190" t="s">
        <v>173</v>
      </c>
      <c r="E162" s="209" t="s">
        <v>19</v>
      </c>
      <c r="F162" s="210" t="s">
        <v>928</v>
      </c>
      <c r="G162" s="208"/>
      <c r="H162" s="211">
        <v>12.407999999999999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173</v>
      </c>
      <c r="AU162" s="217" t="s">
        <v>84</v>
      </c>
      <c r="AV162" s="14" t="s">
        <v>84</v>
      </c>
      <c r="AW162" s="14" t="s">
        <v>35</v>
      </c>
      <c r="AX162" s="14" t="s">
        <v>75</v>
      </c>
      <c r="AY162" s="217" t="s">
        <v>159</v>
      </c>
    </row>
    <row r="163" spans="2:51" s="16" customFormat="1" ht="11.25">
      <c r="B163" s="246"/>
      <c r="C163" s="247"/>
      <c r="D163" s="190" t="s">
        <v>173</v>
      </c>
      <c r="E163" s="248" t="s">
        <v>19</v>
      </c>
      <c r="F163" s="249" t="s">
        <v>1796</v>
      </c>
      <c r="G163" s="247"/>
      <c r="H163" s="250">
        <v>71.992999999999995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173</v>
      </c>
      <c r="AU163" s="256" t="s">
        <v>84</v>
      </c>
      <c r="AV163" s="16" t="s">
        <v>87</v>
      </c>
      <c r="AW163" s="16" t="s">
        <v>35</v>
      </c>
      <c r="AX163" s="16" t="s">
        <v>75</v>
      </c>
      <c r="AY163" s="256" t="s">
        <v>159</v>
      </c>
    </row>
    <row r="164" spans="2:51" s="13" customFormat="1" ht="11.25">
      <c r="B164" s="197"/>
      <c r="C164" s="198"/>
      <c r="D164" s="190" t="s">
        <v>173</v>
      </c>
      <c r="E164" s="199" t="s">
        <v>19</v>
      </c>
      <c r="F164" s="200" t="s">
        <v>1741</v>
      </c>
      <c r="G164" s="198"/>
      <c r="H164" s="199" t="s">
        <v>19</v>
      </c>
      <c r="I164" s="201"/>
      <c r="J164" s="198"/>
      <c r="K164" s="198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173</v>
      </c>
      <c r="AU164" s="206" t="s">
        <v>84</v>
      </c>
      <c r="AV164" s="13" t="s">
        <v>80</v>
      </c>
      <c r="AW164" s="13" t="s">
        <v>35</v>
      </c>
      <c r="AX164" s="13" t="s">
        <v>75</v>
      </c>
      <c r="AY164" s="206" t="s">
        <v>159</v>
      </c>
    </row>
    <row r="165" spans="2:51" s="13" customFormat="1" ht="11.25">
      <c r="B165" s="197"/>
      <c r="C165" s="198"/>
      <c r="D165" s="190" t="s">
        <v>173</v>
      </c>
      <c r="E165" s="199" t="s">
        <v>19</v>
      </c>
      <c r="F165" s="200" t="s">
        <v>1711</v>
      </c>
      <c r="G165" s="198"/>
      <c r="H165" s="199" t="s">
        <v>19</v>
      </c>
      <c r="I165" s="201"/>
      <c r="J165" s="198"/>
      <c r="K165" s="198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173</v>
      </c>
      <c r="AU165" s="206" t="s">
        <v>84</v>
      </c>
      <c r="AV165" s="13" t="s">
        <v>80</v>
      </c>
      <c r="AW165" s="13" t="s">
        <v>35</v>
      </c>
      <c r="AX165" s="13" t="s">
        <v>75</v>
      </c>
      <c r="AY165" s="206" t="s">
        <v>159</v>
      </c>
    </row>
    <row r="166" spans="2:51" s="14" customFormat="1" ht="11.25">
      <c r="B166" s="207"/>
      <c r="C166" s="208"/>
      <c r="D166" s="190" t="s">
        <v>173</v>
      </c>
      <c r="E166" s="209" t="s">
        <v>19</v>
      </c>
      <c r="F166" s="210" t="s">
        <v>1797</v>
      </c>
      <c r="G166" s="208"/>
      <c r="H166" s="211">
        <v>52.05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173</v>
      </c>
      <c r="AU166" s="217" t="s">
        <v>84</v>
      </c>
      <c r="AV166" s="14" t="s">
        <v>84</v>
      </c>
      <c r="AW166" s="14" t="s">
        <v>35</v>
      </c>
      <c r="AX166" s="14" t="s">
        <v>75</v>
      </c>
      <c r="AY166" s="217" t="s">
        <v>159</v>
      </c>
    </row>
    <row r="167" spans="2:51" s="13" customFormat="1" ht="11.25">
      <c r="B167" s="197"/>
      <c r="C167" s="198"/>
      <c r="D167" s="190" t="s">
        <v>173</v>
      </c>
      <c r="E167" s="199" t="s">
        <v>19</v>
      </c>
      <c r="F167" s="200" t="s">
        <v>1017</v>
      </c>
      <c r="G167" s="198"/>
      <c r="H167" s="199" t="s">
        <v>19</v>
      </c>
      <c r="I167" s="201"/>
      <c r="J167" s="198"/>
      <c r="K167" s="198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173</v>
      </c>
      <c r="AU167" s="206" t="s">
        <v>84</v>
      </c>
      <c r="AV167" s="13" t="s">
        <v>80</v>
      </c>
      <c r="AW167" s="13" t="s">
        <v>35</v>
      </c>
      <c r="AX167" s="13" t="s">
        <v>75</v>
      </c>
      <c r="AY167" s="206" t="s">
        <v>159</v>
      </c>
    </row>
    <row r="168" spans="2:51" s="14" customFormat="1" ht="11.25">
      <c r="B168" s="207"/>
      <c r="C168" s="208"/>
      <c r="D168" s="190" t="s">
        <v>173</v>
      </c>
      <c r="E168" s="209" t="s">
        <v>19</v>
      </c>
      <c r="F168" s="210" t="s">
        <v>1798</v>
      </c>
      <c r="G168" s="208"/>
      <c r="H168" s="211">
        <v>8.6750000000000007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173</v>
      </c>
      <c r="AU168" s="217" t="s">
        <v>84</v>
      </c>
      <c r="AV168" s="14" t="s">
        <v>84</v>
      </c>
      <c r="AW168" s="14" t="s">
        <v>35</v>
      </c>
      <c r="AX168" s="14" t="s">
        <v>75</v>
      </c>
      <c r="AY168" s="217" t="s">
        <v>159</v>
      </c>
    </row>
    <row r="169" spans="2:51" s="13" customFormat="1" ht="11.25">
      <c r="B169" s="197"/>
      <c r="C169" s="198"/>
      <c r="D169" s="190" t="s">
        <v>173</v>
      </c>
      <c r="E169" s="199" t="s">
        <v>19</v>
      </c>
      <c r="F169" s="200" t="s">
        <v>920</v>
      </c>
      <c r="G169" s="198"/>
      <c r="H169" s="199" t="s">
        <v>19</v>
      </c>
      <c r="I169" s="201"/>
      <c r="J169" s="198"/>
      <c r="K169" s="198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173</v>
      </c>
      <c r="AU169" s="206" t="s">
        <v>84</v>
      </c>
      <c r="AV169" s="13" t="s">
        <v>80</v>
      </c>
      <c r="AW169" s="13" t="s">
        <v>35</v>
      </c>
      <c r="AX169" s="13" t="s">
        <v>75</v>
      </c>
      <c r="AY169" s="206" t="s">
        <v>159</v>
      </c>
    </row>
    <row r="170" spans="2:51" s="14" customFormat="1" ht="11.25">
      <c r="B170" s="207"/>
      <c r="C170" s="208"/>
      <c r="D170" s="190" t="s">
        <v>173</v>
      </c>
      <c r="E170" s="209" t="s">
        <v>19</v>
      </c>
      <c r="F170" s="210" t="s">
        <v>1799</v>
      </c>
      <c r="G170" s="208"/>
      <c r="H170" s="211">
        <v>-9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173</v>
      </c>
      <c r="AU170" s="217" t="s">
        <v>84</v>
      </c>
      <c r="AV170" s="14" t="s">
        <v>84</v>
      </c>
      <c r="AW170" s="14" t="s">
        <v>35</v>
      </c>
      <c r="AX170" s="14" t="s">
        <v>75</v>
      </c>
      <c r="AY170" s="217" t="s">
        <v>159</v>
      </c>
    </row>
    <row r="171" spans="2:51" s="16" customFormat="1" ht="11.25">
      <c r="B171" s="246"/>
      <c r="C171" s="247"/>
      <c r="D171" s="190" t="s">
        <v>173</v>
      </c>
      <c r="E171" s="248" t="s">
        <v>19</v>
      </c>
      <c r="F171" s="249" t="s">
        <v>1796</v>
      </c>
      <c r="G171" s="247"/>
      <c r="H171" s="250">
        <v>51.724999999999994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173</v>
      </c>
      <c r="AU171" s="256" t="s">
        <v>84</v>
      </c>
      <c r="AV171" s="16" t="s">
        <v>87</v>
      </c>
      <c r="AW171" s="16" t="s">
        <v>35</v>
      </c>
      <c r="AX171" s="16" t="s">
        <v>75</v>
      </c>
      <c r="AY171" s="256" t="s">
        <v>159</v>
      </c>
    </row>
    <row r="172" spans="2:51" s="13" customFormat="1" ht="11.25">
      <c r="B172" s="197"/>
      <c r="C172" s="198"/>
      <c r="D172" s="190" t="s">
        <v>173</v>
      </c>
      <c r="E172" s="199" t="s">
        <v>19</v>
      </c>
      <c r="F172" s="200" t="s">
        <v>1743</v>
      </c>
      <c r="G172" s="198"/>
      <c r="H172" s="199" t="s">
        <v>19</v>
      </c>
      <c r="I172" s="201"/>
      <c r="J172" s="198"/>
      <c r="K172" s="198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173</v>
      </c>
      <c r="AU172" s="206" t="s">
        <v>84</v>
      </c>
      <c r="AV172" s="13" t="s">
        <v>80</v>
      </c>
      <c r="AW172" s="13" t="s">
        <v>35</v>
      </c>
      <c r="AX172" s="13" t="s">
        <v>75</v>
      </c>
      <c r="AY172" s="206" t="s">
        <v>159</v>
      </c>
    </row>
    <row r="173" spans="2:51" s="13" customFormat="1" ht="11.25">
      <c r="B173" s="197"/>
      <c r="C173" s="198"/>
      <c r="D173" s="190" t="s">
        <v>173</v>
      </c>
      <c r="E173" s="199" t="s">
        <v>19</v>
      </c>
      <c r="F173" s="200" t="s">
        <v>1711</v>
      </c>
      <c r="G173" s="198"/>
      <c r="H173" s="199" t="s">
        <v>19</v>
      </c>
      <c r="I173" s="201"/>
      <c r="J173" s="198"/>
      <c r="K173" s="198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173</v>
      </c>
      <c r="AU173" s="206" t="s">
        <v>84</v>
      </c>
      <c r="AV173" s="13" t="s">
        <v>80</v>
      </c>
      <c r="AW173" s="13" t="s">
        <v>35</v>
      </c>
      <c r="AX173" s="13" t="s">
        <v>75</v>
      </c>
      <c r="AY173" s="206" t="s">
        <v>159</v>
      </c>
    </row>
    <row r="174" spans="2:51" s="14" customFormat="1" ht="11.25">
      <c r="B174" s="207"/>
      <c r="C174" s="208"/>
      <c r="D174" s="190" t="s">
        <v>173</v>
      </c>
      <c r="E174" s="209" t="s">
        <v>19</v>
      </c>
      <c r="F174" s="210" t="s">
        <v>1800</v>
      </c>
      <c r="G174" s="208"/>
      <c r="H174" s="211">
        <v>24.3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173</v>
      </c>
      <c r="AU174" s="217" t="s">
        <v>84</v>
      </c>
      <c r="AV174" s="14" t="s">
        <v>84</v>
      </c>
      <c r="AW174" s="14" t="s">
        <v>35</v>
      </c>
      <c r="AX174" s="14" t="s">
        <v>75</v>
      </c>
      <c r="AY174" s="217" t="s">
        <v>159</v>
      </c>
    </row>
    <row r="175" spans="2:51" s="13" customFormat="1" ht="11.25">
      <c r="B175" s="197"/>
      <c r="C175" s="198"/>
      <c r="D175" s="190" t="s">
        <v>173</v>
      </c>
      <c r="E175" s="199" t="s">
        <v>19</v>
      </c>
      <c r="F175" s="200" t="s">
        <v>1017</v>
      </c>
      <c r="G175" s="198"/>
      <c r="H175" s="199" t="s">
        <v>19</v>
      </c>
      <c r="I175" s="201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173</v>
      </c>
      <c r="AU175" s="206" t="s">
        <v>84</v>
      </c>
      <c r="AV175" s="13" t="s">
        <v>80</v>
      </c>
      <c r="AW175" s="13" t="s">
        <v>35</v>
      </c>
      <c r="AX175" s="13" t="s">
        <v>75</v>
      </c>
      <c r="AY175" s="206" t="s">
        <v>159</v>
      </c>
    </row>
    <row r="176" spans="2:51" s="14" customFormat="1" ht="11.25">
      <c r="B176" s="207"/>
      <c r="C176" s="208"/>
      <c r="D176" s="190" t="s">
        <v>173</v>
      </c>
      <c r="E176" s="209" t="s">
        <v>19</v>
      </c>
      <c r="F176" s="210" t="s">
        <v>1801</v>
      </c>
      <c r="G176" s="208"/>
      <c r="H176" s="211">
        <v>5.4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173</v>
      </c>
      <c r="AU176" s="217" t="s">
        <v>84</v>
      </c>
      <c r="AV176" s="14" t="s">
        <v>84</v>
      </c>
      <c r="AW176" s="14" t="s">
        <v>35</v>
      </c>
      <c r="AX176" s="14" t="s">
        <v>75</v>
      </c>
      <c r="AY176" s="217" t="s">
        <v>159</v>
      </c>
    </row>
    <row r="177" spans="2:51" s="13" customFormat="1" ht="11.25">
      <c r="B177" s="197"/>
      <c r="C177" s="198"/>
      <c r="D177" s="190" t="s">
        <v>173</v>
      </c>
      <c r="E177" s="199" t="s">
        <v>19</v>
      </c>
      <c r="F177" s="200" t="s">
        <v>920</v>
      </c>
      <c r="G177" s="198"/>
      <c r="H177" s="199" t="s">
        <v>19</v>
      </c>
      <c r="I177" s="201"/>
      <c r="J177" s="198"/>
      <c r="K177" s="198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173</v>
      </c>
      <c r="AU177" s="206" t="s">
        <v>84</v>
      </c>
      <c r="AV177" s="13" t="s">
        <v>80</v>
      </c>
      <c r="AW177" s="13" t="s">
        <v>35</v>
      </c>
      <c r="AX177" s="13" t="s">
        <v>75</v>
      </c>
      <c r="AY177" s="206" t="s">
        <v>159</v>
      </c>
    </row>
    <row r="178" spans="2:51" s="14" customFormat="1" ht="11.25">
      <c r="B178" s="207"/>
      <c r="C178" s="208"/>
      <c r="D178" s="190" t="s">
        <v>173</v>
      </c>
      <c r="E178" s="209" t="s">
        <v>19</v>
      </c>
      <c r="F178" s="210" t="s">
        <v>1802</v>
      </c>
      <c r="G178" s="208"/>
      <c r="H178" s="211">
        <v>-7.2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173</v>
      </c>
      <c r="AU178" s="217" t="s">
        <v>84</v>
      </c>
      <c r="AV178" s="14" t="s">
        <v>84</v>
      </c>
      <c r="AW178" s="14" t="s">
        <v>35</v>
      </c>
      <c r="AX178" s="14" t="s">
        <v>75</v>
      </c>
      <c r="AY178" s="217" t="s">
        <v>159</v>
      </c>
    </row>
    <row r="179" spans="2:51" s="16" customFormat="1" ht="11.25">
      <c r="B179" s="246"/>
      <c r="C179" s="247"/>
      <c r="D179" s="190" t="s">
        <v>173</v>
      </c>
      <c r="E179" s="248" t="s">
        <v>19</v>
      </c>
      <c r="F179" s="249" t="s">
        <v>1796</v>
      </c>
      <c r="G179" s="247"/>
      <c r="H179" s="250">
        <v>22.500000000000004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173</v>
      </c>
      <c r="AU179" s="256" t="s">
        <v>84</v>
      </c>
      <c r="AV179" s="16" t="s">
        <v>87</v>
      </c>
      <c r="AW179" s="16" t="s">
        <v>35</v>
      </c>
      <c r="AX179" s="16" t="s">
        <v>75</v>
      </c>
      <c r="AY179" s="256" t="s">
        <v>159</v>
      </c>
    </row>
    <row r="180" spans="2:51" s="13" customFormat="1" ht="11.25">
      <c r="B180" s="197"/>
      <c r="C180" s="198"/>
      <c r="D180" s="190" t="s">
        <v>173</v>
      </c>
      <c r="E180" s="199" t="s">
        <v>19</v>
      </c>
      <c r="F180" s="200" t="s">
        <v>1803</v>
      </c>
      <c r="G180" s="198"/>
      <c r="H180" s="199" t="s">
        <v>19</v>
      </c>
      <c r="I180" s="201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173</v>
      </c>
      <c r="AU180" s="206" t="s">
        <v>84</v>
      </c>
      <c r="AV180" s="13" t="s">
        <v>80</v>
      </c>
      <c r="AW180" s="13" t="s">
        <v>35</v>
      </c>
      <c r="AX180" s="13" t="s">
        <v>75</v>
      </c>
      <c r="AY180" s="206" t="s">
        <v>159</v>
      </c>
    </row>
    <row r="181" spans="2:51" s="13" customFormat="1" ht="11.25">
      <c r="B181" s="197"/>
      <c r="C181" s="198"/>
      <c r="D181" s="190" t="s">
        <v>173</v>
      </c>
      <c r="E181" s="199" t="s">
        <v>19</v>
      </c>
      <c r="F181" s="200" t="s">
        <v>1711</v>
      </c>
      <c r="G181" s="198"/>
      <c r="H181" s="199" t="s">
        <v>19</v>
      </c>
      <c r="I181" s="201"/>
      <c r="J181" s="198"/>
      <c r="K181" s="198"/>
      <c r="L181" s="202"/>
      <c r="M181" s="203"/>
      <c r="N181" s="204"/>
      <c r="O181" s="204"/>
      <c r="P181" s="204"/>
      <c r="Q181" s="204"/>
      <c r="R181" s="204"/>
      <c r="S181" s="204"/>
      <c r="T181" s="205"/>
      <c r="AT181" s="206" t="s">
        <v>173</v>
      </c>
      <c r="AU181" s="206" t="s">
        <v>84</v>
      </c>
      <c r="AV181" s="13" t="s">
        <v>80</v>
      </c>
      <c r="AW181" s="13" t="s">
        <v>35</v>
      </c>
      <c r="AX181" s="13" t="s">
        <v>75</v>
      </c>
      <c r="AY181" s="206" t="s">
        <v>159</v>
      </c>
    </row>
    <row r="182" spans="2:51" s="14" customFormat="1" ht="11.25">
      <c r="B182" s="207"/>
      <c r="C182" s="208"/>
      <c r="D182" s="190" t="s">
        <v>173</v>
      </c>
      <c r="E182" s="209" t="s">
        <v>19</v>
      </c>
      <c r="F182" s="210" t="s">
        <v>1804</v>
      </c>
      <c r="G182" s="208"/>
      <c r="H182" s="211">
        <v>45.859000000000002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173</v>
      </c>
      <c r="AU182" s="217" t="s">
        <v>84</v>
      </c>
      <c r="AV182" s="14" t="s">
        <v>84</v>
      </c>
      <c r="AW182" s="14" t="s">
        <v>35</v>
      </c>
      <c r="AX182" s="14" t="s">
        <v>75</v>
      </c>
      <c r="AY182" s="217" t="s">
        <v>159</v>
      </c>
    </row>
    <row r="183" spans="2:51" s="13" customFormat="1" ht="11.25">
      <c r="B183" s="197"/>
      <c r="C183" s="198"/>
      <c r="D183" s="190" t="s">
        <v>173</v>
      </c>
      <c r="E183" s="199" t="s">
        <v>19</v>
      </c>
      <c r="F183" s="200" t="s">
        <v>1017</v>
      </c>
      <c r="G183" s="198"/>
      <c r="H183" s="199" t="s">
        <v>19</v>
      </c>
      <c r="I183" s="201"/>
      <c r="J183" s="198"/>
      <c r="K183" s="198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173</v>
      </c>
      <c r="AU183" s="206" t="s">
        <v>84</v>
      </c>
      <c r="AV183" s="13" t="s">
        <v>80</v>
      </c>
      <c r="AW183" s="13" t="s">
        <v>35</v>
      </c>
      <c r="AX183" s="13" t="s">
        <v>75</v>
      </c>
      <c r="AY183" s="206" t="s">
        <v>159</v>
      </c>
    </row>
    <row r="184" spans="2:51" s="14" customFormat="1" ht="11.25">
      <c r="B184" s="207"/>
      <c r="C184" s="208"/>
      <c r="D184" s="190" t="s">
        <v>173</v>
      </c>
      <c r="E184" s="209" t="s">
        <v>19</v>
      </c>
      <c r="F184" s="210" t="s">
        <v>1805</v>
      </c>
      <c r="G184" s="208"/>
      <c r="H184" s="211">
        <v>9.68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173</v>
      </c>
      <c r="AU184" s="217" t="s">
        <v>84</v>
      </c>
      <c r="AV184" s="14" t="s">
        <v>84</v>
      </c>
      <c r="AW184" s="14" t="s">
        <v>35</v>
      </c>
      <c r="AX184" s="14" t="s">
        <v>75</v>
      </c>
      <c r="AY184" s="217" t="s">
        <v>159</v>
      </c>
    </row>
    <row r="185" spans="2:51" s="13" customFormat="1" ht="11.25">
      <c r="B185" s="197"/>
      <c r="C185" s="198"/>
      <c r="D185" s="190" t="s">
        <v>173</v>
      </c>
      <c r="E185" s="199" t="s">
        <v>19</v>
      </c>
      <c r="F185" s="200" t="s">
        <v>1714</v>
      </c>
      <c r="G185" s="198"/>
      <c r="H185" s="199" t="s">
        <v>19</v>
      </c>
      <c r="I185" s="201"/>
      <c r="J185" s="198"/>
      <c r="K185" s="198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173</v>
      </c>
      <c r="AU185" s="206" t="s">
        <v>84</v>
      </c>
      <c r="AV185" s="13" t="s">
        <v>80</v>
      </c>
      <c r="AW185" s="13" t="s">
        <v>35</v>
      </c>
      <c r="AX185" s="13" t="s">
        <v>75</v>
      </c>
      <c r="AY185" s="206" t="s">
        <v>159</v>
      </c>
    </row>
    <row r="186" spans="2:51" s="14" customFormat="1" ht="11.25">
      <c r="B186" s="207"/>
      <c r="C186" s="208"/>
      <c r="D186" s="190" t="s">
        <v>173</v>
      </c>
      <c r="E186" s="209" t="s">
        <v>19</v>
      </c>
      <c r="F186" s="210" t="s">
        <v>1806</v>
      </c>
      <c r="G186" s="208"/>
      <c r="H186" s="211">
        <v>5.1749999999999998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173</v>
      </c>
      <c r="AU186" s="217" t="s">
        <v>84</v>
      </c>
      <c r="AV186" s="14" t="s">
        <v>84</v>
      </c>
      <c r="AW186" s="14" t="s">
        <v>35</v>
      </c>
      <c r="AX186" s="14" t="s">
        <v>75</v>
      </c>
      <c r="AY186" s="217" t="s">
        <v>159</v>
      </c>
    </row>
    <row r="187" spans="2:51" s="13" customFormat="1" ht="11.25">
      <c r="B187" s="197"/>
      <c r="C187" s="198"/>
      <c r="D187" s="190" t="s">
        <v>173</v>
      </c>
      <c r="E187" s="199" t="s">
        <v>19</v>
      </c>
      <c r="F187" s="200" t="s">
        <v>920</v>
      </c>
      <c r="G187" s="198"/>
      <c r="H187" s="199" t="s">
        <v>19</v>
      </c>
      <c r="I187" s="201"/>
      <c r="J187" s="198"/>
      <c r="K187" s="198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173</v>
      </c>
      <c r="AU187" s="206" t="s">
        <v>84</v>
      </c>
      <c r="AV187" s="13" t="s">
        <v>80</v>
      </c>
      <c r="AW187" s="13" t="s">
        <v>35</v>
      </c>
      <c r="AX187" s="13" t="s">
        <v>75</v>
      </c>
      <c r="AY187" s="206" t="s">
        <v>159</v>
      </c>
    </row>
    <row r="188" spans="2:51" s="14" customFormat="1" ht="11.25">
      <c r="B188" s="207"/>
      <c r="C188" s="208"/>
      <c r="D188" s="190" t="s">
        <v>173</v>
      </c>
      <c r="E188" s="209" t="s">
        <v>19</v>
      </c>
      <c r="F188" s="210" t="s">
        <v>1799</v>
      </c>
      <c r="G188" s="208"/>
      <c r="H188" s="211">
        <v>-9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173</v>
      </c>
      <c r="AU188" s="217" t="s">
        <v>84</v>
      </c>
      <c r="AV188" s="14" t="s">
        <v>84</v>
      </c>
      <c r="AW188" s="14" t="s">
        <v>35</v>
      </c>
      <c r="AX188" s="14" t="s">
        <v>75</v>
      </c>
      <c r="AY188" s="217" t="s">
        <v>159</v>
      </c>
    </row>
    <row r="189" spans="2:51" s="16" customFormat="1" ht="11.25">
      <c r="B189" s="246"/>
      <c r="C189" s="247"/>
      <c r="D189" s="190" t="s">
        <v>173</v>
      </c>
      <c r="E189" s="248" t="s">
        <v>19</v>
      </c>
      <c r="F189" s="249" t="s">
        <v>1796</v>
      </c>
      <c r="G189" s="247"/>
      <c r="H189" s="250">
        <v>51.713999999999999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173</v>
      </c>
      <c r="AU189" s="256" t="s">
        <v>84</v>
      </c>
      <c r="AV189" s="16" t="s">
        <v>87</v>
      </c>
      <c r="AW189" s="16" t="s">
        <v>35</v>
      </c>
      <c r="AX189" s="16" t="s">
        <v>75</v>
      </c>
      <c r="AY189" s="256" t="s">
        <v>159</v>
      </c>
    </row>
    <row r="190" spans="2:51" s="13" customFormat="1" ht="11.25">
      <c r="B190" s="197"/>
      <c r="C190" s="198"/>
      <c r="D190" s="190" t="s">
        <v>173</v>
      </c>
      <c r="E190" s="199" t="s">
        <v>19</v>
      </c>
      <c r="F190" s="200" t="s">
        <v>1746</v>
      </c>
      <c r="G190" s="198"/>
      <c r="H190" s="199" t="s">
        <v>19</v>
      </c>
      <c r="I190" s="201"/>
      <c r="J190" s="198"/>
      <c r="K190" s="198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173</v>
      </c>
      <c r="AU190" s="206" t="s">
        <v>84</v>
      </c>
      <c r="AV190" s="13" t="s">
        <v>80</v>
      </c>
      <c r="AW190" s="13" t="s">
        <v>35</v>
      </c>
      <c r="AX190" s="13" t="s">
        <v>75</v>
      </c>
      <c r="AY190" s="206" t="s">
        <v>159</v>
      </c>
    </row>
    <row r="191" spans="2:51" s="13" customFormat="1" ht="11.25">
      <c r="B191" s="197"/>
      <c r="C191" s="198"/>
      <c r="D191" s="190" t="s">
        <v>173</v>
      </c>
      <c r="E191" s="199" t="s">
        <v>19</v>
      </c>
      <c r="F191" s="200" t="s">
        <v>1807</v>
      </c>
      <c r="G191" s="198"/>
      <c r="H191" s="199" t="s">
        <v>19</v>
      </c>
      <c r="I191" s="201"/>
      <c r="J191" s="198"/>
      <c r="K191" s="198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173</v>
      </c>
      <c r="AU191" s="206" t="s">
        <v>84</v>
      </c>
      <c r="AV191" s="13" t="s">
        <v>80</v>
      </c>
      <c r="AW191" s="13" t="s">
        <v>35</v>
      </c>
      <c r="AX191" s="13" t="s">
        <v>75</v>
      </c>
      <c r="AY191" s="206" t="s">
        <v>159</v>
      </c>
    </row>
    <row r="192" spans="2:51" s="14" customFormat="1" ht="11.25">
      <c r="B192" s="207"/>
      <c r="C192" s="208"/>
      <c r="D192" s="190" t="s">
        <v>173</v>
      </c>
      <c r="E192" s="209" t="s">
        <v>19</v>
      </c>
      <c r="F192" s="210" t="s">
        <v>1808</v>
      </c>
      <c r="G192" s="208"/>
      <c r="H192" s="211">
        <v>67.759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173</v>
      </c>
      <c r="AU192" s="217" t="s">
        <v>84</v>
      </c>
      <c r="AV192" s="14" t="s">
        <v>84</v>
      </c>
      <c r="AW192" s="14" t="s">
        <v>35</v>
      </c>
      <c r="AX192" s="14" t="s">
        <v>75</v>
      </c>
      <c r="AY192" s="217" t="s">
        <v>159</v>
      </c>
    </row>
    <row r="193" spans="2:51" s="13" customFormat="1" ht="11.25">
      <c r="B193" s="197"/>
      <c r="C193" s="198"/>
      <c r="D193" s="190" t="s">
        <v>173</v>
      </c>
      <c r="E193" s="199" t="s">
        <v>19</v>
      </c>
      <c r="F193" s="200" t="s">
        <v>1017</v>
      </c>
      <c r="G193" s="198"/>
      <c r="H193" s="199" t="s">
        <v>19</v>
      </c>
      <c r="I193" s="201"/>
      <c r="J193" s="198"/>
      <c r="K193" s="198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173</v>
      </c>
      <c r="AU193" s="206" t="s">
        <v>84</v>
      </c>
      <c r="AV193" s="13" t="s">
        <v>80</v>
      </c>
      <c r="AW193" s="13" t="s">
        <v>35</v>
      </c>
      <c r="AX193" s="13" t="s">
        <v>75</v>
      </c>
      <c r="AY193" s="206" t="s">
        <v>159</v>
      </c>
    </row>
    <row r="194" spans="2:51" s="14" customFormat="1" ht="11.25">
      <c r="B194" s="207"/>
      <c r="C194" s="208"/>
      <c r="D194" s="190" t="s">
        <v>173</v>
      </c>
      <c r="E194" s="209" t="s">
        <v>19</v>
      </c>
      <c r="F194" s="210" t="s">
        <v>1809</v>
      </c>
      <c r="G194" s="208"/>
      <c r="H194" s="211">
        <v>9.33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173</v>
      </c>
      <c r="AU194" s="217" t="s">
        <v>84</v>
      </c>
      <c r="AV194" s="14" t="s">
        <v>84</v>
      </c>
      <c r="AW194" s="14" t="s">
        <v>35</v>
      </c>
      <c r="AX194" s="14" t="s">
        <v>75</v>
      </c>
      <c r="AY194" s="217" t="s">
        <v>159</v>
      </c>
    </row>
    <row r="195" spans="2:51" s="13" customFormat="1" ht="11.25">
      <c r="B195" s="197"/>
      <c r="C195" s="198"/>
      <c r="D195" s="190" t="s">
        <v>173</v>
      </c>
      <c r="E195" s="199" t="s">
        <v>19</v>
      </c>
      <c r="F195" s="200" t="s">
        <v>920</v>
      </c>
      <c r="G195" s="198"/>
      <c r="H195" s="199" t="s">
        <v>19</v>
      </c>
      <c r="I195" s="201"/>
      <c r="J195" s="198"/>
      <c r="K195" s="198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173</v>
      </c>
      <c r="AU195" s="206" t="s">
        <v>84</v>
      </c>
      <c r="AV195" s="13" t="s">
        <v>80</v>
      </c>
      <c r="AW195" s="13" t="s">
        <v>35</v>
      </c>
      <c r="AX195" s="13" t="s">
        <v>75</v>
      </c>
      <c r="AY195" s="206" t="s">
        <v>159</v>
      </c>
    </row>
    <row r="196" spans="2:51" s="14" customFormat="1" ht="11.25">
      <c r="B196" s="207"/>
      <c r="C196" s="208"/>
      <c r="D196" s="190" t="s">
        <v>173</v>
      </c>
      <c r="E196" s="209" t="s">
        <v>19</v>
      </c>
      <c r="F196" s="210" t="s">
        <v>1810</v>
      </c>
      <c r="G196" s="208"/>
      <c r="H196" s="211">
        <v>-10.8</v>
      </c>
      <c r="I196" s="212"/>
      <c r="J196" s="208"/>
      <c r="K196" s="208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173</v>
      </c>
      <c r="AU196" s="217" t="s">
        <v>84</v>
      </c>
      <c r="AV196" s="14" t="s">
        <v>84</v>
      </c>
      <c r="AW196" s="14" t="s">
        <v>35</v>
      </c>
      <c r="AX196" s="14" t="s">
        <v>75</v>
      </c>
      <c r="AY196" s="217" t="s">
        <v>159</v>
      </c>
    </row>
    <row r="197" spans="2:51" s="16" customFormat="1" ht="11.25">
      <c r="B197" s="246"/>
      <c r="C197" s="247"/>
      <c r="D197" s="190" t="s">
        <v>173</v>
      </c>
      <c r="E197" s="248" t="s">
        <v>19</v>
      </c>
      <c r="F197" s="249" t="s">
        <v>1796</v>
      </c>
      <c r="G197" s="247"/>
      <c r="H197" s="250">
        <v>66.289000000000001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173</v>
      </c>
      <c r="AU197" s="256" t="s">
        <v>84</v>
      </c>
      <c r="AV197" s="16" t="s">
        <v>87</v>
      </c>
      <c r="AW197" s="16" t="s">
        <v>35</v>
      </c>
      <c r="AX197" s="16" t="s">
        <v>75</v>
      </c>
      <c r="AY197" s="256" t="s">
        <v>159</v>
      </c>
    </row>
    <row r="198" spans="2:51" s="13" customFormat="1" ht="11.25">
      <c r="B198" s="197"/>
      <c r="C198" s="198"/>
      <c r="D198" s="190" t="s">
        <v>173</v>
      </c>
      <c r="E198" s="199" t="s">
        <v>19</v>
      </c>
      <c r="F198" s="200" t="s">
        <v>1748</v>
      </c>
      <c r="G198" s="198"/>
      <c r="H198" s="199" t="s">
        <v>19</v>
      </c>
      <c r="I198" s="201"/>
      <c r="J198" s="198"/>
      <c r="K198" s="198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173</v>
      </c>
      <c r="AU198" s="206" t="s">
        <v>84</v>
      </c>
      <c r="AV198" s="13" t="s">
        <v>80</v>
      </c>
      <c r="AW198" s="13" t="s">
        <v>35</v>
      </c>
      <c r="AX198" s="13" t="s">
        <v>75</v>
      </c>
      <c r="AY198" s="206" t="s">
        <v>159</v>
      </c>
    </row>
    <row r="199" spans="2:51" s="13" customFormat="1" ht="11.25">
      <c r="B199" s="197"/>
      <c r="C199" s="198"/>
      <c r="D199" s="190" t="s">
        <v>173</v>
      </c>
      <c r="E199" s="199" t="s">
        <v>19</v>
      </c>
      <c r="F199" s="200" t="s">
        <v>1711</v>
      </c>
      <c r="G199" s="198"/>
      <c r="H199" s="199" t="s">
        <v>19</v>
      </c>
      <c r="I199" s="201"/>
      <c r="J199" s="198"/>
      <c r="K199" s="198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173</v>
      </c>
      <c r="AU199" s="206" t="s">
        <v>84</v>
      </c>
      <c r="AV199" s="13" t="s">
        <v>80</v>
      </c>
      <c r="AW199" s="13" t="s">
        <v>35</v>
      </c>
      <c r="AX199" s="13" t="s">
        <v>75</v>
      </c>
      <c r="AY199" s="206" t="s">
        <v>159</v>
      </c>
    </row>
    <row r="200" spans="2:51" s="14" customFormat="1" ht="11.25">
      <c r="B200" s="207"/>
      <c r="C200" s="208"/>
      <c r="D200" s="190" t="s">
        <v>173</v>
      </c>
      <c r="E200" s="209" t="s">
        <v>19</v>
      </c>
      <c r="F200" s="210" t="s">
        <v>1811</v>
      </c>
      <c r="G200" s="208"/>
      <c r="H200" s="211">
        <v>42.48</v>
      </c>
      <c r="I200" s="212"/>
      <c r="J200" s="208"/>
      <c r="K200" s="208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173</v>
      </c>
      <c r="AU200" s="217" t="s">
        <v>84</v>
      </c>
      <c r="AV200" s="14" t="s">
        <v>84</v>
      </c>
      <c r="AW200" s="14" t="s">
        <v>35</v>
      </c>
      <c r="AX200" s="14" t="s">
        <v>75</v>
      </c>
      <c r="AY200" s="217" t="s">
        <v>159</v>
      </c>
    </row>
    <row r="201" spans="2:51" s="13" customFormat="1" ht="11.25">
      <c r="B201" s="197"/>
      <c r="C201" s="198"/>
      <c r="D201" s="190" t="s">
        <v>173</v>
      </c>
      <c r="E201" s="199" t="s">
        <v>19</v>
      </c>
      <c r="F201" s="200" t="s">
        <v>1017</v>
      </c>
      <c r="G201" s="198"/>
      <c r="H201" s="199" t="s">
        <v>19</v>
      </c>
      <c r="I201" s="201"/>
      <c r="J201" s="198"/>
      <c r="K201" s="198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173</v>
      </c>
      <c r="AU201" s="206" t="s">
        <v>84</v>
      </c>
      <c r="AV201" s="13" t="s">
        <v>80</v>
      </c>
      <c r="AW201" s="13" t="s">
        <v>35</v>
      </c>
      <c r="AX201" s="13" t="s">
        <v>75</v>
      </c>
      <c r="AY201" s="206" t="s">
        <v>159</v>
      </c>
    </row>
    <row r="202" spans="2:51" s="14" customFormat="1" ht="11.25">
      <c r="B202" s="207"/>
      <c r="C202" s="208"/>
      <c r="D202" s="190" t="s">
        <v>173</v>
      </c>
      <c r="E202" s="209" t="s">
        <v>19</v>
      </c>
      <c r="F202" s="210" t="s">
        <v>1812</v>
      </c>
      <c r="G202" s="208"/>
      <c r="H202" s="211">
        <v>15.93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173</v>
      </c>
      <c r="AU202" s="217" t="s">
        <v>84</v>
      </c>
      <c r="AV202" s="14" t="s">
        <v>84</v>
      </c>
      <c r="AW202" s="14" t="s">
        <v>35</v>
      </c>
      <c r="AX202" s="14" t="s">
        <v>75</v>
      </c>
      <c r="AY202" s="217" t="s">
        <v>159</v>
      </c>
    </row>
    <row r="203" spans="2:51" s="13" customFormat="1" ht="11.25">
      <c r="B203" s="197"/>
      <c r="C203" s="198"/>
      <c r="D203" s="190" t="s">
        <v>173</v>
      </c>
      <c r="E203" s="199" t="s">
        <v>19</v>
      </c>
      <c r="F203" s="200" t="s">
        <v>920</v>
      </c>
      <c r="G203" s="198"/>
      <c r="H203" s="199" t="s">
        <v>19</v>
      </c>
      <c r="I203" s="201"/>
      <c r="J203" s="198"/>
      <c r="K203" s="198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173</v>
      </c>
      <c r="AU203" s="206" t="s">
        <v>84</v>
      </c>
      <c r="AV203" s="13" t="s">
        <v>80</v>
      </c>
      <c r="AW203" s="13" t="s">
        <v>35</v>
      </c>
      <c r="AX203" s="13" t="s">
        <v>75</v>
      </c>
      <c r="AY203" s="206" t="s">
        <v>159</v>
      </c>
    </row>
    <row r="204" spans="2:51" s="14" customFormat="1" ht="11.25">
      <c r="B204" s="207"/>
      <c r="C204" s="208"/>
      <c r="D204" s="190" t="s">
        <v>173</v>
      </c>
      <c r="E204" s="209" t="s">
        <v>19</v>
      </c>
      <c r="F204" s="210" t="s">
        <v>1813</v>
      </c>
      <c r="G204" s="208"/>
      <c r="H204" s="211">
        <v>-9</v>
      </c>
      <c r="I204" s="212"/>
      <c r="J204" s="208"/>
      <c r="K204" s="208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173</v>
      </c>
      <c r="AU204" s="217" t="s">
        <v>84</v>
      </c>
      <c r="AV204" s="14" t="s">
        <v>84</v>
      </c>
      <c r="AW204" s="14" t="s">
        <v>35</v>
      </c>
      <c r="AX204" s="14" t="s">
        <v>75</v>
      </c>
      <c r="AY204" s="217" t="s">
        <v>159</v>
      </c>
    </row>
    <row r="205" spans="2:51" s="16" customFormat="1" ht="11.25">
      <c r="B205" s="246"/>
      <c r="C205" s="247"/>
      <c r="D205" s="190" t="s">
        <v>173</v>
      </c>
      <c r="E205" s="248" t="s">
        <v>19</v>
      </c>
      <c r="F205" s="249" t="s">
        <v>1796</v>
      </c>
      <c r="G205" s="247"/>
      <c r="H205" s="250">
        <v>49.41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173</v>
      </c>
      <c r="AU205" s="256" t="s">
        <v>84</v>
      </c>
      <c r="AV205" s="16" t="s">
        <v>87</v>
      </c>
      <c r="AW205" s="16" t="s">
        <v>35</v>
      </c>
      <c r="AX205" s="16" t="s">
        <v>75</v>
      </c>
      <c r="AY205" s="256" t="s">
        <v>159</v>
      </c>
    </row>
    <row r="206" spans="2:51" s="13" customFormat="1" ht="11.25">
      <c r="B206" s="197"/>
      <c r="C206" s="198"/>
      <c r="D206" s="190" t="s">
        <v>173</v>
      </c>
      <c r="E206" s="199" t="s">
        <v>19</v>
      </c>
      <c r="F206" s="200" t="s">
        <v>1750</v>
      </c>
      <c r="G206" s="198"/>
      <c r="H206" s="199" t="s">
        <v>19</v>
      </c>
      <c r="I206" s="201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173</v>
      </c>
      <c r="AU206" s="206" t="s">
        <v>84</v>
      </c>
      <c r="AV206" s="13" t="s">
        <v>80</v>
      </c>
      <c r="AW206" s="13" t="s">
        <v>35</v>
      </c>
      <c r="AX206" s="13" t="s">
        <v>75</v>
      </c>
      <c r="AY206" s="206" t="s">
        <v>159</v>
      </c>
    </row>
    <row r="207" spans="2:51" s="13" customFormat="1" ht="11.25">
      <c r="B207" s="197"/>
      <c r="C207" s="198"/>
      <c r="D207" s="190" t="s">
        <v>173</v>
      </c>
      <c r="E207" s="199" t="s">
        <v>19</v>
      </c>
      <c r="F207" s="200" t="s">
        <v>1814</v>
      </c>
      <c r="G207" s="198"/>
      <c r="H207" s="199" t="s">
        <v>19</v>
      </c>
      <c r="I207" s="201"/>
      <c r="J207" s="198"/>
      <c r="K207" s="198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173</v>
      </c>
      <c r="AU207" s="206" t="s">
        <v>84</v>
      </c>
      <c r="AV207" s="13" t="s">
        <v>80</v>
      </c>
      <c r="AW207" s="13" t="s">
        <v>35</v>
      </c>
      <c r="AX207" s="13" t="s">
        <v>75</v>
      </c>
      <c r="AY207" s="206" t="s">
        <v>159</v>
      </c>
    </row>
    <row r="208" spans="2:51" s="14" customFormat="1" ht="11.25">
      <c r="B208" s="207"/>
      <c r="C208" s="208"/>
      <c r="D208" s="190" t="s">
        <v>173</v>
      </c>
      <c r="E208" s="209" t="s">
        <v>19</v>
      </c>
      <c r="F208" s="210" t="s">
        <v>1815</v>
      </c>
      <c r="G208" s="208"/>
      <c r="H208" s="211">
        <v>24.574999999999999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173</v>
      </c>
      <c r="AU208" s="217" t="s">
        <v>84</v>
      </c>
      <c r="AV208" s="14" t="s">
        <v>84</v>
      </c>
      <c r="AW208" s="14" t="s">
        <v>35</v>
      </c>
      <c r="AX208" s="14" t="s">
        <v>75</v>
      </c>
      <c r="AY208" s="217" t="s">
        <v>159</v>
      </c>
    </row>
    <row r="209" spans="2:51" s="13" customFormat="1" ht="11.25">
      <c r="B209" s="197"/>
      <c r="C209" s="198"/>
      <c r="D209" s="190" t="s">
        <v>173</v>
      </c>
      <c r="E209" s="199" t="s">
        <v>19</v>
      </c>
      <c r="F209" s="200" t="s">
        <v>1017</v>
      </c>
      <c r="G209" s="198"/>
      <c r="H209" s="199" t="s">
        <v>19</v>
      </c>
      <c r="I209" s="201"/>
      <c r="J209" s="198"/>
      <c r="K209" s="198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173</v>
      </c>
      <c r="AU209" s="206" t="s">
        <v>84</v>
      </c>
      <c r="AV209" s="13" t="s">
        <v>80</v>
      </c>
      <c r="AW209" s="13" t="s">
        <v>35</v>
      </c>
      <c r="AX209" s="13" t="s">
        <v>75</v>
      </c>
      <c r="AY209" s="206" t="s">
        <v>159</v>
      </c>
    </row>
    <row r="210" spans="2:51" s="14" customFormat="1" ht="11.25">
      <c r="B210" s="207"/>
      <c r="C210" s="208"/>
      <c r="D210" s="190" t="s">
        <v>173</v>
      </c>
      <c r="E210" s="209" t="s">
        <v>19</v>
      </c>
      <c r="F210" s="210" t="s">
        <v>1816</v>
      </c>
      <c r="G210" s="208"/>
      <c r="H210" s="211">
        <v>6.04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173</v>
      </c>
      <c r="AU210" s="217" t="s">
        <v>84</v>
      </c>
      <c r="AV210" s="14" t="s">
        <v>84</v>
      </c>
      <c r="AW210" s="14" t="s">
        <v>35</v>
      </c>
      <c r="AX210" s="14" t="s">
        <v>75</v>
      </c>
      <c r="AY210" s="217" t="s">
        <v>159</v>
      </c>
    </row>
    <row r="211" spans="2:51" s="13" customFormat="1" ht="11.25">
      <c r="B211" s="197"/>
      <c r="C211" s="198"/>
      <c r="D211" s="190" t="s">
        <v>173</v>
      </c>
      <c r="E211" s="199" t="s">
        <v>19</v>
      </c>
      <c r="F211" s="200" t="s">
        <v>1714</v>
      </c>
      <c r="G211" s="198"/>
      <c r="H211" s="199" t="s">
        <v>19</v>
      </c>
      <c r="I211" s="201"/>
      <c r="J211" s="198"/>
      <c r="K211" s="198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173</v>
      </c>
      <c r="AU211" s="206" t="s">
        <v>84</v>
      </c>
      <c r="AV211" s="13" t="s">
        <v>80</v>
      </c>
      <c r="AW211" s="13" t="s">
        <v>35</v>
      </c>
      <c r="AX211" s="13" t="s">
        <v>75</v>
      </c>
      <c r="AY211" s="206" t="s">
        <v>159</v>
      </c>
    </row>
    <row r="212" spans="2:51" s="14" customFormat="1" ht="11.25">
      <c r="B212" s="207"/>
      <c r="C212" s="208"/>
      <c r="D212" s="190" t="s">
        <v>173</v>
      </c>
      <c r="E212" s="209" t="s">
        <v>19</v>
      </c>
      <c r="F212" s="210" t="s">
        <v>1817</v>
      </c>
      <c r="G212" s="208"/>
      <c r="H212" s="211">
        <v>1.56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173</v>
      </c>
      <c r="AU212" s="217" t="s">
        <v>84</v>
      </c>
      <c r="AV212" s="14" t="s">
        <v>84</v>
      </c>
      <c r="AW212" s="14" t="s">
        <v>35</v>
      </c>
      <c r="AX212" s="14" t="s">
        <v>75</v>
      </c>
      <c r="AY212" s="217" t="s">
        <v>159</v>
      </c>
    </row>
    <row r="213" spans="2:51" s="13" customFormat="1" ht="11.25">
      <c r="B213" s="197"/>
      <c r="C213" s="198"/>
      <c r="D213" s="190" t="s">
        <v>173</v>
      </c>
      <c r="E213" s="199" t="s">
        <v>19</v>
      </c>
      <c r="F213" s="200" t="s">
        <v>920</v>
      </c>
      <c r="G213" s="198"/>
      <c r="H213" s="199" t="s">
        <v>19</v>
      </c>
      <c r="I213" s="201"/>
      <c r="J213" s="198"/>
      <c r="K213" s="198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173</v>
      </c>
      <c r="AU213" s="206" t="s">
        <v>84</v>
      </c>
      <c r="AV213" s="13" t="s">
        <v>80</v>
      </c>
      <c r="AW213" s="13" t="s">
        <v>35</v>
      </c>
      <c r="AX213" s="13" t="s">
        <v>75</v>
      </c>
      <c r="AY213" s="206" t="s">
        <v>159</v>
      </c>
    </row>
    <row r="214" spans="2:51" s="14" customFormat="1" ht="11.25">
      <c r="B214" s="207"/>
      <c r="C214" s="208"/>
      <c r="D214" s="190" t="s">
        <v>173</v>
      </c>
      <c r="E214" s="209" t="s">
        <v>19</v>
      </c>
      <c r="F214" s="210" t="s">
        <v>1818</v>
      </c>
      <c r="G214" s="208"/>
      <c r="H214" s="211">
        <v>-4.68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173</v>
      </c>
      <c r="AU214" s="217" t="s">
        <v>84</v>
      </c>
      <c r="AV214" s="14" t="s">
        <v>84</v>
      </c>
      <c r="AW214" s="14" t="s">
        <v>35</v>
      </c>
      <c r="AX214" s="14" t="s">
        <v>75</v>
      </c>
      <c r="AY214" s="217" t="s">
        <v>159</v>
      </c>
    </row>
    <row r="215" spans="2:51" s="16" customFormat="1" ht="11.25">
      <c r="B215" s="246"/>
      <c r="C215" s="247"/>
      <c r="D215" s="190" t="s">
        <v>173</v>
      </c>
      <c r="E215" s="248" t="s">
        <v>19</v>
      </c>
      <c r="F215" s="249" t="s">
        <v>1796</v>
      </c>
      <c r="G215" s="247"/>
      <c r="H215" s="250">
        <v>27.494999999999997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173</v>
      </c>
      <c r="AU215" s="256" t="s">
        <v>84</v>
      </c>
      <c r="AV215" s="16" t="s">
        <v>87</v>
      </c>
      <c r="AW215" s="16" t="s">
        <v>35</v>
      </c>
      <c r="AX215" s="16" t="s">
        <v>75</v>
      </c>
      <c r="AY215" s="256" t="s">
        <v>159</v>
      </c>
    </row>
    <row r="216" spans="2:51" s="13" customFormat="1" ht="11.25">
      <c r="B216" s="197"/>
      <c r="C216" s="198"/>
      <c r="D216" s="190" t="s">
        <v>173</v>
      </c>
      <c r="E216" s="199" t="s">
        <v>19</v>
      </c>
      <c r="F216" s="200" t="s">
        <v>1752</v>
      </c>
      <c r="G216" s="198"/>
      <c r="H216" s="199" t="s">
        <v>19</v>
      </c>
      <c r="I216" s="201"/>
      <c r="J216" s="198"/>
      <c r="K216" s="198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173</v>
      </c>
      <c r="AU216" s="206" t="s">
        <v>84</v>
      </c>
      <c r="AV216" s="13" t="s">
        <v>80</v>
      </c>
      <c r="AW216" s="13" t="s">
        <v>35</v>
      </c>
      <c r="AX216" s="13" t="s">
        <v>75</v>
      </c>
      <c r="AY216" s="206" t="s">
        <v>159</v>
      </c>
    </row>
    <row r="217" spans="2:51" s="13" customFormat="1" ht="11.25">
      <c r="B217" s="197"/>
      <c r="C217" s="198"/>
      <c r="D217" s="190" t="s">
        <v>173</v>
      </c>
      <c r="E217" s="199" t="s">
        <v>19</v>
      </c>
      <c r="F217" s="200" t="s">
        <v>1711</v>
      </c>
      <c r="G217" s="198"/>
      <c r="H217" s="199" t="s">
        <v>19</v>
      </c>
      <c r="I217" s="201"/>
      <c r="J217" s="198"/>
      <c r="K217" s="198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173</v>
      </c>
      <c r="AU217" s="206" t="s">
        <v>84</v>
      </c>
      <c r="AV217" s="13" t="s">
        <v>80</v>
      </c>
      <c r="AW217" s="13" t="s">
        <v>35</v>
      </c>
      <c r="AX217" s="13" t="s">
        <v>75</v>
      </c>
      <c r="AY217" s="206" t="s">
        <v>159</v>
      </c>
    </row>
    <row r="218" spans="2:51" s="14" customFormat="1" ht="11.25">
      <c r="B218" s="207"/>
      <c r="C218" s="208"/>
      <c r="D218" s="190" t="s">
        <v>173</v>
      </c>
      <c r="E218" s="209" t="s">
        <v>19</v>
      </c>
      <c r="F218" s="210" t="s">
        <v>1819</v>
      </c>
      <c r="G218" s="208"/>
      <c r="H218" s="211">
        <v>18.29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173</v>
      </c>
      <c r="AU218" s="217" t="s">
        <v>84</v>
      </c>
      <c r="AV218" s="14" t="s">
        <v>84</v>
      </c>
      <c r="AW218" s="14" t="s">
        <v>35</v>
      </c>
      <c r="AX218" s="14" t="s">
        <v>75</v>
      </c>
      <c r="AY218" s="217" t="s">
        <v>159</v>
      </c>
    </row>
    <row r="219" spans="2:51" s="13" customFormat="1" ht="11.25">
      <c r="B219" s="197"/>
      <c r="C219" s="198"/>
      <c r="D219" s="190" t="s">
        <v>173</v>
      </c>
      <c r="E219" s="199" t="s">
        <v>19</v>
      </c>
      <c r="F219" s="200" t="s">
        <v>1017</v>
      </c>
      <c r="G219" s="198"/>
      <c r="H219" s="199" t="s">
        <v>19</v>
      </c>
      <c r="I219" s="201"/>
      <c r="J219" s="198"/>
      <c r="K219" s="198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173</v>
      </c>
      <c r="AU219" s="206" t="s">
        <v>84</v>
      </c>
      <c r="AV219" s="13" t="s">
        <v>80</v>
      </c>
      <c r="AW219" s="13" t="s">
        <v>35</v>
      </c>
      <c r="AX219" s="13" t="s">
        <v>75</v>
      </c>
      <c r="AY219" s="206" t="s">
        <v>159</v>
      </c>
    </row>
    <row r="220" spans="2:51" s="14" customFormat="1" ht="11.25">
      <c r="B220" s="207"/>
      <c r="C220" s="208"/>
      <c r="D220" s="190" t="s">
        <v>173</v>
      </c>
      <c r="E220" s="209" t="s">
        <v>19</v>
      </c>
      <c r="F220" s="210" t="s">
        <v>1713</v>
      </c>
      <c r="G220" s="208"/>
      <c r="H220" s="211">
        <v>5.1100000000000003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173</v>
      </c>
      <c r="AU220" s="217" t="s">
        <v>84</v>
      </c>
      <c r="AV220" s="14" t="s">
        <v>84</v>
      </c>
      <c r="AW220" s="14" t="s">
        <v>35</v>
      </c>
      <c r="AX220" s="14" t="s">
        <v>75</v>
      </c>
      <c r="AY220" s="217" t="s">
        <v>159</v>
      </c>
    </row>
    <row r="221" spans="2:51" s="13" customFormat="1" ht="11.25">
      <c r="B221" s="197"/>
      <c r="C221" s="198"/>
      <c r="D221" s="190" t="s">
        <v>173</v>
      </c>
      <c r="E221" s="199" t="s">
        <v>19</v>
      </c>
      <c r="F221" s="200" t="s">
        <v>1714</v>
      </c>
      <c r="G221" s="198"/>
      <c r="H221" s="199" t="s">
        <v>19</v>
      </c>
      <c r="I221" s="201"/>
      <c r="J221" s="198"/>
      <c r="K221" s="198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173</v>
      </c>
      <c r="AU221" s="206" t="s">
        <v>84</v>
      </c>
      <c r="AV221" s="13" t="s">
        <v>80</v>
      </c>
      <c r="AW221" s="13" t="s">
        <v>35</v>
      </c>
      <c r="AX221" s="13" t="s">
        <v>75</v>
      </c>
      <c r="AY221" s="206" t="s">
        <v>159</v>
      </c>
    </row>
    <row r="222" spans="2:51" s="14" customFormat="1" ht="11.25">
      <c r="B222" s="207"/>
      <c r="C222" s="208"/>
      <c r="D222" s="190" t="s">
        <v>173</v>
      </c>
      <c r="E222" s="209" t="s">
        <v>19</v>
      </c>
      <c r="F222" s="210" t="s">
        <v>1715</v>
      </c>
      <c r="G222" s="208"/>
      <c r="H222" s="211">
        <v>0.48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173</v>
      </c>
      <c r="AU222" s="217" t="s">
        <v>84</v>
      </c>
      <c r="AV222" s="14" t="s">
        <v>84</v>
      </c>
      <c r="AW222" s="14" t="s">
        <v>35</v>
      </c>
      <c r="AX222" s="14" t="s">
        <v>75</v>
      </c>
      <c r="AY222" s="217" t="s">
        <v>159</v>
      </c>
    </row>
    <row r="223" spans="2:51" s="13" customFormat="1" ht="11.25">
      <c r="B223" s="197"/>
      <c r="C223" s="198"/>
      <c r="D223" s="190" t="s">
        <v>173</v>
      </c>
      <c r="E223" s="199" t="s">
        <v>19</v>
      </c>
      <c r="F223" s="200" t="s">
        <v>920</v>
      </c>
      <c r="G223" s="198"/>
      <c r="H223" s="199" t="s">
        <v>19</v>
      </c>
      <c r="I223" s="201"/>
      <c r="J223" s="198"/>
      <c r="K223" s="198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173</v>
      </c>
      <c r="AU223" s="206" t="s">
        <v>84</v>
      </c>
      <c r="AV223" s="13" t="s">
        <v>80</v>
      </c>
      <c r="AW223" s="13" t="s">
        <v>35</v>
      </c>
      <c r="AX223" s="13" t="s">
        <v>75</v>
      </c>
      <c r="AY223" s="206" t="s">
        <v>159</v>
      </c>
    </row>
    <row r="224" spans="2:51" s="14" customFormat="1" ht="11.25">
      <c r="B224" s="207"/>
      <c r="C224" s="208"/>
      <c r="D224" s="190" t="s">
        <v>173</v>
      </c>
      <c r="E224" s="209" t="s">
        <v>19</v>
      </c>
      <c r="F224" s="210" t="s">
        <v>1716</v>
      </c>
      <c r="G224" s="208"/>
      <c r="H224" s="211">
        <v>-2.34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173</v>
      </c>
      <c r="AU224" s="217" t="s">
        <v>84</v>
      </c>
      <c r="AV224" s="14" t="s">
        <v>84</v>
      </c>
      <c r="AW224" s="14" t="s">
        <v>35</v>
      </c>
      <c r="AX224" s="14" t="s">
        <v>75</v>
      </c>
      <c r="AY224" s="217" t="s">
        <v>159</v>
      </c>
    </row>
    <row r="225" spans="1:51" s="16" customFormat="1" ht="11.25">
      <c r="B225" s="246"/>
      <c r="C225" s="247"/>
      <c r="D225" s="190" t="s">
        <v>173</v>
      </c>
      <c r="E225" s="248" t="s">
        <v>19</v>
      </c>
      <c r="F225" s="249" t="s">
        <v>1796</v>
      </c>
      <c r="G225" s="247"/>
      <c r="H225" s="250">
        <v>21.54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173</v>
      </c>
      <c r="AU225" s="256" t="s">
        <v>84</v>
      </c>
      <c r="AV225" s="16" t="s">
        <v>87</v>
      </c>
      <c r="AW225" s="16" t="s">
        <v>35</v>
      </c>
      <c r="AX225" s="16" t="s">
        <v>75</v>
      </c>
      <c r="AY225" s="256" t="s">
        <v>159</v>
      </c>
    </row>
    <row r="226" spans="1:51" s="15" customFormat="1" ht="11.25">
      <c r="B226" s="218"/>
      <c r="C226" s="219"/>
      <c r="D226" s="190" t="s">
        <v>173</v>
      </c>
      <c r="E226" s="220" t="s">
        <v>19</v>
      </c>
      <c r="F226" s="221" t="s">
        <v>272</v>
      </c>
      <c r="G226" s="219"/>
      <c r="H226" s="222">
        <v>362.66600000000011</v>
      </c>
      <c r="I226" s="223"/>
      <c r="J226" s="219"/>
      <c r="K226" s="219"/>
      <c r="L226" s="224"/>
      <c r="M226" s="243"/>
      <c r="N226" s="244"/>
      <c r="O226" s="244"/>
      <c r="P226" s="244"/>
      <c r="Q226" s="244"/>
      <c r="R226" s="244"/>
      <c r="S226" s="244"/>
      <c r="T226" s="245"/>
      <c r="AT226" s="228" t="s">
        <v>173</v>
      </c>
      <c r="AU226" s="228" t="s">
        <v>84</v>
      </c>
      <c r="AV226" s="15" t="s">
        <v>90</v>
      </c>
      <c r="AW226" s="15" t="s">
        <v>35</v>
      </c>
      <c r="AX226" s="15" t="s">
        <v>80</v>
      </c>
      <c r="AY226" s="228" t="s">
        <v>159</v>
      </c>
    </row>
    <row r="227" spans="1:51" s="2" customFormat="1" ht="6.95" customHeight="1">
      <c r="A227" s="37"/>
      <c r="B227" s="50"/>
      <c r="C227" s="51"/>
      <c r="D227" s="51"/>
      <c r="E227" s="51"/>
      <c r="F227" s="51"/>
      <c r="G227" s="51"/>
      <c r="H227" s="51"/>
      <c r="I227" s="51"/>
      <c r="J227" s="51"/>
      <c r="K227" s="51"/>
      <c r="L227" s="42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algorithmName="SHA-512" hashValue="fFDOVCrZePL9yGkI4MrZfDyL4q3BHHidsm3r+UQTL6PJC8XNco446h1kxkfClBHOeSMs08EQa2A3u1FhAVCbhw==" saltValue="jTBXBt4Yul01tXXqo0X1B98XJ9+8TJFRsA6KMDBFAb7PVr+RApQKvObYf8aQIZ0h6d3i4FCLpjEGAUZcQbnODA==" spinCount="100000" sheet="1" objects="1" scenarios="1" formatColumns="0" formatRows="0" autoFilter="0"/>
  <autoFilter ref="C87:K226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114" r:id="rId1"/>
    <hyperlink ref="F123" r:id="rId2"/>
    <hyperlink ref="F128" r:id="rId3"/>
    <hyperlink ref="F133" r:id="rId4"/>
    <hyperlink ref="F149" r:id="rId5"/>
    <hyperlink ref="F153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20" t="s">
        <v>113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84</v>
      </c>
    </row>
    <row r="4" spans="1:46" s="1" customFormat="1" ht="24.95" customHeight="1">
      <c r="B4" s="23"/>
      <c r="D4" s="107" t="s">
        <v>118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2" t="str">
        <f>'Rekapitulace stavby'!K6</f>
        <v>Oprava a údržba podloubí a části vekovních fasád Mírové nám., Bílina</v>
      </c>
      <c r="F7" s="403"/>
      <c r="G7" s="403"/>
      <c r="H7" s="403"/>
      <c r="L7" s="23"/>
    </row>
    <row r="8" spans="1:46" s="2" customFormat="1" ht="12" customHeight="1">
      <c r="A8" s="37"/>
      <c r="B8" s="42"/>
      <c r="C8" s="37"/>
      <c r="D8" s="109" t="s">
        <v>119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4" t="s">
        <v>1820</v>
      </c>
      <c r="F9" s="405"/>
      <c r="G9" s="405"/>
      <c r="H9" s="405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6. 12. 2024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30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31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33</v>
      </c>
      <c r="E20" s="37"/>
      <c r="F20" s="37"/>
      <c r="G20" s="37"/>
      <c r="H20" s="37"/>
      <c r="I20" s="109" t="s">
        <v>26</v>
      </c>
      <c r="J20" s="111" t="str">
        <f>IF('Rekapitulace stavby'!AN16="","",'Rekapitulace stavby'!AN16)</f>
        <v/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tr">
        <f>IF('Rekapitulace stavby'!E17="","",'Rekapitulace stavby'!E17)</f>
        <v xml:space="preserve"> </v>
      </c>
      <c r="F21" s="37"/>
      <c r="G21" s="37"/>
      <c r="H21" s="37"/>
      <c r="I21" s="109" t="s">
        <v>29</v>
      </c>
      <c r="J21" s="111" t="str">
        <f>IF('Rekapitulace stavby'!AN17="","",'Rekapitulace stavby'!AN17)</f>
        <v/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36</v>
      </c>
      <c r="E23" s="37"/>
      <c r="F23" s="37"/>
      <c r="G23" s="37"/>
      <c r="H23" s="37"/>
      <c r="I23" s="109" t="s">
        <v>26</v>
      </c>
      <c r="J23" s="111" t="s">
        <v>37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38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39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3"/>
      <c r="B27" s="114"/>
      <c r="C27" s="113"/>
      <c r="D27" s="113"/>
      <c r="E27" s="408" t="s">
        <v>40</v>
      </c>
      <c r="F27" s="408"/>
      <c r="G27" s="408"/>
      <c r="H27" s="40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41</v>
      </c>
      <c r="E30" s="37"/>
      <c r="F30" s="37"/>
      <c r="G30" s="37"/>
      <c r="H30" s="37"/>
      <c r="I30" s="37"/>
      <c r="J30" s="118">
        <f>ROUND(J86,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43</v>
      </c>
      <c r="G32" s="37"/>
      <c r="H32" s="37"/>
      <c r="I32" s="119" t="s">
        <v>42</v>
      </c>
      <c r="J32" s="119" t="s">
        <v>44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45</v>
      </c>
      <c r="E33" s="109" t="s">
        <v>46</v>
      </c>
      <c r="F33" s="121">
        <f>ROUND((SUM(BE86:BE124)),  2)</f>
        <v>0</v>
      </c>
      <c r="G33" s="37"/>
      <c r="H33" s="37"/>
      <c r="I33" s="122">
        <v>0.21</v>
      </c>
      <c r="J33" s="121">
        <f>ROUND(((SUM(BE86:BE124))*I33),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47</v>
      </c>
      <c r="F34" s="121">
        <f>ROUND((SUM(BF86:BF124)),  2)</f>
        <v>0</v>
      </c>
      <c r="G34" s="37"/>
      <c r="H34" s="37"/>
      <c r="I34" s="122">
        <v>0.12</v>
      </c>
      <c r="J34" s="121">
        <f>ROUND(((SUM(BF86:BF124))*I34),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48</v>
      </c>
      <c r="F35" s="121">
        <f>ROUND((SUM(BG86:BG124)),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49</v>
      </c>
      <c r="F36" s="121">
        <f>ROUND((SUM(BH86:BH124)),  2)</f>
        <v>0</v>
      </c>
      <c r="G36" s="37"/>
      <c r="H36" s="37"/>
      <c r="I36" s="122">
        <v>0.12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50</v>
      </c>
      <c r="F37" s="121">
        <f>ROUND((SUM(BI86:BI124)),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51</v>
      </c>
      <c r="E39" s="125"/>
      <c r="F39" s="125"/>
      <c r="G39" s="126" t="s">
        <v>52</v>
      </c>
      <c r="H39" s="127" t="s">
        <v>53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121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09" t="str">
        <f>E7</f>
        <v>Oprava a údržba podloubí a části vekovních fasád Mírové nám., Bílina</v>
      </c>
      <c r="F48" s="410"/>
      <c r="G48" s="410"/>
      <c r="H48" s="410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119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6" t="str">
        <f>E9</f>
        <v>11 - VRN</v>
      </c>
      <c r="F50" s="411"/>
      <c r="G50" s="411"/>
      <c r="H50" s="411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Bílina</v>
      </c>
      <c r="G52" s="39"/>
      <c r="H52" s="39"/>
      <c r="I52" s="32" t="s">
        <v>23</v>
      </c>
      <c r="J52" s="62" t="str">
        <f>IF(J12="","",J12)</f>
        <v>6. 12. 2024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Bílina</v>
      </c>
      <c r="G54" s="39"/>
      <c r="H54" s="39"/>
      <c r="I54" s="32" t="s">
        <v>33</v>
      </c>
      <c r="J54" s="35" t="str">
        <f>E21</f>
        <v xml:space="preserve"> 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Ing. Jaromír Pýcha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122</v>
      </c>
      <c r="D57" s="135"/>
      <c r="E57" s="135"/>
      <c r="F57" s="135"/>
      <c r="G57" s="135"/>
      <c r="H57" s="135"/>
      <c r="I57" s="135"/>
      <c r="J57" s="136" t="s">
        <v>123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73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124</v>
      </c>
    </row>
    <row r="60" spans="1:47" s="9" customFormat="1" ht="24.95" customHeight="1">
      <c r="B60" s="138"/>
      <c r="C60" s="139"/>
      <c r="D60" s="140" t="s">
        <v>1821</v>
      </c>
      <c r="E60" s="141"/>
      <c r="F60" s="141"/>
      <c r="G60" s="141"/>
      <c r="H60" s="141"/>
      <c r="I60" s="141"/>
      <c r="J60" s="142">
        <f>J87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1822</v>
      </c>
      <c r="E61" s="147"/>
      <c r="F61" s="147"/>
      <c r="G61" s="147"/>
      <c r="H61" s="147"/>
      <c r="I61" s="147"/>
      <c r="J61" s="148">
        <f>J88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1823</v>
      </c>
      <c r="E62" s="147"/>
      <c r="F62" s="147"/>
      <c r="G62" s="147"/>
      <c r="H62" s="147"/>
      <c r="I62" s="147"/>
      <c r="J62" s="148">
        <f>J92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1824</v>
      </c>
      <c r="E63" s="147"/>
      <c r="F63" s="147"/>
      <c r="G63" s="147"/>
      <c r="H63" s="147"/>
      <c r="I63" s="147"/>
      <c r="J63" s="148">
        <f>J105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1825</v>
      </c>
      <c r="E64" s="147"/>
      <c r="F64" s="147"/>
      <c r="G64" s="147"/>
      <c r="H64" s="147"/>
      <c r="I64" s="147"/>
      <c r="J64" s="148">
        <f>J112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1826</v>
      </c>
      <c r="E65" s="147"/>
      <c r="F65" s="147"/>
      <c r="G65" s="147"/>
      <c r="H65" s="147"/>
      <c r="I65" s="147"/>
      <c r="J65" s="148">
        <f>J117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1827</v>
      </c>
      <c r="E66" s="147"/>
      <c r="F66" s="147"/>
      <c r="G66" s="147"/>
      <c r="H66" s="147"/>
      <c r="I66" s="147"/>
      <c r="J66" s="148">
        <f>J121</f>
        <v>0</v>
      </c>
      <c r="K66" s="145"/>
      <c r="L66" s="149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144</v>
      </c>
      <c r="D73" s="39"/>
      <c r="E73" s="39"/>
      <c r="F73" s="39"/>
      <c r="G73" s="39"/>
      <c r="H73" s="39"/>
      <c r="I73" s="39"/>
      <c r="J73" s="39"/>
      <c r="K73" s="39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6.25" customHeight="1">
      <c r="A76" s="37"/>
      <c r="B76" s="38"/>
      <c r="C76" s="39"/>
      <c r="D76" s="39"/>
      <c r="E76" s="409" t="str">
        <f>E7</f>
        <v>Oprava a údržba podloubí a části vekovních fasád Mírové nám., Bílina</v>
      </c>
      <c r="F76" s="410"/>
      <c r="G76" s="410"/>
      <c r="H76" s="410"/>
      <c r="I76" s="39"/>
      <c r="J76" s="39"/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119</v>
      </c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6" t="str">
        <f>E9</f>
        <v>11 - VRN</v>
      </c>
      <c r="F78" s="411"/>
      <c r="G78" s="411"/>
      <c r="H78" s="411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>Bílina</v>
      </c>
      <c r="G80" s="39"/>
      <c r="H80" s="39"/>
      <c r="I80" s="32" t="s">
        <v>23</v>
      </c>
      <c r="J80" s="62" t="str">
        <f>IF(J12="","",J12)</f>
        <v>6. 12. 2024</v>
      </c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25</v>
      </c>
      <c r="D82" s="39"/>
      <c r="E82" s="39"/>
      <c r="F82" s="30" t="str">
        <f>E15</f>
        <v>Město Bílina</v>
      </c>
      <c r="G82" s="39"/>
      <c r="H82" s="39"/>
      <c r="I82" s="32" t="s">
        <v>33</v>
      </c>
      <c r="J82" s="35" t="str">
        <f>E21</f>
        <v xml:space="preserve"> </v>
      </c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31</v>
      </c>
      <c r="D83" s="39"/>
      <c r="E83" s="39"/>
      <c r="F83" s="30" t="str">
        <f>IF(E18="","",E18)</f>
        <v>Vyplň údaj</v>
      </c>
      <c r="G83" s="39"/>
      <c r="H83" s="39"/>
      <c r="I83" s="32" t="s">
        <v>36</v>
      </c>
      <c r="J83" s="35" t="str">
        <f>E24</f>
        <v>Ing. Jaromír Pýcha</v>
      </c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0"/>
      <c r="B85" s="151"/>
      <c r="C85" s="152" t="s">
        <v>145</v>
      </c>
      <c r="D85" s="153" t="s">
        <v>60</v>
      </c>
      <c r="E85" s="153" t="s">
        <v>56</v>
      </c>
      <c r="F85" s="153" t="s">
        <v>57</v>
      </c>
      <c r="G85" s="153" t="s">
        <v>146</v>
      </c>
      <c r="H85" s="153" t="s">
        <v>147</v>
      </c>
      <c r="I85" s="153" t="s">
        <v>148</v>
      </c>
      <c r="J85" s="153" t="s">
        <v>123</v>
      </c>
      <c r="K85" s="154" t="s">
        <v>149</v>
      </c>
      <c r="L85" s="155"/>
      <c r="M85" s="71" t="s">
        <v>19</v>
      </c>
      <c r="N85" s="72" t="s">
        <v>45</v>
      </c>
      <c r="O85" s="72" t="s">
        <v>150</v>
      </c>
      <c r="P85" s="72" t="s">
        <v>151</v>
      </c>
      <c r="Q85" s="72" t="s">
        <v>152</v>
      </c>
      <c r="R85" s="72" t="s">
        <v>153</v>
      </c>
      <c r="S85" s="72" t="s">
        <v>154</v>
      </c>
      <c r="T85" s="73" t="s">
        <v>155</v>
      </c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</row>
    <row r="86" spans="1:65" s="2" customFormat="1" ht="22.9" customHeight="1">
      <c r="A86" s="37"/>
      <c r="B86" s="38"/>
      <c r="C86" s="78" t="s">
        <v>156</v>
      </c>
      <c r="D86" s="39"/>
      <c r="E86" s="39"/>
      <c r="F86" s="39"/>
      <c r="G86" s="39"/>
      <c r="H86" s="39"/>
      <c r="I86" s="39"/>
      <c r="J86" s="156">
        <f>BK86</f>
        <v>0</v>
      </c>
      <c r="K86" s="39"/>
      <c r="L86" s="42"/>
      <c r="M86" s="74"/>
      <c r="N86" s="157"/>
      <c r="O86" s="75"/>
      <c r="P86" s="158">
        <f>P87</f>
        <v>0</v>
      </c>
      <c r="Q86" s="75"/>
      <c r="R86" s="158">
        <f>R87</f>
        <v>0</v>
      </c>
      <c r="S86" s="75"/>
      <c r="T86" s="159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74</v>
      </c>
      <c r="AU86" s="20" t="s">
        <v>124</v>
      </c>
      <c r="BK86" s="160">
        <f>BK87</f>
        <v>0</v>
      </c>
    </row>
    <row r="87" spans="1:65" s="12" customFormat="1" ht="25.9" customHeight="1">
      <c r="B87" s="161"/>
      <c r="C87" s="162"/>
      <c r="D87" s="163" t="s">
        <v>74</v>
      </c>
      <c r="E87" s="164" t="s">
        <v>112</v>
      </c>
      <c r="F87" s="164" t="s">
        <v>1828</v>
      </c>
      <c r="G87" s="162"/>
      <c r="H87" s="162"/>
      <c r="I87" s="165"/>
      <c r="J87" s="166">
        <f>BK87</f>
        <v>0</v>
      </c>
      <c r="K87" s="162"/>
      <c r="L87" s="167"/>
      <c r="M87" s="168"/>
      <c r="N87" s="169"/>
      <c r="O87" s="169"/>
      <c r="P87" s="170">
        <f>P88+P92+P105+P112+P117+P121</f>
        <v>0</v>
      </c>
      <c r="Q87" s="169"/>
      <c r="R87" s="170">
        <f>R88+R92+R105+R112+R117+R121</f>
        <v>0</v>
      </c>
      <c r="S87" s="169"/>
      <c r="T87" s="171">
        <f>T88+T92+T105+T112+T117+T121</f>
        <v>0</v>
      </c>
      <c r="AR87" s="172" t="s">
        <v>93</v>
      </c>
      <c r="AT87" s="173" t="s">
        <v>74</v>
      </c>
      <c r="AU87" s="173" t="s">
        <v>75</v>
      </c>
      <c r="AY87" s="172" t="s">
        <v>159</v>
      </c>
      <c r="BK87" s="174">
        <f>BK88+BK92+BK105+BK112+BK117+BK121</f>
        <v>0</v>
      </c>
    </row>
    <row r="88" spans="1:65" s="12" customFormat="1" ht="22.9" customHeight="1">
      <c r="B88" s="161"/>
      <c r="C88" s="162"/>
      <c r="D88" s="163" t="s">
        <v>74</v>
      </c>
      <c r="E88" s="175" t="s">
        <v>1829</v>
      </c>
      <c r="F88" s="175" t="s">
        <v>1830</v>
      </c>
      <c r="G88" s="162"/>
      <c r="H88" s="162"/>
      <c r="I88" s="165"/>
      <c r="J88" s="176">
        <f>BK88</f>
        <v>0</v>
      </c>
      <c r="K88" s="162"/>
      <c r="L88" s="167"/>
      <c r="M88" s="168"/>
      <c r="N88" s="169"/>
      <c r="O88" s="169"/>
      <c r="P88" s="170">
        <f>SUM(P89:P91)</f>
        <v>0</v>
      </c>
      <c r="Q88" s="169"/>
      <c r="R88" s="170">
        <f>SUM(R89:R91)</f>
        <v>0</v>
      </c>
      <c r="S88" s="169"/>
      <c r="T88" s="171">
        <f>SUM(T89:T91)</f>
        <v>0</v>
      </c>
      <c r="AR88" s="172" t="s">
        <v>93</v>
      </c>
      <c r="AT88" s="173" t="s">
        <v>74</v>
      </c>
      <c r="AU88" s="173" t="s">
        <v>80</v>
      </c>
      <c r="AY88" s="172" t="s">
        <v>159</v>
      </c>
      <c r="BK88" s="174">
        <f>SUM(BK89:BK91)</f>
        <v>0</v>
      </c>
    </row>
    <row r="89" spans="1:65" s="2" customFormat="1" ht="16.5" customHeight="1">
      <c r="A89" s="37"/>
      <c r="B89" s="38"/>
      <c r="C89" s="177" t="s">
        <v>80</v>
      </c>
      <c r="D89" s="177" t="s">
        <v>163</v>
      </c>
      <c r="E89" s="178" t="s">
        <v>1831</v>
      </c>
      <c r="F89" s="179" t="s">
        <v>1832</v>
      </c>
      <c r="G89" s="180" t="s">
        <v>507</v>
      </c>
      <c r="H89" s="181">
        <v>1</v>
      </c>
      <c r="I89" s="182"/>
      <c r="J89" s="183">
        <f>ROUND(I89*H89,2)</f>
        <v>0</v>
      </c>
      <c r="K89" s="179" t="s">
        <v>167</v>
      </c>
      <c r="L89" s="42"/>
      <c r="M89" s="184" t="s">
        <v>19</v>
      </c>
      <c r="N89" s="185" t="s">
        <v>46</v>
      </c>
      <c r="O89" s="67"/>
      <c r="P89" s="186">
        <f>O89*H89</f>
        <v>0</v>
      </c>
      <c r="Q89" s="186">
        <v>0</v>
      </c>
      <c r="R89" s="186">
        <f>Q89*H89</f>
        <v>0</v>
      </c>
      <c r="S89" s="186">
        <v>0</v>
      </c>
      <c r="T89" s="187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8" t="s">
        <v>1833</v>
      </c>
      <c r="AT89" s="188" t="s">
        <v>163</v>
      </c>
      <c r="AU89" s="188" t="s">
        <v>84</v>
      </c>
      <c r="AY89" s="20" t="s">
        <v>159</v>
      </c>
      <c r="BE89" s="189">
        <f>IF(N89="základní",J89,0)</f>
        <v>0</v>
      </c>
      <c r="BF89" s="189">
        <f>IF(N89="snížená",J89,0)</f>
        <v>0</v>
      </c>
      <c r="BG89" s="189">
        <f>IF(N89="zákl. přenesená",J89,0)</f>
        <v>0</v>
      </c>
      <c r="BH89" s="189">
        <f>IF(N89="sníž. přenesená",J89,0)</f>
        <v>0</v>
      </c>
      <c r="BI89" s="189">
        <f>IF(N89="nulová",J89,0)</f>
        <v>0</v>
      </c>
      <c r="BJ89" s="20" t="s">
        <v>80</v>
      </c>
      <c r="BK89" s="189">
        <f>ROUND(I89*H89,2)</f>
        <v>0</v>
      </c>
      <c r="BL89" s="20" t="s">
        <v>1833</v>
      </c>
      <c r="BM89" s="188" t="s">
        <v>1834</v>
      </c>
    </row>
    <row r="90" spans="1:65" s="2" customFormat="1" ht="11.25">
      <c r="A90" s="37"/>
      <c r="B90" s="38"/>
      <c r="C90" s="39"/>
      <c r="D90" s="190" t="s">
        <v>169</v>
      </c>
      <c r="E90" s="39"/>
      <c r="F90" s="191" t="s">
        <v>1832</v>
      </c>
      <c r="G90" s="39"/>
      <c r="H90" s="39"/>
      <c r="I90" s="192"/>
      <c r="J90" s="39"/>
      <c r="K90" s="39"/>
      <c r="L90" s="42"/>
      <c r="M90" s="193"/>
      <c r="N90" s="194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169</v>
      </c>
      <c r="AU90" s="20" t="s">
        <v>84</v>
      </c>
    </row>
    <row r="91" spans="1:65" s="2" customFormat="1" ht="11.25">
      <c r="A91" s="37"/>
      <c r="B91" s="38"/>
      <c r="C91" s="39"/>
      <c r="D91" s="195" t="s">
        <v>171</v>
      </c>
      <c r="E91" s="39"/>
      <c r="F91" s="196" t="s">
        <v>1835</v>
      </c>
      <c r="G91" s="39"/>
      <c r="H91" s="39"/>
      <c r="I91" s="192"/>
      <c r="J91" s="39"/>
      <c r="K91" s="39"/>
      <c r="L91" s="42"/>
      <c r="M91" s="193"/>
      <c r="N91" s="194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171</v>
      </c>
      <c r="AU91" s="20" t="s">
        <v>84</v>
      </c>
    </row>
    <row r="92" spans="1:65" s="12" customFormat="1" ht="22.9" customHeight="1">
      <c r="B92" s="161"/>
      <c r="C92" s="162"/>
      <c r="D92" s="163" t="s">
        <v>74</v>
      </c>
      <c r="E92" s="175" t="s">
        <v>1836</v>
      </c>
      <c r="F92" s="175" t="s">
        <v>1837</v>
      </c>
      <c r="G92" s="162"/>
      <c r="H92" s="162"/>
      <c r="I92" s="165"/>
      <c r="J92" s="176">
        <f>BK92</f>
        <v>0</v>
      </c>
      <c r="K92" s="162"/>
      <c r="L92" s="167"/>
      <c r="M92" s="168"/>
      <c r="N92" s="169"/>
      <c r="O92" s="169"/>
      <c r="P92" s="170">
        <f>SUM(P93:P104)</f>
        <v>0</v>
      </c>
      <c r="Q92" s="169"/>
      <c r="R92" s="170">
        <f>SUM(R93:R104)</f>
        <v>0</v>
      </c>
      <c r="S92" s="169"/>
      <c r="T92" s="171">
        <f>SUM(T93:T104)</f>
        <v>0</v>
      </c>
      <c r="AR92" s="172" t="s">
        <v>93</v>
      </c>
      <c r="AT92" s="173" t="s">
        <v>74</v>
      </c>
      <c r="AU92" s="173" t="s">
        <v>80</v>
      </c>
      <c r="AY92" s="172" t="s">
        <v>159</v>
      </c>
      <c r="BK92" s="174">
        <f>SUM(BK93:BK104)</f>
        <v>0</v>
      </c>
    </row>
    <row r="93" spans="1:65" s="2" customFormat="1" ht="16.5" customHeight="1">
      <c r="A93" s="37"/>
      <c r="B93" s="38"/>
      <c r="C93" s="177" t="s">
        <v>84</v>
      </c>
      <c r="D93" s="177" t="s">
        <v>163</v>
      </c>
      <c r="E93" s="178" t="s">
        <v>1838</v>
      </c>
      <c r="F93" s="179" t="s">
        <v>1837</v>
      </c>
      <c r="G93" s="180" t="s">
        <v>507</v>
      </c>
      <c r="H93" s="181">
        <v>1</v>
      </c>
      <c r="I93" s="182"/>
      <c r="J93" s="183">
        <f>ROUND(I93*H93,2)</f>
        <v>0</v>
      </c>
      <c r="K93" s="179" t="s">
        <v>167</v>
      </c>
      <c r="L93" s="42"/>
      <c r="M93" s="184" t="s">
        <v>19</v>
      </c>
      <c r="N93" s="185" t="s">
        <v>46</v>
      </c>
      <c r="O93" s="67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8" t="s">
        <v>1833</v>
      </c>
      <c r="AT93" s="188" t="s">
        <v>163</v>
      </c>
      <c r="AU93" s="188" t="s">
        <v>84</v>
      </c>
      <c r="AY93" s="20" t="s">
        <v>159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20" t="s">
        <v>80</v>
      </c>
      <c r="BK93" s="189">
        <f>ROUND(I93*H93,2)</f>
        <v>0</v>
      </c>
      <c r="BL93" s="20" t="s">
        <v>1833</v>
      </c>
      <c r="BM93" s="188" t="s">
        <v>1839</v>
      </c>
    </row>
    <row r="94" spans="1:65" s="2" customFormat="1" ht="11.25">
      <c r="A94" s="37"/>
      <c r="B94" s="38"/>
      <c r="C94" s="39"/>
      <c r="D94" s="190" t="s">
        <v>169</v>
      </c>
      <c r="E94" s="39"/>
      <c r="F94" s="191" t="s">
        <v>1837</v>
      </c>
      <c r="G94" s="39"/>
      <c r="H94" s="39"/>
      <c r="I94" s="192"/>
      <c r="J94" s="39"/>
      <c r="K94" s="39"/>
      <c r="L94" s="42"/>
      <c r="M94" s="193"/>
      <c r="N94" s="194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169</v>
      </c>
      <c r="AU94" s="20" t="s">
        <v>84</v>
      </c>
    </row>
    <row r="95" spans="1:65" s="2" customFormat="1" ht="11.25">
      <c r="A95" s="37"/>
      <c r="B95" s="38"/>
      <c r="C95" s="39"/>
      <c r="D95" s="195" t="s">
        <v>171</v>
      </c>
      <c r="E95" s="39"/>
      <c r="F95" s="196" t="s">
        <v>1840</v>
      </c>
      <c r="G95" s="39"/>
      <c r="H95" s="39"/>
      <c r="I95" s="192"/>
      <c r="J95" s="39"/>
      <c r="K95" s="39"/>
      <c r="L95" s="42"/>
      <c r="M95" s="193"/>
      <c r="N95" s="194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171</v>
      </c>
      <c r="AU95" s="20" t="s">
        <v>84</v>
      </c>
    </row>
    <row r="96" spans="1:65" s="2" customFormat="1" ht="16.5" customHeight="1">
      <c r="A96" s="37"/>
      <c r="B96" s="38"/>
      <c r="C96" s="177" t="s">
        <v>87</v>
      </c>
      <c r="D96" s="177" t="s">
        <v>163</v>
      </c>
      <c r="E96" s="178" t="s">
        <v>1841</v>
      </c>
      <c r="F96" s="179" t="s">
        <v>1842</v>
      </c>
      <c r="G96" s="180" t="s">
        <v>507</v>
      </c>
      <c r="H96" s="181">
        <v>1</v>
      </c>
      <c r="I96" s="182"/>
      <c r="J96" s="183">
        <f>ROUND(I96*H96,2)</f>
        <v>0</v>
      </c>
      <c r="K96" s="179" t="s">
        <v>167</v>
      </c>
      <c r="L96" s="42"/>
      <c r="M96" s="184" t="s">
        <v>19</v>
      </c>
      <c r="N96" s="185" t="s">
        <v>46</v>
      </c>
      <c r="O96" s="67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8" t="s">
        <v>1833</v>
      </c>
      <c r="AT96" s="188" t="s">
        <v>163</v>
      </c>
      <c r="AU96" s="188" t="s">
        <v>84</v>
      </c>
      <c r="AY96" s="20" t="s">
        <v>159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20" t="s">
        <v>80</v>
      </c>
      <c r="BK96" s="189">
        <f>ROUND(I96*H96,2)</f>
        <v>0</v>
      </c>
      <c r="BL96" s="20" t="s">
        <v>1833</v>
      </c>
      <c r="BM96" s="188" t="s">
        <v>1843</v>
      </c>
    </row>
    <row r="97" spans="1:65" s="2" customFormat="1" ht="11.25">
      <c r="A97" s="37"/>
      <c r="B97" s="38"/>
      <c r="C97" s="39"/>
      <c r="D97" s="190" t="s">
        <v>169</v>
      </c>
      <c r="E97" s="39"/>
      <c r="F97" s="191" t="s">
        <v>1842</v>
      </c>
      <c r="G97" s="39"/>
      <c r="H97" s="39"/>
      <c r="I97" s="192"/>
      <c r="J97" s="39"/>
      <c r="K97" s="39"/>
      <c r="L97" s="42"/>
      <c r="M97" s="193"/>
      <c r="N97" s="194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169</v>
      </c>
      <c r="AU97" s="20" t="s">
        <v>84</v>
      </c>
    </row>
    <row r="98" spans="1:65" s="2" customFormat="1" ht="11.25">
      <c r="A98" s="37"/>
      <c r="B98" s="38"/>
      <c r="C98" s="39"/>
      <c r="D98" s="195" t="s">
        <v>171</v>
      </c>
      <c r="E98" s="39"/>
      <c r="F98" s="196" t="s">
        <v>1844</v>
      </c>
      <c r="G98" s="39"/>
      <c r="H98" s="39"/>
      <c r="I98" s="192"/>
      <c r="J98" s="39"/>
      <c r="K98" s="39"/>
      <c r="L98" s="42"/>
      <c r="M98" s="193"/>
      <c r="N98" s="194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171</v>
      </c>
      <c r="AU98" s="20" t="s">
        <v>84</v>
      </c>
    </row>
    <row r="99" spans="1:65" s="2" customFormat="1" ht="16.5" customHeight="1">
      <c r="A99" s="37"/>
      <c r="B99" s="38"/>
      <c r="C99" s="177" t="s">
        <v>90</v>
      </c>
      <c r="D99" s="177" t="s">
        <v>163</v>
      </c>
      <c r="E99" s="178" t="s">
        <v>1845</v>
      </c>
      <c r="F99" s="179" t="s">
        <v>1846</v>
      </c>
      <c r="G99" s="180" t="s">
        <v>507</v>
      </c>
      <c r="H99" s="181">
        <v>1</v>
      </c>
      <c r="I99" s="182"/>
      <c r="J99" s="183">
        <f>ROUND(I99*H99,2)</f>
        <v>0</v>
      </c>
      <c r="K99" s="179" t="s">
        <v>167</v>
      </c>
      <c r="L99" s="42"/>
      <c r="M99" s="184" t="s">
        <v>19</v>
      </c>
      <c r="N99" s="185" t="s">
        <v>46</v>
      </c>
      <c r="O99" s="67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1833</v>
      </c>
      <c r="AT99" s="188" t="s">
        <v>163</v>
      </c>
      <c r="AU99" s="188" t="s">
        <v>84</v>
      </c>
      <c r="AY99" s="20" t="s">
        <v>159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80</v>
      </c>
      <c r="BK99" s="189">
        <f>ROUND(I99*H99,2)</f>
        <v>0</v>
      </c>
      <c r="BL99" s="20" t="s">
        <v>1833</v>
      </c>
      <c r="BM99" s="188" t="s">
        <v>1847</v>
      </c>
    </row>
    <row r="100" spans="1:65" s="2" customFormat="1" ht="11.25">
      <c r="A100" s="37"/>
      <c r="B100" s="38"/>
      <c r="C100" s="39"/>
      <c r="D100" s="190" t="s">
        <v>169</v>
      </c>
      <c r="E100" s="39"/>
      <c r="F100" s="191" t="s">
        <v>1846</v>
      </c>
      <c r="G100" s="39"/>
      <c r="H100" s="39"/>
      <c r="I100" s="192"/>
      <c r="J100" s="39"/>
      <c r="K100" s="39"/>
      <c r="L100" s="42"/>
      <c r="M100" s="193"/>
      <c r="N100" s="194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169</v>
      </c>
      <c r="AU100" s="20" t="s">
        <v>84</v>
      </c>
    </row>
    <row r="101" spans="1:65" s="2" customFormat="1" ht="11.25">
      <c r="A101" s="37"/>
      <c r="B101" s="38"/>
      <c r="C101" s="39"/>
      <c r="D101" s="195" t="s">
        <v>171</v>
      </c>
      <c r="E101" s="39"/>
      <c r="F101" s="196" t="s">
        <v>1848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171</v>
      </c>
      <c r="AU101" s="20" t="s">
        <v>84</v>
      </c>
    </row>
    <row r="102" spans="1:65" s="2" customFormat="1" ht="16.5" customHeight="1">
      <c r="A102" s="37"/>
      <c r="B102" s="38"/>
      <c r="C102" s="177" t="s">
        <v>93</v>
      </c>
      <c r="D102" s="177" t="s">
        <v>163</v>
      </c>
      <c r="E102" s="178" t="s">
        <v>1849</v>
      </c>
      <c r="F102" s="179" t="s">
        <v>1850</v>
      </c>
      <c r="G102" s="180" t="s">
        <v>507</v>
      </c>
      <c r="H102" s="181">
        <v>1</v>
      </c>
      <c r="I102" s="182"/>
      <c r="J102" s="183">
        <f>ROUND(I102*H102,2)</f>
        <v>0</v>
      </c>
      <c r="K102" s="179" t="s">
        <v>167</v>
      </c>
      <c r="L102" s="42"/>
      <c r="M102" s="184" t="s">
        <v>19</v>
      </c>
      <c r="N102" s="185" t="s">
        <v>46</v>
      </c>
      <c r="O102" s="67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8" t="s">
        <v>1833</v>
      </c>
      <c r="AT102" s="188" t="s">
        <v>163</v>
      </c>
      <c r="AU102" s="188" t="s">
        <v>84</v>
      </c>
      <c r="AY102" s="20" t="s">
        <v>159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80</v>
      </c>
      <c r="BK102" s="189">
        <f>ROUND(I102*H102,2)</f>
        <v>0</v>
      </c>
      <c r="BL102" s="20" t="s">
        <v>1833</v>
      </c>
      <c r="BM102" s="188" t="s">
        <v>1851</v>
      </c>
    </row>
    <row r="103" spans="1:65" s="2" customFormat="1" ht="11.25">
      <c r="A103" s="37"/>
      <c r="B103" s="38"/>
      <c r="C103" s="39"/>
      <c r="D103" s="190" t="s">
        <v>169</v>
      </c>
      <c r="E103" s="39"/>
      <c r="F103" s="191" t="s">
        <v>1850</v>
      </c>
      <c r="G103" s="39"/>
      <c r="H103" s="39"/>
      <c r="I103" s="192"/>
      <c r="J103" s="39"/>
      <c r="K103" s="39"/>
      <c r="L103" s="42"/>
      <c r="M103" s="193"/>
      <c r="N103" s="194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169</v>
      </c>
      <c r="AU103" s="20" t="s">
        <v>84</v>
      </c>
    </row>
    <row r="104" spans="1:65" s="2" customFormat="1" ht="11.25">
      <c r="A104" s="37"/>
      <c r="B104" s="38"/>
      <c r="C104" s="39"/>
      <c r="D104" s="195" t="s">
        <v>171</v>
      </c>
      <c r="E104" s="39"/>
      <c r="F104" s="196" t="s">
        <v>1852</v>
      </c>
      <c r="G104" s="39"/>
      <c r="H104" s="39"/>
      <c r="I104" s="192"/>
      <c r="J104" s="39"/>
      <c r="K104" s="39"/>
      <c r="L104" s="42"/>
      <c r="M104" s="193"/>
      <c r="N104" s="194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171</v>
      </c>
      <c r="AU104" s="20" t="s">
        <v>84</v>
      </c>
    </row>
    <row r="105" spans="1:65" s="12" customFormat="1" ht="22.9" customHeight="1">
      <c r="B105" s="161"/>
      <c r="C105" s="162"/>
      <c r="D105" s="163" t="s">
        <v>74</v>
      </c>
      <c r="E105" s="175" t="s">
        <v>1853</v>
      </c>
      <c r="F105" s="175" t="s">
        <v>1854</v>
      </c>
      <c r="G105" s="162"/>
      <c r="H105" s="162"/>
      <c r="I105" s="165"/>
      <c r="J105" s="176">
        <f>BK105</f>
        <v>0</v>
      </c>
      <c r="K105" s="162"/>
      <c r="L105" s="167"/>
      <c r="M105" s="168"/>
      <c r="N105" s="169"/>
      <c r="O105" s="169"/>
      <c r="P105" s="170">
        <f>SUM(P106:P111)</f>
        <v>0</v>
      </c>
      <c r="Q105" s="169"/>
      <c r="R105" s="170">
        <f>SUM(R106:R111)</f>
        <v>0</v>
      </c>
      <c r="S105" s="169"/>
      <c r="T105" s="171">
        <f>SUM(T106:T111)</f>
        <v>0</v>
      </c>
      <c r="AR105" s="172" t="s">
        <v>93</v>
      </c>
      <c r="AT105" s="173" t="s">
        <v>74</v>
      </c>
      <c r="AU105" s="173" t="s">
        <v>80</v>
      </c>
      <c r="AY105" s="172" t="s">
        <v>159</v>
      </c>
      <c r="BK105" s="174">
        <f>SUM(BK106:BK111)</f>
        <v>0</v>
      </c>
    </row>
    <row r="106" spans="1:65" s="2" customFormat="1" ht="16.5" customHeight="1">
      <c r="A106" s="37"/>
      <c r="B106" s="38"/>
      <c r="C106" s="177" t="s">
        <v>96</v>
      </c>
      <c r="D106" s="177" t="s">
        <v>163</v>
      </c>
      <c r="E106" s="178" t="s">
        <v>1855</v>
      </c>
      <c r="F106" s="179" t="s">
        <v>1856</v>
      </c>
      <c r="G106" s="180" t="s">
        <v>507</v>
      </c>
      <c r="H106" s="181">
        <v>1</v>
      </c>
      <c r="I106" s="182"/>
      <c r="J106" s="183">
        <f>ROUND(I106*H106,2)</f>
        <v>0</v>
      </c>
      <c r="K106" s="179" t="s">
        <v>167</v>
      </c>
      <c r="L106" s="42"/>
      <c r="M106" s="184" t="s">
        <v>19</v>
      </c>
      <c r="N106" s="185" t="s">
        <v>46</v>
      </c>
      <c r="O106" s="67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8" t="s">
        <v>1833</v>
      </c>
      <c r="AT106" s="188" t="s">
        <v>163</v>
      </c>
      <c r="AU106" s="188" t="s">
        <v>84</v>
      </c>
      <c r="AY106" s="20" t="s">
        <v>159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80</v>
      </c>
      <c r="BK106" s="189">
        <f>ROUND(I106*H106,2)</f>
        <v>0</v>
      </c>
      <c r="BL106" s="20" t="s">
        <v>1833</v>
      </c>
      <c r="BM106" s="188" t="s">
        <v>1857</v>
      </c>
    </row>
    <row r="107" spans="1:65" s="2" customFormat="1" ht="11.25">
      <c r="A107" s="37"/>
      <c r="B107" s="38"/>
      <c r="C107" s="39"/>
      <c r="D107" s="190" t="s">
        <v>169</v>
      </c>
      <c r="E107" s="39"/>
      <c r="F107" s="191" t="s">
        <v>1856</v>
      </c>
      <c r="G107" s="39"/>
      <c r="H107" s="39"/>
      <c r="I107" s="192"/>
      <c r="J107" s="39"/>
      <c r="K107" s="39"/>
      <c r="L107" s="42"/>
      <c r="M107" s="193"/>
      <c r="N107" s="194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169</v>
      </c>
      <c r="AU107" s="20" t="s">
        <v>84</v>
      </c>
    </row>
    <row r="108" spans="1:65" s="2" customFormat="1" ht="11.25">
      <c r="A108" s="37"/>
      <c r="B108" s="38"/>
      <c r="C108" s="39"/>
      <c r="D108" s="195" t="s">
        <v>171</v>
      </c>
      <c r="E108" s="39"/>
      <c r="F108" s="196" t="s">
        <v>1858</v>
      </c>
      <c r="G108" s="39"/>
      <c r="H108" s="39"/>
      <c r="I108" s="192"/>
      <c r="J108" s="39"/>
      <c r="K108" s="39"/>
      <c r="L108" s="42"/>
      <c r="M108" s="193"/>
      <c r="N108" s="194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171</v>
      </c>
      <c r="AU108" s="20" t="s">
        <v>84</v>
      </c>
    </row>
    <row r="109" spans="1:65" s="2" customFormat="1" ht="16.5" customHeight="1">
      <c r="A109" s="37"/>
      <c r="B109" s="38"/>
      <c r="C109" s="177" t="s">
        <v>99</v>
      </c>
      <c r="D109" s="177" t="s">
        <v>163</v>
      </c>
      <c r="E109" s="178" t="s">
        <v>1859</v>
      </c>
      <c r="F109" s="179" t="s">
        <v>1860</v>
      </c>
      <c r="G109" s="180" t="s">
        <v>507</v>
      </c>
      <c r="H109" s="181">
        <v>1</v>
      </c>
      <c r="I109" s="182"/>
      <c r="J109" s="183">
        <f>ROUND(I109*H109,2)</f>
        <v>0</v>
      </c>
      <c r="K109" s="179" t="s">
        <v>167</v>
      </c>
      <c r="L109" s="42"/>
      <c r="M109" s="184" t="s">
        <v>19</v>
      </c>
      <c r="N109" s="185" t="s">
        <v>46</v>
      </c>
      <c r="O109" s="67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1833</v>
      </c>
      <c r="AT109" s="188" t="s">
        <v>163</v>
      </c>
      <c r="AU109" s="188" t="s">
        <v>84</v>
      </c>
      <c r="AY109" s="20" t="s">
        <v>159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80</v>
      </c>
      <c r="BK109" s="189">
        <f>ROUND(I109*H109,2)</f>
        <v>0</v>
      </c>
      <c r="BL109" s="20" t="s">
        <v>1833</v>
      </c>
      <c r="BM109" s="188" t="s">
        <v>1861</v>
      </c>
    </row>
    <row r="110" spans="1:65" s="2" customFormat="1" ht="11.25">
      <c r="A110" s="37"/>
      <c r="B110" s="38"/>
      <c r="C110" s="39"/>
      <c r="D110" s="190" t="s">
        <v>169</v>
      </c>
      <c r="E110" s="39"/>
      <c r="F110" s="191" t="s">
        <v>1860</v>
      </c>
      <c r="G110" s="39"/>
      <c r="H110" s="39"/>
      <c r="I110" s="192"/>
      <c r="J110" s="39"/>
      <c r="K110" s="39"/>
      <c r="L110" s="42"/>
      <c r="M110" s="193"/>
      <c r="N110" s="194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169</v>
      </c>
      <c r="AU110" s="20" t="s">
        <v>84</v>
      </c>
    </row>
    <row r="111" spans="1:65" s="2" customFormat="1" ht="11.25">
      <c r="A111" s="37"/>
      <c r="B111" s="38"/>
      <c r="C111" s="39"/>
      <c r="D111" s="195" t="s">
        <v>171</v>
      </c>
      <c r="E111" s="39"/>
      <c r="F111" s="196" t="s">
        <v>1862</v>
      </c>
      <c r="G111" s="39"/>
      <c r="H111" s="39"/>
      <c r="I111" s="192"/>
      <c r="J111" s="39"/>
      <c r="K111" s="39"/>
      <c r="L111" s="42"/>
      <c r="M111" s="193"/>
      <c r="N111" s="194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171</v>
      </c>
      <c r="AU111" s="20" t="s">
        <v>84</v>
      </c>
    </row>
    <row r="112" spans="1:65" s="12" customFormat="1" ht="22.9" customHeight="1">
      <c r="B112" s="161"/>
      <c r="C112" s="162"/>
      <c r="D112" s="163" t="s">
        <v>74</v>
      </c>
      <c r="E112" s="175" t="s">
        <v>1863</v>
      </c>
      <c r="F112" s="175" t="s">
        <v>1864</v>
      </c>
      <c r="G112" s="162"/>
      <c r="H112" s="162"/>
      <c r="I112" s="165"/>
      <c r="J112" s="176">
        <f>BK112</f>
        <v>0</v>
      </c>
      <c r="K112" s="162"/>
      <c r="L112" s="167"/>
      <c r="M112" s="168"/>
      <c r="N112" s="169"/>
      <c r="O112" s="169"/>
      <c r="P112" s="170">
        <f>SUM(P113:P116)</f>
        <v>0</v>
      </c>
      <c r="Q112" s="169"/>
      <c r="R112" s="170">
        <f>SUM(R113:R116)</f>
        <v>0</v>
      </c>
      <c r="S112" s="169"/>
      <c r="T112" s="171">
        <f>SUM(T113:T116)</f>
        <v>0</v>
      </c>
      <c r="AR112" s="172" t="s">
        <v>93</v>
      </c>
      <c r="AT112" s="173" t="s">
        <v>74</v>
      </c>
      <c r="AU112" s="173" t="s">
        <v>80</v>
      </c>
      <c r="AY112" s="172" t="s">
        <v>159</v>
      </c>
      <c r="BK112" s="174">
        <f>SUM(BK113:BK116)</f>
        <v>0</v>
      </c>
    </row>
    <row r="113" spans="1:65" s="2" customFormat="1" ht="16.5" customHeight="1">
      <c r="A113" s="37"/>
      <c r="B113" s="38"/>
      <c r="C113" s="177" t="s">
        <v>102</v>
      </c>
      <c r="D113" s="177" t="s">
        <v>163</v>
      </c>
      <c r="E113" s="178" t="s">
        <v>1865</v>
      </c>
      <c r="F113" s="179" t="s">
        <v>1866</v>
      </c>
      <c r="G113" s="180" t="s">
        <v>507</v>
      </c>
      <c r="H113" s="181">
        <v>1</v>
      </c>
      <c r="I113" s="182"/>
      <c r="J113" s="183">
        <f>ROUND(I113*H113,2)</f>
        <v>0</v>
      </c>
      <c r="K113" s="179" t="s">
        <v>167</v>
      </c>
      <c r="L113" s="42"/>
      <c r="M113" s="184" t="s">
        <v>19</v>
      </c>
      <c r="N113" s="185" t="s">
        <v>46</v>
      </c>
      <c r="O113" s="67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8" t="s">
        <v>1833</v>
      </c>
      <c r="AT113" s="188" t="s">
        <v>163</v>
      </c>
      <c r="AU113" s="188" t="s">
        <v>84</v>
      </c>
      <c r="AY113" s="20" t="s">
        <v>159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20" t="s">
        <v>80</v>
      </c>
      <c r="BK113" s="189">
        <f>ROUND(I113*H113,2)</f>
        <v>0</v>
      </c>
      <c r="BL113" s="20" t="s">
        <v>1833</v>
      </c>
      <c r="BM113" s="188" t="s">
        <v>1867</v>
      </c>
    </row>
    <row r="114" spans="1:65" s="2" customFormat="1" ht="11.25">
      <c r="A114" s="37"/>
      <c r="B114" s="38"/>
      <c r="C114" s="39"/>
      <c r="D114" s="190" t="s">
        <v>169</v>
      </c>
      <c r="E114" s="39"/>
      <c r="F114" s="191" t="s">
        <v>1866</v>
      </c>
      <c r="G114" s="39"/>
      <c r="H114" s="39"/>
      <c r="I114" s="192"/>
      <c r="J114" s="39"/>
      <c r="K114" s="39"/>
      <c r="L114" s="42"/>
      <c r="M114" s="193"/>
      <c r="N114" s="194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169</v>
      </c>
      <c r="AU114" s="20" t="s">
        <v>84</v>
      </c>
    </row>
    <row r="115" spans="1:65" s="2" customFormat="1" ht="11.25">
      <c r="A115" s="37"/>
      <c r="B115" s="38"/>
      <c r="C115" s="39"/>
      <c r="D115" s="195" t="s">
        <v>171</v>
      </c>
      <c r="E115" s="39"/>
      <c r="F115" s="196" t="s">
        <v>1868</v>
      </c>
      <c r="G115" s="39"/>
      <c r="H115" s="39"/>
      <c r="I115" s="192"/>
      <c r="J115" s="39"/>
      <c r="K115" s="39"/>
      <c r="L115" s="42"/>
      <c r="M115" s="193"/>
      <c r="N115" s="194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171</v>
      </c>
      <c r="AU115" s="20" t="s">
        <v>84</v>
      </c>
    </row>
    <row r="116" spans="1:65" s="2" customFormat="1" ht="19.5">
      <c r="A116" s="37"/>
      <c r="B116" s="38"/>
      <c r="C116" s="39"/>
      <c r="D116" s="190" t="s">
        <v>509</v>
      </c>
      <c r="E116" s="39"/>
      <c r="F116" s="229" t="s">
        <v>1869</v>
      </c>
      <c r="G116" s="39"/>
      <c r="H116" s="39"/>
      <c r="I116" s="192"/>
      <c r="J116" s="39"/>
      <c r="K116" s="39"/>
      <c r="L116" s="42"/>
      <c r="M116" s="193"/>
      <c r="N116" s="194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509</v>
      </c>
      <c r="AU116" s="20" t="s">
        <v>84</v>
      </c>
    </row>
    <row r="117" spans="1:65" s="12" customFormat="1" ht="22.9" customHeight="1">
      <c r="B117" s="161"/>
      <c r="C117" s="162"/>
      <c r="D117" s="163" t="s">
        <v>74</v>
      </c>
      <c r="E117" s="175" t="s">
        <v>1870</v>
      </c>
      <c r="F117" s="175" t="s">
        <v>1871</v>
      </c>
      <c r="G117" s="162"/>
      <c r="H117" s="162"/>
      <c r="I117" s="165"/>
      <c r="J117" s="176">
        <f>BK117</f>
        <v>0</v>
      </c>
      <c r="K117" s="162"/>
      <c r="L117" s="167"/>
      <c r="M117" s="168"/>
      <c r="N117" s="169"/>
      <c r="O117" s="169"/>
      <c r="P117" s="170">
        <f>SUM(P118:P120)</f>
        <v>0</v>
      </c>
      <c r="Q117" s="169"/>
      <c r="R117" s="170">
        <f>SUM(R118:R120)</f>
        <v>0</v>
      </c>
      <c r="S117" s="169"/>
      <c r="T117" s="171">
        <f>SUM(T118:T120)</f>
        <v>0</v>
      </c>
      <c r="AR117" s="172" t="s">
        <v>93</v>
      </c>
      <c r="AT117" s="173" t="s">
        <v>74</v>
      </c>
      <c r="AU117" s="173" t="s">
        <v>80</v>
      </c>
      <c r="AY117" s="172" t="s">
        <v>159</v>
      </c>
      <c r="BK117" s="174">
        <f>SUM(BK118:BK120)</f>
        <v>0</v>
      </c>
    </row>
    <row r="118" spans="1:65" s="2" customFormat="1" ht="21.75" customHeight="1">
      <c r="A118" s="37"/>
      <c r="B118" s="38"/>
      <c r="C118" s="177" t="s">
        <v>105</v>
      </c>
      <c r="D118" s="177" t="s">
        <v>163</v>
      </c>
      <c r="E118" s="178" t="s">
        <v>1872</v>
      </c>
      <c r="F118" s="179" t="s">
        <v>1873</v>
      </c>
      <c r="G118" s="180" t="s">
        <v>507</v>
      </c>
      <c r="H118" s="181">
        <v>1</v>
      </c>
      <c r="I118" s="182"/>
      <c r="J118" s="183">
        <f>ROUND(I118*H118,2)</f>
        <v>0</v>
      </c>
      <c r="K118" s="179" t="s">
        <v>167</v>
      </c>
      <c r="L118" s="42"/>
      <c r="M118" s="184" t="s">
        <v>19</v>
      </c>
      <c r="N118" s="185" t="s">
        <v>46</v>
      </c>
      <c r="O118" s="67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8" t="s">
        <v>1833</v>
      </c>
      <c r="AT118" s="188" t="s">
        <v>163</v>
      </c>
      <c r="AU118" s="188" t="s">
        <v>84</v>
      </c>
      <c r="AY118" s="20" t="s">
        <v>159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20" t="s">
        <v>80</v>
      </c>
      <c r="BK118" s="189">
        <f>ROUND(I118*H118,2)</f>
        <v>0</v>
      </c>
      <c r="BL118" s="20" t="s">
        <v>1833</v>
      </c>
      <c r="BM118" s="188" t="s">
        <v>1874</v>
      </c>
    </row>
    <row r="119" spans="1:65" s="2" customFormat="1" ht="11.25">
      <c r="A119" s="37"/>
      <c r="B119" s="38"/>
      <c r="C119" s="39"/>
      <c r="D119" s="190" t="s">
        <v>169</v>
      </c>
      <c r="E119" s="39"/>
      <c r="F119" s="191" t="s">
        <v>1873</v>
      </c>
      <c r="G119" s="39"/>
      <c r="H119" s="39"/>
      <c r="I119" s="192"/>
      <c r="J119" s="39"/>
      <c r="K119" s="39"/>
      <c r="L119" s="42"/>
      <c r="M119" s="193"/>
      <c r="N119" s="194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169</v>
      </c>
      <c r="AU119" s="20" t="s">
        <v>84</v>
      </c>
    </row>
    <row r="120" spans="1:65" s="2" customFormat="1" ht="11.25">
      <c r="A120" s="37"/>
      <c r="B120" s="38"/>
      <c r="C120" s="39"/>
      <c r="D120" s="195" t="s">
        <v>171</v>
      </c>
      <c r="E120" s="39"/>
      <c r="F120" s="196" t="s">
        <v>1875</v>
      </c>
      <c r="G120" s="39"/>
      <c r="H120" s="39"/>
      <c r="I120" s="192"/>
      <c r="J120" s="39"/>
      <c r="K120" s="39"/>
      <c r="L120" s="42"/>
      <c r="M120" s="193"/>
      <c r="N120" s="194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171</v>
      </c>
      <c r="AU120" s="20" t="s">
        <v>84</v>
      </c>
    </row>
    <row r="121" spans="1:65" s="12" customFormat="1" ht="22.9" customHeight="1">
      <c r="B121" s="161"/>
      <c r="C121" s="162"/>
      <c r="D121" s="163" t="s">
        <v>74</v>
      </c>
      <c r="E121" s="175" t="s">
        <v>1876</v>
      </c>
      <c r="F121" s="175" t="s">
        <v>1877</v>
      </c>
      <c r="G121" s="162"/>
      <c r="H121" s="162"/>
      <c r="I121" s="165"/>
      <c r="J121" s="176">
        <f>BK121</f>
        <v>0</v>
      </c>
      <c r="K121" s="162"/>
      <c r="L121" s="167"/>
      <c r="M121" s="168"/>
      <c r="N121" s="169"/>
      <c r="O121" s="169"/>
      <c r="P121" s="170">
        <f>SUM(P122:P124)</f>
        <v>0</v>
      </c>
      <c r="Q121" s="169"/>
      <c r="R121" s="170">
        <f>SUM(R122:R124)</f>
        <v>0</v>
      </c>
      <c r="S121" s="169"/>
      <c r="T121" s="171">
        <f>SUM(T122:T124)</f>
        <v>0</v>
      </c>
      <c r="AR121" s="172" t="s">
        <v>93</v>
      </c>
      <c r="AT121" s="173" t="s">
        <v>74</v>
      </c>
      <c r="AU121" s="173" t="s">
        <v>80</v>
      </c>
      <c r="AY121" s="172" t="s">
        <v>159</v>
      </c>
      <c r="BK121" s="174">
        <f>SUM(BK122:BK124)</f>
        <v>0</v>
      </c>
    </row>
    <row r="122" spans="1:65" s="2" customFormat="1" ht="16.5" customHeight="1">
      <c r="A122" s="37"/>
      <c r="B122" s="38"/>
      <c r="C122" s="177" t="s">
        <v>108</v>
      </c>
      <c r="D122" s="177" t="s">
        <v>163</v>
      </c>
      <c r="E122" s="178" t="s">
        <v>1878</v>
      </c>
      <c r="F122" s="179" t="s">
        <v>1879</v>
      </c>
      <c r="G122" s="180" t="s">
        <v>507</v>
      </c>
      <c r="H122" s="181">
        <v>1</v>
      </c>
      <c r="I122" s="182"/>
      <c r="J122" s="183">
        <f>ROUND(I122*H122,2)</f>
        <v>0</v>
      </c>
      <c r="K122" s="179" t="s">
        <v>167</v>
      </c>
      <c r="L122" s="42"/>
      <c r="M122" s="184" t="s">
        <v>19</v>
      </c>
      <c r="N122" s="185" t="s">
        <v>46</v>
      </c>
      <c r="O122" s="67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8" t="s">
        <v>1833</v>
      </c>
      <c r="AT122" s="188" t="s">
        <v>163</v>
      </c>
      <c r="AU122" s="188" t="s">
        <v>84</v>
      </c>
      <c r="AY122" s="20" t="s">
        <v>159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20" t="s">
        <v>80</v>
      </c>
      <c r="BK122" s="189">
        <f>ROUND(I122*H122,2)</f>
        <v>0</v>
      </c>
      <c r="BL122" s="20" t="s">
        <v>1833</v>
      </c>
      <c r="BM122" s="188" t="s">
        <v>1880</v>
      </c>
    </row>
    <row r="123" spans="1:65" s="2" customFormat="1" ht="11.25">
      <c r="A123" s="37"/>
      <c r="B123" s="38"/>
      <c r="C123" s="39"/>
      <c r="D123" s="190" t="s">
        <v>169</v>
      </c>
      <c r="E123" s="39"/>
      <c r="F123" s="191" t="s">
        <v>1879</v>
      </c>
      <c r="G123" s="39"/>
      <c r="H123" s="39"/>
      <c r="I123" s="192"/>
      <c r="J123" s="39"/>
      <c r="K123" s="39"/>
      <c r="L123" s="42"/>
      <c r="M123" s="193"/>
      <c r="N123" s="194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169</v>
      </c>
      <c r="AU123" s="20" t="s">
        <v>84</v>
      </c>
    </row>
    <row r="124" spans="1:65" s="2" customFormat="1" ht="11.25">
      <c r="A124" s="37"/>
      <c r="B124" s="38"/>
      <c r="C124" s="39"/>
      <c r="D124" s="195" t="s">
        <v>171</v>
      </c>
      <c r="E124" s="39"/>
      <c r="F124" s="196" t="s">
        <v>1881</v>
      </c>
      <c r="G124" s="39"/>
      <c r="H124" s="39"/>
      <c r="I124" s="192"/>
      <c r="J124" s="39"/>
      <c r="K124" s="39"/>
      <c r="L124" s="42"/>
      <c r="M124" s="257"/>
      <c r="N124" s="258"/>
      <c r="O124" s="259"/>
      <c r="P124" s="259"/>
      <c r="Q124" s="259"/>
      <c r="R124" s="259"/>
      <c r="S124" s="259"/>
      <c r="T124" s="260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171</v>
      </c>
      <c r="AU124" s="20" t="s">
        <v>84</v>
      </c>
    </row>
    <row r="125" spans="1:65" s="2" customFormat="1" ht="6.95" customHeight="1">
      <c r="A125" s="37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2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algorithmName="SHA-512" hashValue="37qQ9kS1aHBLBm6mUabHJ+6Y2atLExRcSRv9yBCycShgYH8KGN3rhMNEKZMGnDeT6QppRcCdUqFRfF7alJFoXA==" saltValue="d8JUzaZmWWqqG9hinTNo8TVz7P0iCBeMc3x/2lFzdZuXr5uzhtsD0ey8+2SL09fz82KbTEmgYS8UD+B7qPDWcQ==" spinCount="100000" sheet="1" objects="1" scenarios="1" formatColumns="0" formatRows="0" autoFilter="0"/>
  <autoFilter ref="C85:K12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8" r:id="rId3"/>
    <hyperlink ref="F101" r:id="rId4"/>
    <hyperlink ref="F104" r:id="rId5"/>
    <hyperlink ref="F108" r:id="rId6"/>
    <hyperlink ref="F111" r:id="rId7"/>
    <hyperlink ref="F115" r:id="rId8"/>
    <hyperlink ref="F120" r:id="rId9"/>
    <hyperlink ref="F124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5"/>
      <c r="C3" s="106"/>
      <c r="D3" s="106"/>
      <c r="E3" s="106"/>
      <c r="F3" s="106"/>
      <c r="G3" s="106"/>
      <c r="H3" s="23"/>
    </row>
    <row r="4" spans="1:8" s="1" customFormat="1" ht="24.95" customHeight="1">
      <c r="B4" s="23"/>
      <c r="C4" s="107" t="s">
        <v>1882</v>
      </c>
      <c r="H4" s="23"/>
    </row>
    <row r="5" spans="1:8" s="1" customFormat="1" ht="12" customHeight="1">
      <c r="B5" s="23"/>
      <c r="C5" s="261" t="s">
        <v>13</v>
      </c>
      <c r="D5" s="408" t="s">
        <v>14</v>
      </c>
      <c r="E5" s="388"/>
      <c r="F5" s="388"/>
      <c r="H5" s="23"/>
    </row>
    <row r="6" spans="1:8" s="1" customFormat="1" ht="36.950000000000003" customHeight="1">
      <c r="B6" s="23"/>
      <c r="C6" s="262" t="s">
        <v>16</v>
      </c>
      <c r="D6" s="412" t="s">
        <v>17</v>
      </c>
      <c r="E6" s="388"/>
      <c r="F6" s="388"/>
      <c r="H6" s="23"/>
    </row>
    <row r="7" spans="1:8" s="1" customFormat="1" ht="16.5" customHeight="1">
      <c r="B7" s="23"/>
      <c r="C7" s="109" t="s">
        <v>23</v>
      </c>
      <c r="D7" s="112" t="str">
        <f>'Rekapitulace stavby'!AN8</f>
        <v>6. 12. 2024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0"/>
      <c r="B9" s="263"/>
      <c r="C9" s="264" t="s">
        <v>56</v>
      </c>
      <c r="D9" s="265" t="s">
        <v>57</v>
      </c>
      <c r="E9" s="265" t="s">
        <v>146</v>
      </c>
      <c r="F9" s="266" t="s">
        <v>1883</v>
      </c>
      <c r="G9" s="150"/>
      <c r="H9" s="263"/>
    </row>
    <row r="10" spans="1:8" s="2" customFormat="1" ht="26.45" customHeight="1">
      <c r="A10" s="37"/>
      <c r="B10" s="42"/>
      <c r="C10" s="267" t="s">
        <v>80</v>
      </c>
      <c r="D10" s="267" t="s">
        <v>81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68" t="s">
        <v>114</v>
      </c>
      <c r="D11" s="269" t="s">
        <v>115</v>
      </c>
      <c r="E11" s="270" t="s">
        <v>116</v>
      </c>
      <c r="F11" s="271">
        <v>93.98</v>
      </c>
      <c r="G11" s="37"/>
      <c r="H11" s="42"/>
    </row>
    <row r="12" spans="1:8" s="2" customFormat="1" ht="22.5">
      <c r="A12" s="37"/>
      <c r="B12" s="42"/>
      <c r="C12" s="272" t="s">
        <v>19</v>
      </c>
      <c r="D12" s="272" t="s">
        <v>1884</v>
      </c>
      <c r="E12" s="20" t="s">
        <v>19</v>
      </c>
      <c r="F12" s="273">
        <v>63.18</v>
      </c>
      <c r="G12" s="37"/>
      <c r="H12" s="42"/>
    </row>
    <row r="13" spans="1:8" s="2" customFormat="1" ht="16.899999999999999" customHeight="1">
      <c r="A13" s="37"/>
      <c r="B13" s="42"/>
      <c r="C13" s="272" t="s">
        <v>19</v>
      </c>
      <c r="D13" s="272" t="s">
        <v>1885</v>
      </c>
      <c r="E13" s="20" t="s">
        <v>19</v>
      </c>
      <c r="F13" s="273">
        <v>30.8</v>
      </c>
      <c r="G13" s="37"/>
      <c r="H13" s="42"/>
    </row>
    <row r="14" spans="1:8" s="2" customFormat="1" ht="16.899999999999999" customHeight="1">
      <c r="A14" s="37"/>
      <c r="B14" s="42"/>
      <c r="C14" s="272" t="s">
        <v>19</v>
      </c>
      <c r="D14" s="272" t="s">
        <v>272</v>
      </c>
      <c r="E14" s="20" t="s">
        <v>19</v>
      </c>
      <c r="F14" s="273">
        <v>93.98</v>
      </c>
      <c r="G14" s="37"/>
      <c r="H14" s="42"/>
    </row>
    <row r="15" spans="1:8" s="2" customFormat="1" ht="16.899999999999999" customHeight="1">
      <c r="A15" s="37"/>
      <c r="B15" s="42"/>
      <c r="C15" s="274" t="s">
        <v>1886</v>
      </c>
      <c r="D15" s="37"/>
      <c r="E15" s="37"/>
      <c r="F15" s="37"/>
      <c r="G15" s="37"/>
      <c r="H15" s="42"/>
    </row>
    <row r="16" spans="1:8" s="2" customFormat="1" ht="16.899999999999999" customHeight="1">
      <c r="A16" s="37"/>
      <c r="B16" s="42"/>
      <c r="C16" s="272" t="s">
        <v>349</v>
      </c>
      <c r="D16" s="272" t="s">
        <v>350</v>
      </c>
      <c r="E16" s="20" t="s">
        <v>233</v>
      </c>
      <c r="F16" s="273">
        <v>353.75</v>
      </c>
      <c r="G16" s="37"/>
      <c r="H16" s="42"/>
    </row>
    <row r="17" spans="1:8" s="2" customFormat="1" ht="7.35" customHeight="1">
      <c r="A17" s="37"/>
      <c r="B17" s="130"/>
      <c r="C17" s="131"/>
      <c r="D17" s="131"/>
      <c r="E17" s="131"/>
      <c r="F17" s="131"/>
      <c r="G17" s="131"/>
      <c r="H17" s="42"/>
    </row>
    <row r="18" spans="1:8" s="2" customFormat="1" ht="11.25">
      <c r="A18" s="37"/>
      <c r="B18" s="37"/>
      <c r="C18" s="37"/>
      <c r="D18" s="37"/>
      <c r="E18" s="37"/>
      <c r="F18" s="37"/>
      <c r="G18" s="37"/>
      <c r="H18" s="37"/>
    </row>
  </sheetData>
  <sheetProtection algorithmName="SHA-512" hashValue="vI+fYmG3Z52Ch/phaGZplnpbjTVtiK7R8OvmbqR5P78mMs4NRwE/HTSCXGvsY7el8ji0RX5ts/77wSNZo2d30w==" saltValue="/itVDKfDor/BDSI7jvq3Xjn4FKrA6K+c212wC6cZXEhSRksCD7wHBS4PBqxX+aOoLilLQHBUlClcgXLihrgLh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s="1" customFormat="1" ht="37.5" customHeight="1"/>
    <row r="2" spans="2:11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7" customFormat="1" ht="45" customHeight="1">
      <c r="B3" s="279"/>
      <c r="C3" s="415" t="s">
        <v>1887</v>
      </c>
      <c r="D3" s="415"/>
      <c r="E3" s="415"/>
      <c r="F3" s="415"/>
      <c r="G3" s="415"/>
      <c r="H3" s="415"/>
      <c r="I3" s="415"/>
      <c r="J3" s="415"/>
      <c r="K3" s="280"/>
    </row>
    <row r="4" spans="2:11" s="1" customFormat="1" ht="25.5" customHeight="1">
      <c r="B4" s="281"/>
      <c r="C4" s="414" t="s">
        <v>1888</v>
      </c>
      <c r="D4" s="414"/>
      <c r="E4" s="414"/>
      <c r="F4" s="414"/>
      <c r="G4" s="414"/>
      <c r="H4" s="414"/>
      <c r="I4" s="414"/>
      <c r="J4" s="414"/>
      <c r="K4" s="282"/>
    </row>
    <row r="5" spans="2:11" s="1" customFormat="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s="1" customFormat="1" ht="15" customHeight="1">
      <c r="B6" s="281"/>
      <c r="C6" s="413" t="s">
        <v>1889</v>
      </c>
      <c r="D6" s="413"/>
      <c r="E6" s="413"/>
      <c r="F6" s="413"/>
      <c r="G6" s="413"/>
      <c r="H6" s="413"/>
      <c r="I6" s="413"/>
      <c r="J6" s="413"/>
      <c r="K6" s="282"/>
    </row>
    <row r="7" spans="2:11" s="1" customFormat="1" ht="15" customHeight="1">
      <c r="B7" s="285"/>
      <c r="C7" s="413" t="s">
        <v>1890</v>
      </c>
      <c r="D7" s="413"/>
      <c r="E7" s="413"/>
      <c r="F7" s="413"/>
      <c r="G7" s="413"/>
      <c r="H7" s="413"/>
      <c r="I7" s="413"/>
      <c r="J7" s="413"/>
      <c r="K7" s="282"/>
    </row>
    <row r="8" spans="2:11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s="1" customFormat="1" ht="15" customHeight="1">
      <c r="B9" s="285"/>
      <c r="C9" s="413" t="s">
        <v>1891</v>
      </c>
      <c r="D9" s="413"/>
      <c r="E9" s="413"/>
      <c r="F9" s="413"/>
      <c r="G9" s="413"/>
      <c r="H9" s="413"/>
      <c r="I9" s="413"/>
      <c r="J9" s="413"/>
      <c r="K9" s="282"/>
    </row>
    <row r="10" spans="2:11" s="1" customFormat="1" ht="15" customHeight="1">
      <c r="B10" s="285"/>
      <c r="C10" s="284"/>
      <c r="D10" s="413" t="s">
        <v>1892</v>
      </c>
      <c r="E10" s="413"/>
      <c r="F10" s="413"/>
      <c r="G10" s="413"/>
      <c r="H10" s="413"/>
      <c r="I10" s="413"/>
      <c r="J10" s="413"/>
      <c r="K10" s="282"/>
    </row>
    <row r="11" spans="2:11" s="1" customFormat="1" ht="15" customHeight="1">
      <c r="B11" s="285"/>
      <c r="C11" s="286"/>
      <c r="D11" s="413" t="s">
        <v>1893</v>
      </c>
      <c r="E11" s="413"/>
      <c r="F11" s="413"/>
      <c r="G11" s="413"/>
      <c r="H11" s="413"/>
      <c r="I11" s="413"/>
      <c r="J11" s="413"/>
      <c r="K11" s="282"/>
    </row>
    <row r="12" spans="2:11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pans="2:11" s="1" customFormat="1" ht="15" customHeight="1">
      <c r="B13" s="285"/>
      <c r="C13" s="286"/>
      <c r="D13" s="287" t="s">
        <v>1894</v>
      </c>
      <c r="E13" s="284"/>
      <c r="F13" s="284"/>
      <c r="G13" s="284"/>
      <c r="H13" s="284"/>
      <c r="I13" s="284"/>
      <c r="J13" s="284"/>
      <c r="K13" s="282"/>
    </row>
    <row r="14" spans="2:11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pans="2:11" s="1" customFormat="1" ht="15" customHeight="1">
      <c r="B15" s="285"/>
      <c r="C15" s="286"/>
      <c r="D15" s="413" t="s">
        <v>1895</v>
      </c>
      <c r="E15" s="413"/>
      <c r="F15" s="413"/>
      <c r="G15" s="413"/>
      <c r="H15" s="413"/>
      <c r="I15" s="413"/>
      <c r="J15" s="413"/>
      <c r="K15" s="282"/>
    </row>
    <row r="16" spans="2:11" s="1" customFormat="1" ht="15" customHeight="1">
      <c r="B16" s="285"/>
      <c r="C16" s="286"/>
      <c r="D16" s="413" t="s">
        <v>1896</v>
      </c>
      <c r="E16" s="413"/>
      <c r="F16" s="413"/>
      <c r="G16" s="413"/>
      <c r="H16" s="413"/>
      <c r="I16" s="413"/>
      <c r="J16" s="413"/>
      <c r="K16" s="282"/>
    </row>
    <row r="17" spans="2:11" s="1" customFormat="1" ht="15" customHeight="1">
      <c r="B17" s="285"/>
      <c r="C17" s="286"/>
      <c r="D17" s="413" t="s">
        <v>1897</v>
      </c>
      <c r="E17" s="413"/>
      <c r="F17" s="413"/>
      <c r="G17" s="413"/>
      <c r="H17" s="413"/>
      <c r="I17" s="413"/>
      <c r="J17" s="413"/>
      <c r="K17" s="282"/>
    </row>
    <row r="18" spans="2:11" s="1" customFormat="1" ht="15" customHeight="1">
      <c r="B18" s="285"/>
      <c r="C18" s="286"/>
      <c r="D18" s="286"/>
      <c r="E18" s="288" t="s">
        <v>82</v>
      </c>
      <c r="F18" s="413" t="s">
        <v>1898</v>
      </c>
      <c r="G18" s="413"/>
      <c r="H18" s="413"/>
      <c r="I18" s="413"/>
      <c r="J18" s="413"/>
      <c r="K18" s="282"/>
    </row>
    <row r="19" spans="2:11" s="1" customFormat="1" ht="15" customHeight="1">
      <c r="B19" s="285"/>
      <c r="C19" s="286"/>
      <c r="D19" s="286"/>
      <c r="E19" s="288" t="s">
        <v>1899</v>
      </c>
      <c r="F19" s="413" t="s">
        <v>1900</v>
      </c>
      <c r="G19" s="413"/>
      <c r="H19" s="413"/>
      <c r="I19" s="413"/>
      <c r="J19" s="413"/>
      <c r="K19" s="282"/>
    </row>
    <row r="20" spans="2:11" s="1" customFormat="1" ht="15" customHeight="1">
      <c r="B20" s="285"/>
      <c r="C20" s="286"/>
      <c r="D20" s="286"/>
      <c r="E20" s="288" t="s">
        <v>1901</v>
      </c>
      <c r="F20" s="413" t="s">
        <v>1902</v>
      </c>
      <c r="G20" s="413"/>
      <c r="H20" s="413"/>
      <c r="I20" s="413"/>
      <c r="J20" s="413"/>
      <c r="K20" s="282"/>
    </row>
    <row r="21" spans="2:11" s="1" customFormat="1" ht="15" customHeight="1">
      <c r="B21" s="285"/>
      <c r="C21" s="286"/>
      <c r="D21" s="286"/>
      <c r="E21" s="288" t="s">
        <v>1903</v>
      </c>
      <c r="F21" s="413" t="s">
        <v>1904</v>
      </c>
      <c r="G21" s="413"/>
      <c r="H21" s="413"/>
      <c r="I21" s="413"/>
      <c r="J21" s="413"/>
      <c r="K21" s="282"/>
    </row>
    <row r="22" spans="2:11" s="1" customFormat="1" ht="15" customHeight="1">
      <c r="B22" s="285"/>
      <c r="C22" s="286"/>
      <c r="D22" s="286"/>
      <c r="E22" s="288" t="s">
        <v>1905</v>
      </c>
      <c r="F22" s="413" t="s">
        <v>1906</v>
      </c>
      <c r="G22" s="413"/>
      <c r="H22" s="413"/>
      <c r="I22" s="413"/>
      <c r="J22" s="413"/>
      <c r="K22" s="282"/>
    </row>
    <row r="23" spans="2:11" s="1" customFormat="1" ht="15" customHeight="1">
      <c r="B23" s="285"/>
      <c r="C23" s="286"/>
      <c r="D23" s="286"/>
      <c r="E23" s="288" t="s">
        <v>1907</v>
      </c>
      <c r="F23" s="413" t="s">
        <v>1908</v>
      </c>
      <c r="G23" s="413"/>
      <c r="H23" s="413"/>
      <c r="I23" s="413"/>
      <c r="J23" s="413"/>
      <c r="K23" s="282"/>
    </row>
    <row r="24" spans="2:11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pans="2:11" s="1" customFormat="1" ht="15" customHeight="1">
      <c r="B25" s="285"/>
      <c r="C25" s="413" t="s">
        <v>1909</v>
      </c>
      <c r="D25" s="413"/>
      <c r="E25" s="413"/>
      <c r="F25" s="413"/>
      <c r="G25" s="413"/>
      <c r="H25" s="413"/>
      <c r="I25" s="413"/>
      <c r="J25" s="413"/>
      <c r="K25" s="282"/>
    </row>
    <row r="26" spans="2:11" s="1" customFormat="1" ht="15" customHeight="1">
      <c r="B26" s="285"/>
      <c r="C26" s="413" t="s">
        <v>1910</v>
      </c>
      <c r="D26" s="413"/>
      <c r="E26" s="413"/>
      <c r="F26" s="413"/>
      <c r="G26" s="413"/>
      <c r="H26" s="413"/>
      <c r="I26" s="413"/>
      <c r="J26" s="413"/>
      <c r="K26" s="282"/>
    </row>
    <row r="27" spans="2:11" s="1" customFormat="1" ht="15" customHeight="1">
      <c r="B27" s="285"/>
      <c r="C27" s="284"/>
      <c r="D27" s="413" t="s">
        <v>1911</v>
      </c>
      <c r="E27" s="413"/>
      <c r="F27" s="413"/>
      <c r="G27" s="413"/>
      <c r="H27" s="413"/>
      <c r="I27" s="413"/>
      <c r="J27" s="413"/>
      <c r="K27" s="282"/>
    </row>
    <row r="28" spans="2:11" s="1" customFormat="1" ht="15" customHeight="1">
      <c r="B28" s="285"/>
      <c r="C28" s="286"/>
      <c r="D28" s="413" t="s">
        <v>1912</v>
      </c>
      <c r="E28" s="413"/>
      <c r="F28" s="413"/>
      <c r="G28" s="413"/>
      <c r="H28" s="413"/>
      <c r="I28" s="413"/>
      <c r="J28" s="413"/>
      <c r="K28" s="282"/>
    </row>
    <row r="29" spans="2:11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pans="2:11" s="1" customFormat="1" ht="15" customHeight="1">
      <c r="B30" s="285"/>
      <c r="C30" s="286"/>
      <c r="D30" s="413" t="s">
        <v>1913</v>
      </c>
      <c r="E30" s="413"/>
      <c r="F30" s="413"/>
      <c r="G30" s="413"/>
      <c r="H30" s="413"/>
      <c r="I30" s="413"/>
      <c r="J30" s="413"/>
      <c r="K30" s="282"/>
    </row>
    <row r="31" spans="2:11" s="1" customFormat="1" ht="15" customHeight="1">
      <c r="B31" s="285"/>
      <c r="C31" s="286"/>
      <c r="D31" s="413" t="s">
        <v>1914</v>
      </c>
      <c r="E31" s="413"/>
      <c r="F31" s="413"/>
      <c r="G31" s="413"/>
      <c r="H31" s="413"/>
      <c r="I31" s="413"/>
      <c r="J31" s="413"/>
      <c r="K31" s="282"/>
    </row>
    <row r="32" spans="2:11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pans="2:11" s="1" customFormat="1" ht="15" customHeight="1">
      <c r="B33" s="285"/>
      <c r="C33" s="286"/>
      <c r="D33" s="413" t="s">
        <v>1915</v>
      </c>
      <c r="E33" s="413"/>
      <c r="F33" s="413"/>
      <c r="G33" s="413"/>
      <c r="H33" s="413"/>
      <c r="I33" s="413"/>
      <c r="J33" s="413"/>
      <c r="K33" s="282"/>
    </row>
    <row r="34" spans="2:11" s="1" customFormat="1" ht="15" customHeight="1">
      <c r="B34" s="285"/>
      <c r="C34" s="286"/>
      <c r="D34" s="413" t="s">
        <v>1916</v>
      </c>
      <c r="E34" s="413"/>
      <c r="F34" s="413"/>
      <c r="G34" s="413"/>
      <c r="H34" s="413"/>
      <c r="I34" s="413"/>
      <c r="J34" s="413"/>
      <c r="K34" s="282"/>
    </row>
    <row r="35" spans="2:11" s="1" customFormat="1" ht="15" customHeight="1">
      <c r="B35" s="285"/>
      <c r="C35" s="286"/>
      <c r="D35" s="413" t="s">
        <v>1917</v>
      </c>
      <c r="E35" s="413"/>
      <c r="F35" s="413"/>
      <c r="G35" s="413"/>
      <c r="H35" s="413"/>
      <c r="I35" s="413"/>
      <c r="J35" s="413"/>
      <c r="K35" s="282"/>
    </row>
    <row r="36" spans="2:11" s="1" customFormat="1" ht="15" customHeight="1">
      <c r="B36" s="285"/>
      <c r="C36" s="286"/>
      <c r="D36" s="284"/>
      <c r="E36" s="287" t="s">
        <v>145</v>
      </c>
      <c r="F36" s="284"/>
      <c r="G36" s="413" t="s">
        <v>1918</v>
      </c>
      <c r="H36" s="413"/>
      <c r="I36" s="413"/>
      <c r="J36" s="413"/>
      <c r="K36" s="282"/>
    </row>
    <row r="37" spans="2:11" s="1" customFormat="1" ht="30.75" customHeight="1">
      <c r="B37" s="285"/>
      <c r="C37" s="286"/>
      <c r="D37" s="284"/>
      <c r="E37" s="287" t="s">
        <v>1919</v>
      </c>
      <c r="F37" s="284"/>
      <c r="G37" s="413" t="s">
        <v>1920</v>
      </c>
      <c r="H37" s="413"/>
      <c r="I37" s="413"/>
      <c r="J37" s="413"/>
      <c r="K37" s="282"/>
    </row>
    <row r="38" spans="2:11" s="1" customFormat="1" ht="15" customHeight="1">
      <c r="B38" s="285"/>
      <c r="C38" s="286"/>
      <c r="D38" s="284"/>
      <c r="E38" s="287" t="s">
        <v>56</v>
      </c>
      <c r="F38" s="284"/>
      <c r="G38" s="413" t="s">
        <v>1921</v>
      </c>
      <c r="H38" s="413"/>
      <c r="I38" s="413"/>
      <c r="J38" s="413"/>
      <c r="K38" s="282"/>
    </row>
    <row r="39" spans="2:11" s="1" customFormat="1" ht="15" customHeight="1">
      <c r="B39" s="285"/>
      <c r="C39" s="286"/>
      <c r="D39" s="284"/>
      <c r="E39" s="287" t="s">
        <v>57</v>
      </c>
      <c r="F39" s="284"/>
      <c r="G39" s="413" t="s">
        <v>1922</v>
      </c>
      <c r="H39" s="413"/>
      <c r="I39" s="413"/>
      <c r="J39" s="413"/>
      <c r="K39" s="282"/>
    </row>
    <row r="40" spans="2:11" s="1" customFormat="1" ht="15" customHeight="1">
      <c r="B40" s="285"/>
      <c r="C40" s="286"/>
      <c r="D40" s="284"/>
      <c r="E40" s="287" t="s">
        <v>146</v>
      </c>
      <c r="F40" s="284"/>
      <c r="G40" s="413" t="s">
        <v>1923</v>
      </c>
      <c r="H40" s="413"/>
      <c r="I40" s="413"/>
      <c r="J40" s="413"/>
      <c r="K40" s="282"/>
    </row>
    <row r="41" spans="2:11" s="1" customFormat="1" ht="15" customHeight="1">
      <c r="B41" s="285"/>
      <c r="C41" s="286"/>
      <c r="D41" s="284"/>
      <c r="E41" s="287" t="s">
        <v>147</v>
      </c>
      <c r="F41" s="284"/>
      <c r="G41" s="413" t="s">
        <v>1924</v>
      </c>
      <c r="H41" s="413"/>
      <c r="I41" s="413"/>
      <c r="J41" s="413"/>
      <c r="K41" s="282"/>
    </row>
    <row r="42" spans="2:11" s="1" customFormat="1" ht="15" customHeight="1">
      <c r="B42" s="285"/>
      <c r="C42" s="286"/>
      <c r="D42" s="284"/>
      <c r="E42" s="287" t="s">
        <v>1925</v>
      </c>
      <c r="F42" s="284"/>
      <c r="G42" s="413" t="s">
        <v>1926</v>
      </c>
      <c r="H42" s="413"/>
      <c r="I42" s="413"/>
      <c r="J42" s="413"/>
      <c r="K42" s="282"/>
    </row>
    <row r="43" spans="2:11" s="1" customFormat="1" ht="15" customHeight="1">
      <c r="B43" s="285"/>
      <c r="C43" s="286"/>
      <c r="D43" s="284"/>
      <c r="E43" s="287"/>
      <c r="F43" s="284"/>
      <c r="G43" s="413" t="s">
        <v>1927</v>
      </c>
      <c r="H43" s="413"/>
      <c r="I43" s="413"/>
      <c r="J43" s="413"/>
      <c r="K43" s="282"/>
    </row>
    <row r="44" spans="2:11" s="1" customFormat="1" ht="15" customHeight="1">
      <c r="B44" s="285"/>
      <c r="C44" s="286"/>
      <c r="D44" s="284"/>
      <c r="E44" s="287" t="s">
        <v>1928</v>
      </c>
      <c r="F44" s="284"/>
      <c r="G44" s="413" t="s">
        <v>1929</v>
      </c>
      <c r="H44" s="413"/>
      <c r="I44" s="413"/>
      <c r="J44" s="413"/>
      <c r="K44" s="282"/>
    </row>
    <row r="45" spans="2:11" s="1" customFormat="1" ht="15" customHeight="1">
      <c r="B45" s="285"/>
      <c r="C45" s="286"/>
      <c r="D45" s="284"/>
      <c r="E45" s="287" t="s">
        <v>149</v>
      </c>
      <c r="F45" s="284"/>
      <c r="G45" s="413" t="s">
        <v>1930</v>
      </c>
      <c r="H45" s="413"/>
      <c r="I45" s="413"/>
      <c r="J45" s="413"/>
      <c r="K45" s="282"/>
    </row>
    <row r="46" spans="2:11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pans="2:11" s="1" customFormat="1" ht="15" customHeight="1">
      <c r="B47" s="285"/>
      <c r="C47" s="286"/>
      <c r="D47" s="413" t="s">
        <v>1931</v>
      </c>
      <c r="E47" s="413"/>
      <c r="F47" s="413"/>
      <c r="G47" s="413"/>
      <c r="H47" s="413"/>
      <c r="I47" s="413"/>
      <c r="J47" s="413"/>
      <c r="K47" s="282"/>
    </row>
    <row r="48" spans="2:11" s="1" customFormat="1" ht="15" customHeight="1">
      <c r="B48" s="285"/>
      <c r="C48" s="286"/>
      <c r="D48" s="286"/>
      <c r="E48" s="413" t="s">
        <v>1932</v>
      </c>
      <c r="F48" s="413"/>
      <c r="G48" s="413"/>
      <c r="H48" s="413"/>
      <c r="I48" s="413"/>
      <c r="J48" s="413"/>
      <c r="K48" s="282"/>
    </row>
    <row r="49" spans="2:11" s="1" customFormat="1" ht="15" customHeight="1">
      <c r="B49" s="285"/>
      <c r="C49" s="286"/>
      <c r="D49" s="286"/>
      <c r="E49" s="413" t="s">
        <v>1933</v>
      </c>
      <c r="F49" s="413"/>
      <c r="G49" s="413"/>
      <c r="H49" s="413"/>
      <c r="I49" s="413"/>
      <c r="J49" s="413"/>
      <c r="K49" s="282"/>
    </row>
    <row r="50" spans="2:11" s="1" customFormat="1" ht="15" customHeight="1">
      <c r="B50" s="285"/>
      <c r="C50" s="286"/>
      <c r="D50" s="286"/>
      <c r="E50" s="413" t="s">
        <v>1934</v>
      </c>
      <c r="F50" s="413"/>
      <c r="G50" s="413"/>
      <c r="H50" s="413"/>
      <c r="I50" s="413"/>
      <c r="J50" s="413"/>
      <c r="K50" s="282"/>
    </row>
    <row r="51" spans="2:11" s="1" customFormat="1" ht="15" customHeight="1">
      <c r="B51" s="285"/>
      <c r="C51" s="286"/>
      <c r="D51" s="413" t="s">
        <v>1935</v>
      </c>
      <c r="E51" s="413"/>
      <c r="F51" s="413"/>
      <c r="G51" s="413"/>
      <c r="H51" s="413"/>
      <c r="I51" s="413"/>
      <c r="J51" s="413"/>
      <c r="K51" s="282"/>
    </row>
    <row r="52" spans="2:11" s="1" customFormat="1" ht="25.5" customHeight="1">
      <c r="B52" s="281"/>
      <c r="C52" s="414" t="s">
        <v>1936</v>
      </c>
      <c r="D52" s="414"/>
      <c r="E52" s="414"/>
      <c r="F52" s="414"/>
      <c r="G52" s="414"/>
      <c r="H52" s="414"/>
      <c r="I52" s="414"/>
      <c r="J52" s="414"/>
      <c r="K52" s="282"/>
    </row>
    <row r="53" spans="2:11" s="1" customFormat="1" ht="5.25" customHeight="1">
      <c r="B53" s="281"/>
      <c r="C53" s="283"/>
      <c r="D53" s="283"/>
      <c r="E53" s="283"/>
      <c r="F53" s="283"/>
      <c r="G53" s="283"/>
      <c r="H53" s="283"/>
      <c r="I53" s="283"/>
      <c r="J53" s="283"/>
      <c r="K53" s="282"/>
    </row>
    <row r="54" spans="2:11" s="1" customFormat="1" ht="15" customHeight="1">
      <c r="B54" s="281"/>
      <c r="C54" s="413" t="s">
        <v>1937</v>
      </c>
      <c r="D54" s="413"/>
      <c r="E54" s="413"/>
      <c r="F54" s="413"/>
      <c r="G54" s="413"/>
      <c r="H54" s="413"/>
      <c r="I54" s="413"/>
      <c r="J54" s="413"/>
      <c r="K54" s="282"/>
    </row>
    <row r="55" spans="2:11" s="1" customFormat="1" ht="15" customHeight="1">
      <c r="B55" s="281"/>
      <c r="C55" s="413" t="s">
        <v>1938</v>
      </c>
      <c r="D55" s="413"/>
      <c r="E55" s="413"/>
      <c r="F55" s="413"/>
      <c r="G55" s="413"/>
      <c r="H55" s="413"/>
      <c r="I55" s="413"/>
      <c r="J55" s="413"/>
      <c r="K55" s="282"/>
    </row>
    <row r="56" spans="2:11" s="1" customFormat="1" ht="12.75" customHeight="1">
      <c r="B56" s="281"/>
      <c r="C56" s="284"/>
      <c r="D56" s="284"/>
      <c r="E56" s="284"/>
      <c r="F56" s="284"/>
      <c r="G56" s="284"/>
      <c r="H56" s="284"/>
      <c r="I56" s="284"/>
      <c r="J56" s="284"/>
      <c r="K56" s="282"/>
    </row>
    <row r="57" spans="2:11" s="1" customFormat="1" ht="15" customHeight="1">
      <c r="B57" s="281"/>
      <c r="C57" s="413" t="s">
        <v>1939</v>
      </c>
      <c r="D57" s="413"/>
      <c r="E57" s="413"/>
      <c r="F57" s="413"/>
      <c r="G57" s="413"/>
      <c r="H57" s="413"/>
      <c r="I57" s="413"/>
      <c r="J57" s="413"/>
      <c r="K57" s="282"/>
    </row>
    <row r="58" spans="2:11" s="1" customFormat="1" ht="15" customHeight="1">
      <c r="B58" s="281"/>
      <c r="C58" s="286"/>
      <c r="D58" s="413" t="s">
        <v>1940</v>
      </c>
      <c r="E58" s="413"/>
      <c r="F58" s="413"/>
      <c r="G58" s="413"/>
      <c r="H58" s="413"/>
      <c r="I58" s="413"/>
      <c r="J58" s="413"/>
      <c r="K58" s="282"/>
    </row>
    <row r="59" spans="2:11" s="1" customFormat="1" ht="15" customHeight="1">
      <c r="B59" s="281"/>
      <c r="C59" s="286"/>
      <c r="D59" s="413" t="s">
        <v>1941</v>
      </c>
      <c r="E59" s="413"/>
      <c r="F59" s="413"/>
      <c r="G59" s="413"/>
      <c r="H59" s="413"/>
      <c r="I59" s="413"/>
      <c r="J59" s="413"/>
      <c r="K59" s="282"/>
    </row>
    <row r="60" spans="2:11" s="1" customFormat="1" ht="15" customHeight="1">
      <c r="B60" s="281"/>
      <c r="C60" s="286"/>
      <c r="D60" s="413" t="s">
        <v>1942</v>
      </c>
      <c r="E60" s="413"/>
      <c r="F60" s="413"/>
      <c r="G60" s="413"/>
      <c r="H60" s="413"/>
      <c r="I60" s="413"/>
      <c r="J60" s="413"/>
      <c r="K60" s="282"/>
    </row>
    <row r="61" spans="2:11" s="1" customFormat="1" ht="15" customHeight="1">
      <c r="B61" s="281"/>
      <c r="C61" s="286"/>
      <c r="D61" s="413" t="s">
        <v>1943</v>
      </c>
      <c r="E61" s="413"/>
      <c r="F61" s="413"/>
      <c r="G61" s="413"/>
      <c r="H61" s="413"/>
      <c r="I61" s="413"/>
      <c r="J61" s="413"/>
      <c r="K61" s="282"/>
    </row>
    <row r="62" spans="2:11" s="1" customFormat="1" ht="15" customHeight="1">
      <c r="B62" s="281"/>
      <c r="C62" s="286"/>
      <c r="D62" s="416" t="s">
        <v>1944</v>
      </c>
      <c r="E62" s="416"/>
      <c r="F62" s="416"/>
      <c r="G62" s="416"/>
      <c r="H62" s="416"/>
      <c r="I62" s="416"/>
      <c r="J62" s="416"/>
      <c r="K62" s="282"/>
    </row>
    <row r="63" spans="2:11" s="1" customFormat="1" ht="15" customHeight="1">
      <c r="B63" s="281"/>
      <c r="C63" s="286"/>
      <c r="D63" s="413" t="s">
        <v>1945</v>
      </c>
      <c r="E63" s="413"/>
      <c r="F63" s="413"/>
      <c r="G63" s="413"/>
      <c r="H63" s="413"/>
      <c r="I63" s="413"/>
      <c r="J63" s="413"/>
      <c r="K63" s="282"/>
    </row>
    <row r="64" spans="2:11" s="1" customFormat="1" ht="12.75" customHeight="1">
      <c r="B64" s="281"/>
      <c r="C64" s="286"/>
      <c r="D64" s="286"/>
      <c r="E64" s="289"/>
      <c r="F64" s="286"/>
      <c r="G64" s="286"/>
      <c r="H64" s="286"/>
      <c r="I64" s="286"/>
      <c r="J64" s="286"/>
      <c r="K64" s="282"/>
    </row>
    <row r="65" spans="2:11" s="1" customFormat="1" ht="15" customHeight="1">
      <c r="B65" s="281"/>
      <c r="C65" s="286"/>
      <c r="D65" s="413" t="s">
        <v>1946</v>
      </c>
      <c r="E65" s="413"/>
      <c r="F65" s="413"/>
      <c r="G65" s="413"/>
      <c r="H65" s="413"/>
      <c r="I65" s="413"/>
      <c r="J65" s="413"/>
      <c r="K65" s="282"/>
    </row>
    <row r="66" spans="2:11" s="1" customFormat="1" ht="15" customHeight="1">
      <c r="B66" s="281"/>
      <c r="C66" s="286"/>
      <c r="D66" s="416" t="s">
        <v>1947</v>
      </c>
      <c r="E66" s="416"/>
      <c r="F66" s="416"/>
      <c r="G66" s="416"/>
      <c r="H66" s="416"/>
      <c r="I66" s="416"/>
      <c r="J66" s="416"/>
      <c r="K66" s="282"/>
    </row>
    <row r="67" spans="2:11" s="1" customFormat="1" ht="15" customHeight="1">
      <c r="B67" s="281"/>
      <c r="C67" s="286"/>
      <c r="D67" s="413" t="s">
        <v>1948</v>
      </c>
      <c r="E67" s="413"/>
      <c r="F67" s="413"/>
      <c r="G67" s="413"/>
      <c r="H67" s="413"/>
      <c r="I67" s="413"/>
      <c r="J67" s="413"/>
      <c r="K67" s="282"/>
    </row>
    <row r="68" spans="2:11" s="1" customFormat="1" ht="15" customHeight="1">
      <c r="B68" s="281"/>
      <c r="C68" s="286"/>
      <c r="D68" s="413" t="s">
        <v>1949</v>
      </c>
      <c r="E68" s="413"/>
      <c r="F68" s="413"/>
      <c r="G68" s="413"/>
      <c r="H68" s="413"/>
      <c r="I68" s="413"/>
      <c r="J68" s="413"/>
      <c r="K68" s="282"/>
    </row>
    <row r="69" spans="2:11" s="1" customFormat="1" ht="15" customHeight="1">
      <c r="B69" s="281"/>
      <c r="C69" s="286"/>
      <c r="D69" s="413" t="s">
        <v>1950</v>
      </c>
      <c r="E69" s="413"/>
      <c r="F69" s="413"/>
      <c r="G69" s="413"/>
      <c r="H69" s="413"/>
      <c r="I69" s="413"/>
      <c r="J69" s="413"/>
      <c r="K69" s="282"/>
    </row>
    <row r="70" spans="2:11" s="1" customFormat="1" ht="15" customHeight="1">
      <c r="B70" s="281"/>
      <c r="C70" s="286"/>
      <c r="D70" s="413" t="s">
        <v>1951</v>
      </c>
      <c r="E70" s="413"/>
      <c r="F70" s="413"/>
      <c r="G70" s="413"/>
      <c r="H70" s="413"/>
      <c r="I70" s="413"/>
      <c r="J70" s="413"/>
      <c r="K70" s="282"/>
    </row>
    <row r="71" spans="2:1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pans="2:11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pans="2:11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pans="2:11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pans="2:11" s="1" customFormat="1" ht="45" customHeight="1">
      <c r="B75" s="298"/>
      <c r="C75" s="417" t="s">
        <v>1952</v>
      </c>
      <c r="D75" s="417"/>
      <c r="E75" s="417"/>
      <c r="F75" s="417"/>
      <c r="G75" s="417"/>
      <c r="H75" s="417"/>
      <c r="I75" s="417"/>
      <c r="J75" s="417"/>
      <c r="K75" s="299"/>
    </row>
    <row r="76" spans="2:11" s="1" customFormat="1" ht="17.25" customHeight="1">
      <c r="B76" s="298"/>
      <c r="C76" s="300" t="s">
        <v>1953</v>
      </c>
      <c r="D76" s="300"/>
      <c r="E76" s="300"/>
      <c r="F76" s="300" t="s">
        <v>1954</v>
      </c>
      <c r="G76" s="301"/>
      <c r="H76" s="300" t="s">
        <v>57</v>
      </c>
      <c r="I76" s="300" t="s">
        <v>60</v>
      </c>
      <c r="J76" s="300" t="s">
        <v>1955</v>
      </c>
      <c r="K76" s="299"/>
    </row>
    <row r="77" spans="2:11" s="1" customFormat="1" ht="17.25" customHeight="1">
      <c r="B77" s="298"/>
      <c r="C77" s="302" t="s">
        <v>1956</v>
      </c>
      <c r="D77" s="302"/>
      <c r="E77" s="302"/>
      <c r="F77" s="303" t="s">
        <v>1957</v>
      </c>
      <c r="G77" s="304"/>
      <c r="H77" s="302"/>
      <c r="I77" s="302"/>
      <c r="J77" s="302" t="s">
        <v>1958</v>
      </c>
      <c r="K77" s="299"/>
    </row>
    <row r="78" spans="2:11" s="1" customFormat="1" ht="5.25" customHeight="1">
      <c r="B78" s="298"/>
      <c r="C78" s="305"/>
      <c r="D78" s="305"/>
      <c r="E78" s="305"/>
      <c r="F78" s="305"/>
      <c r="G78" s="306"/>
      <c r="H78" s="305"/>
      <c r="I78" s="305"/>
      <c r="J78" s="305"/>
      <c r="K78" s="299"/>
    </row>
    <row r="79" spans="2:11" s="1" customFormat="1" ht="15" customHeight="1">
      <c r="B79" s="298"/>
      <c r="C79" s="287" t="s">
        <v>56</v>
      </c>
      <c r="D79" s="307"/>
      <c r="E79" s="307"/>
      <c r="F79" s="308" t="s">
        <v>1959</v>
      </c>
      <c r="G79" s="309"/>
      <c r="H79" s="287" t="s">
        <v>1960</v>
      </c>
      <c r="I79" s="287" t="s">
        <v>1961</v>
      </c>
      <c r="J79" s="287">
        <v>20</v>
      </c>
      <c r="K79" s="299"/>
    </row>
    <row r="80" spans="2:11" s="1" customFormat="1" ht="15" customHeight="1">
      <c r="B80" s="298"/>
      <c r="C80" s="287" t="s">
        <v>1962</v>
      </c>
      <c r="D80" s="287"/>
      <c r="E80" s="287"/>
      <c r="F80" s="308" t="s">
        <v>1959</v>
      </c>
      <c r="G80" s="309"/>
      <c r="H80" s="287" t="s">
        <v>1963</v>
      </c>
      <c r="I80" s="287" t="s">
        <v>1961</v>
      </c>
      <c r="J80" s="287">
        <v>120</v>
      </c>
      <c r="K80" s="299"/>
    </row>
    <row r="81" spans="2:11" s="1" customFormat="1" ht="15" customHeight="1">
      <c r="B81" s="310"/>
      <c r="C81" s="287" t="s">
        <v>1964</v>
      </c>
      <c r="D81" s="287"/>
      <c r="E81" s="287"/>
      <c r="F81" s="308" t="s">
        <v>1965</v>
      </c>
      <c r="G81" s="309"/>
      <c r="H81" s="287" t="s">
        <v>1966</v>
      </c>
      <c r="I81" s="287" t="s">
        <v>1961</v>
      </c>
      <c r="J81" s="287">
        <v>50</v>
      </c>
      <c r="K81" s="299"/>
    </row>
    <row r="82" spans="2:11" s="1" customFormat="1" ht="15" customHeight="1">
      <c r="B82" s="310"/>
      <c r="C82" s="287" t="s">
        <v>1967</v>
      </c>
      <c r="D82" s="287"/>
      <c r="E82" s="287"/>
      <c r="F82" s="308" t="s">
        <v>1959</v>
      </c>
      <c r="G82" s="309"/>
      <c r="H82" s="287" t="s">
        <v>1968</v>
      </c>
      <c r="I82" s="287" t="s">
        <v>1969</v>
      </c>
      <c r="J82" s="287"/>
      <c r="K82" s="299"/>
    </row>
    <row r="83" spans="2:11" s="1" customFormat="1" ht="15" customHeight="1">
      <c r="B83" s="310"/>
      <c r="C83" s="311" t="s">
        <v>1970</v>
      </c>
      <c r="D83" s="311"/>
      <c r="E83" s="311"/>
      <c r="F83" s="312" t="s">
        <v>1965</v>
      </c>
      <c r="G83" s="311"/>
      <c r="H83" s="311" t="s">
        <v>1971</v>
      </c>
      <c r="I83" s="311" t="s">
        <v>1961</v>
      </c>
      <c r="J83" s="311">
        <v>15</v>
      </c>
      <c r="K83" s="299"/>
    </row>
    <row r="84" spans="2:11" s="1" customFormat="1" ht="15" customHeight="1">
      <c r="B84" s="310"/>
      <c r="C84" s="311" t="s">
        <v>1972</v>
      </c>
      <c r="D84" s="311"/>
      <c r="E84" s="311"/>
      <c r="F84" s="312" t="s">
        <v>1965</v>
      </c>
      <c r="G84" s="311"/>
      <c r="H84" s="311" t="s">
        <v>1973</v>
      </c>
      <c r="I84" s="311" t="s">
        <v>1961</v>
      </c>
      <c r="J84" s="311">
        <v>15</v>
      </c>
      <c r="K84" s="299"/>
    </row>
    <row r="85" spans="2:11" s="1" customFormat="1" ht="15" customHeight="1">
      <c r="B85" s="310"/>
      <c r="C85" s="311" t="s">
        <v>1974</v>
      </c>
      <c r="D85" s="311"/>
      <c r="E85" s="311"/>
      <c r="F85" s="312" t="s">
        <v>1965</v>
      </c>
      <c r="G85" s="311"/>
      <c r="H85" s="311" t="s">
        <v>1975</v>
      </c>
      <c r="I85" s="311" t="s">
        <v>1961</v>
      </c>
      <c r="J85" s="311">
        <v>20</v>
      </c>
      <c r="K85" s="299"/>
    </row>
    <row r="86" spans="2:11" s="1" customFormat="1" ht="15" customHeight="1">
      <c r="B86" s="310"/>
      <c r="C86" s="311" t="s">
        <v>1976</v>
      </c>
      <c r="D86" s="311"/>
      <c r="E86" s="311"/>
      <c r="F86" s="312" t="s">
        <v>1965</v>
      </c>
      <c r="G86" s="311"/>
      <c r="H86" s="311" t="s">
        <v>1977</v>
      </c>
      <c r="I86" s="311" t="s">
        <v>1961</v>
      </c>
      <c r="J86" s="311">
        <v>20</v>
      </c>
      <c r="K86" s="299"/>
    </row>
    <row r="87" spans="2:11" s="1" customFormat="1" ht="15" customHeight="1">
      <c r="B87" s="310"/>
      <c r="C87" s="287" t="s">
        <v>1978</v>
      </c>
      <c r="D87" s="287"/>
      <c r="E87" s="287"/>
      <c r="F87" s="308" t="s">
        <v>1965</v>
      </c>
      <c r="G87" s="309"/>
      <c r="H87" s="287" t="s">
        <v>1979</v>
      </c>
      <c r="I87" s="287" t="s">
        <v>1961</v>
      </c>
      <c r="J87" s="287">
        <v>50</v>
      </c>
      <c r="K87" s="299"/>
    </row>
    <row r="88" spans="2:11" s="1" customFormat="1" ht="15" customHeight="1">
      <c r="B88" s="310"/>
      <c r="C88" s="287" t="s">
        <v>1980</v>
      </c>
      <c r="D88" s="287"/>
      <c r="E88" s="287"/>
      <c r="F88" s="308" t="s">
        <v>1965</v>
      </c>
      <c r="G88" s="309"/>
      <c r="H88" s="287" t="s">
        <v>1981</v>
      </c>
      <c r="I88" s="287" t="s">
        <v>1961</v>
      </c>
      <c r="J88" s="287">
        <v>20</v>
      </c>
      <c r="K88" s="299"/>
    </row>
    <row r="89" spans="2:11" s="1" customFormat="1" ht="15" customHeight="1">
      <c r="B89" s="310"/>
      <c r="C89" s="287" t="s">
        <v>1982</v>
      </c>
      <c r="D89" s="287"/>
      <c r="E89" s="287"/>
      <c r="F89" s="308" t="s">
        <v>1965</v>
      </c>
      <c r="G89" s="309"/>
      <c r="H89" s="287" t="s">
        <v>1983</v>
      </c>
      <c r="I89" s="287" t="s">
        <v>1961</v>
      </c>
      <c r="J89" s="287">
        <v>20</v>
      </c>
      <c r="K89" s="299"/>
    </row>
    <row r="90" spans="2:11" s="1" customFormat="1" ht="15" customHeight="1">
      <c r="B90" s="310"/>
      <c r="C90" s="287" t="s">
        <v>1984</v>
      </c>
      <c r="D90" s="287"/>
      <c r="E90" s="287"/>
      <c r="F90" s="308" t="s">
        <v>1965</v>
      </c>
      <c r="G90" s="309"/>
      <c r="H90" s="287" t="s">
        <v>1985</v>
      </c>
      <c r="I90" s="287" t="s">
        <v>1961</v>
      </c>
      <c r="J90" s="287">
        <v>50</v>
      </c>
      <c r="K90" s="299"/>
    </row>
    <row r="91" spans="2:11" s="1" customFormat="1" ht="15" customHeight="1">
      <c r="B91" s="310"/>
      <c r="C91" s="287" t="s">
        <v>1986</v>
      </c>
      <c r="D91" s="287"/>
      <c r="E91" s="287"/>
      <c r="F91" s="308" t="s">
        <v>1965</v>
      </c>
      <c r="G91" s="309"/>
      <c r="H91" s="287" t="s">
        <v>1986</v>
      </c>
      <c r="I91" s="287" t="s">
        <v>1961</v>
      </c>
      <c r="J91" s="287">
        <v>50</v>
      </c>
      <c r="K91" s="299"/>
    </row>
    <row r="92" spans="2:11" s="1" customFormat="1" ht="15" customHeight="1">
      <c r="B92" s="310"/>
      <c r="C92" s="287" t="s">
        <v>1987</v>
      </c>
      <c r="D92" s="287"/>
      <c r="E92" s="287"/>
      <c r="F92" s="308" t="s">
        <v>1965</v>
      </c>
      <c r="G92" s="309"/>
      <c r="H92" s="287" t="s">
        <v>1988</v>
      </c>
      <c r="I92" s="287" t="s">
        <v>1961</v>
      </c>
      <c r="J92" s="287">
        <v>255</v>
      </c>
      <c r="K92" s="299"/>
    </row>
    <row r="93" spans="2:11" s="1" customFormat="1" ht="15" customHeight="1">
      <c r="B93" s="310"/>
      <c r="C93" s="287" t="s">
        <v>1989</v>
      </c>
      <c r="D93" s="287"/>
      <c r="E93" s="287"/>
      <c r="F93" s="308" t="s">
        <v>1959</v>
      </c>
      <c r="G93" s="309"/>
      <c r="H93" s="287" t="s">
        <v>1990</v>
      </c>
      <c r="I93" s="287" t="s">
        <v>1991</v>
      </c>
      <c r="J93" s="287"/>
      <c r="K93" s="299"/>
    </row>
    <row r="94" spans="2:11" s="1" customFormat="1" ht="15" customHeight="1">
      <c r="B94" s="310"/>
      <c r="C94" s="287" t="s">
        <v>1992</v>
      </c>
      <c r="D94" s="287"/>
      <c r="E94" s="287"/>
      <c r="F94" s="308" t="s">
        <v>1959</v>
      </c>
      <c r="G94" s="309"/>
      <c r="H94" s="287" t="s">
        <v>1993</v>
      </c>
      <c r="I94" s="287" t="s">
        <v>1994</v>
      </c>
      <c r="J94" s="287"/>
      <c r="K94" s="299"/>
    </row>
    <row r="95" spans="2:11" s="1" customFormat="1" ht="15" customHeight="1">
      <c r="B95" s="310"/>
      <c r="C95" s="287" t="s">
        <v>1995</v>
      </c>
      <c r="D95" s="287"/>
      <c r="E95" s="287"/>
      <c r="F95" s="308" t="s">
        <v>1959</v>
      </c>
      <c r="G95" s="309"/>
      <c r="H95" s="287" t="s">
        <v>1995</v>
      </c>
      <c r="I95" s="287" t="s">
        <v>1994</v>
      </c>
      <c r="J95" s="287"/>
      <c r="K95" s="299"/>
    </row>
    <row r="96" spans="2:11" s="1" customFormat="1" ht="15" customHeight="1">
      <c r="B96" s="310"/>
      <c r="C96" s="287" t="s">
        <v>41</v>
      </c>
      <c r="D96" s="287"/>
      <c r="E96" s="287"/>
      <c r="F96" s="308" t="s">
        <v>1959</v>
      </c>
      <c r="G96" s="309"/>
      <c r="H96" s="287" t="s">
        <v>1996</v>
      </c>
      <c r="I96" s="287" t="s">
        <v>1994</v>
      </c>
      <c r="J96" s="287"/>
      <c r="K96" s="299"/>
    </row>
    <row r="97" spans="2:11" s="1" customFormat="1" ht="15" customHeight="1">
      <c r="B97" s="310"/>
      <c r="C97" s="287" t="s">
        <v>51</v>
      </c>
      <c r="D97" s="287"/>
      <c r="E97" s="287"/>
      <c r="F97" s="308" t="s">
        <v>1959</v>
      </c>
      <c r="G97" s="309"/>
      <c r="H97" s="287" t="s">
        <v>1997</v>
      </c>
      <c r="I97" s="287" t="s">
        <v>1994</v>
      </c>
      <c r="J97" s="287"/>
      <c r="K97" s="299"/>
    </row>
    <row r="98" spans="2:11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pans="2:11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pans="2:11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pans="2:1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pans="2:11" s="1" customFormat="1" ht="45" customHeight="1">
      <c r="B102" s="298"/>
      <c r="C102" s="417" t="s">
        <v>1998</v>
      </c>
      <c r="D102" s="417"/>
      <c r="E102" s="417"/>
      <c r="F102" s="417"/>
      <c r="G102" s="417"/>
      <c r="H102" s="417"/>
      <c r="I102" s="417"/>
      <c r="J102" s="417"/>
      <c r="K102" s="299"/>
    </row>
    <row r="103" spans="2:11" s="1" customFormat="1" ht="17.25" customHeight="1">
      <c r="B103" s="298"/>
      <c r="C103" s="300" t="s">
        <v>1953</v>
      </c>
      <c r="D103" s="300"/>
      <c r="E103" s="300"/>
      <c r="F103" s="300" t="s">
        <v>1954</v>
      </c>
      <c r="G103" s="301"/>
      <c r="H103" s="300" t="s">
        <v>57</v>
      </c>
      <c r="I103" s="300" t="s">
        <v>60</v>
      </c>
      <c r="J103" s="300" t="s">
        <v>1955</v>
      </c>
      <c r="K103" s="299"/>
    </row>
    <row r="104" spans="2:11" s="1" customFormat="1" ht="17.25" customHeight="1">
      <c r="B104" s="298"/>
      <c r="C104" s="302" t="s">
        <v>1956</v>
      </c>
      <c r="D104" s="302"/>
      <c r="E104" s="302"/>
      <c r="F104" s="303" t="s">
        <v>1957</v>
      </c>
      <c r="G104" s="304"/>
      <c r="H104" s="302"/>
      <c r="I104" s="302"/>
      <c r="J104" s="302" t="s">
        <v>1958</v>
      </c>
      <c r="K104" s="299"/>
    </row>
    <row r="105" spans="2:11" s="1" customFormat="1" ht="5.25" customHeight="1">
      <c r="B105" s="298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pans="2:11" s="1" customFormat="1" ht="15" customHeight="1">
      <c r="B106" s="298"/>
      <c r="C106" s="287" t="s">
        <v>56</v>
      </c>
      <c r="D106" s="307"/>
      <c r="E106" s="307"/>
      <c r="F106" s="308" t="s">
        <v>1959</v>
      </c>
      <c r="G106" s="287"/>
      <c r="H106" s="287" t="s">
        <v>1999</v>
      </c>
      <c r="I106" s="287" t="s">
        <v>1961</v>
      </c>
      <c r="J106" s="287">
        <v>20</v>
      </c>
      <c r="K106" s="299"/>
    </row>
    <row r="107" spans="2:11" s="1" customFormat="1" ht="15" customHeight="1">
      <c r="B107" s="298"/>
      <c r="C107" s="287" t="s">
        <v>1962</v>
      </c>
      <c r="D107" s="287"/>
      <c r="E107" s="287"/>
      <c r="F107" s="308" t="s">
        <v>1959</v>
      </c>
      <c r="G107" s="287"/>
      <c r="H107" s="287" t="s">
        <v>1999</v>
      </c>
      <c r="I107" s="287" t="s">
        <v>1961</v>
      </c>
      <c r="J107" s="287">
        <v>120</v>
      </c>
      <c r="K107" s="299"/>
    </row>
    <row r="108" spans="2:11" s="1" customFormat="1" ht="15" customHeight="1">
      <c r="B108" s="310"/>
      <c r="C108" s="287" t="s">
        <v>1964</v>
      </c>
      <c r="D108" s="287"/>
      <c r="E108" s="287"/>
      <c r="F108" s="308" t="s">
        <v>1965</v>
      </c>
      <c r="G108" s="287"/>
      <c r="H108" s="287" t="s">
        <v>1999</v>
      </c>
      <c r="I108" s="287" t="s">
        <v>1961</v>
      </c>
      <c r="J108" s="287">
        <v>50</v>
      </c>
      <c r="K108" s="299"/>
    </row>
    <row r="109" spans="2:11" s="1" customFormat="1" ht="15" customHeight="1">
      <c r="B109" s="310"/>
      <c r="C109" s="287" t="s">
        <v>1967</v>
      </c>
      <c r="D109" s="287"/>
      <c r="E109" s="287"/>
      <c r="F109" s="308" t="s">
        <v>1959</v>
      </c>
      <c r="G109" s="287"/>
      <c r="H109" s="287" t="s">
        <v>1999</v>
      </c>
      <c r="I109" s="287" t="s">
        <v>1969</v>
      </c>
      <c r="J109" s="287"/>
      <c r="K109" s="299"/>
    </row>
    <row r="110" spans="2:11" s="1" customFormat="1" ht="15" customHeight="1">
      <c r="B110" s="310"/>
      <c r="C110" s="287" t="s">
        <v>1978</v>
      </c>
      <c r="D110" s="287"/>
      <c r="E110" s="287"/>
      <c r="F110" s="308" t="s">
        <v>1965</v>
      </c>
      <c r="G110" s="287"/>
      <c r="H110" s="287" t="s">
        <v>1999</v>
      </c>
      <c r="I110" s="287" t="s">
        <v>1961</v>
      </c>
      <c r="J110" s="287">
        <v>50</v>
      </c>
      <c r="K110" s="299"/>
    </row>
    <row r="111" spans="2:11" s="1" customFormat="1" ht="15" customHeight="1">
      <c r="B111" s="310"/>
      <c r="C111" s="287" t="s">
        <v>1986</v>
      </c>
      <c r="D111" s="287"/>
      <c r="E111" s="287"/>
      <c r="F111" s="308" t="s">
        <v>1965</v>
      </c>
      <c r="G111" s="287"/>
      <c r="H111" s="287" t="s">
        <v>1999</v>
      </c>
      <c r="I111" s="287" t="s">
        <v>1961</v>
      </c>
      <c r="J111" s="287">
        <v>50</v>
      </c>
      <c r="K111" s="299"/>
    </row>
    <row r="112" spans="2:11" s="1" customFormat="1" ht="15" customHeight="1">
      <c r="B112" s="310"/>
      <c r="C112" s="287" t="s">
        <v>1984</v>
      </c>
      <c r="D112" s="287"/>
      <c r="E112" s="287"/>
      <c r="F112" s="308" t="s">
        <v>1965</v>
      </c>
      <c r="G112" s="287"/>
      <c r="H112" s="287" t="s">
        <v>1999</v>
      </c>
      <c r="I112" s="287" t="s">
        <v>1961</v>
      </c>
      <c r="J112" s="287">
        <v>50</v>
      </c>
      <c r="K112" s="299"/>
    </row>
    <row r="113" spans="2:11" s="1" customFormat="1" ht="15" customHeight="1">
      <c r="B113" s="310"/>
      <c r="C113" s="287" t="s">
        <v>56</v>
      </c>
      <c r="D113" s="287"/>
      <c r="E113" s="287"/>
      <c r="F113" s="308" t="s">
        <v>1959</v>
      </c>
      <c r="G113" s="287"/>
      <c r="H113" s="287" t="s">
        <v>2000</v>
      </c>
      <c r="I113" s="287" t="s">
        <v>1961</v>
      </c>
      <c r="J113" s="287">
        <v>20</v>
      </c>
      <c r="K113" s="299"/>
    </row>
    <row r="114" spans="2:11" s="1" customFormat="1" ht="15" customHeight="1">
      <c r="B114" s="310"/>
      <c r="C114" s="287" t="s">
        <v>2001</v>
      </c>
      <c r="D114" s="287"/>
      <c r="E114" s="287"/>
      <c r="F114" s="308" t="s">
        <v>1959</v>
      </c>
      <c r="G114" s="287"/>
      <c r="H114" s="287" t="s">
        <v>2002</v>
      </c>
      <c r="I114" s="287" t="s">
        <v>1961</v>
      </c>
      <c r="J114" s="287">
        <v>120</v>
      </c>
      <c r="K114" s="299"/>
    </row>
    <row r="115" spans="2:11" s="1" customFormat="1" ht="15" customHeight="1">
      <c r="B115" s="310"/>
      <c r="C115" s="287" t="s">
        <v>41</v>
      </c>
      <c r="D115" s="287"/>
      <c r="E115" s="287"/>
      <c r="F115" s="308" t="s">
        <v>1959</v>
      </c>
      <c r="G115" s="287"/>
      <c r="H115" s="287" t="s">
        <v>2003</v>
      </c>
      <c r="I115" s="287" t="s">
        <v>1994</v>
      </c>
      <c r="J115" s="287"/>
      <c r="K115" s="299"/>
    </row>
    <row r="116" spans="2:11" s="1" customFormat="1" ht="15" customHeight="1">
      <c r="B116" s="310"/>
      <c r="C116" s="287" t="s">
        <v>51</v>
      </c>
      <c r="D116" s="287"/>
      <c r="E116" s="287"/>
      <c r="F116" s="308" t="s">
        <v>1959</v>
      </c>
      <c r="G116" s="287"/>
      <c r="H116" s="287" t="s">
        <v>2004</v>
      </c>
      <c r="I116" s="287" t="s">
        <v>1994</v>
      </c>
      <c r="J116" s="287"/>
      <c r="K116" s="299"/>
    </row>
    <row r="117" spans="2:11" s="1" customFormat="1" ht="15" customHeight="1">
      <c r="B117" s="310"/>
      <c r="C117" s="287" t="s">
        <v>60</v>
      </c>
      <c r="D117" s="287"/>
      <c r="E117" s="287"/>
      <c r="F117" s="308" t="s">
        <v>1959</v>
      </c>
      <c r="G117" s="287"/>
      <c r="H117" s="287" t="s">
        <v>2005</v>
      </c>
      <c r="I117" s="287" t="s">
        <v>2006</v>
      </c>
      <c r="J117" s="287"/>
      <c r="K117" s="299"/>
    </row>
    <row r="118" spans="2:11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pans="2:11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pans="2:11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pans="2:1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pans="2:11" s="1" customFormat="1" ht="45" customHeight="1">
      <c r="B122" s="326"/>
      <c r="C122" s="415" t="s">
        <v>2007</v>
      </c>
      <c r="D122" s="415"/>
      <c r="E122" s="415"/>
      <c r="F122" s="415"/>
      <c r="G122" s="415"/>
      <c r="H122" s="415"/>
      <c r="I122" s="415"/>
      <c r="J122" s="415"/>
      <c r="K122" s="327"/>
    </row>
    <row r="123" spans="2:11" s="1" customFormat="1" ht="17.25" customHeight="1">
      <c r="B123" s="328"/>
      <c r="C123" s="300" t="s">
        <v>1953</v>
      </c>
      <c r="D123" s="300"/>
      <c r="E123" s="300"/>
      <c r="F123" s="300" t="s">
        <v>1954</v>
      </c>
      <c r="G123" s="301"/>
      <c r="H123" s="300" t="s">
        <v>57</v>
      </c>
      <c r="I123" s="300" t="s">
        <v>60</v>
      </c>
      <c r="J123" s="300" t="s">
        <v>1955</v>
      </c>
      <c r="K123" s="329"/>
    </row>
    <row r="124" spans="2:11" s="1" customFormat="1" ht="17.25" customHeight="1">
      <c r="B124" s="328"/>
      <c r="C124" s="302" t="s">
        <v>1956</v>
      </c>
      <c r="D124" s="302"/>
      <c r="E124" s="302"/>
      <c r="F124" s="303" t="s">
        <v>1957</v>
      </c>
      <c r="G124" s="304"/>
      <c r="H124" s="302"/>
      <c r="I124" s="302"/>
      <c r="J124" s="302" t="s">
        <v>1958</v>
      </c>
      <c r="K124" s="329"/>
    </row>
    <row r="125" spans="2:11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pans="2:11" s="1" customFormat="1" ht="15" customHeight="1">
      <c r="B126" s="330"/>
      <c r="C126" s="287" t="s">
        <v>1962</v>
      </c>
      <c r="D126" s="307"/>
      <c r="E126" s="307"/>
      <c r="F126" s="308" t="s">
        <v>1959</v>
      </c>
      <c r="G126" s="287"/>
      <c r="H126" s="287" t="s">
        <v>1999</v>
      </c>
      <c r="I126" s="287" t="s">
        <v>1961</v>
      </c>
      <c r="J126" s="287">
        <v>120</v>
      </c>
      <c r="K126" s="333"/>
    </row>
    <row r="127" spans="2:11" s="1" customFormat="1" ht="15" customHeight="1">
      <c r="B127" s="330"/>
      <c r="C127" s="287" t="s">
        <v>2008</v>
      </c>
      <c r="D127" s="287"/>
      <c r="E127" s="287"/>
      <c r="F127" s="308" t="s">
        <v>1959</v>
      </c>
      <c r="G127" s="287"/>
      <c r="H127" s="287" t="s">
        <v>2009</v>
      </c>
      <c r="I127" s="287" t="s">
        <v>1961</v>
      </c>
      <c r="J127" s="287" t="s">
        <v>2010</v>
      </c>
      <c r="K127" s="333"/>
    </row>
    <row r="128" spans="2:11" s="1" customFormat="1" ht="15" customHeight="1">
      <c r="B128" s="330"/>
      <c r="C128" s="287" t="s">
        <v>1907</v>
      </c>
      <c r="D128" s="287"/>
      <c r="E128" s="287"/>
      <c r="F128" s="308" t="s">
        <v>1959</v>
      </c>
      <c r="G128" s="287"/>
      <c r="H128" s="287" t="s">
        <v>2011</v>
      </c>
      <c r="I128" s="287" t="s">
        <v>1961</v>
      </c>
      <c r="J128" s="287" t="s">
        <v>2010</v>
      </c>
      <c r="K128" s="333"/>
    </row>
    <row r="129" spans="2:11" s="1" customFormat="1" ht="15" customHeight="1">
      <c r="B129" s="330"/>
      <c r="C129" s="287" t="s">
        <v>1970</v>
      </c>
      <c r="D129" s="287"/>
      <c r="E129" s="287"/>
      <c r="F129" s="308" t="s">
        <v>1965</v>
      </c>
      <c r="G129" s="287"/>
      <c r="H129" s="287" t="s">
        <v>1971</v>
      </c>
      <c r="I129" s="287" t="s">
        <v>1961</v>
      </c>
      <c r="J129" s="287">
        <v>15</v>
      </c>
      <c r="K129" s="333"/>
    </row>
    <row r="130" spans="2:11" s="1" customFormat="1" ht="15" customHeight="1">
      <c r="B130" s="330"/>
      <c r="C130" s="311" t="s">
        <v>1972</v>
      </c>
      <c r="D130" s="311"/>
      <c r="E130" s="311"/>
      <c r="F130" s="312" t="s">
        <v>1965</v>
      </c>
      <c r="G130" s="311"/>
      <c r="H130" s="311" t="s">
        <v>1973</v>
      </c>
      <c r="I130" s="311" t="s">
        <v>1961</v>
      </c>
      <c r="J130" s="311">
        <v>15</v>
      </c>
      <c r="K130" s="333"/>
    </row>
    <row r="131" spans="2:11" s="1" customFormat="1" ht="15" customHeight="1">
      <c r="B131" s="330"/>
      <c r="C131" s="311" t="s">
        <v>1974</v>
      </c>
      <c r="D131" s="311"/>
      <c r="E131" s="311"/>
      <c r="F131" s="312" t="s">
        <v>1965</v>
      </c>
      <c r="G131" s="311"/>
      <c r="H131" s="311" t="s">
        <v>1975</v>
      </c>
      <c r="I131" s="311" t="s">
        <v>1961</v>
      </c>
      <c r="J131" s="311">
        <v>20</v>
      </c>
      <c r="K131" s="333"/>
    </row>
    <row r="132" spans="2:11" s="1" customFormat="1" ht="15" customHeight="1">
      <c r="B132" s="330"/>
      <c r="C132" s="311" t="s">
        <v>1976</v>
      </c>
      <c r="D132" s="311"/>
      <c r="E132" s="311"/>
      <c r="F132" s="312" t="s">
        <v>1965</v>
      </c>
      <c r="G132" s="311"/>
      <c r="H132" s="311" t="s">
        <v>1977</v>
      </c>
      <c r="I132" s="311" t="s">
        <v>1961</v>
      </c>
      <c r="J132" s="311">
        <v>20</v>
      </c>
      <c r="K132" s="333"/>
    </row>
    <row r="133" spans="2:11" s="1" customFormat="1" ht="15" customHeight="1">
      <c r="B133" s="330"/>
      <c r="C133" s="287" t="s">
        <v>1964</v>
      </c>
      <c r="D133" s="287"/>
      <c r="E133" s="287"/>
      <c r="F133" s="308" t="s">
        <v>1965</v>
      </c>
      <c r="G133" s="287"/>
      <c r="H133" s="287" t="s">
        <v>1999</v>
      </c>
      <c r="I133" s="287" t="s">
        <v>1961</v>
      </c>
      <c r="J133" s="287">
        <v>50</v>
      </c>
      <c r="K133" s="333"/>
    </row>
    <row r="134" spans="2:11" s="1" customFormat="1" ht="15" customHeight="1">
      <c r="B134" s="330"/>
      <c r="C134" s="287" t="s">
        <v>1978</v>
      </c>
      <c r="D134" s="287"/>
      <c r="E134" s="287"/>
      <c r="F134" s="308" t="s">
        <v>1965</v>
      </c>
      <c r="G134" s="287"/>
      <c r="H134" s="287" t="s">
        <v>1999</v>
      </c>
      <c r="I134" s="287" t="s">
        <v>1961</v>
      </c>
      <c r="J134" s="287">
        <v>50</v>
      </c>
      <c r="K134" s="333"/>
    </row>
    <row r="135" spans="2:11" s="1" customFormat="1" ht="15" customHeight="1">
      <c r="B135" s="330"/>
      <c r="C135" s="287" t="s">
        <v>1984</v>
      </c>
      <c r="D135" s="287"/>
      <c r="E135" s="287"/>
      <c r="F135" s="308" t="s">
        <v>1965</v>
      </c>
      <c r="G135" s="287"/>
      <c r="H135" s="287" t="s">
        <v>1999</v>
      </c>
      <c r="I135" s="287" t="s">
        <v>1961</v>
      </c>
      <c r="J135" s="287">
        <v>50</v>
      </c>
      <c r="K135" s="333"/>
    </row>
    <row r="136" spans="2:11" s="1" customFormat="1" ht="15" customHeight="1">
      <c r="B136" s="330"/>
      <c r="C136" s="287" t="s">
        <v>1986</v>
      </c>
      <c r="D136" s="287"/>
      <c r="E136" s="287"/>
      <c r="F136" s="308" t="s">
        <v>1965</v>
      </c>
      <c r="G136" s="287"/>
      <c r="H136" s="287" t="s">
        <v>1999</v>
      </c>
      <c r="I136" s="287" t="s">
        <v>1961</v>
      </c>
      <c r="J136" s="287">
        <v>50</v>
      </c>
      <c r="K136" s="333"/>
    </row>
    <row r="137" spans="2:11" s="1" customFormat="1" ht="15" customHeight="1">
      <c r="B137" s="330"/>
      <c r="C137" s="287" t="s">
        <v>1987</v>
      </c>
      <c r="D137" s="287"/>
      <c r="E137" s="287"/>
      <c r="F137" s="308" t="s">
        <v>1965</v>
      </c>
      <c r="G137" s="287"/>
      <c r="H137" s="287" t="s">
        <v>2012</v>
      </c>
      <c r="I137" s="287" t="s">
        <v>1961</v>
      </c>
      <c r="J137" s="287">
        <v>255</v>
      </c>
      <c r="K137" s="333"/>
    </row>
    <row r="138" spans="2:11" s="1" customFormat="1" ht="15" customHeight="1">
      <c r="B138" s="330"/>
      <c r="C138" s="287" t="s">
        <v>1989</v>
      </c>
      <c r="D138" s="287"/>
      <c r="E138" s="287"/>
      <c r="F138" s="308" t="s">
        <v>1959</v>
      </c>
      <c r="G138" s="287"/>
      <c r="H138" s="287" t="s">
        <v>2013</v>
      </c>
      <c r="I138" s="287" t="s">
        <v>1991</v>
      </c>
      <c r="J138" s="287"/>
      <c r="K138" s="333"/>
    </row>
    <row r="139" spans="2:11" s="1" customFormat="1" ht="15" customHeight="1">
      <c r="B139" s="330"/>
      <c r="C139" s="287" t="s">
        <v>1992</v>
      </c>
      <c r="D139" s="287"/>
      <c r="E139" s="287"/>
      <c r="F139" s="308" t="s">
        <v>1959</v>
      </c>
      <c r="G139" s="287"/>
      <c r="H139" s="287" t="s">
        <v>2014</v>
      </c>
      <c r="I139" s="287" t="s">
        <v>1994</v>
      </c>
      <c r="J139" s="287"/>
      <c r="K139" s="333"/>
    </row>
    <row r="140" spans="2:11" s="1" customFormat="1" ht="15" customHeight="1">
      <c r="B140" s="330"/>
      <c r="C140" s="287" t="s">
        <v>1995</v>
      </c>
      <c r="D140" s="287"/>
      <c r="E140" s="287"/>
      <c r="F140" s="308" t="s">
        <v>1959</v>
      </c>
      <c r="G140" s="287"/>
      <c r="H140" s="287" t="s">
        <v>1995</v>
      </c>
      <c r="I140" s="287" t="s">
        <v>1994</v>
      </c>
      <c r="J140" s="287"/>
      <c r="K140" s="333"/>
    </row>
    <row r="141" spans="2:11" s="1" customFormat="1" ht="15" customHeight="1">
      <c r="B141" s="330"/>
      <c r="C141" s="287" t="s">
        <v>41</v>
      </c>
      <c r="D141" s="287"/>
      <c r="E141" s="287"/>
      <c r="F141" s="308" t="s">
        <v>1959</v>
      </c>
      <c r="G141" s="287"/>
      <c r="H141" s="287" t="s">
        <v>2015</v>
      </c>
      <c r="I141" s="287" t="s">
        <v>1994</v>
      </c>
      <c r="J141" s="287"/>
      <c r="K141" s="333"/>
    </row>
    <row r="142" spans="2:11" s="1" customFormat="1" ht="15" customHeight="1">
      <c r="B142" s="330"/>
      <c r="C142" s="287" t="s">
        <v>2016</v>
      </c>
      <c r="D142" s="287"/>
      <c r="E142" s="287"/>
      <c r="F142" s="308" t="s">
        <v>1959</v>
      </c>
      <c r="G142" s="287"/>
      <c r="H142" s="287" t="s">
        <v>2017</v>
      </c>
      <c r="I142" s="287" t="s">
        <v>1994</v>
      </c>
      <c r="J142" s="287"/>
      <c r="K142" s="333"/>
    </row>
    <row r="143" spans="2:11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pans="2:11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pans="2:11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pans="2:11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pans="2:11" s="1" customFormat="1" ht="45" customHeight="1">
      <c r="B147" s="298"/>
      <c r="C147" s="417" t="s">
        <v>2018</v>
      </c>
      <c r="D147" s="417"/>
      <c r="E147" s="417"/>
      <c r="F147" s="417"/>
      <c r="G147" s="417"/>
      <c r="H147" s="417"/>
      <c r="I147" s="417"/>
      <c r="J147" s="417"/>
      <c r="K147" s="299"/>
    </row>
    <row r="148" spans="2:11" s="1" customFormat="1" ht="17.25" customHeight="1">
      <c r="B148" s="298"/>
      <c r="C148" s="300" t="s">
        <v>1953</v>
      </c>
      <c r="D148" s="300"/>
      <c r="E148" s="300"/>
      <c r="F148" s="300" t="s">
        <v>1954</v>
      </c>
      <c r="G148" s="301"/>
      <c r="H148" s="300" t="s">
        <v>57</v>
      </c>
      <c r="I148" s="300" t="s">
        <v>60</v>
      </c>
      <c r="J148" s="300" t="s">
        <v>1955</v>
      </c>
      <c r="K148" s="299"/>
    </row>
    <row r="149" spans="2:11" s="1" customFormat="1" ht="17.25" customHeight="1">
      <c r="B149" s="298"/>
      <c r="C149" s="302" t="s">
        <v>1956</v>
      </c>
      <c r="D149" s="302"/>
      <c r="E149" s="302"/>
      <c r="F149" s="303" t="s">
        <v>1957</v>
      </c>
      <c r="G149" s="304"/>
      <c r="H149" s="302"/>
      <c r="I149" s="302"/>
      <c r="J149" s="302" t="s">
        <v>1958</v>
      </c>
      <c r="K149" s="299"/>
    </row>
    <row r="150" spans="2:11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pans="2:11" s="1" customFormat="1" ht="15" customHeight="1">
      <c r="B151" s="310"/>
      <c r="C151" s="337" t="s">
        <v>1962</v>
      </c>
      <c r="D151" s="287"/>
      <c r="E151" s="287"/>
      <c r="F151" s="338" t="s">
        <v>1959</v>
      </c>
      <c r="G151" s="287"/>
      <c r="H151" s="337" t="s">
        <v>1999</v>
      </c>
      <c r="I151" s="337" t="s">
        <v>1961</v>
      </c>
      <c r="J151" s="337">
        <v>120</v>
      </c>
      <c r="K151" s="333"/>
    </row>
    <row r="152" spans="2:11" s="1" customFormat="1" ht="15" customHeight="1">
      <c r="B152" s="310"/>
      <c r="C152" s="337" t="s">
        <v>2008</v>
      </c>
      <c r="D152" s="287"/>
      <c r="E152" s="287"/>
      <c r="F152" s="338" t="s">
        <v>1959</v>
      </c>
      <c r="G152" s="287"/>
      <c r="H152" s="337" t="s">
        <v>2019</v>
      </c>
      <c r="I152" s="337" t="s">
        <v>1961</v>
      </c>
      <c r="J152" s="337" t="s">
        <v>2010</v>
      </c>
      <c r="K152" s="333"/>
    </row>
    <row r="153" spans="2:11" s="1" customFormat="1" ht="15" customHeight="1">
      <c r="B153" s="310"/>
      <c r="C153" s="337" t="s">
        <v>1907</v>
      </c>
      <c r="D153" s="287"/>
      <c r="E153" s="287"/>
      <c r="F153" s="338" t="s">
        <v>1959</v>
      </c>
      <c r="G153" s="287"/>
      <c r="H153" s="337" t="s">
        <v>2020</v>
      </c>
      <c r="I153" s="337" t="s">
        <v>1961</v>
      </c>
      <c r="J153" s="337" t="s">
        <v>2010</v>
      </c>
      <c r="K153" s="333"/>
    </row>
    <row r="154" spans="2:11" s="1" customFormat="1" ht="15" customHeight="1">
      <c r="B154" s="310"/>
      <c r="C154" s="337" t="s">
        <v>1964</v>
      </c>
      <c r="D154" s="287"/>
      <c r="E154" s="287"/>
      <c r="F154" s="338" t="s">
        <v>1965</v>
      </c>
      <c r="G154" s="287"/>
      <c r="H154" s="337" t="s">
        <v>1999</v>
      </c>
      <c r="I154" s="337" t="s">
        <v>1961</v>
      </c>
      <c r="J154" s="337">
        <v>50</v>
      </c>
      <c r="K154" s="333"/>
    </row>
    <row r="155" spans="2:11" s="1" customFormat="1" ht="15" customHeight="1">
      <c r="B155" s="310"/>
      <c r="C155" s="337" t="s">
        <v>1967</v>
      </c>
      <c r="D155" s="287"/>
      <c r="E155" s="287"/>
      <c r="F155" s="338" t="s">
        <v>1959</v>
      </c>
      <c r="G155" s="287"/>
      <c r="H155" s="337" t="s">
        <v>1999</v>
      </c>
      <c r="I155" s="337" t="s">
        <v>1969</v>
      </c>
      <c r="J155" s="337"/>
      <c r="K155" s="333"/>
    </row>
    <row r="156" spans="2:11" s="1" customFormat="1" ht="15" customHeight="1">
      <c r="B156" s="310"/>
      <c r="C156" s="337" t="s">
        <v>1978</v>
      </c>
      <c r="D156" s="287"/>
      <c r="E156" s="287"/>
      <c r="F156" s="338" t="s">
        <v>1965</v>
      </c>
      <c r="G156" s="287"/>
      <c r="H156" s="337" t="s">
        <v>1999</v>
      </c>
      <c r="I156" s="337" t="s">
        <v>1961</v>
      </c>
      <c r="J156" s="337">
        <v>50</v>
      </c>
      <c r="K156" s="333"/>
    </row>
    <row r="157" spans="2:11" s="1" customFormat="1" ht="15" customHeight="1">
      <c r="B157" s="310"/>
      <c r="C157" s="337" t="s">
        <v>1986</v>
      </c>
      <c r="D157" s="287"/>
      <c r="E157" s="287"/>
      <c r="F157" s="338" t="s">
        <v>1965</v>
      </c>
      <c r="G157" s="287"/>
      <c r="H157" s="337" t="s">
        <v>1999</v>
      </c>
      <c r="I157" s="337" t="s">
        <v>1961</v>
      </c>
      <c r="J157" s="337">
        <v>50</v>
      </c>
      <c r="K157" s="333"/>
    </row>
    <row r="158" spans="2:11" s="1" customFormat="1" ht="15" customHeight="1">
      <c r="B158" s="310"/>
      <c r="C158" s="337" t="s">
        <v>1984</v>
      </c>
      <c r="D158" s="287"/>
      <c r="E158" s="287"/>
      <c r="F158" s="338" t="s">
        <v>1965</v>
      </c>
      <c r="G158" s="287"/>
      <c r="H158" s="337" t="s">
        <v>1999</v>
      </c>
      <c r="I158" s="337" t="s">
        <v>1961</v>
      </c>
      <c r="J158" s="337">
        <v>50</v>
      </c>
      <c r="K158" s="333"/>
    </row>
    <row r="159" spans="2:11" s="1" customFormat="1" ht="15" customHeight="1">
      <c r="B159" s="310"/>
      <c r="C159" s="337" t="s">
        <v>122</v>
      </c>
      <c r="D159" s="287"/>
      <c r="E159" s="287"/>
      <c r="F159" s="338" t="s">
        <v>1959</v>
      </c>
      <c r="G159" s="287"/>
      <c r="H159" s="337" t="s">
        <v>2021</v>
      </c>
      <c r="I159" s="337" t="s">
        <v>1961</v>
      </c>
      <c r="J159" s="337" t="s">
        <v>2022</v>
      </c>
      <c r="K159" s="333"/>
    </row>
    <row r="160" spans="2:11" s="1" customFormat="1" ht="15" customHeight="1">
      <c r="B160" s="310"/>
      <c r="C160" s="337" t="s">
        <v>2023</v>
      </c>
      <c r="D160" s="287"/>
      <c r="E160" s="287"/>
      <c r="F160" s="338" t="s">
        <v>1959</v>
      </c>
      <c r="G160" s="287"/>
      <c r="H160" s="337" t="s">
        <v>2024</v>
      </c>
      <c r="I160" s="337" t="s">
        <v>1994</v>
      </c>
      <c r="J160" s="337"/>
      <c r="K160" s="333"/>
    </row>
    <row r="161" spans="2:1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pans="2:11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pans="2:11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pans="2:11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pans="2:11" s="1" customFormat="1" ht="45" customHeight="1">
      <c r="B165" s="279"/>
      <c r="C165" s="415" t="s">
        <v>2025</v>
      </c>
      <c r="D165" s="415"/>
      <c r="E165" s="415"/>
      <c r="F165" s="415"/>
      <c r="G165" s="415"/>
      <c r="H165" s="415"/>
      <c r="I165" s="415"/>
      <c r="J165" s="415"/>
      <c r="K165" s="280"/>
    </row>
    <row r="166" spans="2:11" s="1" customFormat="1" ht="17.25" customHeight="1">
      <c r="B166" s="279"/>
      <c r="C166" s="300" t="s">
        <v>1953</v>
      </c>
      <c r="D166" s="300"/>
      <c r="E166" s="300"/>
      <c r="F166" s="300" t="s">
        <v>1954</v>
      </c>
      <c r="G166" s="342"/>
      <c r="H166" s="343" t="s">
        <v>57</v>
      </c>
      <c r="I166" s="343" t="s">
        <v>60</v>
      </c>
      <c r="J166" s="300" t="s">
        <v>1955</v>
      </c>
      <c r="K166" s="280"/>
    </row>
    <row r="167" spans="2:11" s="1" customFormat="1" ht="17.25" customHeight="1">
      <c r="B167" s="281"/>
      <c r="C167" s="302" t="s">
        <v>1956</v>
      </c>
      <c r="D167" s="302"/>
      <c r="E167" s="302"/>
      <c r="F167" s="303" t="s">
        <v>1957</v>
      </c>
      <c r="G167" s="344"/>
      <c r="H167" s="345"/>
      <c r="I167" s="345"/>
      <c r="J167" s="302" t="s">
        <v>1958</v>
      </c>
      <c r="K167" s="282"/>
    </row>
    <row r="168" spans="2:11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pans="2:11" s="1" customFormat="1" ht="15" customHeight="1">
      <c r="B169" s="310"/>
      <c r="C169" s="287" t="s">
        <v>1962</v>
      </c>
      <c r="D169" s="287"/>
      <c r="E169" s="287"/>
      <c r="F169" s="308" t="s">
        <v>1959</v>
      </c>
      <c r="G169" s="287"/>
      <c r="H169" s="287" t="s">
        <v>1999</v>
      </c>
      <c r="I169" s="287" t="s">
        <v>1961</v>
      </c>
      <c r="J169" s="287">
        <v>120</v>
      </c>
      <c r="K169" s="333"/>
    </row>
    <row r="170" spans="2:11" s="1" customFormat="1" ht="15" customHeight="1">
      <c r="B170" s="310"/>
      <c r="C170" s="287" t="s">
        <v>2008</v>
      </c>
      <c r="D170" s="287"/>
      <c r="E170" s="287"/>
      <c r="F170" s="308" t="s">
        <v>1959</v>
      </c>
      <c r="G170" s="287"/>
      <c r="H170" s="287" t="s">
        <v>2009</v>
      </c>
      <c r="I170" s="287" t="s">
        <v>1961</v>
      </c>
      <c r="J170" s="287" t="s">
        <v>2010</v>
      </c>
      <c r="K170" s="333"/>
    </row>
    <row r="171" spans="2:11" s="1" customFormat="1" ht="15" customHeight="1">
      <c r="B171" s="310"/>
      <c r="C171" s="287" t="s">
        <v>1907</v>
      </c>
      <c r="D171" s="287"/>
      <c r="E171" s="287"/>
      <c r="F171" s="308" t="s">
        <v>1959</v>
      </c>
      <c r="G171" s="287"/>
      <c r="H171" s="287" t="s">
        <v>2026</v>
      </c>
      <c r="I171" s="287" t="s">
        <v>1961</v>
      </c>
      <c r="J171" s="287" t="s">
        <v>2010</v>
      </c>
      <c r="K171" s="333"/>
    </row>
    <row r="172" spans="2:11" s="1" customFormat="1" ht="15" customHeight="1">
      <c r="B172" s="310"/>
      <c r="C172" s="287" t="s">
        <v>1964</v>
      </c>
      <c r="D172" s="287"/>
      <c r="E172" s="287"/>
      <c r="F172" s="308" t="s">
        <v>1965</v>
      </c>
      <c r="G172" s="287"/>
      <c r="H172" s="287" t="s">
        <v>2026</v>
      </c>
      <c r="I172" s="287" t="s">
        <v>1961</v>
      </c>
      <c r="J172" s="287">
        <v>50</v>
      </c>
      <c r="K172" s="333"/>
    </row>
    <row r="173" spans="2:11" s="1" customFormat="1" ht="15" customHeight="1">
      <c r="B173" s="310"/>
      <c r="C173" s="287" t="s">
        <v>1967</v>
      </c>
      <c r="D173" s="287"/>
      <c r="E173" s="287"/>
      <c r="F173" s="308" t="s">
        <v>1959</v>
      </c>
      <c r="G173" s="287"/>
      <c r="H173" s="287" t="s">
        <v>2026</v>
      </c>
      <c r="I173" s="287" t="s">
        <v>1969</v>
      </c>
      <c r="J173" s="287"/>
      <c r="K173" s="333"/>
    </row>
    <row r="174" spans="2:11" s="1" customFormat="1" ht="15" customHeight="1">
      <c r="B174" s="310"/>
      <c r="C174" s="287" t="s">
        <v>1978</v>
      </c>
      <c r="D174" s="287"/>
      <c r="E174" s="287"/>
      <c r="F174" s="308" t="s">
        <v>1965</v>
      </c>
      <c r="G174" s="287"/>
      <c r="H174" s="287" t="s">
        <v>2026</v>
      </c>
      <c r="I174" s="287" t="s">
        <v>1961</v>
      </c>
      <c r="J174" s="287">
        <v>50</v>
      </c>
      <c r="K174" s="333"/>
    </row>
    <row r="175" spans="2:11" s="1" customFormat="1" ht="15" customHeight="1">
      <c r="B175" s="310"/>
      <c r="C175" s="287" t="s">
        <v>1986</v>
      </c>
      <c r="D175" s="287"/>
      <c r="E175" s="287"/>
      <c r="F175" s="308" t="s">
        <v>1965</v>
      </c>
      <c r="G175" s="287"/>
      <c r="H175" s="287" t="s">
        <v>2026</v>
      </c>
      <c r="I175" s="287" t="s">
        <v>1961</v>
      </c>
      <c r="J175" s="287">
        <v>50</v>
      </c>
      <c r="K175" s="333"/>
    </row>
    <row r="176" spans="2:11" s="1" customFormat="1" ht="15" customHeight="1">
      <c r="B176" s="310"/>
      <c r="C176" s="287" t="s">
        <v>1984</v>
      </c>
      <c r="D176" s="287"/>
      <c r="E176" s="287"/>
      <c r="F176" s="308" t="s">
        <v>1965</v>
      </c>
      <c r="G176" s="287"/>
      <c r="H176" s="287" t="s">
        <v>2026</v>
      </c>
      <c r="I176" s="287" t="s">
        <v>1961</v>
      </c>
      <c r="J176" s="287">
        <v>50</v>
      </c>
      <c r="K176" s="333"/>
    </row>
    <row r="177" spans="2:11" s="1" customFormat="1" ht="15" customHeight="1">
      <c r="B177" s="310"/>
      <c r="C177" s="287" t="s">
        <v>145</v>
      </c>
      <c r="D177" s="287"/>
      <c r="E177" s="287"/>
      <c r="F177" s="308" t="s">
        <v>1959</v>
      </c>
      <c r="G177" s="287"/>
      <c r="H177" s="287" t="s">
        <v>2027</v>
      </c>
      <c r="I177" s="287" t="s">
        <v>2028</v>
      </c>
      <c r="J177" s="287"/>
      <c r="K177" s="333"/>
    </row>
    <row r="178" spans="2:11" s="1" customFormat="1" ht="15" customHeight="1">
      <c r="B178" s="310"/>
      <c r="C178" s="287" t="s">
        <v>60</v>
      </c>
      <c r="D178" s="287"/>
      <c r="E178" s="287"/>
      <c r="F178" s="308" t="s">
        <v>1959</v>
      </c>
      <c r="G178" s="287"/>
      <c r="H178" s="287" t="s">
        <v>2029</v>
      </c>
      <c r="I178" s="287" t="s">
        <v>2030</v>
      </c>
      <c r="J178" s="287">
        <v>1</v>
      </c>
      <c r="K178" s="333"/>
    </row>
    <row r="179" spans="2:11" s="1" customFormat="1" ht="15" customHeight="1">
      <c r="B179" s="310"/>
      <c r="C179" s="287" t="s">
        <v>56</v>
      </c>
      <c r="D179" s="287"/>
      <c r="E179" s="287"/>
      <c r="F179" s="308" t="s">
        <v>1959</v>
      </c>
      <c r="G179" s="287"/>
      <c r="H179" s="287" t="s">
        <v>2031</v>
      </c>
      <c r="I179" s="287" t="s">
        <v>1961</v>
      </c>
      <c r="J179" s="287">
        <v>20</v>
      </c>
      <c r="K179" s="333"/>
    </row>
    <row r="180" spans="2:11" s="1" customFormat="1" ht="15" customHeight="1">
      <c r="B180" s="310"/>
      <c r="C180" s="287" t="s">
        <v>57</v>
      </c>
      <c r="D180" s="287"/>
      <c r="E180" s="287"/>
      <c r="F180" s="308" t="s">
        <v>1959</v>
      </c>
      <c r="G180" s="287"/>
      <c r="H180" s="287" t="s">
        <v>2032</v>
      </c>
      <c r="I180" s="287" t="s">
        <v>1961</v>
      </c>
      <c r="J180" s="287">
        <v>255</v>
      </c>
      <c r="K180" s="333"/>
    </row>
    <row r="181" spans="2:11" s="1" customFormat="1" ht="15" customHeight="1">
      <c r="B181" s="310"/>
      <c r="C181" s="287" t="s">
        <v>146</v>
      </c>
      <c r="D181" s="287"/>
      <c r="E181" s="287"/>
      <c r="F181" s="308" t="s">
        <v>1959</v>
      </c>
      <c r="G181" s="287"/>
      <c r="H181" s="287" t="s">
        <v>1923</v>
      </c>
      <c r="I181" s="287" t="s">
        <v>1961</v>
      </c>
      <c r="J181" s="287">
        <v>10</v>
      </c>
      <c r="K181" s="333"/>
    </row>
    <row r="182" spans="2:11" s="1" customFormat="1" ht="15" customHeight="1">
      <c r="B182" s="310"/>
      <c r="C182" s="287" t="s">
        <v>147</v>
      </c>
      <c r="D182" s="287"/>
      <c r="E182" s="287"/>
      <c r="F182" s="308" t="s">
        <v>1959</v>
      </c>
      <c r="G182" s="287"/>
      <c r="H182" s="287" t="s">
        <v>2033</v>
      </c>
      <c r="I182" s="287" t="s">
        <v>1994</v>
      </c>
      <c r="J182" s="287"/>
      <c r="K182" s="333"/>
    </row>
    <row r="183" spans="2:11" s="1" customFormat="1" ht="15" customHeight="1">
      <c r="B183" s="310"/>
      <c r="C183" s="287" t="s">
        <v>2034</v>
      </c>
      <c r="D183" s="287"/>
      <c r="E183" s="287"/>
      <c r="F183" s="308" t="s">
        <v>1959</v>
      </c>
      <c r="G183" s="287"/>
      <c r="H183" s="287" t="s">
        <v>2035</v>
      </c>
      <c r="I183" s="287" t="s">
        <v>1994</v>
      </c>
      <c r="J183" s="287"/>
      <c r="K183" s="333"/>
    </row>
    <row r="184" spans="2:11" s="1" customFormat="1" ht="15" customHeight="1">
      <c r="B184" s="310"/>
      <c r="C184" s="287" t="s">
        <v>2023</v>
      </c>
      <c r="D184" s="287"/>
      <c r="E184" s="287"/>
      <c r="F184" s="308" t="s">
        <v>1959</v>
      </c>
      <c r="G184" s="287"/>
      <c r="H184" s="287" t="s">
        <v>2036</v>
      </c>
      <c r="I184" s="287" t="s">
        <v>1994</v>
      </c>
      <c r="J184" s="287"/>
      <c r="K184" s="333"/>
    </row>
    <row r="185" spans="2:11" s="1" customFormat="1" ht="15" customHeight="1">
      <c r="B185" s="310"/>
      <c r="C185" s="287" t="s">
        <v>149</v>
      </c>
      <c r="D185" s="287"/>
      <c r="E185" s="287"/>
      <c r="F185" s="308" t="s">
        <v>1965</v>
      </c>
      <c r="G185" s="287"/>
      <c r="H185" s="287" t="s">
        <v>2037</v>
      </c>
      <c r="I185" s="287" t="s">
        <v>1961</v>
      </c>
      <c r="J185" s="287">
        <v>50</v>
      </c>
      <c r="K185" s="333"/>
    </row>
    <row r="186" spans="2:11" s="1" customFormat="1" ht="15" customHeight="1">
      <c r="B186" s="310"/>
      <c r="C186" s="287" t="s">
        <v>2038</v>
      </c>
      <c r="D186" s="287"/>
      <c r="E186" s="287"/>
      <c r="F186" s="308" t="s">
        <v>1965</v>
      </c>
      <c r="G186" s="287"/>
      <c r="H186" s="287" t="s">
        <v>2039</v>
      </c>
      <c r="I186" s="287" t="s">
        <v>2040</v>
      </c>
      <c r="J186" s="287"/>
      <c r="K186" s="333"/>
    </row>
    <row r="187" spans="2:11" s="1" customFormat="1" ht="15" customHeight="1">
      <c r="B187" s="310"/>
      <c r="C187" s="287" t="s">
        <v>2041</v>
      </c>
      <c r="D187" s="287"/>
      <c r="E187" s="287"/>
      <c r="F187" s="308" t="s">
        <v>1965</v>
      </c>
      <c r="G187" s="287"/>
      <c r="H187" s="287" t="s">
        <v>2042</v>
      </c>
      <c r="I187" s="287" t="s">
        <v>2040</v>
      </c>
      <c r="J187" s="287"/>
      <c r="K187" s="333"/>
    </row>
    <row r="188" spans="2:11" s="1" customFormat="1" ht="15" customHeight="1">
      <c r="B188" s="310"/>
      <c r="C188" s="287" t="s">
        <v>2043</v>
      </c>
      <c r="D188" s="287"/>
      <c r="E188" s="287"/>
      <c r="F188" s="308" t="s">
        <v>1965</v>
      </c>
      <c r="G188" s="287"/>
      <c r="H188" s="287" t="s">
        <v>2044</v>
      </c>
      <c r="I188" s="287" t="s">
        <v>2040</v>
      </c>
      <c r="J188" s="287"/>
      <c r="K188" s="333"/>
    </row>
    <row r="189" spans="2:11" s="1" customFormat="1" ht="15" customHeight="1">
      <c r="B189" s="310"/>
      <c r="C189" s="346" t="s">
        <v>2045</v>
      </c>
      <c r="D189" s="287"/>
      <c r="E189" s="287"/>
      <c r="F189" s="308" t="s">
        <v>1965</v>
      </c>
      <c r="G189" s="287"/>
      <c r="H189" s="287" t="s">
        <v>2046</v>
      </c>
      <c r="I189" s="287" t="s">
        <v>2047</v>
      </c>
      <c r="J189" s="347" t="s">
        <v>2048</v>
      </c>
      <c r="K189" s="333"/>
    </row>
    <row r="190" spans="2:11" s="18" customFormat="1" ht="15" customHeight="1">
      <c r="B190" s="348"/>
      <c r="C190" s="349" t="s">
        <v>2049</v>
      </c>
      <c r="D190" s="350"/>
      <c r="E190" s="350"/>
      <c r="F190" s="351" t="s">
        <v>1965</v>
      </c>
      <c r="G190" s="350"/>
      <c r="H190" s="350" t="s">
        <v>2050</v>
      </c>
      <c r="I190" s="350" t="s">
        <v>2047</v>
      </c>
      <c r="J190" s="352" t="s">
        <v>2048</v>
      </c>
      <c r="K190" s="353"/>
    </row>
    <row r="191" spans="2:11" s="1" customFormat="1" ht="15" customHeight="1">
      <c r="B191" s="310"/>
      <c r="C191" s="346" t="s">
        <v>45</v>
      </c>
      <c r="D191" s="287"/>
      <c r="E191" s="287"/>
      <c r="F191" s="308" t="s">
        <v>1959</v>
      </c>
      <c r="G191" s="287"/>
      <c r="H191" s="284" t="s">
        <v>2051</v>
      </c>
      <c r="I191" s="287" t="s">
        <v>2052</v>
      </c>
      <c r="J191" s="287"/>
      <c r="K191" s="333"/>
    </row>
    <row r="192" spans="2:11" s="1" customFormat="1" ht="15" customHeight="1">
      <c r="B192" s="310"/>
      <c r="C192" s="346" t="s">
        <v>2053</v>
      </c>
      <c r="D192" s="287"/>
      <c r="E192" s="287"/>
      <c r="F192" s="308" t="s">
        <v>1959</v>
      </c>
      <c r="G192" s="287"/>
      <c r="H192" s="287" t="s">
        <v>2054</v>
      </c>
      <c r="I192" s="287" t="s">
        <v>1994</v>
      </c>
      <c r="J192" s="287"/>
      <c r="K192" s="333"/>
    </row>
    <row r="193" spans="2:11" s="1" customFormat="1" ht="15" customHeight="1">
      <c r="B193" s="310"/>
      <c r="C193" s="346" t="s">
        <v>2055</v>
      </c>
      <c r="D193" s="287"/>
      <c r="E193" s="287"/>
      <c r="F193" s="308" t="s">
        <v>1959</v>
      </c>
      <c r="G193" s="287"/>
      <c r="H193" s="287" t="s">
        <v>2056</v>
      </c>
      <c r="I193" s="287" t="s">
        <v>1994</v>
      </c>
      <c r="J193" s="287"/>
      <c r="K193" s="333"/>
    </row>
    <row r="194" spans="2:11" s="1" customFormat="1" ht="15" customHeight="1">
      <c r="B194" s="310"/>
      <c r="C194" s="346" t="s">
        <v>2057</v>
      </c>
      <c r="D194" s="287"/>
      <c r="E194" s="287"/>
      <c r="F194" s="308" t="s">
        <v>1965</v>
      </c>
      <c r="G194" s="287"/>
      <c r="H194" s="287" t="s">
        <v>2058</v>
      </c>
      <c r="I194" s="287" t="s">
        <v>1994</v>
      </c>
      <c r="J194" s="287"/>
      <c r="K194" s="333"/>
    </row>
    <row r="195" spans="2:11" s="1" customFormat="1" ht="15" customHeight="1">
      <c r="B195" s="339"/>
      <c r="C195" s="354"/>
      <c r="D195" s="319"/>
      <c r="E195" s="319"/>
      <c r="F195" s="319"/>
      <c r="G195" s="319"/>
      <c r="H195" s="319"/>
      <c r="I195" s="319"/>
      <c r="J195" s="319"/>
      <c r="K195" s="340"/>
    </row>
    <row r="196" spans="2:11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pans="2:11" s="1" customFormat="1" ht="18.75" customHeight="1">
      <c r="B197" s="321"/>
      <c r="C197" s="331"/>
      <c r="D197" s="331"/>
      <c r="E197" s="331"/>
      <c r="F197" s="341"/>
      <c r="G197" s="331"/>
      <c r="H197" s="331"/>
      <c r="I197" s="331"/>
      <c r="J197" s="331"/>
      <c r="K197" s="321"/>
    </row>
    <row r="198" spans="2:11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pans="2:11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pans="2:11" s="1" customFormat="1" ht="21">
      <c r="B200" s="279"/>
      <c r="C200" s="415" t="s">
        <v>2059</v>
      </c>
      <c r="D200" s="415"/>
      <c r="E200" s="415"/>
      <c r="F200" s="415"/>
      <c r="G200" s="415"/>
      <c r="H200" s="415"/>
      <c r="I200" s="415"/>
      <c r="J200" s="415"/>
      <c r="K200" s="280"/>
    </row>
    <row r="201" spans="2:11" s="1" customFormat="1" ht="25.5" customHeight="1">
      <c r="B201" s="279"/>
      <c r="C201" s="355" t="s">
        <v>2060</v>
      </c>
      <c r="D201" s="355"/>
      <c r="E201" s="355"/>
      <c r="F201" s="355" t="s">
        <v>2061</v>
      </c>
      <c r="G201" s="356"/>
      <c r="H201" s="418" t="s">
        <v>2062</v>
      </c>
      <c r="I201" s="418"/>
      <c r="J201" s="418"/>
      <c r="K201" s="280"/>
    </row>
    <row r="202" spans="2:11" s="1" customFormat="1" ht="5.25" customHeight="1">
      <c r="B202" s="310"/>
      <c r="C202" s="305"/>
      <c r="D202" s="305"/>
      <c r="E202" s="305"/>
      <c r="F202" s="305"/>
      <c r="G202" s="331"/>
      <c r="H202" s="305"/>
      <c r="I202" s="305"/>
      <c r="J202" s="305"/>
      <c r="K202" s="333"/>
    </row>
    <row r="203" spans="2:11" s="1" customFormat="1" ht="15" customHeight="1">
      <c r="B203" s="310"/>
      <c r="C203" s="287" t="s">
        <v>2052</v>
      </c>
      <c r="D203" s="287"/>
      <c r="E203" s="287"/>
      <c r="F203" s="308" t="s">
        <v>46</v>
      </c>
      <c r="G203" s="287"/>
      <c r="H203" s="419" t="s">
        <v>2063</v>
      </c>
      <c r="I203" s="419"/>
      <c r="J203" s="419"/>
      <c r="K203" s="333"/>
    </row>
    <row r="204" spans="2:11" s="1" customFormat="1" ht="15" customHeight="1">
      <c r="B204" s="310"/>
      <c r="C204" s="287"/>
      <c r="D204" s="287"/>
      <c r="E204" s="287"/>
      <c r="F204" s="308" t="s">
        <v>47</v>
      </c>
      <c r="G204" s="287"/>
      <c r="H204" s="419" t="s">
        <v>2064</v>
      </c>
      <c r="I204" s="419"/>
      <c r="J204" s="419"/>
      <c r="K204" s="333"/>
    </row>
    <row r="205" spans="2:11" s="1" customFormat="1" ht="15" customHeight="1">
      <c r="B205" s="310"/>
      <c r="C205" s="287"/>
      <c r="D205" s="287"/>
      <c r="E205" s="287"/>
      <c r="F205" s="308" t="s">
        <v>50</v>
      </c>
      <c r="G205" s="287"/>
      <c r="H205" s="419" t="s">
        <v>2065</v>
      </c>
      <c r="I205" s="419"/>
      <c r="J205" s="419"/>
      <c r="K205" s="333"/>
    </row>
    <row r="206" spans="2:11" s="1" customFormat="1" ht="15" customHeight="1">
      <c r="B206" s="310"/>
      <c r="C206" s="287"/>
      <c r="D206" s="287"/>
      <c r="E206" s="287"/>
      <c r="F206" s="308" t="s">
        <v>48</v>
      </c>
      <c r="G206" s="287"/>
      <c r="H206" s="419" t="s">
        <v>2066</v>
      </c>
      <c r="I206" s="419"/>
      <c r="J206" s="419"/>
      <c r="K206" s="333"/>
    </row>
    <row r="207" spans="2:11" s="1" customFormat="1" ht="15" customHeight="1">
      <c r="B207" s="310"/>
      <c r="C207" s="287"/>
      <c r="D207" s="287"/>
      <c r="E207" s="287"/>
      <c r="F207" s="308" t="s">
        <v>49</v>
      </c>
      <c r="G207" s="287"/>
      <c r="H207" s="419" t="s">
        <v>2067</v>
      </c>
      <c r="I207" s="419"/>
      <c r="J207" s="419"/>
      <c r="K207" s="333"/>
    </row>
    <row r="208" spans="2:11" s="1" customFormat="1" ht="15" customHeight="1">
      <c r="B208" s="310"/>
      <c r="C208" s="287"/>
      <c r="D208" s="287"/>
      <c r="E208" s="287"/>
      <c r="F208" s="308"/>
      <c r="G208" s="287"/>
      <c r="H208" s="287"/>
      <c r="I208" s="287"/>
      <c r="J208" s="287"/>
      <c r="K208" s="333"/>
    </row>
    <row r="209" spans="2:11" s="1" customFormat="1" ht="15" customHeight="1">
      <c r="B209" s="310"/>
      <c r="C209" s="287" t="s">
        <v>2006</v>
      </c>
      <c r="D209" s="287"/>
      <c r="E209" s="287"/>
      <c r="F209" s="308" t="s">
        <v>82</v>
      </c>
      <c r="G209" s="287"/>
      <c r="H209" s="419" t="s">
        <v>2068</v>
      </c>
      <c r="I209" s="419"/>
      <c r="J209" s="419"/>
      <c r="K209" s="333"/>
    </row>
    <row r="210" spans="2:11" s="1" customFormat="1" ht="15" customHeight="1">
      <c r="B210" s="310"/>
      <c r="C210" s="287"/>
      <c r="D210" s="287"/>
      <c r="E210" s="287"/>
      <c r="F210" s="308" t="s">
        <v>1901</v>
      </c>
      <c r="G210" s="287"/>
      <c r="H210" s="419" t="s">
        <v>1902</v>
      </c>
      <c r="I210" s="419"/>
      <c r="J210" s="419"/>
      <c r="K210" s="333"/>
    </row>
    <row r="211" spans="2:11" s="1" customFormat="1" ht="15" customHeight="1">
      <c r="B211" s="310"/>
      <c r="C211" s="287"/>
      <c r="D211" s="287"/>
      <c r="E211" s="287"/>
      <c r="F211" s="308" t="s">
        <v>1899</v>
      </c>
      <c r="G211" s="287"/>
      <c r="H211" s="419" t="s">
        <v>2069</v>
      </c>
      <c r="I211" s="419"/>
      <c r="J211" s="419"/>
      <c r="K211" s="333"/>
    </row>
    <row r="212" spans="2:11" s="1" customFormat="1" ht="15" customHeight="1">
      <c r="B212" s="357"/>
      <c r="C212" s="287"/>
      <c r="D212" s="287"/>
      <c r="E212" s="287"/>
      <c r="F212" s="308" t="s">
        <v>1903</v>
      </c>
      <c r="G212" s="346"/>
      <c r="H212" s="420" t="s">
        <v>1904</v>
      </c>
      <c r="I212" s="420"/>
      <c r="J212" s="420"/>
      <c r="K212" s="358"/>
    </row>
    <row r="213" spans="2:11" s="1" customFormat="1" ht="15" customHeight="1">
      <c r="B213" s="357"/>
      <c r="C213" s="287"/>
      <c r="D213" s="287"/>
      <c r="E213" s="287"/>
      <c r="F213" s="308" t="s">
        <v>1905</v>
      </c>
      <c r="G213" s="346"/>
      <c r="H213" s="420" t="s">
        <v>2070</v>
      </c>
      <c r="I213" s="420"/>
      <c r="J213" s="420"/>
      <c r="K213" s="358"/>
    </row>
    <row r="214" spans="2:11" s="1" customFormat="1" ht="15" customHeight="1">
      <c r="B214" s="357"/>
      <c r="C214" s="287"/>
      <c r="D214" s="287"/>
      <c r="E214" s="287"/>
      <c r="F214" s="308"/>
      <c r="G214" s="346"/>
      <c r="H214" s="337"/>
      <c r="I214" s="337"/>
      <c r="J214" s="337"/>
      <c r="K214" s="358"/>
    </row>
    <row r="215" spans="2:11" s="1" customFormat="1" ht="15" customHeight="1">
      <c r="B215" s="357"/>
      <c r="C215" s="287" t="s">
        <v>2030</v>
      </c>
      <c r="D215" s="287"/>
      <c r="E215" s="287"/>
      <c r="F215" s="308">
        <v>1</v>
      </c>
      <c r="G215" s="346"/>
      <c r="H215" s="420" t="s">
        <v>2071</v>
      </c>
      <c r="I215" s="420"/>
      <c r="J215" s="420"/>
      <c r="K215" s="358"/>
    </row>
    <row r="216" spans="2:11" s="1" customFormat="1" ht="15" customHeight="1">
      <c r="B216" s="357"/>
      <c r="C216" s="287"/>
      <c r="D216" s="287"/>
      <c r="E216" s="287"/>
      <c r="F216" s="308">
        <v>2</v>
      </c>
      <c r="G216" s="346"/>
      <c r="H216" s="420" t="s">
        <v>2072</v>
      </c>
      <c r="I216" s="420"/>
      <c r="J216" s="420"/>
      <c r="K216" s="358"/>
    </row>
    <row r="217" spans="2:11" s="1" customFormat="1" ht="15" customHeight="1">
      <c r="B217" s="357"/>
      <c r="C217" s="287"/>
      <c r="D217" s="287"/>
      <c r="E217" s="287"/>
      <c r="F217" s="308">
        <v>3</v>
      </c>
      <c r="G217" s="346"/>
      <c r="H217" s="420" t="s">
        <v>2073</v>
      </c>
      <c r="I217" s="420"/>
      <c r="J217" s="420"/>
      <c r="K217" s="358"/>
    </row>
    <row r="218" spans="2:11" s="1" customFormat="1" ht="15" customHeight="1">
      <c r="B218" s="357"/>
      <c r="C218" s="287"/>
      <c r="D218" s="287"/>
      <c r="E218" s="287"/>
      <c r="F218" s="308">
        <v>4</v>
      </c>
      <c r="G218" s="346"/>
      <c r="H218" s="420" t="s">
        <v>2074</v>
      </c>
      <c r="I218" s="420"/>
      <c r="J218" s="420"/>
      <c r="K218" s="358"/>
    </row>
    <row r="219" spans="2:11" s="1" customFormat="1" ht="12.75" customHeight="1">
      <c r="B219" s="359"/>
      <c r="C219" s="360"/>
      <c r="D219" s="360"/>
      <c r="E219" s="360"/>
      <c r="F219" s="360"/>
      <c r="G219" s="360"/>
      <c r="H219" s="360"/>
      <c r="I219" s="360"/>
      <c r="J219" s="360"/>
      <c r="K219" s="36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1 - Oprava podloubí</vt:lpstr>
      <vt:lpstr>2 - Oprava fasády dům p.č...</vt:lpstr>
      <vt:lpstr>3 - Oprava fasády dům p.č...</vt:lpstr>
      <vt:lpstr>4 - Oprava fasády dům p.č...</vt:lpstr>
      <vt:lpstr>5 - Oprava fasády dům p.č...</vt:lpstr>
      <vt:lpstr>6 - Oprava fasády dům p.č...</vt:lpstr>
      <vt:lpstr>7 - Oprava fasády dům p.č...</vt:lpstr>
      <vt:lpstr>8 - Oprava fasády dům p.č...</vt:lpstr>
      <vt:lpstr>9 - Oprava fasády dům p.č...</vt:lpstr>
      <vt:lpstr>10 - Oplach horní části f...</vt:lpstr>
      <vt:lpstr>11 - VRN</vt:lpstr>
      <vt:lpstr>Seznam figur</vt:lpstr>
      <vt:lpstr>Pokyny pro vyplnění</vt:lpstr>
      <vt:lpstr>'1 - Oprava podloubí'!Názvy_tisku</vt:lpstr>
      <vt:lpstr>'10 - Oplach horní části f...'!Názvy_tisku</vt:lpstr>
      <vt:lpstr>'11 - VRN'!Názvy_tisku</vt:lpstr>
      <vt:lpstr>'2 - Oprava fasády dům p.č...'!Názvy_tisku</vt:lpstr>
      <vt:lpstr>'3 - Oprava fasády dům p.č...'!Názvy_tisku</vt:lpstr>
      <vt:lpstr>'4 - Oprava fasády dům p.č...'!Názvy_tisku</vt:lpstr>
      <vt:lpstr>'5 - Oprava fasády dům p.č...'!Názvy_tisku</vt:lpstr>
      <vt:lpstr>'6 - Oprava fasády dům p.č...'!Názvy_tisku</vt:lpstr>
      <vt:lpstr>'7 - Oprava fasády dům p.č...'!Názvy_tisku</vt:lpstr>
      <vt:lpstr>'8 - Oprava fasády dům p.č...'!Názvy_tisku</vt:lpstr>
      <vt:lpstr>'9 - Oprava fasády dům p.č...'!Názvy_tisku</vt:lpstr>
      <vt:lpstr>'Rekapitulace stavby'!Názvy_tisku</vt:lpstr>
      <vt:lpstr>'Seznam figur'!Názvy_tisku</vt:lpstr>
      <vt:lpstr>'1 - Oprava podloubí'!Oblast_tisku</vt:lpstr>
      <vt:lpstr>'10 - Oplach horní části f...'!Oblast_tisku</vt:lpstr>
      <vt:lpstr>'11 - VRN'!Oblast_tisku</vt:lpstr>
      <vt:lpstr>'2 - Oprava fasády dům p.č...'!Oblast_tisku</vt:lpstr>
      <vt:lpstr>'3 - Oprava fasády dům p.č...'!Oblast_tisku</vt:lpstr>
      <vt:lpstr>'4 - Oprava fasády dům p.č...'!Oblast_tisku</vt:lpstr>
      <vt:lpstr>'5 - Oprava fasády dům p.č...'!Oblast_tisku</vt:lpstr>
      <vt:lpstr>'6 - Oprava fasády dům p.č...'!Oblast_tisku</vt:lpstr>
      <vt:lpstr>'7 - Oprava fasády dům p.č...'!Oblast_tisku</vt:lpstr>
      <vt:lpstr>'8 - Oprava fasády dům p.č...'!Oblast_tisku</vt:lpstr>
      <vt:lpstr>'9 - Oprava fasády dům p.č...'!Oblast_tisku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DESKTOP-5GEEE19\W10</dc:creator>
  <cp:lastModifiedBy>Dušková Jaroslava Ing.</cp:lastModifiedBy>
  <dcterms:created xsi:type="dcterms:W3CDTF">2024-12-09T07:12:46Z</dcterms:created>
  <dcterms:modified xsi:type="dcterms:W3CDTF">2025-01-13T10:06:24Z</dcterms:modified>
</cp:coreProperties>
</file>