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 - Oprava ploch u g..."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101 - Oprava ploch u g...'!$C$88:$K$198</definedName>
    <definedName name="_xlnm.Print_Area" localSheetId="1">'SO 101 - Oprava ploch u g...'!$C$4:$J$39,'SO 101 - Oprava ploch u g...'!$C$45:$J$70,'SO 101 - Oprava ploch u g...'!$C$76:$K$198</definedName>
    <definedName name="_xlnm.Print_Titles" localSheetId="1">'SO 101 - Oprava ploch u g...'!$88:$88</definedName>
    <definedName name="_xlnm._FilterDatabase" localSheetId="2" hidden="1">'VON - Vedlejší a ostatní ...'!$C$82:$K$97</definedName>
    <definedName name="_xlnm.Print_Area" localSheetId="2">'VON - Vedlejší a ostatní ...'!$C$4:$J$39,'VON - Vedlejší a ostatní ...'!$C$45:$J$64,'VON - Vedlejší a ostatní ...'!$C$70:$K$97</definedName>
    <definedName name="_xlnm.Print_Titles" localSheetId="2">'VON - Vedlejší a ostatní ...'!$82:$82</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96"/>
  <c r="BH96"/>
  <c r="BG96"/>
  <c r="BF96"/>
  <c r="T96"/>
  <c r="R96"/>
  <c r="P96"/>
  <c r="BK96"/>
  <c r="J96"/>
  <c r="BE96"/>
  <c r="BI94"/>
  <c r="BH94"/>
  <c r="BG94"/>
  <c r="BF94"/>
  <c r="T94"/>
  <c r="T93"/>
  <c r="R94"/>
  <c r="R93"/>
  <c r="P94"/>
  <c r="P93"/>
  <c r="BK94"/>
  <c r="BK93"/>
  <c r="J93"/>
  <c r="J94"/>
  <c r="BE94"/>
  <c r="J63"/>
  <c r="BI91"/>
  <c r="BH91"/>
  <c r="BG91"/>
  <c r="BF91"/>
  <c r="T91"/>
  <c r="T90"/>
  <c r="R91"/>
  <c r="R90"/>
  <c r="P91"/>
  <c r="P90"/>
  <c r="BK91"/>
  <c r="BK90"/>
  <c r="J90"/>
  <c r="J91"/>
  <c r="BE91"/>
  <c r="J62"/>
  <c r="BI88"/>
  <c r="BH88"/>
  <c r="BG88"/>
  <c r="BF88"/>
  <c r="T88"/>
  <c r="R88"/>
  <c r="P88"/>
  <c r="BK88"/>
  <c r="J88"/>
  <c r="BE88"/>
  <c r="BI86"/>
  <c r="F37"/>
  <c i="1" r="BD56"/>
  <c i="3" r="BH86"/>
  <c r="F36"/>
  <c i="1" r="BC56"/>
  <c i="3" r="BG86"/>
  <c r="F35"/>
  <c i="1" r="BB56"/>
  <c i="3" r="BF86"/>
  <c r="J34"/>
  <c i="1" r="AW56"/>
  <c i="3" r="F34"/>
  <c i="1" r="BA56"/>
  <c i="3" r="T86"/>
  <c r="T85"/>
  <c r="T84"/>
  <c r="T83"/>
  <c r="R86"/>
  <c r="R85"/>
  <c r="R84"/>
  <c r="R83"/>
  <c r="P86"/>
  <c r="P85"/>
  <c r="P84"/>
  <c r="P83"/>
  <c i="1" r="AU56"/>
  <c i="3" r="BK86"/>
  <c r="BK85"/>
  <c r="J85"/>
  <c r="BK84"/>
  <c r="J84"/>
  <c r="BK83"/>
  <c r="J83"/>
  <c r="J59"/>
  <c r="J30"/>
  <c i="1" r="AG56"/>
  <c i="3" r="J86"/>
  <c r="BE86"/>
  <c r="J33"/>
  <c i="1" r="AV56"/>
  <c i="3" r="F33"/>
  <c i="1" r="AZ56"/>
  <c i="3" r="J61"/>
  <c r="J60"/>
  <c r="J80"/>
  <c r="J79"/>
  <c r="F79"/>
  <c r="F77"/>
  <c r="E75"/>
  <c r="J55"/>
  <c r="J54"/>
  <c r="F54"/>
  <c r="F52"/>
  <c r="E50"/>
  <c r="J39"/>
  <c r="J18"/>
  <c r="E18"/>
  <c r="F80"/>
  <c r="F55"/>
  <c r="J17"/>
  <c r="J12"/>
  <c r="J77"/>
  <c r="J52"/>
  <c r="E7"/>
  <c r="E73"/>
  <c r="E48"/>
  <c i="2" r="J37"/>
  <c r="J36"/>
  <c i="1" r="AY55"/>
  <c i="2" r="J35"/>
  <c i="1" r="AX55"/>
  <c i="2"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8"/>
  <c r="BH188"/>
  <c r="BG188"/>
  <c r="BF188"/>
  <c r="T188"/>
  <c r="R188"/>
  <c r="P188"/>
  <c r="BK188"/>
  <c r="J188"/>
  <c r="BE188"/>
  <c r="BI186"/>
  <c r="BH186"/>
  <c r="BG186"/>
  <c r="BF186"/>
  <c r="T186"/>
  <c r="R186"/>
  <c r="P186"/>
  <c r="BK186"/>
  <c r="J186"/>
  <c r="BE186"/>
  <c r="BI183"/>
  <c r="BH183"/>
  <c r="BG183"/>
  <c r="BF183"/>
  <c r="T183"/>
  <c r="R183"/>
  <c r="P183"/>
  <c r="BK183"/>
  <c r="J183"/>
  <c r="BE183"/>
  <c r="BI181"/>
  <c r="BH181"/>
  <c r="BG181"/>
  <c r="BF181"/>
  <c r="T181"/>
  <c r="R181"/>
  <c r="P181"/>
  <c r="BK181"/>
  <c r="J181"/>
  <c r="BE181"/>
  <c r="BI178"/>
  <c r="BH178"/>
  <c r="BG178"/>
  <c r="BF178"/>
  <c r="T178"/>
  <c r="R178"/>
  <c r="P178"/>
  <c r="BK178"/>
  <c r="J178"/>
  <c r="BE178"/>
  <c r="BI176"/>
  <c r="BH176"/>
  <c r="BG176"/>
  <c r="BF176"/>
  <c r="T176"/>
  <c r="R176"/>
  <c r="P176"/>
  <c r="BK176"/>
  <c r="J176"/>
  <c r="BE176"/>
  <c r="BI173"/>
  <c r="BH173"/>
  <c r="BG173"/>
  <c r="BF173"/>
  <c r="T173"/>
  <c r="T172"/>
  <c r="T171"/>
  <c r="R173"/>
  <c r="R172"/>
  <c r="R171"/>
  <c r="P173"/>
  <c r="P172"/>
  <c r="P171"/>
  <c r="BK173"/>
  <c r="BK172"/>
  <c r="J172"/>
  <c r="BK171"/>
  <c r="J171"/>
  <c r="J173"/>
  <c r="BE173"/>
  <c r="J69"/>
  <c r="J68"/>
  <c r="BI169"/>
  <c r="BH169"/>
  <c r="BG169"/>
  <c r="BF169"/>
  <c r="T169"/>
  <c r="T168"/>
  <c r="R169"/>
  <c r="R168"/>
  <c r="P169"/>
  <c r="P168"/>
  <c r="BK169"/>
  <c r="BK168"/>
  <c r="J168"/>
  <c r="J169"/>
  <c r="BE169"/>
  <c r="J67"/>
  <c r="BI166"/>
  <c r="BH166"/>
  <c r="BG166"/>
  <c r="BF166"/>
  <c r="T166"/>
  <c r="R166"/>
  <c r="P166"/>
  <c r="BK166"/>
  <c r="J166"/>
  <c r="BE166"/>
  <c r="BI164"/>
  <c r="BH164"/>
  <c r="BG164"/>
  <c r="BF164"/>
  <c r="T164"/>
  <c r="R164"/>
  <c r="P164"/>
  <c r="BK164"/>
  <c r="J164"/>
  <c r="BE164"/>
  <c r="BI162"/>
  <c r="BH162"/>
  <c r="BG162"/>
  <c r="BF162"/>
  <c r="T162"/>
  <c r="R162"/>
  <c r="P162"/>
  <c r="BK162"/>
  <c r="J162"/>
  <c r="BE162"/>
  <c r="BI158"/>
  <c r="BH158"/>
  <c r="BG158"/>
  <c r="BF158"/>
  <c r="T158"/>
  <c r="R158"/>
  <c r="P158"/>
  <c r="BK158"/>
  <c r="J158"/>
  <c r="BE158"/>
  <c r="BI156"/>
  <c r="BH156"/>
  <c r="BG156"/>
  <c r="BF156"/>
  <c r="T156"/>
  <c r="T155"/>
  <c r="R156"/>
  <c r="R155"/>
  <c r="P156"/>
  <c r="P155"/>
  <c r="BK156"/>
  <c r="BK155"/>
  <c r="J155"/>
  <c r="J156"/>
  <c r="BE156"/>
  <c r="J66"/>
  <c r="BI152"/>
  <c r="BH152"/>
  <c r="BG152"/>
  <c r="BF152"/>
  <c r="T152"/>
  <c r="R152"/>
  <c r="P152"/>
  <c r="BK152"/>
  <c r="J152"/>
  <c r="BE152"/>
  <c r="BI149"/>
  <c r="BH149"/>
  <c r="BG149"/>
  <c r="BF149"/>
  <c r="T149"/>
  <c r="R149"/>
  <c r="P149"/>
  <c r="BK149"/>
  <c r="J149"/>
  <c r="BE149"/>
  <c r="BI146"/>
  <c r="BH146"/>
  <c r="BG146"/>
  <c r="BF146"/>
  <c r="T146"/>
  <c r="R146"/>
  <c r="P146"/>
  <c r="BK146"/>
  <c r="J146"/>
  <c r="BE146"/>
  <c r="BI142"/>
  <c r="BH142"/>
  <c r="BG142"/>
  <c r="BF142"/>
  <c r="T142"/>
  <c r="T141"/>
  <c r="R142"/>
  <c r="R141"/>
  <c r="P142"/>
  <c r="P141"/>
  <c r="BK142"/>
  <c r="BK141"/>
  <c r="J141"/>
  <c r="J142"/>
  <c r="BE142"/>
  <c r="J65"/>
  <c r="BI138"/>
  <c r="BH138"/>
  <c r="BG138"/>
  <c r="BF138"/>
  <c r="T138"/>
  <c r="R138"/>
  <c r="P138"/>
  <c r="BK138"/>
  <c r="J138"/>
  <c r="BE138"/>
  <c r="BI136"/>
  <c r="BH136"/>
  <c r="BG136"/>
  <c r="BF136"/>
  <c r="T136"/>
  <c r="R136"/>
  <c r="P136"/>
  <c r="BK136"/>
  <c r="J136"/>
  <c r="BE136"/>
  <c r="BI134"/>
  <c r="BH134"/>
  <c r="BG134"/>
  <c r="BF134"/>
  <c r="T134"/>
  <c r="R134"/>
  <c r="P134"/>
  <c r="BK134"/>
  <c r="J134"/>
  <c r="BE134"/>
  <c r="BI131"/>
  <c r="BH131"/>
  <c r="BG131"/>
  <c r="BF131"/>
  <c r="T131"/>
  <c r="R131"/>
  <c r="P131"/>
  <c r="BK131"/>
  <c r="J131"/>
  <c r="BE131"/>
  <c r="BI129"/>
  <c r="BH129"/>
  <c r="BG129"/>
  <c r="BF129"/>
  <c r="T129"/>
  <c r="R129"/>
  <c r="P129"/>
  <c r="BK129"/>
  <c r="J129"/>
  <c r="BE129"/>
  <c r="BI127"/>
  <c r="BH127"/>
  <c r="BG127"/>
  <c r="BF127"/>
  <c r="T127"/>
  <c r="T126"/>
  <c r="R127"/>
  <c r="R126"/>
  <c r="P127"/>
  <c r="P126"/>
  <c r="BK127"/>
  <c r="BK126"/>
  <c r="J126"/>
  <c r="J127"/>
  <c r="BE127"/>
  <c r="J64"/>
  <c r="BI123"/>
  <c r="BH123"/>
  <c r="BG123"/>
  <c r="BF123"/>
  <c r="T123"/>
  <c r="R123"/>
  <c r="P123"/>
  <c r="BK123"/>
  <c r="J123"/>
  <c r="BE123"/>
  <c r="BI120"/>
  <c r="BH120"/>
  <c r="BG120"/>
  <c r="BF120"/>
  <c r="T120"/>
  <c r="R120"/>
  <c r="P120"/>
  <c r="BK120"/>
  <c r="J120"/>
  <c r="BE120"/>
  <c r="BI117"/>
  <c r="BH117"/>
  <c r="BG117"/>
  <c r="BF117"/>
  <c r="T117"/>
  <c r="T116"/>
  <c r="R117"/>
  <c r="R116"/>
  <c r="P117"/>
  <c r="P116"/>
  <c r="BK117"/>
  <c r="BK116"/>
  <c r="J116"/>
  <c r="J117"/>
  <c r="BE117"/>
  <c r="J63"/>
  <c r="BI113"/>
  <c r="BH113"/>
  <c r="BG113"/>
  <c r="BF113"/>
  <c r="T113"/>
  <c r="T112"/>
  <c r="R113"/>
  <c r="R112"/>
  <c r="P113"/>
  <c r="P112"/>
  <c r="BK113"/>
  <c r="BK112"/>
  <c r="J112"/>
  <c r="J113"/>
  <c r="BE113"/>
  <c r="J62"/>
  <c r="BI109"/>
  <c r="BH109"/>
  <c r="BG109"/>
  <c r="BF109"/>
  <c r="T109"/>
  <c r="R109"/>
  <c r="P109"/>
  <c r="BK109"/>
  <c r="J109"/>
  <c r="BE109"/>
  <c r="BI105"/>
  <c r="BH105"/>
  <c r="BG105"/>
  <c r="BF105"/>
  <c r="T105"/>
  <c r="R105"/>
  <c r="P105"/>
  <c r="BK105"/>
  <c r="J105"/>
  <c r="BE105"/>
  <c r="BI101"/>
  <c r="BH101"/>
  <c r="BG101"/>
  <c r="BF101"/>
  <c r="T101"/>
  <c r="R101"/>
  <c r="P101"/>
  <c r="BK101"/>
  <c r="J101"/>
  <c r="BE101"/>
  <c r="BI98"/>
  <c r="BH98"/>
  <c r="BG98"/>
  <c r="BF98"/>
  <c r="T98"/>
  <c r="R98"/>
  <c r="P98"/>
  <c r="BK98"/>
  <c r="J98"/>
  <c r="BE98"/>
  <c r="BI95"/>
  <c r="BH95"/>
  <c r="BG95"/>
  <c r="BF95"/>
  <c r="T95"/>
  <c r="R95"/>
  <c r="P95"/>
  <c r="BK95"/>
  <c r="J95"/>
  <c r="BE95"/>
  <c r="BI92"/>
  <c r="F37"/>
  <c i="1" r="BD55"/>
  <c i="2" r="BH92"/>
  <c r="F36"/>
  <c i="1" r="BC55"/>
  <c i="2" r="BG92"/>
  <c r="F35"/>
  <c i="1" r="BB55"/>
  <c i="2" r="BF92"/>
  <c r="J34"/>
  <c i="1" r="AW55"/>
  <c i="2" r="F34"/>
  <c i="1" r="BA55"/>
  <c i="2" r="T92"/>
  <c r="T91"/>
  <c r="T90"/>
  <c r="T89"/>
  <c r="R92"/>
  <c r="R91"/>
  <c r="R90"/>
  <c r="R89"/>
  <c r="P92"/>
  <c r="P91"/>
  <c r="P90"/>
  <c r="P89"/>
  <c i="1" r="AU55"/>
  <c i="2" r="BK92"/>
  <c r="BK91"/>
  <c r="J91"/>
  <c r="BK90"/>
  <c r="J90"/>
  <c r="BK89"/>
  <c r="J89"/>
  <c r="J59"/>
  <c r="J30"/>
  <c i="1" r="AG55"/>
  <c i="2" r="J92"/>
  <c r="BE92"/>
  <c r="J33"/>
  <c i="1" r="AV55"/>
  <c i="2" r="F33"/>
  <c i="1" r="AZ55"/>
  <c i="2" r="J61"/>
  <c r="J60"/>
  <c r="J86"/>
  <c r="J85"/>
  <c r="F85"/>
  <c r="F83"/>
  <c r="E81"/>
  <c r="J55"/>
  <c r="J54"/>
  <c r="F54"/>
  <c r="F52"/>
  <c r="E50"/>
  <c r="J39"/>
  <c r="J18"/>
  <c r="E18"/>
  <c r="F86"/>
  <c r="F55"/>
  <c r="J17"/>
  <c r="J12"/>
  <c r="J83"/>
  <c r="J52"/>
  <c r="E7"/>
  <c r="E79"/>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<sst xmlns="http://schemas.openxmlformats.org/spreadsheetml/2006/main">
  <si>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</si>
  <si>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</si>
  <si>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</si>
  <si>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</si>
  <si>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</si>
  <si>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{715209de-2899-4dfb-9537-2439ec876e6c}</t>
  </si>
  <si>
    <t>0,01</t>
  </si>
  <si>
    <t>21</t>
  </si>
  <si>
    <t>15</t>
  </si>
  <si>
    <t>REKAPITULACE STAVBY</t>
  </si>
  <si>
    <t xml:space="preserve">v ---  níže se nacházejí doplnkové a pomocné údaje k sestavám  --- v</t>
  </si>
  <si>
    <t>Návod na vyplnění</t>
  </si>
  <si>
    <t>0,001</t>
  </si>
  <si>
    <t>Kód:</t>
  </si>
  <si>
    <t>EK-020/2019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</si>
  <si>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</si>
  <si>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</si>
  <si>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ploch u garáží v ul.Čapkova, Bílina</t>
  </si>
  <si>
    <t>KSO:</t>
  </si>
  <si>
    <t>822 29</t>
  </si>
  <si>
    <t>CC-CZ:</t>
  </si>
  <si>
    <t>21121</t>
  </si>
  <si>
    <t>Místo:</t>
  </si>
  <si>
    <t>Bílina, okr. Teplice</t>
  </si>
  <si>
    <t>Datum:</t>
  </si>
  <si>
    <t>7. 2. 2019</t>
  </si>
  <si>
    <t>CZ-CPV:</t>
  </si>
  <si>
    <t>45000000-7</t>
  </si>
  <si>
    <t>CZ-CPA:</t>
  </si>
  <si>
    <t>42.11.2</t>
  </si>
  <si>
    <t>Zadavatel:</t>
  </si>
  <si>
    <t>IČ:</t>
  </si>
  <si>
    <t/>
  </si>
  <si>
    <t>Město Bílina</t>
  </si>
  <si>
    <t>DIČ:</t>
  </si>
  <si>
    <t>Uchazeč:</t>
  </si>
  <si>
    <t>Vyplň údaj</t>
  </si>
  <si>
    <t>Projektant:</t>
  </si>
  <si>
    <t>PS projekty s.r.o. Teplice</t>
  </si>
  <si>
    <t>True</t>
  </si>
  <si>
    <t>Zpracovatel:</t>
  </si>
  <si>
    <t>65639081</t>
  </si>
  <si>
    <t>Zbyněk Jarolím-STAVINVEST, tel.č.603505624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</si>
  <si>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</si>
  <si>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</si>
  <si>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</si>
  <si>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</si>
  <si>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</si>
  <si>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</si>
  <si>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</si>
  <si>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</si>
  <si>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</si>
  <si>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</si>
  <si>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</si>
  <si>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</si>
  <si>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</si>
  <si>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</si>
  <si>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</si>
  <si>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</si>
  <si>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</si>
  <si>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</si>
  <si>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</si>
  <si>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</si>
  <si>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</si>
  <si>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</si>
  <si>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</si>
  <si>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</si>
  <si>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</si>
  <si>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</si>
  <si>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</si>
  <si>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</si>
  <si>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</si>
  <si>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</si>
  <si>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</si>
  <si>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</si>
  <si>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</si>
  <si>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</si>
  <si>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</si>
  <si>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</si>
  <si>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</si>
  <si>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</si>
  <si>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</si>
  <si>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</si>
  <si>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</si>
  <si>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</si>
  <si>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Oprava ploch u garáží</t>
  </si>
  <si>
    <t>STA</t>
  </si>
  <si>
    <t>1</t>
  </si>
  <si>
    <t>{bfe1ef1c-db4d-4cda-b280-252d49d43f86}</t>
  </si>
  <si>
    <t>2</t>
  </si>
  <si>
    <t>VON</t>
  </si>
  <si>
    <t>Vedlejší a ostatní náklady</t>
  </si>
  <si>
    <t>{574291d9-6e4b-459d-b77f-0c35e85db095}</t>
  </si>
  <si>
    <t>KRYCÍ LIST SOUPISU PRACÍ</t>
  </si>
  <si>
    <t>Objekt:</t>
  </si>
  <si>
    <t>SO 101 - Oprava ploch u garáží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</si>
  <si>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</si>
  <si>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</si>
  <si>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</si>
  <si>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</si>
  <si>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</si>
  <si>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</si>
  <si>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</si>
  <si>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</si>
  <si>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5 - Komunikace pozemní</t>
  </si>
  <si>
    <t xml:space="preserve">    96 - Bourání konstrukcí</t>
  </si>
  <si>
    <t xml:space="preserve">    997 - Přesun sutě</t>
  </si>
  <si>
    <t xml:space="preserve">    998 - Přesun hmot</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</si>
  <si>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</si>
  <si>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</si>
  <si>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</si>
  <si>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</si>
  <si>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</si>
  <si>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</si>
  <si>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</si>
  <si>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</si>
  <si>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</si>
  <si>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</si>
  <si>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</si>
  <si>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</si>
  <si>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</si>
  <si>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</si>
  <si>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</si>
  <si>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</si>
  <si>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</si>
  <si>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</si>
  <si>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</si>
  <si>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</si>
  <si>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122302202</t>
  </si>
  <si>
    <t>Odkopávky a prokopávky nezapažené pro silnice s přemístěním výkopku v příčných profilech na vzdálenost do 15 m nebo s naložením na dopravní prostředek v hornině tř. 4 přes 100 do 1 000 m3</t>
  </si>
  <si>
    <t>m3</t>
  </si>
  <si>
    <t>CS ÚRS 2019 01</t>
  </si>
  <si>
    <t>4</t>
  </si>
  <si>
    <t>-462564381</t>
  </si>
  <si>
    <t>PSC</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</si>
  <si>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</si>
  <si>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VV</t>
  </si>
  <si>
    <t>"odkopávka plochy pro nové souvrtsví" 853,5*0,45</t>
  </si>
  <si>
    <t>122302209</t>
  </si>
  <si>
    <t>Odkopávky a prokopávky nezapažené pro silnice s přemístěním výkopku v příčných profilech na vzdálenost do 15 m nebo s naložením na dopravní prostředek v hornině tř. 4 Příplatek k cenám za lepivost horniny tř. 4</t>
  </si>
  <si>
    <t>-1049802589</t>
  </si>
  <si>
    <t>"předpoklad 30% objemu výkopu" 384,075*0,30</t>
  </si>
  <si>
    <t>3</t>
  </si>
  <si>
    <t>162701105</t>
  </si>
  <si>
    <t>Vodorovné přemístění výkopku nebo sypaniny po suchu na obvyklém dopravním prostředku, bez naložení výkopku, avšak se složením bez rozhrnutí z horniny tř. 1 až 4 na vzdálenost přes 9 000 do 10 000 m</t>
  </si>
  <si>
    <t>-183524266</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</si>
  <si>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</si>
  <si>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"odvoz výkopku na trvalou skládku" 384,075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</si>
  <si>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</si>
  <si>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</si>
  <si>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-1105038403</t>
  </si>
  <si>
    <t>P</t>
  </si>
  <si>
    <t>Poznámka k položce:_x000d_
Předpokládaná odvozová vzdálenost 15km.</t>
  </si>
  <si>
    <t>384,075*5 'Přepočtené koeficientem množství</t>
  </si>
  <si>
    <t>5</t>
  </si>
  <si>
    <t>171201211</t>
  </si>
  <si>
    <t>Poplatek za uložení stavebního odpadu na skládce (skládkovné) zeminy a kameniva zatříděného do Katalogu odpadů pod kódem 170 504</t>
  </si>
  <si>
    <t>t</t>
  </si>
  <si>
    <t>1896115794</t>
  </si>
  <si>
    <t xml:space="preserve">Poznámka k souboru cen:_x000d_
1. Ceny uvedené v souboru cen lze po dohodě upravit podle místních podmínek._x000d_
</t>
  </si>
  <si>
    <t>"uložení výkopku na trvalou skládku" 384,075</t>
  </si>
  <si>
    <t>384,075*1,75 'Přepočtené koeficientem množství</t>
  </si>
  <si>
    <t>6</t>
  </si>
  <si>
    <t>181951102</t>
  </si>
  <si>
    <t>Úprava pláně vyrovnáním výškových rozdílů v hornině tř. 1 až 4 se zhutněním</t>
  </si>
  <si>
    <t>m2</t>
  </si>
  <si>
    <t>-510554039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</si>
  <si>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</si>
  <si>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"předúprava plochy pro nové vozovkové souvrství (výměra dle v.č.C3)" 853,5</t>
  </si>
  <si>
    <t>Zakládání</t>
  </si>
  <si>
    <t>7</t>
  </si>
  <si>
    <t>274313611</t>
  </si>
  <si>
    <t>Základy z betonu prostého pasy betonu kamenem neprokládaného tř. C 16/20</t>
  </si>
  <si>
    <t>CS ÚRS 2018 02</t>
  </si>
  <si>
    <t>-2012193191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</si>
  <si>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</si>
  <si>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"základový pas plotové zídky betonovaný do výkopové rýhy" 4,5*0,8*0,45</t>
  </si>
  <si>
    <t>Svislé a kompletní konstrukce</t>
  </si>
  <si>
    <t>8</t>
  </si>
  <si>
    <t>348272113</t>
  </si>
  <si>
    <t>Ploty z tvárnic betonových plotová zeď na maltu cementovou včetně spárování současně při zdění z tvarovek hladkých, dutých přírodních, tloušťka zdiva 190 mm</t>
  </si>
  <si>
    <t>-929053772</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</si>
  <si>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</si>
  <si>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"nová plotová zídka" 4,5*1,0</t>
  </si>
  <si>
    <t>9</t>
  </si>
  <si>
    <t>348272513</t>
  </si>
  <si>
    <t>Ploty z tvárnic betonových plotová stříška lepená mrazuvzdorným lepidlem z tvarovek hladkých nebo štípaných, sedlového tvaru přírodních, tloušťka zdiva 195 mm</t>
  </si>
  <si>
    <t>m</t>
  </si>
  <si>
    <t>42157511</t>
  </si>
  <si>
    <t>"celková délka" 4,5</t>
  </si>
  <si>
    <t>10</t>
  </si>
  <si>
    <t>348361216</t>
  </si>
  <si>
    <t>Výztuž zábradelních zídek a podezdívek z oceli 10 505 (R) nebo BSt 500</t>
  </si>
  <si>
    <t>863156501</t>
  </si>
  <si>
    <t>"svislá výztuž plotové zdi - 2x R12 po 200mm + 5% prostřih" 4,5/0,20*2*1,45*0,888*1,05/1000</t>
  </si>
  <si>
    <t>"vodorovná výztuž plotové zdi - 2x R12 v každé ložné spáře + 5% prostřih" 4,5*4*2*0,888*1,05/1000</t>
  </si>
  <si>
    <t>Komunikace pozemní</t>
  </si>
  <si>
    <t>11</t>
  </si>
  <si>
    <t>564261111</t>
  </si>
  <si>
    <t>Podklad nebo podsyp ze štěrkopísku ŠP s rozprostřením, vlhčením a zhutněním, po zhutnění tl. 200 mm</t>
  </si>
  <si>
    <t>1269480138</t>
  </si>
  <si>
    <t>"nové vozovkové souvrství (výměra dle v.č.C3) - konsolidační vrstva" 853,5*2</t>
  </si>
  <si>
    <t>12</t>
  </si>
  <si>
    <t>564851111</t>
  </si>
  <si>
    <t>Podklad ze štěrkodrti ŠD s rozprostřením a zhutněním, po zhutnění tl. 150 mm</t>
  </si>
  <si>
    <t>-760330099</t>
  </si>
  <si>
    <t>"nové vozovkové souvrství (výměra dle v.č.C3) - 2x vrstva ŠD tl.150mm" 853,5*2</t>
  </si>
  <si>
    <t>13</t>
  </si>
  <si>
    <t>565135121</t>
  </si>
  <si>
    <t>Asfaltový beton vrstva podkladní ACP 16 (obalované kamenivo střednězrnné - OKS) s rozprostřením a zhutněním v pruhu šířky přes 3 m, po zhutnění tl. 50 mm</t>
  </si>
  <si>
    <t>-826494461</t>
  </si>
  <si>
    <t xml:space="preserve">Poznámka k souboru cen:_x000d_
1. ČSN EN 13108-1 připouští pro ACP 16 pouze tl. 50 až 80 mm._x000d_
</t>
  </si>
  <si>
    <t>"nové vozovkové souvrství (výměra dle v.č.C3)" 853,5</t>
  </si>
  <si>
    <t>14</t>
  </si>
  <si>
    <t>573111113</t>
  </si>
  <si>
    <t>Postřik infiltrační PI z asfaltu silničního s posypem kamenivem, v množství 1,50 kg/m2</t>
  </si>
  <si>
    <t>-723634571</t>
  </si>
  <si>
    <t>573211109</t>
  </si>
  <si>
    <t>Postřik spojovací PS bez posypu kamenivem z asfaltu silničního, v množství 0,50 kg/m2</t>
  </si>
  <si>
    <t>1773721735</t>
  </si>
  <si>
    <t>16</t>
  </si>
  <si>
    <t>577134141</t>
  </si>
  <si>
    <t>Asfaltový beton vrstva obrusná ACO 11 (ABS) s rozprostřením a se zhutněním z modifikovaného asfaltu v pruhu šířky přes 3 m tl. 40 mm</t>
  </si>
  <si>
    <t>1849449180</t>
  </si>
  <si>
    <t xml:space="preserve">Poznámka k souboru cen:_x000d_
1. ČSN EN 13108-1 připouští pro ACO 11 pouze tl. 35 až 50 mm._x000d_
</t>
  </si>
  <si>
    <t>96</t>
  </si>
  <si>
    <t>Bourání konstrukcí</t>
  </si>
  <si>
    <t>17</t>
  </si>
  <si>
    <t>113106151</t>
  </si>
  <si>
    <t>Rozebrání dlažeb a dílců vozovek a ploch s přemístěním hmot na skládku na vzdálenost do 3 m nebo s naložením na dopravní prostředek, s jakoukoliv výplní spár ručně z velkých kostek s ložem z kameniva</t>
  </si>
  <si>
    <t>745842638</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</si>
  <si>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</si>
  <si>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Poznámka k položce:_x000d_
Vybouraná dlažba bude ponechána na místě.</t>
  </si>
  <si>
    <t>"odstranění stávajících nájezdů do garáží (zaměřeno in-situ)" 13,20</t>
  </si>
  <si>
    <t>18</t>
  </si>
  <si>
    <t>113107332</t>
  </si>
  <si>
    <t>Odstranění podkladů nebo krytů strojně plochy jednotlivě do 50 m2 s přemístěním hmot na skládku na vzdálenost do 3 m nebo s naložením na dopravní prostředek z betonu prostého, o tl. vrstvy přes 150 do 300 mm</t>
  </si>
  <si>
    <t>-1601472304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</si>
  <si>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</si>
  <si>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"odstranění stávajících nájezdů do garáží (zaměřeno in-situ)" 97,5</t>
  </si>
  <si>
    <t>19</t>
  </si>
  <si>
    <t>113107243</t>
  </si>
  <si>
    <t>Odstranění podkladů nebo krytů strojně plochy jednotlivě přes 200 m2 s přemístěním hmot na skládku na vzdálenost do 20 m nebo s naložením na dopravní prostředek živičných, o tl. vrstvy přes 100 do 150 mm</t>
  </si>
  <si>
    <t>1695264999</t>
  </si>
  <si>
    <t>"odstranění stávajícího povrchu komunikace (předpoklad asfaltový recyklát tl.150mm)" 853,5</t>
  </si>
  <si>
    <t>20</t>
  </si>
  <si>
    <t>981513114</t>
  </si>
  <si>
    <t>Demolice konstrukcí objektů těžkými mechanizačními prostředky konstrukcí ze železobetonu</t>
  </si>
  <si>
    <t>-729582097</t>
  </si>
  <si>
    <t xml:space="preserve">Poznámka k souboru cen:_x000d_
1. Ceny jsou stanoveny na měrnou jednotku m3 skutečného objemu konstrukcí._x000d_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t>
  </si>
  <si>
    <t>"odstranění stávající opěrné zdídky včetně základu" 4,5*1,5*0,35</t>
  </si>
  <si>
    <t>997</t>
  </si>
  <si>
    <t>Přesun sutě</t>
  </si>
  <si>
    <t>997221561</t>
  </si>
  <si>
    <t>Vodorovná doprava suti bez naložení, ale se složením a s hrubým urovnáním z kusových materiálů, na vzdálenost do 1 km</t>
  </si>
  <si>
    <t>1230095660</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</si>
  <si>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</si>
  <si>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22</t>
  </si>
  <si>
    <t>997221569</t>
  </si>
  <si>
    <t>Vodorovná doprava suti bez naložení, ale se složením a s hrubým urovnáním Příplatek k ceně za každý další i započatý 1 km přes 1 km</t>
  </si>
  <si>
    <t>2067106676</t>
  </si>
  <si>
    <t>336,338*14 'Přepočtené koeficientem množství</t>
  </si>
  <si>
    <t>23</t>
  </si>
  <si>
    <t>997221815</t>
  </si>
  <si>
    <t>Poplatek za uložení stavebního odpadu na skládce (skládkovné) z prostého betonu zatříděného do Katalogu odpadů pod kódem 170 101</t>
  </si>
  <si>
    <t>-1888252092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</si>
  <si>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</si>
  <si>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24</t>
  </si>
  <si>
    <t>997221825</t>
  </si>
  <si>
    <t>Poplatek za uložení stavebního odpadu na skládce (skládkovné) z armovaného betonu zatříděného do Katalogu odpadů pod kódem 170 101</t>
  </si>
  <si>
    <t>-159499549</t>
  </si>
  <si>
    <t>25</t>
  </si>
  <si>
    <t>997221845</t>
  </si>
  <si>
    <t>Poplatek za uložení stavebního odpadu na skládce (skládkovné) asfaltového bez obsahu dehtu zatříděného do Katalogu odpadů pod kódem 170 302</t>
  </si>
  <si>
    <t>-948609478</t>
  </si>
  <si>
    <t>998</t>
  </si>
  <si>
    <t>Přesun hmot</t>
  </si>
  <si>
    <t>26</t>
  </si>
  <si>
    <t>998225111</t>
  </si>
  <si>
    <t>Přesun hmot pro komunikace s krytem z kameniva, monolitickým betonovým nebo živičným dopravní vzdálenost do 200 m jakékoliv délky objektu</t>
  </si>
  <si>
    <t>-1844834271</t>
  </si>
  <si>
    <t xml:space="preserve">Poznámka k souboru cen:_x000d_
1. Ceny lze použít i pro plochy letišť s krytem monolitickým betonovým nebo živičným._x000d_
</t>
  </si>
  <si>
    <t>PSV</t>
  </si>
  <si>
    <t>Práce a dodávky PSV</t>
  </si>
  <si>
    <t>711</t>
  </si>
  <si>
    <t>Izolace proti vodě, vlhkosti a plynům</t>
  </si>
  <si>
    <t>27</t>
  </si>
  <si>
    <t>711111001</t>
  </si>
  <si>
    <t>Provedení izolace proti zemní vlhkosti natěradly a tmely za studena na ploše vodorovné V nátěrem penetračním</t>
  </si>
  <si>
    <t>2133584154</t>
  </si>
  <si>
    <t xml:space="preserve">Poznámka k souboru cen:_x000d_
1. Izolace plochy jednotlivě do 10 m2 se oceňují skladebně cenou příslušné izolace a cenou 711 19-9095 Příplatek za plochu do 10 m2._x000d_
</t>
  </si>
  <si>
    <t>"hydroizolace horního líce základového pasu" 4,5*0,45</t>
  </si>
  <si>
    <t>28</t>
  </si>
  <si>
    <t>M</t>
  </si>
  <si>
    <t>11163150</t>
  </si>
  <si>
    <t>lak asfaltový penetrační</t>
  </si>
  <si>
    <t>32</t>
  </si>
  <si>
    <t>-412897457</t>
  </si>
  <si>
    <t>2,025*0,0003 'Přepočtené koeficientem množství</t>
  </si>
  <si>
    <t>29</t>
  </si>
  <si>
    <t>711112001</t>
  </si>
  <si>
    <t>Provedení izolace proti zemní vlhkosti natěradly a tmely za studena na ploše svislé S nátěrem penetračním</t>
  </si>
  <si>
    <t>-1935098519</t>
  </si>
  <si>
    <t>"hydroizolace rubu plotové zídky" 4,5*1,0</t>
  </si>
  <si>
    <t>30</t>
  </si>
  <si>
    <t>376335935</t>
  </si>
  <si>
    <t>4,5*0,00035 'Přepočtené koeficientem množství</t>
  </si>
  <si>
    <t>31</t>
  </si>
  <si>
    <t>711141559</t>
  </si>
  <si>
    <t>Provedení izolace proti zemní vlhkosti pásy přitavením NAIP na ploše vodorovné V</t>
  </si>
  <si>
    <t>-919959330</t>
  </si>
  <si>
    <t xml:space="preserve">Poznámka k souboru cen:_x000d_
1. Izolace plochy jednotlivě do 10 m2 se oceňují skladebně cenou příslušné izolace a cenou 711 19-9097 Příplatek za plochu do 10 m2._x000d_
</t>
  </si>
  <si>
    <t>62832001</t>
  </si>
  <si>
    <t>pás těžký asfaltovaný V 60 S 35</t>
  </si>
  <si>
    <t>-1989656117</t>
  </si>
  <si>
    <t>2,025*1,15 'Přepočtené koeficientem množství</t>
  </si>
  <si>
    <t>33</t>
  </si>
  <si>
    <t>711142559</t>
  </si>
  <si>
    <t>Provedení izolace proti zemní vlhkosti pásy přitavením NAIP na ploše svislé S</t>
  </si>
  <si>
    <t>-599798992</t>
  </si>
  <si>
    <t>34</t>
  </si>
  <si>
    <t>1706299993</t>
  </si>
  <si>
    <t>4,5*1,2 'Přepočtené koeficientem množství</t>
  </si>
  <si>
    <t>35</t>
  </si>
  <si>
    <t>711161212</t>
  </si>
  <si>
    <t>Izolace proti zemní vlhkosti a beztlakové vodě nopovými fóliemi na ploše svislé S vrstva ochranná, odvětrávací a drenážní výška nopku 8,0 mm, tl. fólie do 0,6 mm</t>
  </si>
  <si>
    <t>201318085</t>
  </si>
  <si>
    <t>"ochrana hydroizolace rubu plotové zídky" 4,5*1,0</t>
  </si>
  <si>
    <t>36</t>
  </si>
  <si>
    <t>711161383</t>
  </si>
  <si>
    <t>Izolace proti zemní vlhkosti a beztlakové vodě nopovými fóliemi ostatní ukončení izolace lištou</t>
  </si>
  <si>
    <t>1981793318</t>
  </si>
  <si>
    <t>"ukončení ochrany hydroizolace rubu plotové zídky" 4,5</t>
  </si>
  <si>
    <t>37</t>
  </si>
  <si>
    <t>998711201</t>
  </si>
  <si>
    <t>Přesun hmot pro izolace proti vodě, vlhkosti a plynům stanovený procentní sazbou (%) z ceny vodorovná dopravní vzdálenost do 50 m v objektech výšky do 6 m</t>
  </si>
  <si>
    <t>%</t>
  </si>
  <si>
    <t>646049414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</si>
  <si>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</si>
  <si>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VON - Vedlejší a ostatní náklady</t>
  </si>
  <si>
    <t>VRN - Vedlejší rozpočtové náklady</t>
  </si>
  <si>
    <t xml:space="preserve">    VRN1 - Průzkumné, geodetické a projektové práce</t>
  </si>
  <si>
    <t xml:space="preserve">    VRN3 - Zařízení staveniště</t>
  </si>
  <si>
    <t xml:space="preserve">    VRN7 - Provozní vlivy</t>
  </si>
  <si>
    <t>VRN</t>
  </si>
  <si>
    <t>Vedlejší rozpočtové náklady</t>
  </si>
  <si>
    <t>VRN1</t>
  </si>
  <si>
    <t>Průzkumné, geodetické a projektové práce</t>
  </si>
  <si>
    <t>012103000</t>
  </si>
  <si>
    <t>Geodetické práce před výstavbou</t>
  </si>
  <si>
    <t>Kč</t>
  </si>
  <si>
    <t>1024</t>
  </si>
  <si>
    <t>1611949499</t>
  </si>
  <si>
    <t>Poznámka k položce:_x000d_
Položka obsahuje náklady na vytýčení polohy stávajících sítí technické infrastruktury před zahájením prací.</t>
  </si>
  <si>
    <t>012203000</t>
  </si>
  <si>
    <t>Geodetické práce při provádění stavby</t>
  </si>
  <si>
    <t>2116607341</t>
  </si>
  <si>
    <t>Poznámka k položce:_x000d_
Položka obsahuje náklady na dílčí geodetické práce v průběhu realizace stavby, zejména z hlediska výškového uspořádání nových ploch ve vazbě na stávající objekty.</t>
  </si>
  <si>
    <t>VRN3</t>
  </si>
  <si>
    <t>Zařízení staveniště</t>
  </si>
  <si>
    <t>030001000</t>
  </si>
  <si>
    <t>922362058</t>
  </si>
  <si>
    <t xml:space="preserve">Poznámka k položce:_x000d_
Položka bude obsahovat zejména náklady na :_x000d_
- administrativní,  sociální a skladovací zařízení (kanceláře, šatny, umývárny, jídelny, mobilní WC s příp. čištěním odpadních vod, mobilní sklady a přístřešky pro skladování materiálu)_x000d_
- provizorní komunikace (silnice, chodníky, lávky, můstky, rampy v jakémkoli materiálovém provedení)_x000d_
- připojení zařízení staveniště na inženýrské sítě vč.nákladů na energie_x000d_
- oplocení, osvětlení, ostraha zařízení staveniště v nezbytném rozsahu_x000d_
- opatření na nezbytnou ochranu sousedních pozemků a staveb_x000d_
- pronájem ploch a poplatky za užívání veřejného prostranství_x000d_
- projekční, inženýrské a administrativní činnosti v souvislosti s aplikací výše uvedených opatření (projednání s dotčenými správními orgány apod.)</t>
  </si>
  <si>
    <t>VRN7</t>
  </si>
  <si>
    <t>Provozní vlivy</t>
  </si>
  <si>
    <t>071203000</t>
  </si>
  <si>
    <t>Provoz dalšího subjektu</t>
  </si>
  <si>
    <t>-1890747644</t>
  </si>
  <si>
    <t>Poznámka k položce:_x000d_
Položka obsahuje náklady na zajištění dopravní obslužnosti 37 garážových boxů v průběhu rekonstrukce plochy v rámci SO101. Konkrétní technické řešení zajištění dopravní oblužnosti je věcí individuálního návrhu dodavatele stavby.</t>
  </si>
  <si>
    <t>072103012</t>
  </si>
  <si>
    <t>Zajištění DIO (dopravní značení) místní komunikace</t>
  </si>
  <si>
    <t>-74305779</t>
  </si>
  <si>
    <t>Poznámka k položce:_x000d_
Položka obsahuje náklady na DIO - dočasné dopravní značení v průběhu realizace stavby včetně vypracování grafického návrhu a projednání s příslušnými dotčenými orgány státní správy včetně zajištění příslušných správních aktů.</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</si>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</sst>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3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ht="29.28" customHeight="1">
      <c r="B9" s="19"/>
      <c r="C9" s="20"/>
      <c r="D9" s="24" t="s">
        <v>26</v>
      </c>
      <c r="E9" s="20"/>
      <c r="F9" s="20"/>
      <c r="G9" s="20"/>
      <c r="H9" s="20"/>
      <c r="I9" s="20"/>
      <c r="J9" s="20"/>
      <c r="K9" s="32"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32" t="s">
        <v>29</v>
      </c>
      <c r="AO9" s="20"/>
      <c r="AP9" s="20"/>
      <c r="AQ9" s="20"/>
      <c r="AR9" s="18"/>
      <c r="BE9" s="29"/>
      <c r="BS9" s="15" t="s">
        <v>6</v>
      </c>
    </row>
    <row r="10"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32</v>
      </c>
      <c r="AO10" s="20"/>
      <c r="AP10" s="20"/>
      <c r="AQ10" s="20"/>
      <c r="AR10" s="18"/>
      <c r="BE10" s="29"/>
      <c r="BS10" s="15" t="s">
        <v>6</v>
      </c>
    </row>
    <row r="11" ht="18.48" customHeight="1">
      <c r="B11" s="19"/>
      <c r="C11" s="20"/>
      <c r="D11" s="20"/>
      <c r="E11" s="25" t="s">
        <v>33</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34</v>
      </c>
      <c r="AL11" s="20"/>
      <c r="AM11" s="20"/>
      <c r="AN11" s="25" t="s">
        <v>32</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35</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3" t="s">
        <v>36</v>
      </c>
      <c r="AO13" s="20"/>
      <c r="AP13" s="20"/>
      <c r="AQ13" s="20"/>
      <c r="AR13" s="18"/>
      <c r="BE13" s="29"/>
      <c r="BS13" s="15" t="s">
        <v>6</v>
      </c>
    </row>
    <row r="14">
      <c r="B14" s="19"/>
      <c r="C14" s="20"/>
      <c r="D14" s="20"/>
      <c r="E14" s="33" t="s">
        <v>36</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0" t="s">
        <v>34</v>
      </c>
      <c r="AL14" s="20"/>
      <c r="AM14" s="20"/>
      <c r="AN14" s="33" t="s">
        <v>36</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37</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32</v>
      </c>
      <c r="AO16" s="20"/>
      <c r="AP16" s="20"/>
      <c r="AQ16" s="20"/>
      <c r="AR16" s="18"/>
      <c r="BE16" s="29"/>
      <c r="BS16" s="15" t="s">
        <v>4</v>
      </c>
    </row>
    <row r="17" ht="18.48" customHeight="1">
      <c r="B17" s="19"/>
      <c r="C17" s="20"/>
      <c r="D17" s="20"/>
      <c r="E17" s="25" t="s">
        <v>38</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34</v>
      </c>
      <c r="AL17" s="20"/>
      <c r="AM17" s="20"/>
      <c r="AN17" s="25" t="s">
        <v>32</v>
      </c>
      <c r="AO17" s="20"/>
      <c r="AP17" s="20"/>
      <c r="AQ17" s="20"/>
      <c r="AR17" s="18"/>
      <c r="BE17" s="29"/>
      <c r="BS17" s="15" t="s">
        <v>39</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40</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41</v>
      </c>
      <c r="AO19" s="20"/>
      <c r="AP19" s="20"/>
      <c r="AQ19" s="20"/>
      <c r="AR19" s="18"/>
      <c r="BE19" s="29"/>
      <c r="BS19" s="15" t="s">
        <v>6</v>
      </c>
    </row>
    <row r="20" ht="18.48" customHeight="1">
      <c r="B20" s="19"/>
      <c r="C20" s="20"/>
      <c r="D20" s="20"/>
      <c r="E20" s="25" t="s">
        <v>42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34</v>
      </c>
      <c r="AL20" s="20"/>
      <c r="AM20" s="20"/>
      <c r="AN20" s="25" t="s">
        <v>32</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43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51" customHeight="1">
      <c r="B23" s="19"/>
      <c r="C23" s="20"/>
      <c r="D23" s="20"/>
      <c r="E23" s="35" t="s">
        <v>44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0"/>
      <c r="AQ25" s="20"/>
      <c r="AR25" s="18"/>
      <c r="BE25" s="29"/>
    </row>
    <row r="26" s="1" customFormat="1" ht="25.92" customHeight="1">
      <c r="B26" s="37"/>
      <c r="C26" s="38"/>
      <c r="D26" s="39" t="s">
        <v>45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1" customFormat="1">
      <c r="B28" s="37"/>
      <c r="C28" s="38"/>
      <c r="D28" s="38"/>
      <c r="E28" s="38"/>
      <c r="F28" s="38"/>
      <c r="G28" s="38"/>
      <c r="H28" s="38"/>
      <c r="I28" s="38"/>
      <c r="J28" s="38"/>
      <c r="K28" s="38"/>
      <c r="L28" s="43" t="s">
        <v>46</v>
      </c>
      <c r="M28" s="43"/>
      <c r="N28" s="43"/>
      <c r="O28" s="43"/>
      <c r="P28" s="43"/>
      <c r="Q28" s="38"/>
      <c r="R28" s="38"/>
      <c r="S28" s="38"/>
      <c r="T28" s="38"/>
      <c r="U28" s="38"/>
      <c r="V28" s="38"/>
      <c r="W28" s="43" t="s">
        <v>47</v>
      </c>
      <c r="X28" s="43"/>
      <c r="Y28" s="43"/>
      <c r="Z28" s="43"/>
      <c r="AA28" s="43"/>
      <c r="AB28" s="43"/>
      <c r="AC28" s="43"/>
      <c r="AD28" s="43"/>
      <c r="AE28" s="43"/>
      <c r="AF28" s="38"/>
      <c r="AG28" s="38"/>
      <c r="AH28" s="38"/>
      <c r="AI28" s="38"/>
      <c r="AJ28" s="38"/>
      <c r="AK28" s="43" t="s">
        <v>48</v>
      </c>
      <c r="AL28" s="43"/>
      <c r="AM28" s="43"/>
      <c r="AN28" s="43"/>
      <c r="AO28" s="43"/>
      <c r="AP28" s="38"/>
      <c r="AQ28" s="38"/>
      <c r="AR28" s="42"/>
      <c r="BE28" s="29"/>
    </row>
    <row r="29" s="2" customFormat="1" ht="14.4" customHeight="1">
      <c r="B29" s="44"/>
      <c r="C29" s="45"/>
      <c r="D29" s="30" t="s">
        <v>49</v>
      </c>
      <c r="E29" s="45"/>
      <c r="F29" s="30" t="s">
        <v>50</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49"/>
    </row>
    <row r="30" s="2" customFormat="1" ht="14.4" customHeight="1">
      <c r="B30" s="44"/>
      <c r="C30" s="45"/>
      <c r="D30" s="45"/>
      <c r="E30" s="45"/>
      <c r="F30" s="30" t="s">
        <v>51</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49"/>
    </row>
    <row r="31" hidden="1" s="2" customFormat="1" ht="14.4" customHeight="1">
      <c r="B31" s="44"/>
      <c r="C31" s="45"/>
      <c r="D31" s="45"/>
      <c r="E31" s="45"/>
      <c r="F31" s="30" t="s">
        <v>52</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49"/>
    </row>
    <row r="32" hidden="1" s="2" customFormat="1" ht="14.4" customHeight="1">
      <c r="B32" s="44"/>
      <c r="C32" s="45"/>
      <c r="D32" s="45"/>
      <c r="E32" s="45"/>
      <c r="F32" s="30" t="s">
        <v>53</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49"/>
    </row>
    <row r="33" hidden="1" s="2" customFormat="1" ht="14.4" customHeight="1">
      <c r="B33" s="44"/>
      <c r="C33" s="45"/>
      <c r="D33" s="45"/>
      <c r="E33" s="45"/>
      <c r="F33" s="30" t="s">
        <v>54</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row>
    <row r="35" s="1" customFormat="1" ht="25.92" customHeight="1">
      <c r="B35" s="37"/>
      <c r="C35" s="50"/>
      <c r="D35" s="51" t="s">
        <v>55</v>
      </c>
      <c r="E35" s="52"/>
      <c r="F35" s="52"/>
      <c r="G35" s="52"/>
      <c r="H35" s="52"/>
      <c r="I35" s="52"/>
      <c r="J35" s="52"/>
      <c r="K35" s="52"/>
      <c r="L35" s="52"/>
      <c r="M35" s="52"/>
      <c r="N35" s="52"/>
      <c r="O35" s="52"/>
      <c r="P35" s="52"/>
      <c r="Q35" s="52"/>
      <c r="R35" s="52"/>
      <c r="S35" s="52"/>
      <c r="T35" s="53" t="s">
        <v>56</v>
      </c>
      <c r="U35" s="52"/>
      <c r="V35" s="52"/>
      <c r="W35" s="52"/>
      <c r="X35" s="54" t="s">
        <v>57</v>
      </c>
      <c r="Y35" s="52"/>
      <c r="Z35" s="52"/>
      <c r="AA35" s="52"/>
      <c r="AB35" s="52"/>
      <c r="AC35" s="52"/>
      <c r="AD35" s="52"/>
      <c r="AE35" s="52"/>
      <c r="AF35" s="52"/>
      <c r="AG35" s="52"/>
      <c r="AH35" s="52"/>
      <c r="AI35" s="52"/>
      <c r="AJ35" s="52"/>
      <c r="AK35" s="55">
        <f>SUM(AK26:AK33)</f>
        <v>0</v>
      </c>
      <c r="AL35" s="52"/>
      <c r="AM35" s="52"/>
      <c r="AN35" s="52"/>
      <c r="AO35" s="56"/>
      <c r="AP35" s="50"/>
      <c r="AQ35" s="50"/>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row>
    <row r="41" s="1" customFormat="1" ht="6.96" customHeight="1">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row>
    <row r="42" s="1" customFormat="1" ht="24.96" customHeight="1">
      <c r="B42" s="37"/>
      <c r="C42" s="21" t="s">
        <v>58</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3" customFormat="1" ht="12" customHeight="1">
      <c r="B44" s="61"/>
      <c r="C44" s="30" t="s">
        <v>13</v>
      </c>
      <c r="D44" s="62"/>
      <c r="E44" s="62"/>
      <c r="F44" s="62"/>
      <c r="G44" s="62"/>
      <c r="H44" s="62"/>
      <c r="I44" s="62"/>
      <c r="J44" s="62"/>
      <c r="K44" s="62"/>
      <c r="L44" s="62" t="str">
        <f>K5</f>
        <v>EK-020/2019</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row>
    <row r="45" s="4" customFormat="1" ht="36.96" customHeight="1">
      <c r="B45" s="64"/>
      <c r="C45" s="65" t="s">
        <v>16</v>
      </c>
      <c r="D45" s="66"/>
      <c r="E45" s="66"/>
      <c r="F45" s="66"/>
      <c r="G45" s="66"/>
      <c r="H45" s="66"/>
      <c r="I45" s="66"/>
      <c r="J45" s="66"/>
      <c r="K45" s="66"/>
      <c r="L45" s="67" t="str">
        <f>K6</f>
        <v>Oprava ploch u garáží v ul.Čapkova, Bílina</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0" t="s">
        <v>22</v>
      </c>
      <c r="D47" s="38"/>
      <c r="E47" s="38"/>
      <c r="F47" s="38"/>
      <c r="G47" s="38"/>
      <c r="H47" s="38"/>
      <c r="I47" s="38"/>
      <c r="J47" s="38"/>
      <c r="K47" s="38"/>
      <c r="L47" s="69" t="str">
        <f>IF(K8="","",K8)</f>
        <v>Bílina, okr. Teplice</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70" t="str">
        <f>IF(AN8= "","",AN8)</f>
        <v>7. 2. 2019</v>
      </c>
      <c r="AN47" s="70"/>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5.15" customHeight="1">
      <c r="B49" s="37"/>
      <c r="C49" s="30" t="s">
        <v>30</v>
      </c>
      <c r="D49" s="38"/>
      <c r="E49" s="38"/>
      <c r="F49" s="38"/>
      <c r="G49" s="38"/>
      <c r="H49" s="38"/>
      <c r="I49" s="38"/>
      <c r="J49" s="38"/>
      <c r="K49" s="38"/>
      <c r="L49" s="62" t="str">
        <f>IF(E11= "","",E11)</f>
        <v>Město Bílina</v>
      </c>
      <c r="M49" s="38"/>
      <c r="N49" s="38"/>
      <c r="O49" s="38"/>
      <c r="P49" s="38"/>
      <c r="Q49" s="38"/>
      <c r="R49" s="38"/>
      <c r="S49" s="38"/>
      <c r="T49" s="38"/>
      <c r="U49" s="38"/>
      <c r="V49" s="38"/>
      <c r="W49" s="38"/>
      <c r="X49" s="38"/>
      <c r="Y49" s="38"/>
      <c r="Z49" s="38"/>
      <c r="AA49" s="38"/>
      <c r="AB49" s="38"/>
      <c r="AC49" s="38"/>
      <c r="AD49" s="38"/>
      <c r="AE49" s="38"/>
      <c r="AF49" s="38"/>
      <c r="AG49" s="38"/>
      <c r="AH49" s="38"/>
      <c r="AI49" s="30" t="s">
        <v>37</v>
      </c>
      <c r="AJ49" s="38"/>
      <c r="AK49" s="38"/>
      <c r="AL49" s="38"/>
      <c r="AM49" s="71" t="str">
        <f>IF(E17="","",E17)</f>
        <v>PS projekty s.r.o. Teplice</v>
      </c>
      <c r="AN49" s="62"/>
      <c r="AO49" s="62"/>
      <c r="AP49" s="62"/>
      <c r="AQ49" s="38"/>
      <c r="AR49" s="42"/>
      <c r="AS49" s="72" t="s">
        <v>59</v>
      </c>
      <c r="AT49" s="73"/>
      <c r="AU49" s="74"/>
      <c r="AV49" s="74"/>
      <c r="AW49" s="74"/>
      <c r="AX49" s="74"/>
      <c r="AY49" s="74"/>
      <c r="AZ49" s="74"/>
      <c r="BA49" s="74"/>
      <c r="BB49" s="74"/>
      <c r="BC49" s="74"/>
      <c r="BD49" s="75"/>
    </row>
    <row r="50" s="1" customFormat="1" ht="43.05" customHeight="1">
      <c r="B50" s="37"/>
      <c r="C50" s="30" t="s">
        <v>35</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40</v>
      </c>
      <c r="AJ50" s="38"/>
      <c r="AK50" s="38"/>
      <c r="AL50" s="38"/>
      <c r="AM50" s="71" t="str">
        <f>IF(E20="","",E20)</f>
        <v>Zbyněk Jarolím-STAVINVEST, tel.č.603505624</v>
      </c>
      <c r="AN50" s="62"/>
      <c r="AO50" s="62"/>
      <c r="AP50" s="62"/>
      <c r="AQ50" s="38"/>
      <c r="AR50" s="42"/>
      <c r="AS50" s="76"/>
      <c r="AT50" s="77"/>
      <c r="AU50" s="78"/>
      <c r="AV50" s="78"/>
      <c r="AW50" s="78"/>
      <c r="AX50" s="78"/>
      <c r="AY50" s="78"/>
      <c r="AZ50" s="78"/>
      <c r="BA50" s="78"/>
      <c r="BB50" s="78"/>
      <c r="BC50" s="78"/>
      <c r="BD50" s="79"/>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3"/>
    </row>
    <row r="52" s="1" customFormat="1" ht="29.28" customHeight="1">
      <c r="B52" s="37"/>
      <c r="C52" s="84" t="s">
        <v>60</v>
      </c>
      <c r="D52" s="85"/>
      <c r="E52" s="85"/>
      <c r="F52" s="85"/>
      <c r="G52" s="85"/>
      <c r="H52" s="86"/>
      <c r="I52" s="87" t="s">
        <v>61</v>
      </c>
      <c r="J52" s="85"/>
      <c r="K52" s="85"/>
      <c r="L52" s="85"/>
      <c r="M52" s="85"/>
      <c r="N52" s="85"/>
      <c r="O52" s="85"/>
      <c r="P52" s="85"/>
      <c r="Q52" s="85"/>
      <c r="R52" s="85"/>
      <c r="S52" s="85"/>
      <c r="T52" s="85"/>
      <c r="U52" s="85"/>
      <c r="V52" s="85"/>
      <c r="W52" s="85"/>
      <c r="X52" s="85"/>
      <c r="Y52" s="85"/>
      <c r="Z52" s="85"/>
      <c r="AA52" s="85"/>
      <c r="AB52" s="85"/>
      <c r="AC52" s="85"/>
      <c r="AD52" s="85"/>
      <c r="AE52" s="85"/>
      <c r="AF52" s="85"/>
      <c r="AG52" s="88" t="s">
        <v>62</v>
      </c>
      <c r="AH52" s="85"/>
      <c r="AI52" s="85"/>
      <c r="AJ52" s="85"/>
      <c r="AK52" s="85"/>
      <c r="AL52" s="85"/>
      <c r="AM52" s="85"/>
      <c r="AN52" s="87" t="s">
        <v>63</v>
      </c>
      <c r="AO52" s="85"/>
      <c r="AP52" s="85"/>
      <c r="AQ52" s="89" t="s">
        <v>64</v>
      </c>
      <c r="AR52" s="42"/>
      <c r="AS52" s="90" t="s">
        <v>65</v>
      </c>
      <c r="AT52" s="91" t="s">
        <v>66</v>
      </c>
      <c r="AU52" s="91" t="s">
        <v>67</v>
      </c>
      <c r="AV52" s="91" t="s">
        <v>68</v>
      </c>
      <c r="AW52" s="91" t="s">
        <v>69</v>
      </c>
      <c r="AX52" s="91" t="s">
        <v>70</v>
      </c>
      <c r="AY52" s="91" t="s">
        <v>71</v>
      </c>
      <c r="AZ52" s="91" t="s">
        <v>72</v>
      </c>
      <c r="BA52" s="91" t="s">
        <v>73</v>
      </c>
      <c r="BB52" s="91" t="s">
        <v>74</v>
      </c>
      <c r="BC52" s="91" t="s">
        <v>75</v>
      </c>
      <c r="BD52" s="92" t="s">
        <v>76</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5"/>
    </row>
    <row r="54" s="5" customFormat="1" ht="32.4" customHeight="1">
      <c r="B54" s="96"/>
      <c r="C54" s="97" t="s">
        <v>77</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ROUND(SUM(AG55:AG56),2)</f>
        <v>0</v>
      </c>
      <c r="AH54" s="99"/>
      <c r="AI54" s="99"/>
      <c r="AJ54" s="99"/>
      <c r="AK54" s="99"/>
      <c r="AL54" s="99"/>
      <c r="AM54" s="99"/>
      <c r="AN54" s="100">
        <f>SUM(AG54,AT54)</f>
        <v>0</v>
      </c>
      <c r="AO54" s="100"/>
      <c r="AP54" s="100"/>
      <c r="AQ54" s="101" t="s">
        <v>32</v>
      </c>
      <c r="AR54" s="102"/>
      <c r="AS54" s="103">
        <f>ROUND(SUM(AS55:AS56),2)</f>
        <v>0</v>
      </c>
      <c r="AT54" s="104">
        <f>ROUND(SUM(AV54:AW54),2)</f>
        <v>0</v>
      </c>
      <c r="AU54" s="105">
        <f>ROUND(SUM(AU55:AU56),5)</f>
        <v>0</v>
      </c>
      <c r="AV54" s="104">
        <f>ROUND(AZ54*L29,2)</f>
        <v>0</v>
      </c>
      <c r="AW54" s="104">
        <f>ROUND(BA54*L30,2)</f>
        <v>0</v>
      </c>
      <c r="AX54" s="104">
        <f>ROUND(BB54*L29,2)</f>
        <v>0</v>
      </c>
      <c r="AY54" s="104">
        <f>ROUND(BC54*L30,2)</f>
        <v>0</v>
      </c>
      <c r="AZ54" s="104">
        <f>ROUND(SUM(AZ55:AZ56),2)</f>
        <v>0</v>
      </c>
      <c r="BA54" s="104">
        <f>ROUND(SUM(BA55:BA56),2)</f>
        <v>0</v>
      </c>
      <c r="BB54" s="104">
        <f>ROUND(SUM(BB55:BB56),2)</f>
        <v>0</v>
      </c>
      <c r="BC54" s="104">
        <f>ROUND(SUM(BC55:BC56),2)</f>
        <v>0</v>
      </c>
      <c r="BD54" s="106">
        <f>ROUND(SUM(BD55:BD56),2)</f>
        <v>0</v>
      </c>
      <c r="BS54" s="107" t="s">
        <v>78</v>
      </c>
      <c r="BT54" s="107" t="s">
        <v>79</v>
      </c>
      <c r="BU54" s="108" t="s">
        <v>80</v>
      </c>
      <c r="BV54" s="107" t="s">
        <v>81</v>
      </c>
      <c r="BW54" s="107" t="s">
        <v>5</v>
      </c>
      <c r="BX54" s="107" t="s">
        <v>82</v>
      </c>
      <c r="CL54" s="107" t="s">
        <v>19</v>
      </c>
    </row>
    <row r="55" s="6" customFormat="1" ht="16.5" customHeight="1">
      <c r="A55" s="109" t="s">
        <v>83</v>
      </c>
      <c r="B55" s="110"/>
      <c r="C55" s="111"/>
      <c r="D55" s="112" t="s">
        <v>84</v>
      </c>
      <c r="E55" s="112"/>
      <c r="F55" s="112"/>
      <c r="G55" s="112"/>
      <c r="H55" s="112"/>
      <c r="I55" s="113"/>
      <c r="J55" s="112" t="s">
        <v>85</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'SO 101 - Oprava ploch u g...'!J30</f>
        <v>0</v>
      </c>
      <c r="AH55" s="113"/>
      <c r="AI55" s="113"/>
      <c r="AJ55" s="113"/>
      <c r="AK55" s="113"/>
      <c r="AL55" s="113"/>
      <c r="AM55" s="113"/>
      <c r="AN55" s="114">
        <f>SUM(AG55,AT55)</f>
        <v>0</v>
      </c>
      <c r="AO55" s="113"/>
      <c r="AP55" s="113"/>
      <c r="AQ55" s="115" t="s">
        <v>86</v>
      </c>
      <c r="AR55" s="116"/>
      <c r="AS55" s="117">
        <v>0</v>
      </c>
      <c r="AT55" s="118">
        <f>ROUND(SUM(AV55:AW55),2)</f>
        <v>0</v>
      </c>
      <c r="AU55" s="119">
        <f>'SO 101 - Oprava ploch u g...'!P89</f>
        <v>0</v>
      </c>
      <c r="AV55" s="118">
        <f>'SO 101 - Oprava ploch u g...'!J33</f>
        <v>0</v>
      </c>
      <c r="AW55" s="118">
        <f>'SO 101 - Oprava ploch u g...'!J34</f>
        <v>0</v>
      </c>
      <c r="AX55" s="118">
        <f>'SO 101 - Oprava ploch u g...'!J35</f>
        <v>0</v>
      </c>
      <c r="AY55" s="118">
        <f>'SO 101 - Oprava ploch u g...'!J36</f>
        <v>0</v>
      </c>
      <c r="AZ55" s="118">
        <f>'SO 101 - Oprava ploch u g...'!F33</f>
        <v>0</v>
      </c>
      <c r="BA55" s="118">
        <f>'SO 101 - Oprava ploch u g...'!F34</f>
        <v>0</v>
      </c>
      <c r="BB55" s="118">
        <f>'SO 101 - Oprava ploch u g...'!F35</f>
        <v>0</v>
      </c>
      <c r="BC55" s="118">
        <f>'SO 101 - Oprava ploch u g...'!F36</f>
        <v>0</v>
      </c>
      <c r="BD55" s="120">
        <f>'SO 101 - Oprava ploch u g...'!F37</f>
        <v>0</v>
      </c>
      <c r="BT55" s="121" t="s">
        <v>87</v>
      </c>
      <c r="BV55" s="121" t="s">
        <v>81</v>
      </c>
      <c r="BW55" s="121" t="s">
        <v>88</v>
      </c>
      <c r="BX55" s="121" t="s">
        <v>5</v>
      </c>
      <c r="CL55" s="121" t="s">
        <v>32</v>
      </c>
      <c r="CM55" s="121" t="s">
        <v>89</v>
      </c>
    </row>
    <row r="56" s="6" customFormat="1" ht="16.5" customHeight="1">
      <c r="A56" s="109" t="s">
        <v>83</v>
      </c>
      <c r="B56" s="110"/>
      <c r="C56" s="111"/>
      <c r="D56" s="112" t="s">
        <v>90</v>
      </c>
      <c r="E56" s="112"/>
      <c r="F56" s="112"/>
      <c r="G56" s="112"/>
      <c r="H56" s="112"/>
      <c r="I56" s="113"/>
      <c r="J56" s="112" t="s">
        <v>91</v>
      </c>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4">
        <f>'VON - Vedlejší a ostatní ...'!J30</f>
        <v>0</v>
      </c>
      <c r="AH56" s="113"/>
      <c r="AI56" s="113"/>
      <c r="AJ56" s="113"/>
      <c r="AK56" s="113"/>
      <c r="AL56" s="113"/>
      <c r="AM56" s="113"/>
      <c r="AN56" s="114">
        <f>SUM(AG56,AT56)</f>
        <v>0</v>
      </c>
      <c r="AO56" s="113"/>
      <c r="AP56" s="113"/>
      <c r="AQ56" s="115" t="s">
        <v>86</v>
      </c>
      <c r="AR56" s="116"/>
      <c r="AS56" s="122">
        <v>0</v>
      </c>
      <c r="AT56" s="123">
        <f>ROUND(SUM(AV56:AW56),2)</f>
        <v>0</v>
      </c>
      <c r="AU56" s="124">
        <f>'VON - Vedlejší a ostatní ...'!P83</f>
        <v>0</v>
      </c>
      <c r="AV56" s="123">
        <f>'VON - Vedlejší a ostatní ...'!J33</f>
        <v>0</v>
      </c>
      <c r="AW56" s="123">
        <f>'VON - Vedlejší a ostatní ...'!J34</f>
        <v>0</v>
      </c>
      <c r="AX56" s="123">
        <f>'VON - Vedlejší a ostatní ...'!J35</f>
        <v>0</v>
      </c>
      <c r="AY56" s="123">
        <f>'VON - Vedlejší a ostatní ...'!J36</f>
        <v>0</v>
      </c>
      <c r="AZ56" s="123">
        <f>'VON - Vedlejší a ostatní ...'!F33</f>
        <v>0</v>
      </c>
      <c r="BA56" s="123">
        <f>'VON - Vedlejší a ostatní ...'!F34</f>
        <v>0</v>
      </c>
      <c r="BB56" s="123">
        <f>'VON - Vedlejší a ostatní ...'!F35</f>
        <v>0</v>
      </c>
      <c r="BC56" s="123">
        <f>'VON - Vedlejší a ostatní ...'!F36</f>
        <v>0</v>
      </c>
      <c r="BD56" s="125">
        <f>'VON - Vedlejší a ostatní ...'!F37</f>
        <v>0</v>
      </c>
      <c r="BT56" s="121" t="s">
        <v>87</v>
      </c>
      <c r="BV56" s="121" t="s">
        <v>81</v>
      </c>
      <c r="BW56" s="121" t="s">
        <v>92</v>
      </c>
      <c r="BX56" s="121" t="s">
        <v>5</v>
      </c>
      <c r="CL56" s="121" t="s">
        <v>32</v>
      </c>
      <c r="CM56" s="121" t="s">
        <v>89</v>
      </c>
    </row>
    <row r="57" s="1" customFormat="1" ht="30" customHeight="1">
      <c r="B57" s="3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42"/>
    </row>
    <row r="58" s="1" customFormat="1" ht="6.96" customHeight="1">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42"/>
    </row>
  </sheetData>
  <sheetProtection sheet="1" formatColumns="0" formatRows="0" objects="1" scenarios="1" spinCount="100000" saltValue="ZvBT9kDbDkKKoJp3a24fGWCVGg0r/djka5wGDBA6Q143qTSeyfE/vDfXyDBXJZrGMpvzNJUfJyVt/b687y+abQ==" hashValue="ZX5I3oi0HfWDowUZRp8IJ2q5x7AC577ppssdQG3aN1KLGZB9/wCEgbuMuGdxiAW7hnE7IhkDORwC59qkfGfTrQ==" algorithmName="SHA-512" password="CC35"/>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SO 101 - Oprava ploch u g...'!C2" display="/"/>
    <hyperlink ref="A5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2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88</v>
      </c>
    </row>
    <row r="3" ht="6.96" customHeight="1">
      <c r="B3" s="127"/>
      <c r="C3" s="128"/>
      <c r="D3" s="128"/>
      <c r="E3" s="128"/>
      <c r="F3" s="128"/>
      <c r="G3" s="128"/>
      <c r="H3" s="128"/>
      <c r="I3" s="129"/>
      <c r="J3" s="128"/>
      <c r="K3" s="128"/>
      <c r="L3" s="18"/>
      <c r="AT3" s="15" t="s">
        <v>89</v>
      </c>
    </row>
    <row r="4" ht="24.96" customHeight="1">
      <c r="B4" s="18"/>
      <c r="D4" s="130" t="s">
        <v>93</v>
      </c>
      <c r="L4" s="18"/>
      <c r="M4" s="131" t="s">
        <v>10</v>
      </c>
      <c r="AT4" s="15" t="s">
        <v>4</v>
      </c>
    </row>
    <row r="5" ht="6.96" customHeight="1">
      <c r="B5" s="18"/>
      <c r="L5" s="18"/>
    </row>
    <row r="6" ht="12" customHeight="1">
      <c r="B6" s="18"/>
      <c r="D6" s="132" t="s">
        <v>16</v>
      </c>
      <c r="L6" s="18"/>
    </row>
    <row r="7" ht="16.5" customHeight="1">
      <c r="B7" s="18"/>
      <c r="E7" s="133" t="str">
        <f>'Rekapitulace stavby'!K6</f>
        <v>Oprava ploch u garáží v ul.Čapkova, Bílina</v>
      </c>
      <c r="F7" s="132"/>
      <c r="G7" s="132"/>
      <c r="H7" s="132"/>
      <c r="L7" s="18"/>
    </row>
    <row r="8" s="1" customFormat="1" ht="12" customHeight="1">
      <c r="B8" s="42"/>
      <c r="D8" s="132" t="s">
        <v>94</v>
      </c>
      <c r="I8" s="134"/>
      <c r="L8" s="42"/>
    </row>
    <row r="9" s="1" customFormat="1" ht="36.96" customHeight="1">
      <c r="B9" s="42"/>
      <c r="E9" s="135" t="s">
        <v>95</v>
      </c>
      <c r="F9" s="1"/>
      <c r="G9" s="1"/>
      <c r="H9" s="1"/>
      <c r="I9" s="134"/>
      <c r="L9" s="42"/>
    </row>
    <row r="10" s="1" customFormat="1">
      <c r="B10" s="42"/>
      <c r="I10" s="134"/>
      <c r="L10" s="42"/>
    </row>
    <row r="11" s="1" customFormat="1" ht="12" customHeight="1">
      <c r="B11" s="42"/>
      <c r="D11" s="132" t="s">
        <v>18</v>
      </c>
      <c r="F11" s="136" t="s">
        <v>32</v>
      </c>
      <c r="I11" s="137" t="s">
        <v>20</v>
      </c>
      <c r="J11" s="136" t="s">
        <v>32</v>
      </c>
      <c r="L11" s="42"/>
    </row>
    <row r="12" s="1" customFormat="1" ht="12" customHeight="1">
      <c r="B12" s="42"/>
      <c r="D12" s="132" t="s">
        <v>22</v>
      </c>
      <c r="F12" s="136" t="s">
        <v>23</v>
      </c>
      <c r="I12" s="137" t="s">
        <v>24</v>
      </c>
      <c r="J12" s="138" t="str">
        <f>'Rekapitulace stavby'!AN8</f>
        <v>7. 2. 2019</v>
      </c>
      <c r="L12" s="42"/>
    </row>
    <row r="13" s="1" customFormat="1" ht="10.8" customHeight="1">
      <c r="B13" s="42"/>
      <c r="I13" s="134"/>
      <c r="L13" s="42"/>
    </row>
    <row r="14" s="1" customFormat="1" ht="12" customHeight="1">
      <c r="B14" s="42"/>
      <c r="D14" s="132" t="s">
        <v>30</v>
      </c>
      <c r="I14" s="137" t="s">
        <v>31</v>
      </c>
      <c r="J14" s="136" t="s">
        <v>32</v>
      </c>
      <c r="L14" s="42"/>
    </row>
    <row r="15" s="1" customFormat="1" ht="18" customHeight="1">
      <c r="B15" s="42"/>
      <c r="E15" s="136" t="s">
        <v>33</v>
      </c>
      <c r="I15" s="137" t="s">
        <v>34</v>
      </c>
      <c r="J15" s="136" t="s">
        <v>32</v>
      </c>
      <c r="L15" s="42"/>
    </row>
    <row r="16" s="1" customFormat="1" ht="6.96" customHeight="1">
      <c r="B16" s="42"/>
      <c r="I16" s="134"/>
      <c r="L16" s="42"/>
    </row>
    <row r="17" s="1" customFormat="1" ht="12" customHeight="1">
      <c r="B17" s="42"/>
      <c r="D17" s="132" t="s">
        <v>35</v>
      </c>
      <c r="I17" s="137" t="s">
        <v>31</v>
      </c>
      <c r="J17" s="31" t="str">
        <f>'Rekapitulace stavby'!AN13</f>
        <v>Vyplň údaj</v>
      </c>
      <c r="L17" s="42"/>
    </row>
    <row r="18" s="1" customFormat="1" ht="18" customHeight="1">
      <c r="B18" s="42"/>
      <c r="E18" s="31" t="str">
        <f>'Rekapitulace stavby'!E14</f>
        <v>Vyplň údaj</v>
      </c>
      <c r="F18" s="136"/>
      <c r="G18" s="136"/>
      <c r="H18" s="136"/>
      <c r="I18" s="137" t="s">
        <v>34</v>
      </c>
      <c r="J18" s="31" t="str">
        <f>'Rekapitulace stavby'!AN14</f>
        <v>Vyplň údaj</v>
      </c>
      <c r="L18" s="42"/>
    </row>
    <row r="19" s="1" customFormat="1" ht="6.96" customHeight="1">
      <c r="B19" s="42"/>
      <c r="I19" s="134"/>
      <c r="L19" s="42"/>
    </row>
    <row r="20" s="1" customFormat="1" ht="12" customHeight="1">
      <c r="B20" s="42"/>
      <c r="D20" s="132" t="s">
        <v>37</v>
      </c>
      <c r="I20" s="137" t="s">
        <v>31</v>
      </c>
      <c r="J20" s="136" t="s">
        <v>32</v>
      </c>
      <c r="L20" s="42"/>
    </row>
    <row r="21" s="1" customFormat="1" ht="18" customHeight="1">
      <c r="B21" s="42"/>
      <c r="E21" s="136" t="s">
        <v>38</v>
      </c>
      <c r="I21" s="137" t="s">
        <v>34</v>
      </c>
      <c r="J21" s="136" t="s">
        <v>32</v>
      </c>
      <c r="L21" s="42"/>
    </row>
    <row r="22" s="1" customFormat="1" ht="6.96" customHeight="1">
      <c r="B22" s="42"/>
      <c r="I22" s="134"/>
      <c r="L22" s="42"/>
    </row>
    <row r="23" s="1" customFormat="1" ht="12" customHeight="1">
      <c r="B23" s="42"/>
      <c r="D23" s="132" t="s">
        <v>40</v>
      </c>
      <c r="I23" s="137" t="s">
        <v>31</v>
      </c>
      <c r="J23" s="136" t="s">
        <v>41</v>
      </c>
      <c r="L23" s="42"/>
    </row>
    <row r="24" s="1" customFormat="1" ht="18" customHeight="1">
      <c r="B24" s="42"/>
      <c r="E24" s="136" t="s">
        <v>42</v>
      </c>
      <c r="I24" s="137" t="s">
        <v>34</v>
      </c>
      <c r="J24" s="136" t="s">
        <v>32</v>
      </c>
      <c r="L24" s="42"/>
    </row>
    <row r="25" s="1" customFormat="1" ht="6.96" customHeight="1">
      <c r="B25" s="42"/>
      <c r="I25" s="134"/>
      <c r="L25" s="42"/>
    </row>
    <row r="26" s="1" customFormat="1" ht="12" customHeight="1">
      <c r="B26" s="42"/>
      <c r="D26" s="132" t="s">
        <v>43</v>
      </c>
      <c r="I26" s="134"/>
      <c r="L26" s="42"/>
    </row>
    <row r="27" s="7" customFormat="1" ht="16.5" customHeight="1">
      <c r="B27" s="139"/>
      <c r="E27" s="140" t="s">
        <v>32</v>
      </c>
      <c r="F27" s="140"/>
      <c r="G27" s="140"/>
      <c r="H27" s="140"/>
      <c r="I27" s="141"/>
      <c r="L27" s="139"/>
    </row>
    <row r="28" s="1" customFormat="1" ht="6.96" customHeight="1">
      <c r="B28" s="42"/>
      <c r="I28" s="134"/>
      <c r="L28" s="42"/>
    </row>
    <row r="29" s="1" customFormat="1" ht="6.96" customHeight="1">
      <c r="B29" s="42"/>
      <c r="D29" s="74"/>
      <c r="E29" s="74"/>
      <c r="F29" s="74"/>
      <c r="G29" s="74"/>
      <c r="H29" s="74"/>
      <c r="I29" s="142"/>
      <c r="J29" s="74"/>
      <c r="K29" s="74"/>
      <c r="L29" s="42"/>
    </row>
    <row r="30" s="1" customFormat="1" ht="25.44" customHeight="1">
      <c r="B30" s="42"/>
      <c r="D30" s="143" t="s">
        <v>45</v>
      </c>
      <c r="I30" s="134"/>
      <c r="J30" s="144">
        <f>ROUND(J89, 2)</f>
        <v>0</v>
      </c>
      <c r="L30" s="42"/>
    </row>
    <row r="31" s="1" customFormat="1" ht="6.96" customHeight="1">
      <c r="B31" s="42"/>
      <c r="D31" s="74"/>
      <c r="E31" s="74"/>
      <c r="F31" s="74"/>
      <c r="G31" s="74"/>
      <c r="H31" s="74"/>
      <c r="I31" s="142"/>
      <c r="J31" s="74"/>
      <c r="K31" s="74"/>
      <c r="L31" s="42"/>
    </row>
    <row r="32" s="1" customFormat="1" ht="14.4" customHeight="1">
      <c r="B32" s="42"/>
      <c r="F32" s="145" t="s">
        <v>47</v>
      </c>
      <c r="I32" s="146" t="s">
        <v>46</v>
      </c>
      <c r="J32" s="145" t="s">
        <v>48</v>
      </c>
      <c r="L32" s="42"/>
    </row>
    <row r="33" s="1" customFormat="1" ht="14.4" customHeight="1">
      <c r="B33" s="42"/>
      <c r="D33" s="147" t="s">
        <v>49</v>
      </c>
      <c r="E33" s="132" t="s">
        <v>50</v>
      </c>
      <c r="F33" s="148">
        <f>ROUND((SUM(BE89:BE198)),  2)</f>
        <v>0</v>
      </c>
      <c r="I33" s="149">
        <v>0.20999999999999999</v>
      </c>
      <c r="J33" s="148">
        <f>ROUND(((SUM(BE89:BE198))*I33),  2)</f>
        <v>0</v>
      </c>
      <c r="L33" s="42"/>
    </row>
    <row r="34" s="1" customFormat="1" ht="14.4" customHeight="1">
      <c r="B34" s="42"/>
      <c r="E34" s="132" t="s">
        <v>51</v>
      </c>
      <c r="F34" s="148">
        <f>ROUND((SUM(BF89:BF198)),  2)</f>
        <v>0</v>
      </c>
      <c r="I34" s="149">
        <v>0.14999999999999999</v>
      </c>
      <c r="J34" s="148">
        <f>ROUND(((SUM(BF89:BF198))*I34),  2)</f>
        <v>0</v>
      </c>
      <c r="L34" s="42"/>
    </row>
    <row r="35" hidden="1" s="1" customFormat="1" ht="14.4" customHeight="1">
      <c r="B35" s="42"/>
      <c r="E35" s="132" t="s">
        <v>52</v>
      </c>
      <c r="F35" s="148">
        <f>ROUND((SUM(BG89:BG198)),  2)</f>
        <v>0</v>
      </c>
      <c r="I35" s="149">
        <v>0.20999999999999999</v>
      </c>
      <c r="J35" s="148">
        <f>0</f>
        <v>0</v>
      </c>
      <c r="L35" s="42"/>
    </row>
    <row r="36" hidden="1" s="1" customFormat="1" ht="14.4" customHeight="1">
      <c r="B36" s="42"/>
      <c r="E36" s="132" t="s">
        <v>53</v>
      </c>
      <c r="F36" s="148">
        <f>ROUND((SUM(BH89:BH198)),  2)</f>
        <v>0</v>
      </c>
      <c r="I36" s="149">
        <v>0.14999999999999999</v>
      </c>
      <c r="J36" s="148">
        <f>0</f>
        <v>0</v>
      </c>
      <c r="L36" s="42"/>
    </row>
    <row r="37" hidden="1" s="1" customFormat="1" ht="14.4" customHeight="1">
      <c r="B37" s="42"/>
      <c r="E37" s="132" t="s">
        <v>54</v>
      </c>
      <c r="F37" s="148">
        <f>ROUND((SUM(BI89:BI198)),  2)</f>
        <v>0</v>
      </c>
      <c r="I37" s="149">
        <v>0</v>
      </c>
      <c r="J37" s="148">
        <f>0</f>
        <v>0</v>
      </c>
      <c r="L37" s="42"/>
    </row>
    <row r="38" s="1" customFormat="1" ht="6.96" customHeight="1">
      <c r="B38" s="42"/>
      <c r="I38" s="134"/>
      <c r="L38" s="42"/>
    </row>
    <row r="39" s="1" customFormat="1" ht="25.44" customHeight="1">
      <c r="B39" s="42"/>
      <c r="C39" s="150"/>
      <c r="D39" s="151" t="s">
        <v>55</v>
      </c>
      <c r="E39" s="152"/>
      <c r="F39" s="152"/>
      <c r="G39" s="153" t="s">
        <v>56</v>
      </c>
      <c r="H39" s="154" t="s">
        <v>57</v>
      </c>
      <c r="I39" s="155"/>
      <c r="J39" s="156">
        <f>SUM(J30:J37)</f>
        <v>0</v>
      </c>
      <c r="K39" s="157"/>
      <c r="L39" s="42"/>
    </row>
    <row r="40" s="1" customFormat="1" ht="14.4" customHeight="1">
      <c r="B40" s="158"/>
      <c r="C40" s="159"/>
      <c r="D40" s="159"/>
      <c r="E40" s="159"/>
      <c r="F40" s="159"/>
      <c r="G40" s="159"/>
      <c r="H40" s="159"/>
      <c r="I40" s="160"/>
      <c r="J40" s="159"/>
      <c r="K40" s="159"/>
      <c r="L40" s="42"/>
    </row>
    <row r="44" s="1" customFormat="1" ht="6.96" customHeight="1">
      <c r="B44" s="161"/>
      <c r="C44" s="162"/>
      <c r="D44" s="162"/>
      <c r="E44" s="162"/>
      <c r="F44" s="162"/>
      <c r="G44" s="162"/>
      <c r="H44" s="162"/>
      <c r="I44" s="163"/>
      <c r="J44" s="162"/>
      <c r="K44" s="162"/>
      <c r="L44" s="42"/>
    </row>
    <row r="45" s="1" customFormat="1" ht="24.96" customHeight="1">
      <c r="B45" s="37"/>
      <c r="C45" s="21" t="s">
        <v>96</v>
      </c>
      <c r="D45" s="38"/>
      <c r="E45" s="38"/>
      <c r="F45" s="38"/>
      <c r="G45" s="38"/>
      <c r="H45" s="38"/>
      <c r="I45" s="134"/>
      <c r="J45" s="38"/>
      <c r="K45" s="38"/>
      <c r="L45" s="42"/>
    </row>
    <row r="46" s="1" customFormat="1" ht="6.96" customHeight="1">
      <c r="B46" s="37"/>
      <c r="C46" s="38"/>
      <c r="D46" s="38"/>
      <c r="E46" s="38"/>
      <c r="F46" s="38"/>
      <c r="G46" s="38"/>
      <c r="H46" s="38"/>
      <c r="I46" s="134"/>
      <c r="J46" s="38"/>
      <c r="K46" s="38"/>
      <c r="L46" s="42"/>
    </row>
    <row r="47" s="1" customFormat="1" ht="12" customHeight="1">
      <c r="B47" s="37"/>
      <c r="C47" s="30" t="s">
        <v>16</v>
      </c>
      <c r="D47" s="38"/>
      <c r="E47" s="38"/>
      <c r="F47" s="38"/>
      <c r="G47" s="38"/>
      <c r="H47" s="38"/>
      <c r="I47" s="134"/>
      <c r="J47" s="38"/>
      <c r="K47" s="38"/>
      <c r="L47" s="42"/>
    </row>
    <row r="48" s="1" customFormat="1" ht="16.5" customHeight="1">
      <c r="B48" s="37"/>
      <c r="C48" s="38"/>
      <c r="D48" s="38"/>
      <c r="E48" s="164" t="str">
        <f>E7</f>
        <v>Oprava ploch u garáží v ul.Čapkova, Bílina</v>
      </c>
      <c r="F48" s="30"/>
      <c r="G48" s="30"/>
      <c r="H48" s="30"/>
      <c r="I48" s="134"/>
      <c r="J48" s="38"/>
      <c r="K48" s="38"/>
      <c r="L48" s="42"/>
    </row>
    <row r="49" s="1" customFormat="1" ht="12" customHeight="1">
      <c r="B49" s="37"/>
      <c r="C49" s="30" t="s">
        <v>94</v>
      </c>
      <c r="D49" s="38"/>
      <c r="E49" s="38"/>
      <c r="F49" s="38"/>
      <c r="G49" s="38"/>
      <c r="H49" s="38"/>
      <c r="I49" s="134"/>
      <c r="J49" s="38"/>
      <c r="K49" s="38"/>
      <c r="L49" s="42"/>
    </row>
    <row r="50" s="1" customFormat="1" ht="16.5" customHeight="1">
      <c r="B50" s="37"/>
      <c r="C50" s="38"/>
      <c r="D50" s="38"/>
      <c r="E50" s="67" t="str">
        <f>E9</f>
        <v>SO 101 - Oprava ploch u garáží</v>
      </c>
      <c r="F50" s="38"/>
      <c r="G50" s="38"/>
      <c r="H50" s="38"/>
      <c r="I50" s="134"/>
      <c r="J50" s="38"/>
      <c r="K50" s="38"/>
      <c r="L50" s="42"/>
    </row>
    <row r="51" s="1" customFormat="1" ht="6.96" customHeight="1">
      <c r="B51" s="37"/>
      <c r="C51" s="38"/>
      <c r="D51" s="38"/>
      <c r="E51" s="38"/>
      <c r="F51" s="38"/>
      <c r="G51" s="38"/>
      <c r="H51" s="38"/>
      <c r="I51" s="134"/>
      <c r="J51" s="38"/>
      <c r="K51" s="38"/>
      <c r="L51" s="42"/>
    </row>
    <row r="52" s="1" customFormat="1" ht="12" customHeight="1">
      <c r="B52" s="37"/>
      <c r="C52" s="30" t="s">
        <v>22</v>
      </c>
      <c r="D52" s="38"/>
      <c r="E52" s="38"/>
      <c r="F52" s="25" t="str">
        <f>F12</f>
        <v>Bílina, okr. Teplice</v>
      </c>
      <c r="G52" s="38"/>
      <c r="H52" s="38"/>
      <c r="I52" s="137" t="s">
        <v>24</v>
      </c>
      <c r="J52" s="70" t="str">
        <f>IF(J12="","",J12)</f>
        <v>7. 2. 2019</v>
      </c>
      <c r="K52" s="38"/>
      <c r="L52" s="42"/>
    </row>
    <row r="53" s="1" customFormat="1" ht="6.96" customHeight="1">
      <c r="B53" s="37"/>
      <c r="C53" s="38"/>
      <c r="D53" s="38"/>
      <c r="E53" s="38"/>
      <c r="F53" s="38"/>
      <c r="G53" s="38"/>
      <c r="H53" s="38"/>
      <c r="I53" s="134"/>
      <c r="J53" s="38"/>
      <c r="K53" s="38"/>
      <c r="L53" s="42"/>
    </row>
    <row r="54" s="1" customFormat="1" ht="27.9" customHeight="1">
      <c r="B54" s="37"/>
      <c r="C54" s="30" t="s">
        <v>30</v>
      </c>
      <c r="D54" s="38"/>
      <c r="E54" s="38"/>
      <c r="F54" s="25" t="str">
        <f>E15</f>
        <v>Město Bílina</v>
      </c>
      <c r="G54" s="38"/>
      <c r="H54" s="38"/>
      <c r="I54" s="137" t="s">
        <v>37</v>
      </c>
      <c r="J54" s="35" t="str">
        <f>E21</f>
        <v>PS projekty s.r.o. Teplice</v>
      </c>
      <c r="K54" s="38"/>
      <c r="L54" s="42"/>
    </row>
    <row r="55" s="1" customFormat="1" ht="43.05" customHeight="1">
      <c r="B55" s="37"/>
      <c r="C55" s="30" t="s">
        <v>35</v>
      </c>
      <c r="D55" s="38"/>
      <c r="E55" s="38"/>
      <c r="F55" s="25" t="str">
        <f>IF(E18="","",E18)</f>
        <v>Vyplň údaj</v>
      </c>
      <c r="G55" s="38"/>
      <c r="H55" s="38"/>
      <c r="I55" s="137" t="s">
        <v>40</v>
      </c>
      <c r="J55" s="35" t="str">
        <f>E24</f>
        <v>Zbyněk Jarolím-STAVINVEST, tel.č.603505624</v>
      </c>
      <c r="K55" s="38"/>
      <c r="L55" s="42"/>
    </row>
    <row r="56" s="1" customFormat="1" ht="10.32" customHeight="1">
      <c r="B56" s="37"/>
      <c r="C56" s="38"/>
      <c r="D56" s="38"/>
      <c r="E56" s="38"/>
      <c r="F56" s="38"/>
      <c r="G56" s="38"/>
      <c r="H56" s="38"/>
      <c r="I56" s="134"/>
      <c r="J56" s="38"/>
      <c r="K56" s="38"/>
      <c r="L56" s="42"/>
    </row>
    <row r="57" s="1" customFormat="1" ht="29.28" customHeight="1">
      <c r="B57" s="37"/>
      <c r="C57" s="165" t="s">
        <v>97</v>
      </c>
      <c r="D57" s="166"/>
      <c r="E57" s="166"/>
      <c r="F57" s="166"/>
      <c r="G57" s="166"/>
      <c r="H57" s="166"/>
      <c r="I57" s="167"/>
      <c r="J57" s="168" t="s">
        <v>98</v>
      </c>
      <c r="K57" s="166"/>
      <c r="L57" s="42"/>
    </row>
    <row r="58" s="1" customFormat="1" ht="10.32" customHeight="1">
      <c r="B58" s="37"/>
      <c r="C58" s="38"/>
      <c r="D58" s="38"/>
      <c r="E58" s="38"/>
      <c r="F58" s="38"/>
      <c r="G58" s="38"/>
      <c r="H58" s="38"/>
      <c r="I58" s="134"/>
      <c r="J58" s="38"/>
      <c r="K58" s="38"/>
      <c r="L58" s="42"/>
    </row>
    <row r="59" s="1" customFormat="1" ht="22.8" customHeight="1">
      <c r="B59" s="37"/>
      <c r="C59" s="169" t="s">
        <v>77</v>
      </c>
      <c r="D59" s="38"/>
      <c r="E59" s="38"/>
      <c r="F59" s="38"/>
      <c r="G59" s="38"/>
      <c r="H59" s="38"/>
      <c r="I59" s="134"/>
      <c r="J59" s="100">
        <f>J89</f>
        <v>0</v>
      </c>
      <c r="K59" s="38"/>
      <c r="L59" s="42"/>
      <c r="AU59" s="15" t="s">
        <v>99</v>
      </c>
    </row>
    <row r="60" s="8" customFormat="1" ht="24.96" customHeight="1">
      <c r="B60" s="170"/>
      <c r="C60" s="171"/>
      <c r="D60" s="172" t="s">
        <v>100</v>
      </c>
      <c r="E60" s="173"/>
      <c r="F60" s="173"/>
      <c r="G60" s="173"/>
      <c r="H60" s="173"/>
      <c r="I60" s="174"/>
      <c r="J60" s="175">
        <f>J90</f>
        <v>0</v>
      </c>
      <c r="K60" s="171"/>
      <c r="L60" s="176"/>
    </row>
    <row r="61" s="9" customFormat="1" ht="19.92" customHeight="1">
      <c r="B61" s="177"/>
      <c r="C61" s="178"/>
      <c r="D61" s="179" t="s">
        <v>101</v>
      </c>
      <c r="E61" s="180"/>
      <c r="F61" s="180"/>
      <c r="G61" s="180"/>
      <c r="H61" s="180"/>
      <c r="I61" s="181"/>
      <c r="J61" s="182">
        <f>J91</f>
        <v>0</v>
      </c>
      <c r="K61" s="178"/>
      <c r="L61" s="183"/>
    </row>
    <row r="62" s="9" customFormat="1" ht="19.92" customHeight="1">
      <c r="B62" s="177"/>
      <c r="C62" s="178"/>
      <c r="D62" s="179" t="s">
        <v>102</v>
      </c>
      <c r="E62" s="180"/>
      <c r="F62" s="180"/>
      <c r="G62" s="180"/>
      <c r="H62" s="180"/>
      <c r="I62" s="181"/>
      <c r="J62" s="182">
        <f>J112</f>
        <v>0</v>
      </c>
      <c r="K62" s="178"/>
      <c r="L62" s="183"/>
    </row>
    <row r="63" s="9" customFormat="1" ht="19.92" customHeight="1">
      <c r="B63" s="177"/>
      <c r="C63" s="178"/>
      <c r="D63" s="179" t="s">
        <v>103</v>
      </c>
      <c r="E63" s="180"/>
      <c r="F63" s="180"/>
      <c r="G63" s="180"/>
      <c r="H63" s="180"/>
      <c r="I63" s="181"/>
      <c r="J63" s="182">
        <f>J116</f>
        <v>0</v>
      </c>
      <c r="K63" s="178"/>
      <c r="L63" s="183"/>
    </row>
    <row r="64" s="9" customFormat="1" ht="19.92" customHeight="1">
      <c r="B64" s="177"/>
      <c r="C64" s="178"/>
      <c r="D64" s="179" t="s">
        <v>104</v>
      </c>
      <c r="E64" s="180"/>
      <c r="F64" s="180"/>
      <c r="G64" s="180"/>
      <c r="H64" s="180"/>
      <c r="I64" s="181"/>
      <c r="J64" s="182">
        <f>J126</f>
        <v>0</v>
      </c>
      <c r="K64" s="178"/>
      <c r="L64" s="183"/>
    </row>
    <row r="65" s="9" customFormat="1" ht="19.92" customHeight="1">
      <c r="B65" s="177"/>
      <c r="C65" s="178"/>
      <c r="D65" s="179" t="s">
        <v>105</v>
      </c>
      <c r="E65" s="180"/>
      <c r="F65" s="180"/>
      <c r="G65" s="180"/>
      <c r="H65" s="180"/>
      <c r="I65" s="181"/>
      <c r="J65" s="182">
        <f>J141</f>
        <v>0</v>
      </c>
      <c r="K65" s="178"/>
      <c r="L65" s="183"/>
    </row>
    <row r="66" s="9" customFormat="1" ht="19.92" customHeight="1">
      <c r="B66" s="177"/>
      <c r="C66" s="178"/>
      <c r="D66" s="179" t="s">
        <v>106</v>
      </c>
      <c r="E66" s="180"/>
      <c r="F66" s="180"/>
      <c r="G66" s="180"/>
      <c r="H66" s="180"/>
      <c r="I66" s="181"/>
      <c r="J66" s="182">
        <f>J155</f>
        <v>0</v>
      </c>
      <c r="K66" s="178"/>
      <c r="L66" s="183"/>
    </row>
    <row r="67" s="9" customFormat="1" ht="19.92" customHeight="1">
      <c r="B67" s="177"/>
      <c r="C67" s="178"/>
      <c r="D67" s="179" t="s">
        <v>107</v>
      </c>
      <c r="E67" s="180"/>
      <c r="F67" s="180"/>
      <c r="G67" s="180"/>
      <c r="H67" s="180"/>
      <c r="I67" s="181"/>
      <c r="J67" s="182">
        <f>J168</f>
        <v>0</v>
      </c>
      <c r="K67" s="178"/>
      <c r="L67" s="183"/>
    </row>
    <row r="68" s="8" customFormat="1" ht="24.96" customHeight="1">
      <c r="B68" s="170"/>
      <c r="C68" s="171"/>
      <c r="D68" s="172" t="s">
        <v>108</v>
      </c>
      <c r="E68" s="173"/>
      <c r="F68" s="173"/>
      <c r="G68" s="173"/>
      <c r="H68" s="173"/>
      <c r="I68" s="174"/>
      <c r="J68" s="175">
        <f>J171</f>
        <v>0</v>
      </c>
      <c r="K68" s="171"/>
      <c r="L68" s="176"/>
    </row>
    <row r="69" s="9" customFormat="1" ht="19.92" customHeight="1">
      <c r="B69" s="177"/>
      <c r="C69" s="178"/>
      <c r="D69" s="179" t="s">
        <v>109</v>
      </c>
      <c r="E69" s="180"/>
      <c r="F69" s="180"/>
      <c r="G69" s="180"/>
      <c r="H69" s="180"/>
      <c r="I69" s="181"/>
      <c r="J69" s="182">
        <f>J172</f>
        <v>0</v>
      </c>
      <c r="K69" s="178"/>
      <c r="L69" s="183"/>
    </row>
    <row r="70" s="1" customFormat="1" ht="21.84" customHeight="1">
      <c r="B70" s="37"/>
      <c r="C70" s="38"/>
      <c r="D70" s="38"/>
      <c r="E70" s="38"/>
      <c r="F70" s="38"/>
      <c r="G70" s="38"/>
      <c r="H70" s="38"/>
      <c r="I70" s="134"/>
      <c r="J70" s="38"/>
      <c r="K70" s="38"/>
      <c r="L70" s="42"/>
    </row>
    <row r="71" s="1" customFormat="1" ht="6.96" customHeight="1">
      <c r="B71" s="57"/>
      <c r="C71" s="58"/>
      <c r="D71" s="58"/>
      <c r="E71" s="58"/>
      <c r="F71" s="58"/>
      <c r="G71" s="58"/>
      <c r="H71" s="58"/>
      <c r="I71" s="160"/>
      <c r="J71" s="58"/>
      <c r="K71" s="58"/>
      <c r="L71" s="42"/>
    </row>
    <row r="75" s="1" customFormat="1" ht="6.96" customHeight="1">
      <c r="B75" s="59"/>
      <c r="C75" s="60"/>
      <c r="D75" s="60"/>
      <c r="E75" s="60"/>
      <c r="F75" s="60"/>
      <c r="G75" s="60"/>
      <c r="H75" s="60"/>
      <c r="I75" s="163"/>
      <c r="J75" s="60"/>
      <c r="K75" s="60"/>
      <c r="L75" s="42"/>
    </row>
    <row r="76" s="1" customFormat="1" ht="24.96" customHeight="1">
      <c r="B76" s="37"/>
      <c r="C76" s="21" t="s">
        <v>110</v>
      </c>
      <c r="D76" s="38"/>
      <c r="E76" s="38"/>
      <c r="F76" s="38"/>
      <c r="G76" s="38"/>
      <c r="H76" s="38"/>
      <c r="I76" s="134"/>
      <c r="J76" s="38"/>
      <c r="K76" s="38"/>
      <c r="L76" s="42"/>
    </row>
    <row r="77" s="1" customFormat="1" ht="6.96" customHeight="1">
      <c r="B77" s="37"/>
      <c r="C77" s="38"/>
      <c r="D77" s="38"/>
      <c r="E77" s="38"/>
      <c r="F77" s="38"/>
      <c r="G77" s="38"/>
      <c r="H77" s="38"/>
      <c r="I77" s="134"/>
      <c r="J77" s="38"/>
      <c r="K77" s="38"/>
      <c r="L77" s="42"/>
    </row>
    <row r="78" s="1" customFormat="1" ht="12" customHeight="1">
      <c r="B78" s="37"/>
      <c r="C78" s="30" t="s">
        <v>16</v>
      </c>
      <c r="D78" s="38"/>
      <c r="E78" s="38"/>
      <c r="F78" s="38"/>
      <c r="G78" s="38"/>
      <c r="H78" s="38"/>
      <c r="I78" s="134"/>
      <c r="J78" s="38"/>
      <c r="K78" s="38"/>
      <c r="L78" s="42"/>
    </row>
    <row r="79" s="1" customFormat="1" ht="16.5" customHeight="1">
      <c r="B79" s="37"/>
      <c r="C79" s="38"/>
      <c r="D79" s="38"/>
      <c r="E79" s="164" t="str">
        <f>E7</f>
        <v>Oprava ploch u garáží v ul.Čapkova, Bílina</v>
      </c>
      <c r="F79" s="30"/>
      <c r="G79" s="30"/>
      <c r="H79" s="30"/>
      <c r="I79" s="134"/>
      <c r="J79" s="38"/>
      <c r="K79" s="38"/>
      <c r="L79" s="42"/>
    </row>
    <row r="80" s="1" customFormat="1" ht="12" customHeight="1">
      <c r="B80" s="37"/>
      <c r="C80" s="30" t="s">
        <v>94</v>
      </c>
      <c r="D80" s="38"/>
      <c r="E80" s="38"/>
      <c r="F80" s="38"/>
      <c r="G80" s="38"/>
      <c r="H80" s="38"/>
      <c r="I80" s="134"/>
      <c r="J80" s="38"/>
      <c r="K80" s="38"/>
      <c r="L80" s="42"/>
    </row>
    <row r="81" s="1" customFormat="1" ht="16.5" customHeight="1">
      <c r="B81" s="37"/>
      <c r="C81" s="38"/>
      <c r="D81" s="38"/>
      <c r="E81" s="67" t="str">
        <f>E9</f>
        <v>SO 101 - Oprava ploch u garáží</v>
      </c>
      <c r="F81" s="38"/>
      <c r="G81" s="38"/>
      <c r="H81" s="38"/>
      <c r="I81" s="134"/>
      <c r="J81" s="38"/>
      <c r="K81" s="38"/>
      <c r="L81" s="42"/>
    </row>
    <row r="82" s="1" customFormat="1" ht="6.96" customHeight="1">
      <c r="B82" s="37"/>
      <c r="C82" s="38"/>
      <c r="D82" s="38"/>
      <c r="E82" s="38"/>
      <c r="F82" s="38"/>
      <c r="G82" s="38"/>
      <c r="H82" s="38"/>
      <c r="I82" s="134"/>
      <c r="J82" s="38"/>
      <c r="K82" s="38"/>
      <c r="L82" s="42"/>
    </row>
    <row r="83" s="1" customFormat="1" ht="12" customHeight="1">
      <c r="B83" s="37"/>
      <c r="C83" s="30" t="s">
        <v>22</v>
      </c>
      <c r="D83" s="38"/>
      <c r="E83" s="38"/>
      <c r="F83" s="25" t="str">
        <f>F12</f>
        <v>Bílina, okr. Teplice</v>
      </c>
      <c r="G83" s="38"/>
      <c r="H83" s="38"/>
      <c r="I83" s="137" t="s">
        <v>24</v>
      </c>
      <c r="J83" s="70" t="str">
        <f>IF(J12="","",J12)</f>
        <v>7. 2. 2019</v>
      </c>
      <c r="K83" s="38"/>
      <c r="L83" s="42"/>
    </row>
    <row r="84" s="1" customFormat="1" ht="6.96" customHeight="1">
      <c r="B84" s="37"/>
      <c r="C84" s="38"/>
      <c r="D84" s="38"/>
      <c r="E84" s="38"/>
      <c r="F84" s="38"/>
      <c r="G84" s="38"/>
      <c r="H84" s="38"/>
      <c r="I84" s="134"/>
      <c r="J84" s="38"/>
      <c r="K84" s="38"/>
      <c r="L84" s="42"/>
    </row>
    <row r="85" s="1" customFormat="1" ht="27.9" customHeight="1">
      <c r="B85" s="37"/>
      <c r="C85" s="30" t="s">
        <v>30</v>
      </c>
      <c r="D85" s="38"/>
      <c r="E85" s="38"/>
      <c r="F85" s="25" t="str">
        <f>E15</f>
        <v>Město Bílina</v>
      </c>
      <c r="G85" s="38"/>
      <c r="H85" s="38"/>
      <c r="I85" s="137" t="s">
        <v>37</v>
      </c>
      <c r="J85" s="35" t="str">
        <f>E21</f>
        <v>PS projekty s.r.o. Teplice</v>
      </c>
      <c r="K85" s="38"/>
      <c r="L85" s="42"/>
    </row>
    <row r="86" s="1" customFormat="1" ht="43.05" customHeight="1">
      <c r="B86" s="37"/>
      <c r="C86" s="30" t="s">
        <v>35</v>
      </c>
      <c r="D86" s="38"/>
      <c r="E86" s="38"/>
      <c r="F86" s="25" t="str">
        <f>IF(E18="","",E18)</f>
        <v>Vyplň údaj</v>
      </c>
      <c r="G86" s="38"/>
      <c r="H86" s="38"/>
      <c r="I86" s="137" t="s">
        <v>40</v>
      </c>
      <c r="J86" s="35" t="str">
        <f>E24</f>
        <v>Zbyněk Jarolím-STAVINVEST, tel.č.603505624</v>
      </c>
      <c r="K86" s="38"/>
      <c r="L86" s="42"/>
    </row>
    <row r="87" s="1" customFormat="1" ht="10.32" customHeight="1">
      <c r="B87" s="37"/>
      <c r="C87" s="38"/>
      <c r="D87" s="38"/>
      <c r="E87" s="38"/>
      <c r="F87" s="38"/>
      <c r="G87" s="38"/>
      <c r="H87" s="38"/>
      <c r="I87" s="134"/>
      <c r="J87" s="38"/>
      <c r="K87" s="38"/>
      <c r="L87" s="42"/>
    </row>
    <row r="88" s="10" customFormat="1" ht="29.28" customHeight="1">
      <c r="B88" s="184"/>
      <c r="C88" s="185" t="s">
        <v>111</v>
      </c>
      <c r="D88" s="186" t="s">
        <v>64</v>
      </c>
      <c r="E88" s="186" t="s">
        <v>60</v>
      </c>
      <c r="F88" s="186" t="s">
        <v>61</v>
      </c>
      <c r="G88" s="186" t="s">
        <v>112</v>
      </c>
      <c r="H88" s="186" t="s">
        <v>113</v>
      </c>
      <c r="I88" s="187" t="s">
        <v>114</v>
      </c>
      <c r="J88" s="186" t="s">
        <v>98</v>
      </c>
      <c r="K88" s="188" t="s">
        <v>115</v>
      </c>
      <c r="L88" s="189"/>
      <c r="M88" s="90" t="s">
        <v>32</v>
      </c>
      <c r="N88" s="91" t="s">
        <v>49</v>
      </c>
      <c r="O88" s="91" t="s">
        <v>116</v>
      </c>
      <c r="P88" s="91" t="s">
        <v>117</v>
      </c>
      <c r="Q88" s="91" t="s">
        <v>118</v>
      </c>
      <c r="R88" s="91" t="s">
        <v>119</v>
      </c>
      <c r="S88" s="91" t="s">
        <v>120</v>
      </c>
      <c r="T88" s="92" t="s">
        <v>121</v>
      </c>
    </row>
    <row r="89" s="1" customFormat="1" ht="22.8" customHeight="1">
      <c r="B89" s="37"/>
      <c r="C89" s="97" t="s">
        <v>122</v>
      </c>
      <c r="D89" s="38"/>
      <c r="E89" s="38"/>
      <c r="F89" s="38"/>
      <c r="G89" s="38"/>
      <c r="H89" s="38"/>
      <c r="I89" s="134"/>
      <c r="J89" s="190">
        <f>BK89</f>
        <v>0</v>
      </c>
      <c r="K89" s="38"/>
      <c r="L89" s="42"/>
      <c r="M89" s="93"/>
      <c r="N89" s="94"/>
      <c r="O89" s="94"/>
      <c r="P89" s="191">
        <f>P90+P171</f>
        <v>0</v>
      </c>
      <c r="Q89" s="94"/>
      <c r="R89" s="191">
        <f>R90+R171</f>
        <v>10.46391712</v>
      </c>
      <c r="S89" s="94"/>
      <c r="T89" s="192">
        <f>T90+T171</f>
        <v>336.33833000000004</v>
      </c>
      <c r="AT89" s="15" t="s">
        <v>78</v>
      </c>
      <c r="AU89" s="15" t="s">
        <v>99</v>
      </c>
      <c r="BK89" s="193">
        <f>BK90+BK171</f>
        <v>0</v>
      </c>
    </row>
    <row r="90" s="11" customFormat="1" ht="25.92" customHeight="1">
      <c r="B90" s="194"/>
      <c r="C90" s="195"/>
      <c r="D90" s="196" t="s">
        <v>78</v>
      </c>
      <c r="E90" s="197" t="s">
        <v>123</v>
      </c>
      <c r="F90" s="197" t="s">
        <v>124</v>
      </c>
      <c r="G90" s="195"/>
      <c r="H90" s="195"/>
      <c r="I90" s="198"/>
      <c r="J90" s="199">
        <f>BK90</f>
        <v>0</v>
      </c>
      <c r="K90" s="195"/>
      <c r="L90" s="200"/>
      <c r="M90" s="201"/>
      <c r="N90" s="202"/>
      <c r="O90" s="202"/>
      <c r="P90" s="203">
        <f>P91+P112+P116+P126+P141+P155+P168</f>
        <v>0</v>
      </c>
      <c r="Q90" s="202"/>
      <c r="R90" s="203">
        <f>R91+R112+R116+R126+R141+R155+R168</f>
        <v>10.424088599999999</v>
      </c>
      <c r="S90" s="202"/>
      <c r="T90" s="204">
        <f>T91+T112+T116+T126+T141+T155+T168</f>
        <v>336.33833000000004</v>
      </c>
      <c r="AR90" s="205" t="s">
        <v>87</v>
      </c>
      <c r="AT90" s="206" t="s">
        <v>78</v>
      </c>
      <c r="AU90" s="206" t="s">
        <v>79</v>
      </c>
      <c r="AY90" s="205" t="s">
        <v>125</v>
      </c>
      <c r="BK90" s="207">
        <f>BK91+BK112+BK116+BK126+BK141+BK155+BK168</f>
        <v>0</v>
      </c>
    </row>
    <row r="91" s="11" customFormat="1" ht="22.8" customHeight="1">
      <c r="B91" s="194"/>
      <c r="C91" s="195"/>
      <c r="D91" s="196" t="s">
        <v>78</v>
      </c>
      <c r="E91" s="208" t="s">
        <v>87</v>
      </c>
      <c r="F91" s="208" t="s">
        <v>126</v>
      </c>
      <c r="G91" s="195"/>
      <c r="H91" s="195"/>
      <c r="I91" s="198"/>
      <c r="J91" s="209">
        <f>BK91</f>
        <v>0</v>
      </c>
      <c r="K91" s="195"/>
      <c r="L91" s="200"/>
      <c r="M91" s="201"/>
      <c r="N91" s="202"/>
      <c r="O91" s="202"/>
      <c r="P91" s="203">
        <f>SUM(P92:P111)</f>
        <v>0</v>
      </c>
      <c r="Q91" s="202"/>
      <c r="R91" s="203">
        <f>SUM(R92:R111)</f>
        <v>0</v>
      </c>
      <c r="S91" s="202"/>
      <c r="T91" s="204">
        <f>SUM(T92:T111)</f>
        <v>0</v>
      </c>
      <c r="AR91" s="205" t="s">
        <v>87</v>
      </c>
      <c r="AT91" s="206" t="s">
        <v>78</v>
      </c>
      <c r="AU91" s="206" t="s">
        <v>87</v>
      </c>
      <c r="AY91" s="205" t="s">
        <v>125</v>
      </c>
      <c r="BK91" s="207">
        <f>SUM(BK92:BK111)</f>
        <v>0</v>
      </c>
    </row>
    <row r="92" s="1" customFormat="1" ht="48" customHeight="1">
      <c r="B92" s="37"/>
      <c r="C92" s="210" t="s">
        <v>87</v>
      </c>
      <c r="D92" s="210" t="s">
        <v>127</v>
      </c>
      <c r="E92" s="211" t="s">
        <v>128</v>
      </c>
      <c r="F92" s="212" t="s">
        <v>129</v>
      </c>
      <c r="G92" s="213" t="s">
        <v>130</v>
      </c>
      <c r="H92" s="214">
        <v>384.07499999999999</v>
      </c>
      <c r="I92" s="215"/>
      <c r="J92" s="216">
        <f>ROUND(I92*H92,2)</f>
        <v>0</v>
      </c>
      <c r="K92" s="212" t="s">
        <v>131</v>
      </c>
      <c r="L92" s="42"/>
      <c r="M92" s="217" t="s">
        <v>32</v>
      </c>
      <c r="N92" s="218" t="s">
        <v>50</v>
      </c>
      <c r="O92" s="82"/>
      <c r="P92" s="219">
        <f>O92*H92</f>
        <v>0</v>
      </c>
      <c r="Q92" s="219">
        <v>0</v>
      </c>
      <c r="R92" s="219">
        <f>Q92*H92</f>
        <v>0</v>
      </c>
      <c r="S92" s="219">
        <v>0</v>
      </c>
      <c r="T92" s="220">
        <f>S92*H92</f>
        <v>0</v>
      </c>
      <c r="AR92" s="221" t="s">
        <v>132</v>
      </c>
      <c r="AT92" s="221" t="s">
        <v>127</v>
      </c>
      <c r="AU92" s="221" t="s">
        <v>89</v>
      </c>
      <c r="AY92" s="15" t="s">
        <v>125</v>
      </c>
      <c r="BE92" s="222">
        <f>IF(N92="základní",J92,0)</f>
        <v>0</v>
      </c>
      <c r="BF92" s="222">
        <f>IF(N92="snížená",J92,0)</f>
        <v>0</v>
      </c>
      <c r="BG92" s="222">
        <f>IF(N92="zákl. přenesená",J92,0)</f>
        <v>0</v>
      </c>
      <c r="BH92" s="222">
        <f>IF(N92="sníž. přenesená",J92,0)</f>
        <v>0</v>
      </c>
      <c r="BI92" s="222">
        <f>IF(N92="nulová",J92,0)</f>
        <v>0</v>
      </c>
      <c r="BJ92" s="15" t="s">
        <v>87</v>
      </c>
      <c r="BK92" s="222">
        <f>ROUND(I92*H92,2)</f>
        <v>0</v>
      </c>
      <c r="BL92" s="15" t="s">
        <v>132</v>
      </c>
      <c r="BM92" s="221" t="s">
        <v>133</v>
      </c>
    </row>
    <row r="93" s="1" customFormat="1">
      <c r="B93" s="37"/>
      <c r="C93" s="38"/>
      <c r="D93" s="223" t="s">
        <v>134</v>
      </c>
      <c r="E93" s="38"/>
      <c r="F93" s="224" t="s">
        <v>135</v>
      </c>
      <c r="G93" s="38"/>
      <c r="H93" s="38"/>
      <c r="I93" s="134"/>
      <c r="J93" s="38"/>
      <c r="K93" s="38"/>
      <c r="L93" s="42"/>
      <c r="M93" s="225"/>
      <c r="N93" s="82"/>
      <c r="O93" s="82"/>
      <c r="P93" s="82"/>
      <c r="Q93" s="82"/>
      <c r="R93" s="82"/>
      <c r="S93" s="82"/>
      <c r="T93" s="83"/>
      <c r="AT93" s="15" t="s">
        <v>134</v>
      </c>
      <c r="AU93" s="15" t="s">
        <v>89</v>
      </c>
    </row>
    <row r="94" s="12" customFormat="1">
      <c r="B94" s="226"/>
      <c r="C94" s="227"/>
      <c r="D94" s="223" t="s">
        <v>136</v>
      </c>
      <c r="E94" s="228" t="s">
        <v>32</v>
      </c>
      <c r="F94" s="229" t="s">
        <v>137</v>
      </c>
      <c r="G94" s="227"/>
      <c r="H94" s="230">
        <v>384.07499999999999</v>
      </c>
      <c r="I94" s="231"/>
      <c r="J94" s="227"/>
      <c r="K94" s="227"/>
      <c r="L94" s="232"/>
      <c r="M94" s="233"/>
      <c r="N94" s="234"/>
      <c r="O94" s="234"/>
      <c r="P94" s="234"/>
      <c r="Q94" s="234"/>
      <c r="R94" s="234"/>
      <c r="S94" s="234"/>
      <c r="T94" s="235"/>
      <c r="AT94" s="236" t="s">
        <v>136</v>
      </c>
      <c r="AU94" s="236" t="s">
        <v>89</v>
      </c>
      <c r="AV94" s="12" t="s">
        <v>89</v>
      </c>
      <c r="AW94" s="12" t="s">
        <v>39</v>
      </c>
      <c r="AX94" s="12" t="s">
        <v>79</v>
      </c>
      <c r="AY94" s="236" t="s">
        <v>125</v>
      </c>
    </row>
    <row r="95" s="1" customFormat="1" ht="60" customHeight="1">
      <c r="B95" s="37"/>
      <c r="C95" s="210" t="s">
        <v>89</v>
      </c>
      <c r="D95" s="210" t="s">
        <v>127</v>
      </c>
      <c r="E95" s="211" t="s">
        <v>138</v>
      </c>
      <c r="F95" s="212" t="s">
        <v>139</v>
      </c>
      <c r="G95" s="213" t="s">
        <v>130</v>
      </c>
      <c r="H95" s="214">
        <v>115.223</v>
      </c>
      <c r="I95" s="215"/>
      <c r="J95" s="216">
        <f>ROUND(I95*H95,2)</f>
        <v>0</v>
      </c>
      <c r="K95" s="212" t="s">
        <v>131</v>
      </c>
      <c r="L95" s="42"/>
      <c r="M95" s="217" t="s">
        <v>32</v>
      </c>
      <c r="N95" s="218" t="s">
        <v>50</v>
      </c>
      <c r="O95" s="82"/>
      <c r="P95" s="219">
        <f>O95*H95</f>
        <v>0</v>
      </c>
      <c r="Q95" s="219">
        <v>0</v>
      </c>
      <c r="R95" s="219">
        <f>Q95*H95</f>
        <v>0</v>
      </c>
      <c r="S95" s="219">
        <v>0</v>
      </c>
      <c r="T95" s="220">
        <f>S95*H95</f>
        <v>0</v>
      </c>
      <c r="AR95" s="221" t="s">
        <v>132</v>
      </c>
      <c r="AT95" s="221" t="s">
        <v>127</v>
      </c>
      <c r="AU95" s="221" t="s">
        <v>89</v>
      </c>
      <c r="AY95" s="15" t="s">
        <v>125</v>
      </c>
      <c r="BE95" s="222">
        <f>IF(N95="základní",J95,0)</f>
        <v>0</v>
      </c>
      <c r="BF95" s="222">
        <f>IF(N95="snížená",J95,0)</f>
        <v>0</v>
      </c>
      <c r="BG95" s="222">
        <f>IF(N95="zákl. přenesená",J95,0)</f>
        <v>0</v>
      </c>
      <c r="BH95" s="222">
        <f>IF(N95="sníž. přenesená",J95,0)</f>
        <v>0</v>
      </c>
      <c r="BI95" s="222">
        <f>IF(N95="nulová",J95,0)</f>
        <v>0</v>
      </c>
      <c r="BJ95" s="15" t="s">
        <v>87</v>
      </c>
      <c r="BK95" s="222">
        <f>ROUND(I95*H95,2)</f>
        <v>0</v>
      </c>
      <c r="BL95" s="15" t="s">
        <v>132</v>
      </c>
      <c r="BM95" s="221" t="s">
        <v>140</v>
      </c>
    </row>
    <row r="96" s="1" customFormat="1">
      <c r="B96" s="37"/>
      <c r="C96" s="38"/>
      <c r="D96" s="223" t="s">
        <v>134</v>
      </c>
      <c r="E96" s="38"/>
      <c r="F96" s="224" t="s">
        <v>135</v>
      </c>
      <c r="G96" s="38"/>
      <c r="H96" s="38"/>
      <c r="I96" s="134"/>
      <c r="J96" s="38"/>
      <c r="K96" s="38"/>
      <c r="L96" s="42"/>
      <c r="M96" s="225"/>
      <c r="N96" s="82"/>
      <c r="O96" s="82"/>
      <c r="P96" s="82"/>
      <c r="Q96" s="82"/>
      <c r="R96" s="82"/>
      <c r="S96" s="82"/>
      <c r="T96" s="83"/>
      <c r="AT96" s="15" t="s">
        <v>134</v>
      </c>
      <c r="AU96" s="15" t="s">
        <v>89</v>
      </c>
    </row>
    <row r="97" s="12" customFormat="1">
      <c r="B97" s="226"/>
      <c r="C97" s="227"/>
      <c r="D97" s="223" t="s">
        <v>136</v>
      </c>
      <c r="E97" s="228" t="s">
        <v>32</v>
      </c>
      <c r="F97" s="229" t="s">
        <v>141</v>
      </c>
      <c r="G97" s="227"/>
      <c r="H97" s="230">
        <v>115.223</v>
      </c>
      <c r="I97" s="231"/>
      <c r="J97" s="227"/>
      <c r="K97" s="227"/>
      <c r="L97" s="232"/>
      <c r="M97" s="233"/>
      <c r="N97" s="234"/>
      <c r="O97" s="234"/>
      <c r="P97" s="234"/>
      <c r="Q97" s="234"/>
      <c r="R97" s="234"/>
      <c r="S97" s="234"/>
      <c r="T97" s="235"/>
      <c r="AT97" s="236" t="s">
        <v>136</v>
      </c>
      <c r="AU97" s="236" t="s">
        <v>89</v>
      </c>
      <c r="AV97" s="12" t="s">
        <v>89</v>
      </c>
      <c r="AW97" s="12" t="s">
        <v>39</v>
      </c>
      <c r="AX97" s="12" t="s">
        <v>79</v>
      </c>
      <c r="AY97" s="236" t="s">
        <v>125</v>
      </c>
    </row>
    <row r="98" s="1" customFormat="1" ht="60" customHeight="1">
      <c r="B98" s="37"/>
      <c r="C98" s="210" t="s">
        <v>142</v>
      </c>
      <c r="D98" s="210" t="s">
        <v>127</v>
      </c>
      <c r="E98" s="211" t="s">
        <v>143</v>
      </c>
      <c r="F98" s="212" t="s">
        <v>144</v>
      </c>
      <c r="G98" s="213" t="s">
        <v>130</v>
      </c>
      <c r="H98" s="214">
        <v>384.07499999999999</v>
      </c>
      <c r="I98" s="215"/>
      <c r="J98" s="216">
        <f>ROUND(I98*H98,2)</f>
        <v>0</v>
      </c>
      <c r="K98" s="212" t="s">
        <v>131</v>
      </c>
      <c r="L98" s="42"/>
      <c r="M98" s="217" t="s">
        <v>32</v>
      </c>
      <c r="N98" s="218" t="s">
        <v>50</v>
      </c>
      <c r="O98" s="82"/>
      <c r="P98" s="219">
        <f>O98*H98</f>
        <v>0</v>
      </c>
      <c r="Q98" s="219">
        <v>0</v>
      </c>
      <c r="R98" s="219">
        <f>Q98*H98</f>
        <v>0</v>
      </c>
      <c r="S98" s="219">
        <v>0</v>
      </c>
      <c r="T98" s="220">
        <f>S98*H98</f>
        <v>0</v>
      </c>
      <c r="AR98" s="221" t="s">
        <v>132</v>
      </c>
      <c r="AT98" s="221" t="s">
        <v>127</v>
      </c>
      <c r="AU98" s="221" t="s">
        <v>89</v>
      </c>
      <c r="AY98" s="15" t="s">
        <v>125</v>
      </c>
      <c r="BE98" s="222">
        <f>IF(N98="základní",J98,0)</f>
        <v>0</v>
      </c>
      <c r="BF98" s="222">
        <f>IF(N98="snížená",J98,0)</f>
        <v>0</v>
      </c>
      <c r="BG98" s="222">
        <f>IF(N98="zákl. přenesená",J98,0)</f>
        <v>0</v>
      </c>
      <c r="BH98" s="222">
        <f>IF(N98="sníž. přenesená",J98,0)</f>
        <v>0</v>
      </c>
      <c r="BI98" s="222">
        <f>IF(N98="nulová",J98,0)</f>
        <v>0</v>
      </c>
      <c r="BJ98" s="15" t="s">
        <v>87</v>
      </c>
      <c r="BK98" s="222">
        <f>ROUND(I98*H98,2)</f>
        <v>0</v>
      </c>
      <c r="BL98" s="15" t="s">
        <v>132</v>
      </c>
      <c r="BM98" s="221" t="s">
        <v>145</v>
      </c>
    </row>
    <row r="99" s="1" customFormat="1">
      <c r="B99" s="37"/>
      <c r="C99" s="38"/>
      <c r="D99" s="223" t="s">
        <v>134</v>
      </c>
      <c r="E99" s="38"/>
      <c r="F99" s="224" t="s">
        <v>146</v>
      </c>
      <c r="G99" s="38"/>
      <c r="H99" s="38"/>
      <c r="I99" s="134"/>
      <c r="J99" s="38"/>
      <c r="K99" s="38"/>
      <c r="L99" s="42"/>
      <c r="M99" s="225"/>
      <c r="N99" s="82"/>
      <c r="O99" s="82"/>
      <c r="P99" s="82"/>
      <c r="Q99" s="82"/>
      <c r="R99" s="82"/>
      <c r="S99" s="82"/>
      <c r="T99" s="83"/>
      <c r="AT99" s="15" t="s">
        <v>134</v>
      </c>
      <c r="AU99" s="15" t="s">
        <v>89</v>
      </c>
    </row>
    <row r="100" s="12" customFormat="1">
      <c r="B100" s="226"/>
      <c r="C100" s="227"/>
      <c r="D100" s="223" t="s">
        <v>136</v>
      </c>
      <c r="E100" s="228" t="s">
        <v>32</v>
      </c>
      <c r="F100" s="229" t="s">
        <v>147</v>
      </c>
      <c r="G100" s="227"/>
      <c r="H100" s="230">
        <v>384.07499999999999</v>
      </c>
      <c r="I100" s="231"/>
      <c r="J100" s="227"/>
      <c r="K100" s="227"/>
      <c r="L100" s="232"/>
      <c r="M100" s="233"/>
      <c r="N100" s="234"/>
      <c r="O100" s="234"/>
      <c r="P100" s="234"/>
      <c r="Q100" s="234"/>
      <c r="R100" s="234"/>
      <c r="S100" s="234"/>
      <c r="T100" s="235"/>
      <c r="AT100" s="236" t="s">
        <v>136</v>
      </c>
      <c r="AU100" s="236" t="s">
        <v>89</v>
      </c>
      <c r="AV100" s="12" t="s">
        <v>89</v>
      </c>
      <c r="AW100" s="12" t="s">
        <v>39</v>
      </c>
      <c r="AX100" s="12" t="s">
        <v>79</v>
      </c>
      <c r="AY100" s="236" t="s">
        <v>125</v>
      </c>
    </row>
    <row r="101" s="1" customFormat="1" ht="60" customHeight="1">
      <c r="B101" s="37"/>
      <c r="C101" s="210" t="s">
        <v>132</v>
      </c>
      <c r="D101" s="210" t="s">
        <v>127</v>
      </c>
      <c r="E101" s="211" t="s">
        <v>148</v>
      </c>
      <c r="F101" s="212" t="s">
        <v>149</v>
      </c>
      <c r="G101" s="213" t="s">
        <v>130</v>
      </c>
      <c r="H101" s="214">
        <v>1920.375</v>
      </c>
      <c r="I101" s="215"/>
      <c r="J101" s="216">
        <f>ROUND(I101*H101,2)</f>
        <v>0</v>
      </c>
      <c r="K101" s="212" t="s">
        <v>131</v>
      </c>
      <c r="L101" s="42"/>
      <c r="M101" s="217" t="s">
        <v>32</v>
      </c>
      <c r="N101" s="218" t="s">
        <v>50</v>
      </c>
      <c r="O101" s="82"/>
      <c r="P101" s="219">
        <f>O101*H101</f>
        <v>0</v>
      </c>
      <c r="Q101" s="219">
        <v>0</v>
      </c>
      <c r="R101" s="219">
        <f>Q101*H101</f>
        <v>0</v>
      </c>
      <c r="S101" s="219">
        <v>0</v>
      </c>
      <c r="T101" s="220">
        <f>S101*H101</f>
        <v>0</v>
      </c>
      <c r="AR101" s="221" t="s">
        <v>132</v>
      </c>
      <c r="AT101" s="221" t="s">
        <v>127</v>
      </c>
      <c r="AU101" s="221" t="s">
        <v>89</v>
      </c>
      <c r="AY101" s="15" t="s">
        <v>125</v>
      </c>
      <c r="BE101" s="222">
        <f>IF(N101="základní",J101,0)</f>
        <v>0</v>
      </c>
      <c r="BF101" s="222">
        <f>IF(N101="snížená",J101,0)</f>
        <v>0</v>
      </c>
      <c r="BG101" s="222">
        <f>IF(N101="zákl. přenesená",J101,0)</f>
        <v>0</v>
      </c>
      <c r="BH101" s="222">
        <f>IF(N101="sníž. přenesená",J101,0)</f>
        <v>0</v>
      </c>
      <c r="BI101" s="222">
        <f>IF(N101="nulová",J101,0)</f>
        <v>0</v>
      </c>
      <c r="BJ101" s="15" t="s">
        <v>87</v>
      </c>
      <c r="BK101" s="222">
        <f>ROUND(I101*H101,2)</f>
        <v>0</v>
      </c>
      <c r="BL101" s="15" t="s">
        <v>132</v>
      </c>
      <c r="BM101" s="221" t="s">
        <v>150</v>
      </c>
    </row>
    <row r="102" s="1" customFormat="1">
      <c r="B102" s="37"/>
      <c r="C102" s="38"/>
      <c r="D102" s="223" t="s">
        <v>134</v>
      </c>
      <c r="E102" s="38"/>
      <c r="F102" s="224" t="s">
        <v>146</v>
      </c>
      <c r="G102" s="38"/>
      <c r="H102" s="38"/>
      <c r="I102" s="134"/>
      <c r="J102" s="38"/>
      <c r="K102" s="38"/>
      <c r="L102" s="42"/>
      <c r="M102" s="225"/>
      <c r="N102" s="82"/>
      <c r="O102" s="82"/>
      <c r="P102" s="82"/>
      <c r="Q102" s="82"/>
      <c r="R102" s="82"/>
      <c r="S102" s="82"/>
      <c r="T102" s="83"/>
      <c r="AT102" s="15" t="s">
        <v>134</v>
      </c>
      <c r="AU102" s="15" t="s">
        <v>89</v>
      </c>
    </row>
    <row r="103" s="1" customFormat="1">
      <c r="B103" s="37"/>
      <c r="C103" s="38"/>
      <c r="D103" s="223" t="s">
        <v>151</v>
      </c>
      <c r="E103" s="38"/>
      <c r="F103" s="224" t="s">
        <v>152</v>
      </c>
      <c r="G103" s="38"/>
      <c r="H103" s="38"/>
      <c r="I103" s="134"/>
      <c r="J103" s="38"/>
      <c r="K103" s="38"/>
      <c r="L103" s="42"/>
      <c r="M103" s="225"/>
      <c r="N103" s="82"/>
      <c r="O103" s="82"/>
      <c r="P103" s="82"/>
      <c r="Q103" s="82"/>
      <c r="R103" s="82"/>
      <c r="S103" s="82"/>
      <c r="T103" s="83"/>
      <c r="AT103" s="15" t="s">
        <v>151</v>
      </c>
      <c r="AU103" s="15" t="s">
        <v>89</v>
      </c>
    </row>
    <row r="104" s="12" customFormat="1">
      <c r="B104" s="226"/>
      <c r="C104" s="227"/>
      <c r="D104" s="223" t="s">
        <v>136</v>
      </c>
      <c r="E104" s="227"/>
      <c r="F104" s="229" t="s">
        <v>153</v>
      </c>
      <c r="G104" s="227"/>
      <c r="H104" s="230">
        <v>1920.375</v>
      </c>
      <c r="I104" s="231"/>
      <c r="J104" s="227"/>
      <c r="K104" s="227"/>
      <c r="L104" s="232"/>
      <c r="M104" s="233"/>
      <c r="N104" s="234"/>
      <c r="O104" s="234"/>
      <c r="P104" s="234"/>
      <c r="Q104" s="234"/>
      <c r="R104" s="234"/>
      <c r="S104" s="234"/>
      <c r="T104" s="235"/>
      <c r="AT104" s="236" t="s">
        <v>136</v>
      </c>
      <c r="AU104" s="236" t="s">
        <v>89</v>
      </c>
      <c r="AV104" s="12" t="s">
        <v>89</v>
      </c>
      <c r="AW104" s="12" t="s">
        <v>4</v>
      </c>
      <c r="AX104" s="12" t="s">
        <v>87</v>
      </c>
      <c r="AY104" s="236" t="s">
        <v>125</v>
      </c>
    </row>
    <row r="105" s="1" customFormat="1" ht="36" customHeight="1">
      <c r="B105" s="37"/>
      <c r="C105" s="210" t="s">
        <v>154</v>
      </c>
      <c r="D105" s="210" t="s">
        <v>127</v>
      </c>
      <c r="E105" s="211" t="s">
        <v>155</v>
      </c>
      <c r="F105" s="212" t="s">
        <v>156</v>
      </c>
      <c r="G105" s="213" t="s">
        <v>157</v>
      </c>
      <c r="H105" s="214">
        <v>672.13099999999997</v>
      </c>
      <c r="I105" s="215"/>
      <c r="J105" s="216">
        <f>ROUND(I105*H105,2)</f>
        <v>0</v>
      </c>
      <c r="K105" s="212" t="s">
        <v>131</v>
      </c>
      <c r="L105" s="42"/>
      <c r="M105" s="217" t="s">
        <v>32</v>
      </c>
      <c r="N105" s="218" t="s">
        <v>50</v>
      </c>
      <c r="O105" s="82"/>
      <c r="P105" s="219">
        <f>O105*H105</f>
        <v>0</v>
      </c>
      <c r="Q105" s="219">
        <v>0</v>
      </c>
      <c r="R105" s="219">
        <f>Q105*H105</f>
        <v>0</v>
      </c>
      <c r="S105" s="219">
        <v>0</v>
      </c>
      <c r="T105" s="220">
        <f>S105*H105</f>
        <v>0</v>
      </c>
      <c r="AR105" s="221" t="s">
        <v>132</v>
      </c>
      <c r="AT105" s="221" t="s">
        <v>127</v>
      </c>
      <c r="AU105" s="221" t="s">
        <v>89</v>
      </c>
      <c r="AY105" s="15" t="s">
        <v>125</v>
      </c>
      <c r="BE105" s="222">
        <f>IF(N105="základní",J105,0)</f>
        <v>0</v>
      </c>
      <c r="BF105" s="222">
        <f>IF(N105="snížená",J105,0)</f>
        <v>0</v>
      </c>
      <c r="BG105" s="222">
        <f>IF(N105="zákl. přenesená",J105,0)</f>
        <v>0</v>
      </c>
      <c r="BH105" s="222">
        <f>IF(N105="sníž. přenesená",J105,0)</f>
        <v>0</v>
      </c>
      <c r="BI105" s="222">
        <f>IF(N105="nulová",J105,0)</f>
        <v>0</v>
      </c>
      <c r="BJ105" s="15" t="s">
        <v>87</v>
      </c>
      <c r="BK105" s="222">
        <f>ROUND(I105*H105,2)</f>
        <v>0</v>
      </c>
      <c r="BL105" s="15" t="s">
        <v>132</v>
      </c>
      <c r="BM105" s="221" t="s">
        <v>158</v>
      </c>
    </row>
    <row r="106" s="1" customFormat="1">
      <c r="B106" s="37"/>
      <c r="C106" s="38"/>
      <c r="D106" s="223" t="s">
        <v>134</v>
      </c>
      <c r="E106" s="38"/>
      <c r="F106" s="224" t="s">
        <v>159</v>
      </c>
      <c r="G106" s="38"/>
      <c r="H106" s="38"/>
      <c r="I106" s="134"/>
      <c r="J106" s="38"/>
      <c r="K106" s="38"/>
      <c r="L106" s="42"/>
      <c r="M106" s="225"/>
      <c r="N106" s="82"/>
      <c r="O106" s="82"/>
      <c r="P106" s="82"/>
      <c r="Q106" s="82"/>
      <c r="R106" s="82"/>
      <c r="S106" s="82"/>
      <c r="T106" s="83"/>
      <c r="AT106" s="15" t="s">
        <v>134</v>
      </c>
      <c r="AU106" s="15" t="s">
        <v>89</v>
      </c>
    </row>
    <row r="107" s="12" customFormat="1">
      <c r="B107" s="226"/>
      <c r="C107" s="227"/>
      <c r="D107" s="223" t="s">
        <v>136</v>
      </c>
      <c r="E107" s="228" t="s">
        <v>32</v>
      </c>
      <c r="F107" s="229" t="s">
        <v>160</v>
      </c>
      <c r="G107" s="227"/>
      <c r="H107" s="230">
        <v>384.07499999999999</v>
      </c>
      <c r="I107" s="231"/>
      <c r="J107" s="227"/>
      <c r="K107" s="227"/>
      <c r="L107" s="232"/>
      <c r="M107" s="233"/>
      <c r="N107" s="234"/>
      <c r="O107" s="234"/>
      <c r="P107" s="234"/>
      <c r="Q107" s="234"/>
      <c r="R107" s="234"/>
      <c r="S107" s="234"/>
      <c r="T107" s="235"/>
      <c r="AT107" s="236" t="s">
        <v>136</v>
      </c>
      <c r="AU107" s="236" t="s">
        <v>89</v>
      </c>
      <c r="AV107" s="12" t="s">
        <v>89</v>
      </c>
      <c r="AW107" s="12" t="s">
        <v>39</v>
      </c>
      <c r="AX107" s="12" t="s">
        <v>79</v>
      </c>
      <c r="AY107" s="236" t="s">
        <v>125</v>
      </c>
    </row>
    <row r="108" s="12" customFormat="1">
      <c r="B108" s="226"/>
      <c r="C108" s="227"/>
      <c r="D108" s="223" t="s">
        <v>136</v>
      </c>
      <c r="E108" s="227"/>
      <c r="F108" s="229" t="s">
        <v>161</v>
      </c>
      <c r="G108" s="227"/>
      <c r="H108" s="230">
        <v>672.13099999999997</v>
      </c>
      <c r="I108" s="231"/>
      <c r="J108" s="227"/>
      <c r="K108" s="227"/>
      <c r="L108" s="232"/>
      <c r="M108" s="233"/>
      <c r="N108" s="234"/>
      <c r="O108" s="234"/>
      <c r="P108" s="234"/>
      <c r="Q108" s="234"/>
      <c r="R108" s="234"/>
      <c r="S108" s="234"/>
      <c r="T108" s="235"/>
      <c r="AT108" s="236" t="s">
        <v>136</v>
      </c>
      <c r="AU108" s="236" t="s">
        <v>89</v>
      </c>
      <c r="AV108" s="12" t="s">
        <v>89</v>
      </c>
      <c r="AW108" s="12" t="s">
        <v>4</v>
      </c>
      <c r="AX108" s="12" t="s">
        <v>87</v>
      </c>
      <c r="AY108" s="236" t="s">
        <v>125</v>
      </c>
    </row>
    <row r="109" s="1" customFormat="1" ht="24" customHeight="1">
      <c r="B109" s="37"/>
      <c r="C109" s="210" t="s">
        <v>162</v>
      </c>
      <c r="D109" s="210" t="s">
        <v>127</v>
      </c>
      <c r="E109" s="211" t="s">
        <v>163</v>
      </c>
      <c r="F109" s="212" t="s">
        <v>164</v>
      </c>
      <c r="G109" s="213" t="s">
        <v>165</v>
      </c>
      <c r="H109" s="214">
        <v>853.5</v>
      </c>
      <c r="I109" s="215"/>
      <c r="J109" s="216">
        <f>ROUND(I109*H109,2)</f>
        <v>0</v>
      </c>
      <c r="K109" s="212" t="s">
        <v>131</v>
      </c>
      <c r="L109" s="42"/>
      <c r="M109" s="217" t="s">
        <v>32</v>
      </c>
      <c r="N109" s="218" t="s">
        <v>50</v>
      </c>
      <c r="O109" s="82"/>
      <c r="P109" s="219">
        <f>O109*H109</f>
        <v>0</v>
      </c>
      <c r="Q109" s="219">
        <v>0</v>
      </c>
      <c r="R109" s="219">
        <f>Q109*H109</f>
        <v>0</v>
      </c>
      <c r="S109" s="219">
        <v>0</v>
      </c>
      <c r="T109" s="220">
        <f>S109*H109</f>
        <v>0</v>
      </c>
      <c r="AR109" s="221" t="s">
        <v>132</v>
      </c>
      <c r="AT109" s="221" t="s">
        <v>127</v>
      </c>
      <c r="AU109" s="221" t="s">
        <v>89</v>
      </c>
      <c r="AY109" s="15" t="s">
        <v>125</v>
      </c>
      <c r="BE109" s="222">
        <f>IF(N109="základní",J109,0)</f>
        <v>0</v>
      </c>
      <c r="BF109" s="222">
        <f>IF(N109="snížená",J109,0)</f>
        <v>0</v>
      </c>
      <c r="BG109" s="222">
        <f>IF(N109="zákl. přenesená",J109,0)</f>
        <v>0</v>
      </c>
      <c r="BH109" s="222">
        <f>IF(N109="sníž. přenesená",J109,0)</f>
        <v>0</v>
      </c>
      <c r="BI109" s="222">
        <f>IF(N109="nulová",J109,0)</f>
        <v>0</v>
      </c>
      <c r="BJ109" s="15" t="s">
        <v>87</v>
      </c>
      <c r="BK109" s="222">
        <f>ROUND(I109*H109,2)</f>
        <v>0</v>
      </c>
      <c r="BL109" s="15" t="s">
        <v>132</v>
      </c>
      <c r="BM109" s="221" t="s">
        <v>166</v>
      </c>
    </row>
    <row r="110" s="1" customFormat="1">
      <c r="B110" s="37"/>
      <c r="C110" s="38"/>
      <c r="D110" s="223" t="s">
        <v>134</v>
      </c>
      <c r="E110" s="38"/>
      <c r="F110" s="224" t="s">
        <v>167</v>
      </c>
      <c r="G110" s="38"/>
      <c r="H110" s="38"/>
      <c r="I110" s="134"/>
      <c r="J110" s="38"/>
      <c r="K110" s="38"/>
      <c r="L110" s="42"/>
      <c r="M110" s="225"/>
      <c r="N110" s="82"/>
      <c r="O110" s="82"/>
      <c r="P110" s="82"/>
      <c r="Q110" s="82"/>
      <c r="R110" s="82"/>
      <c r="S110" s="82"/>
      <c r="T110" s="83"/>
      <c r="AT110" s="15" t="s">
        <v>134</v>
      </c>
      <c r="AU110" s="15" t="s">
        <v>89</v>
      </c>
    </row>
    <row r="111" s="12" customFormat="1">
      <c r="B111" s="226"/>
      <c r="C111" s="227"/>
      <c r="D111" s="223" t="s">
        <v>136</v>
      </c>
      <c r="E111" s="228" t="s">
        <v>32</v>
      </c>
      <c r="F111" s="229" t="s">
        <v>168</v>
      </c>
      <c r="G111" s="227"/>
      <c r="H111" s="230">
        <v>853.5</v>
      </c>
      <c r="I111" s="231"/>
      <c r="J111" s="227"/>
      <c r="K111" s="227"/>
      <c r="L111" s="232"/>
      <c r="M111" s="233"/>
      <c r="N111" s="234"/>
      <c r="O111" s="234"/>
      <c r="P111" s="234"/>
      <c r="Q111" s="234"/>
      <c r="R111" s="234"/>
      <c r="S111" s="234"/>
      <c r="T111" s="235"/>
      <c r="AT111" s="236" t="s">
        <v>136</v>
      </c>
      <c r="AU111" s="236" t="s">
        <v>89</v>
      </c>
      <c r="AV111" s="12" t="s">
        <v>89</v>
      </c>
      <c r="AW111" s="12" t="s">
        <v>39</v>
      </c>
      <c r="AX111" s="12" t="s">
        <v>79</v>
      </c>
      <c r="AY111" s="236" t="s">
        <v>125</v>
      </c>
    </row>
    <row r="112" s="11" customFormat="1" ht="22.8" customHeight="1">
      <c r="B112" s="194"/>
      <c r="C112" s="195"/>
      <c r="D112" s="196" t="s">
        <v>78</v>
      </c>
      <c r="E112" s="208" t="s">
        <v>89</v>
      </c>
      <c r="F112" s="208" t="s">
        <v>169</v>
      </c>
      <c r="G112" s="195"/>
      <c r="H112" s="195"/>
      <c r="I112" s="198"/>
      <c r="J112" s="209">
        <f>BK112</f>
        <v>0</v>
      </c>
      <c r="K112" s="195"/>
      <c r="L112" s="200"/>
      <c r="M112" s="201"/>
      <c r="N112" s="202"/>
      <c r="O112" s="202"/>
      <c r="P112" s="203">
        <f>SUM(P113:P115)</f>
        <v>0</v>
      </c>
      <c r="Q112" s="202"/>
      <c r="R112" s="203">
        <f>SUM(R113:R115)</f>
        <v>3.6552707999999998</v>
      </c>
      <c r="S112" s="202"/>
      <c r="T112" s="204">
        <f>SUM(T113:T115)</f>
        <v>0</v>
      </c>
      <c r="AR112" s="205" t="s">
        <v>87</v>
      </c>
      <c r="AT112" s="206" t="s">
        <v>78</v>
      </c>
      <c r="AU112" s="206" t="s">
        <v>87</v>
      </c>
      <c r="AY112" s="205" t="s">
        <v>125</v>
      </c>
      <c r="BK112" s="207">
        <f>SUM(BK113:BK115)</f>
        <v>0</v>
      </c>
    </row>
    <row r="113" s="1" customFormat="1" ht="24" customHeight="1">
      <c r="B113" s="37"/>
      <c r="C113" s="210" t="s">
        <v>170</v>
      </c>
      <c r="D113" s="210" t="s">
        <v>127</v>
      </c>
      <c r="E113" s="211" t="s">
        <v>171</v>
      </c>
      <c r="F113" s="212" t="s">
        <v>172</v>
      </c>
      <c r="G113" s="213" t="s">
        <v>130</v>
      </c>
      <c r="H113" s="214">
        <v>1.6200000000000001</v>
      </c>
      <c r="I113" s="215"/>
      <c r="J113" s="216">
        <f>ROUND(I113*H113,2)</f>
        <v>0</v>
      </c>
      <c r="K113" s="212" t="s">
        <v>173</v>
      </c>
      <c r="L113" s="42"/>
      <c r="M113" s="217" t="s">
        <v>32</v>
      </c>
      <c r="N113" s="218" t="s">
        <v>50</v>
      </c>
      <c r="O113" s="82"/>
      <c r="P113" s="219">
        <f>O113*H113</f>
        <v>0</v>
      </c>
      <c r="Q113" s="219">
        <v>2.2563399999999998</v>
      </c>
      <c r="R113" s="219">
        <f>Q113*H113</f>
        <v>3.6552707999999998</v>
      </c>
      <c r="S113" s="219">
        <v>0</v>
      </c>
      <c r="T113" s="220">
        <f>S113*H113</f>
        <v>0</v>
      </c>
      <c r="AR113" s="221" t="s">
        <v>132</v>
      </c>
      <c r="AT113" s="221" t="s">
        <v>127</v>
      </c>
      <c r="AU113" s="221" t="s">
        <v>89</v>
      </c>
      <c r="AY113" s="15" t="s">
        <v>125</v>
      </c>
      <c r="BE113" s="222">
        <f>IF(N113="základní",J113,0)</f>
        <v>0</v>
      </c>
      <c r="BF113" s="222">
        <f>IF(N113="snížená",J113,0)</f>
        <v>0</v>
      </c>
      <c r="BG113" s="222">
        <f>IF(N113="zákl. přenesená",J113,0)</f>
        <v>0</v>
      </c>
      <c r="BH113" s="222">
        <f>IF(N113="sníž. přenesená",J113,0)</f>
        <v>0</v>
      </c>
      <c r="BI113" s="222">
        <f>IF(N113="nulová",J113,0)</f>
        <v>0</v>
      </c>
      <c r="BJ113" s="15" t="s">
        <v>87</v>
      </c>
      <c r="BK113" s="222">
        <f>ROUND(I113*H113,2)</f>
        <v>0</v>
      </c>
      <c r="BL113" s="15" t="s">
        <v>132</v>
      </c>
      <c r="BM113" s="221" t="s">
        <v>174</v>
      </c>
    </row>
    <row r="114" s="1" customFormat="1">
      <c r="B114" s="37"/>
      <c r="C114" s="38"/>
      <c r="D114" s="223" t="s">
        <v>134</v>
      </c>
      <c r="E114" s="38"/>
      <c r="F114" s="224" t="s">
        <v>175</v>
      </c>
      <c r="G114" s="38"/>
      <c r="H114" s="38"/>
      <c r="I114" s="134"/>
      <c r="J114" s="38"/>
      <c r="K114" s="38"/>
      <c r="L114" s="42"/>
      <c r="M114" s="225"/>
      <c r="N114" s="82"/>
      <c r="O114" s="82"/>
      <c r="P114" s="82"/>
      <c r="Q114" s="82"/>
      <c r="R114" s="82"/>
      <c r="S114" s="82"/>
      <c r="T114" s="83"/>
      <c r="AT114" s="15" t="s">
        <v>134</v>
      </c>
      <c r="AU114" s="15" t="s">
        <v>89</v>
      </c>
    </row>
    <row r="115" s="12" customFormat="1">
      <c r="B115" s="226"/>
      <c r="C115" s="227"/>
      <c r="D115" s="223" t="s">
        <v>136</v>
      </c>
      <c r="E115" s="228" t="s">
        <v>32</v>
      </c>
      <c r="F115" s="229" t="s">
        <v>176</v>
      </c>
      <c r="G115" s="227"/>
      <c r="H115" s="230">
        <v>1.6200000000000001</v>
      </c>
      <c r="I115" s="231"/>
      <c r="J115" s="227"/>
      <c r="K115" s="227"/>
      <c r="L115" s="232"/>
      <c r="M115" s="233"/>
      <c r="N115" s="234"/>
      <c r="O115" s="234"/>
      <c r="P115" s="234"/>
      <c r="Q115" s="234"/>
      <c r="R115" s="234"/>
      <c r="S115" s="234"/>
      <c r="T115" s="235"/>
      <c r="AT115" s="236" t="s">
        <v>136</v>
      </c>
      <c r="AU115" s="236" t="s">
        <v>89</v>
      </c>
      <c r="AV115" s="12" t="s">
        <v>89</v>
      </c>
      <c r="AW115" s="12" t="s">
        <v>39</v>
      </c>
      <c r="AX115" s="12" t="s">
        <v>79</v>
      </c>
      <c r="AY115" s="236" t="s">
        <v>125</v>
      </c>
    </row>
    <row r="116" s="11" customFormat="1" ht="22.8" customHeight="1">
      <c r="B116" s="194"/>
      <c r="C116" s="195"/>
      <c r="D116" s="196" t="s">
        <v>78</v>
      </c>
      <c r="E116" s="208" t="s">
        <v>142</v>
      </c>
      <c r="F116" s="208" t="s">
        <v>177</v>
      </c>
      <c r="G116" s="195"/>
      <c r="H116" s="195"/>
      <c r="I116" s="198"/>
      <c r="J116" s="209">
        <f>BK116</f>
        <v>0</v>
      </c>
      <c r="K116" s="195"/>
      <c r="L116" s="200"/>
      <c r="M116" s="201"/>
      <c r="N116" s="202"/>
      <c r="O116" s="202"/>
      <c r="P116" s="203">
        <f>SUM(P117:P125)</f>
        <v>0</v>
      </c>
      <c r="Q116" s="202"/>
      <c r="R116" s="203">
        <f>SUM(R117:R125)</f>
        <v>1.2644177999999999</v>
      </c>
      <c r="S116" s="202"/>
      <c r="T116" s="204">
        <f>SUM(T117:T125)</f>
        <v>0</v>
      </c>
      <c r="AR116" s="205" t="s">
        <v>87</v>
      </c>
      <c r="AT116" s="206" t="s">
        <v>78</v>
      </c>
      <c r="AU116" s="206" t="s">
        <v>87</v>
      </c>
      <c r="AY116" s="205" t="s">
        <v>125</v>
      </c>
      <c r="BK116" s="207">
        <f>SUM(BK117:BK125)</f>
        <v>0</v>
      </c>
    </row>
    <row r="117" s="1" customFormat="1" ht="48" customHeight="1">
      <c r="B117" s="37"/>
      <c r="C117" s="210" t="s">
        <v>178</v>
      </c>
      <c r="D117" s="210" t="s">
        <v>127</v>
      </c>
      <c r="E117" s="211" t="s">
        <v>179</v>
      </c>
      <c r="F117" s="212" t="s">
        <v>180</v>
      </c>
      <c r="G117" s="213" t="s">
        <v>165</v>
      </c>
      <c r="H117" s="214">
        <v>4.5</v>
      </c>
      <c r="I117" s="215"/>
      <c r="J117" s="216">
        <f>ROUND(I117*H117,2)</f>
        <v>0</v>
      </c>
      <c r="K117" s="212" t="s">
        <v>173</v>
      </c>
      <c r="L117" s="42"/>
      <c r="M117" s="217" t="s">
        <v>32</v>
      </c>
      <c r="N117" s="218" t="s">
        <v>50</v>
      </c>
      <c r="O117" s="82"/>
      <c r="P117" s="219">
        <f>O117*H117</f>
        <v>0</v>
      </c>
      <c r="Q117" s="219">
        <v>0.22241</v>
      </c>
      <c r="R117" s="219">
        <f>Q117*H117</f>
        <v>1.000845</v>
      </c>
      <c r="S117" s="219">
        <v>0</v>
      </c>
      <c r="T117" s="220">
        <f>S117*H117</f>
        <v>0</v>
      </c>
      <c r="AR117" s="221" t="s">
        <v>132</v>
      </c>
      <c r="AT117" s="221" t="s">
        <v>127</v>
      </c>
      <c r="AU117" s="221" t="s">
        <v>89</v>
      </c>
      <c r="AY117" s="15" t="s">
        <v>125</v>
      </c>
      <c r="BE117" s="222">
        <f>IF(N117="základní",J117,0)</f>
        <v>0</v>
      </c>
      <c r="BF117" s="222">
        <f>IF(N117="snížená",J117,0)</f>
        <v>0</v>
      </c>
      <c r="BG117" s="222">
        <f>IF(N117="zákl. přenesená",J117,0)</f>
        <v>0</v>
      </c>
      <c r="BH117" s="222">
        <f>IF(N117="sníž. přenesená",J117,0)</f>
        <v>0</v>
      </c>
      <c r="BI117" s="222">
        <f>IF(N117="nulová",J117,0)</f>
        <v>0</v>
      </c>
      <c r="BJ117" s="15" t="s">
        <v>87</v>
      </c>
      <c r="BK117" s="222">
        <f>ROUND(I117*H117,2)</f>
        <v>0</v>
      </c>
      <c r="BL117" s="15" t="s">
        <v>132</v>
      </c>
      <c r="BM117" s="221" t="s">
        <v>181</v>
      </c>
    </row>
    <row r="118" s="1" customFormat="1">
      <c r="B118" s="37"/>
      <c r="C118" s="38"/>
      <c r="D118" s="223" t="s">
        <v>134</v>
      </c>
      <c r="E118" s="38"/>
      <c r="F118" s="224" t="s">
        <v>182</v>
      </c>
      <c r="G118" s="38"/>
      <c r="H118" s="38"/>
      <c r="I118" s="134"/>
      <c r="J118" s="38"/>
      <c r="K118" s="38"/>
      <c r="L118" s="42"/>
      <c r="M118" s="225"/>
      <c r="N118" s="82"/>
      <c r="O118" s="82"/>
      <c r="P118" s="82"/>
      <c r="Q118" s="82"/>
      <c r="R118" s="82"/>
      <c r="S118" s="82"/>
      <c r="T118" s="83"/>
      <c r="AT118" s="15" t="s">
        <v>134</v>
      </c>
      <c r="AU118" s="15" t="s">
        <v>89</v>
      </c>
    </row>
    <row r="119" s="12" customFormat="1">
      <c r="B119" s="226"/>
      <c r="C119" s="227"/>
      <c r="D119" s="223" t="s">
        <v>136</v>
      </c>
      <c r="E119" s="228" t="s">
        <v>32</v>
      </c>
      <c r="F119" s="229" t="s">
        <v>183</v>
      </c>
      <c r="G119" s="227"/>
      <c r="H119" s="230">
        <v>4.5</v>
      </c>
      <c r="I119" s="231"/>
      <c r="J119" s="227"/>
      <c r="K119" s="227"/>
      <c r="L119" s="232"/>
      <c r="M119" s="233"/>
      <c r="N119" s="234"/>
      <c r="O119" s="234"/>
      <c r="P119" s="234"/>
      <c r="Q119" s="234"/>
      <c r="R119" s="234"/>
      <c r="S119" s="234"/>
      <c r="T119" s="235"/>
      <c r="AT119" s="236" t="s">
        <v>136</v>
      </c>
      <c r="AU119" s="236" t="s">
        <v>89</v>
      </c>
      <c r="AV119" s="12" t="s">
        <v>89</v>
      </c>
      <c r="AW119" s="12" t="s">
        <v>39</v>
      </c>
      <c r="AX119" s="12" t="s">
        <v>79</v>
      </c>
      <c r="AY119" s="236" t="s">
        <v>125</v>
      </c>
    </row>
    <row r="120" s="1" customFormat="1" ht="48" customHeight="1">
      <c r="B120" s="37"/>
      <c r="C120" s="210" t="s">
        <v>184</v>
      </c>
      <c r="D120" s="210" t="s">
        <v>127</v>
      </c>
      <c r="E120" s="211" t="s">
        <v>185</v>
      </c>
      <c r="F120" s="212" t="s">
        <v>186</v>
      </c>
      <c r="G120" s="213" t="s">
        <v>187</v>
      </c>
      <c r="H120" s="214">
        <v>4.5</v>
      </c>
      <c r="I120" s="215"/>
      <c r="J120" s="216">
        <f>ROUND(I120*H120,2)</f>
        <v>0</v>
      </c>
      <c r="K120" s="212" t="s">
        <v>173</v>
      </c>
      <c r="L120" s="42"/>
      <c r="M120" s="217" t="s">
        <v>32</v>
      </c>
      <c r="N120" s="218" t="s">
        <v>50</v>
      </c>
      <c r="O120" s="82"/>
      <c r="P120" s="219">
        <f>O120*H120</f>
        <v>0</v>
      </c>
      <c r="Q120" s="219">
        <v>0.036400000000000002</v>
      </c>
      <c r="R120" s="219">
        <f>Q120*H120</f>
        <v>0.1638</v>
      </c>
      <c r="S120" s="219">
        <v>0</v>
      </c>
      <c r="T120" s="220">
        <f>S120*H120</f>
        <v>0</v>
      </c>
      <c r="AR120" s="221" t="s">
        <v>132</v>
      </c>
      <c r="AT120" s="221" t="s">
        <v>127</v>
      </c>
      <c r="AU120" s="221" t="s">
        <v>89</v>
      </c>
      <c r="AY120" s="15" t="s">
        <v>125</v>
      </c>
      <c r="BE120" s="222">
        <f>IF(N120="základní",J120,0)</f>
        <v>0</v>
      </c>
      <c r="BF120" s="222">
        <f>IF(N120="snížená",J120,0)</f>
        <v>0</v>
      </c>
      <c r="BG120" s="222">
        <f>IF(N120="zákl. přenesená",J120,0)</f>
        <v>0</v>
      </c>
      <c r="BH120" s="222">
        <f>IF(N120="sníž. přenesená",J120,0)</f>
        <v>0</v>
      </c>
      <c r="BI120" s="222">
        <f>IF(N120="nulová",J120,0)</f>
        <v>0</v>
      </c>
      <c r="BJ120" s="15" t="s">
        <v>87</v>
      </c>
      <c r="BK120" s="222">
        <f>ROUND(I120*H120,2)</f>
        <v>0</v>
      </c>
      <c r="BL120" s="15" t="s">
        <v>132</v>
      </c>
      <c r="BM120" s="221" t="s">
        <v>188</v>
      </c>
    </row>
    <row r="121" s="1" customFormat="1">
      <c r="B121" s="37"/>
      <c r="C121" s="38"/>
      <c r="D121" s="223" t="s">
        <v>134</v>
      </c>
      <c r="E121" s="38"/>
      <c r="F121" s="224" t="s">
        <v>182</v>
      </c>
      <c r="G121" s="38"/>
      <c r="H121" s="38"/>
      <c r="I121" s="134"/>
      <c r="J121" s="38"/>
      <c r="K121" s="38"/>
      <c r="L121" s="42"/>
      <c r="M121" s="225"/>
      <c r="N121" s="82"/>
      <c r="O121" s="82"/>
      <c r="P121" s="82"/>
      <c r="Q121" s="82"/>
      <c r="R121" s="82"/>
      <c r="S121" s="82"/>
      <c r="T121" s="83"/>
      <c r="AT121" s="15" t="s">
        <v>134</v>
      </c>
      <c r="AU121" s="15" t="s">
        <v>89</v>
      </c>
    </row>
    <row r="122" s="12" customFormat="1">
      <c r="B122" s="226"/>
      <c r="C122" s="227"/>
      <c r="D122" s="223" t="s">
        <v>136</v>
      </c>
      <c r="E122" s="228" t="s">
        <v>32</v>
      </c>
      <c r="F122" s="229" t="s">
        <v>189</v>
      </c>
      <c r="G122" s="227"/>
      <c r="H122" s="230">
        <v>4.5</v>
      </c>
      <c r="I122" s="231"/>
      <c r="J122" s="227"/>
      <c r="K122" s="227"/>
      <c r="L122" s="232"/>
      <c r="M122" s="233"/>
      <c r="N122" s="234"/>
      <c r="O122" s="234"/>
      <c r="P122" s="234"/>
      <c r="Q122" s="234"/>
      <c r="R122" s="234"/>
      <c r="S122" s="234"/>
      <c r="T122" s="235"/>
      <c r="AT122" s="236" t="s">
        <v>136</v>
      </c>
      <c r="AU122" s="236" t="s">
        <v>89</v>
      </c>
      <c r="AV122" s="12" t="s">
        <v>89</v>
      </c>
      <c r="AW122" s="12" t="s">
        <v>39</v>
      </c>
      <c r="AX122" s="12" t="s">
        <v>79</v>
      </c>
      <c r="AY122" s="236" t="s">
        <v>125</v>
      </c>
    </row>
    <row r="123" s="1" customFormat="1" ht="24" customHeight="1">
      <c r="B123" s="37"/>
      <c r="C123" s="210" t="s">
        <v>190</v>
      </c>
      <c r="D123" s="210" t="s">
        <v>127</v>
      </c>
      <c r="E123" s="211" t="s">
        <v>191</v>
      </c>
      <c r="F123" s="212" t="s">
        <v>192</v>
      </c>
      <c r="G123" s="213" t="s">
        <v>157</v>
      </c>
      <c r="H123" s="214">
        <v>0.095000000000000001</v>
      </c>
      <c r="I123" s="215"/>
      <c r="J123" s="216">
        <f>ROUND(I123*H123,2)</f>
        <v>0</v>
      </c>
      <c r="K123" s="212" t="s">
        <v>173</v>
      </c>
      <c r="L123" s="42"/>
      <c r="M123" s="217" t="s">
        <v>32</v>
      </c>
      <c r="N123" s="218" t="s">
        <v>50</v>
      </c>
      <c r="O123" s="82"/>
      <c r="P123" s="219">
        <f>O123*H123</f>
        <v>0</v>
      </c>
      <c r="Q123" s="219">
        <v>1.0502400000000001</v>
      </c>
      <c r="R123" s="219">
        <f>Q123*H123</f>
        <v>0.099772800000000009</v>
      </c>
      <c r="S123" s="219">
        <v>0</v>
      </c>
      <c r="T123" s="220">
        <f>S123*H123</f>
        <v>0</v>
      </c>
      <c r="AR123" s="221" t="s">
        <v>132</v>
      </c>
      <c r="AT123" s="221" t="s">
        <v>127</v>
      </c>
      <c r="AU123" s="221" t="s">
        <v>89</v>
      </c>
      <c r="AY123" s="15" t="s">
        <v>125</v>
      </c>
      <c r="BE123" s="222">
        <f>IF(N123="základní",J123,0)</f>
        <v>0</v>
      </c>
      <c r="BF123" s="222">
        <f>IF(N123="snížená",J123,0)</f>
        <v>0</v>
      </c>
      <c r="BG123" s="222">
        <f>IF(N123="zákl. přenesená",J123,0)</f>
        <v>0</v>
      </c>
      <c r="BH123" s="222">
        <f>IF(N123="sníž. přenesená",J123,0)</f>
        <v>0</v>
      </c>
      <c r="BI123" s="222">
        <f>IF(N123="nulová",J123,0)</f>
        <v>0</v>
      </c>
      <c r="BJ123" s="15" t="s">
        <v>87</v>
      </c>
      <c r="BK123" s="222">
        <f>ROUND(I123*H123,2)</f>
        <v>0</v>
      </c>
      <c r="BL123" s="15" t="s">
        <v>132</v>
      </c>
      <c r="BM123" s="221" t="s">
        <v>193</v>
      </c>
    </row>
    <row r="124" s="12" customFormat="1">
      <c r="B124" s="226"/>
      <c r="C124" s="227"/>
      <c r="D124" s="223" t="s">
        <v>136</v>
      </c>
      <c r="E124" s="228" t="s">
        <v>32</v>
      </c>
      <c r="F124" s="229" t="s">
        <v>194</v>
      </c>
      <c r="G124" s="227"/>
      <c r="H124" s="230">
        <v>0.060999999999999999</v>
      </c>
      <c r="I124" s="231"/>
      <c r="J124" s="227"/>
      <c r="K124" s="227"/>
      <c r="L124" s="232"/>
      <c r="M124" s="233"/>
      <c r="N124" s="234"/>
      <c r="O124" s="234"/>
      <c r="P124" s="234"/>
      <c r="Q124" s="234"/>
      <c r="R124" s="234"/>
      <c r="S124" s="234"/>
      <c r="T124" s="235"/>
      <c r="AT124" s="236" t="s">
        <v>136</v>
      </c>
      <c r="AU124" s="236" t="s">
        <v>89</v>
      </c>
      <c r="AV124" s="12" t="s">
        <v>89</v>
      </c>
      <c r="AW124" s="12" t="s">
        <v>39</v>
      </c>
      <c r="AX124" s="12" t="s">
        <v>79</v>
      </c>
      <c r="AY124" s="236" t="s">
        <v>125</v>
      </c>
    </row>
    <row r="125" s="12" customFormat="1">
      <c r="B125" s="226"/>
      <c r="C125" s="227"/>
      <c r="D125" s="223" t="s">
        <v>136</v>
      </c>
      <c r="E125" s="228" t="s">
        <v>32</v>
      </c>
      <c r="F125" s="229" t="s">
        <v>195</v>
      </c>
      <c r="G125" s="227"/>
      <c r="H125" s="230">
        <v>0.034000000000000002</v>
      </c>
      <c r="I125" s="231"/>
      <c r="J125" s="227"/>
      <c r="K125" s="227"/>
      <c r="L125" s="232"/>
      <c r="M125" s="233"/>
      <c r="N125" s="234"/>
      <c r="O125" s="234"/>
      <c r="P125" s="234"/>
      <c r="Q125" s="234"/>
      <c r="R125" s="234"/>
      <c r="S125" s="234"/>
      <c r="T125" s="235"/>
      <c r="AT125" s="236" t="s">
        <v>136</v>
      </c>
      <c r="AU125" s="236" t="s">
        <v>89</v>
      </c>
      <c r="AV125" s="12" t="s">
        <v>89</v>
      </c>
      <c r="AW125" s="12" t="s">
        <v>39</v>
      </c>
      <c r="AX125" s="12" t="s">
        <v>79</v>
      </c>
      <c r="AY125" s="236" t="s">
        <v>125</v>
      </c>
    </row>
    <row r="126" s="11" customFormat="1" ht="22.8" customHeight="1">
      <c r="B126" s="194"/>
      <c r="C126" s="195"/>
      <c r="D126" s="196" t="s">
        <v>78</v>
      </c>
      <c r="E126" s="208" t="s">
        <v>154</v>
      </c>
      <c r="F126" s="208" t="s">
        <v>196</v>
      </c>
      <c r="G126" s="195"/>
      <c r="H126" s="195"/>
      <c r="I126" s="198"/>
      <c r="J126" s="209">
        <f>BK126</f>
        <v>0</v>
      </c>
      <c r="K126" s="195"/>
      <c r="L126" s="200"/>
      <c r="M126" s="201"/>
      <c r="N126" s="202"/>
      <c r="O126" s="202"/>
      <c r="P126" s="203">
        <f>SUM(P127:P140)</f>
        <v>0</v>
      </c>
      <c r="Q126" s="202"/>
      <c r="R126" s="203">
        <f>SUM(R127:R140)</f>
        <v>0</v>
      </c>
      <c r="S126" s="202"/>
      <c r="T126" s="204">
        <f>SUM(T127:T140)</f>
        <v>0</v>
      </c>
      <c r="AR126" s="205" t="s">
        <v>87</v>
      </c>
      <c r="AT126" s="206" t="s">
        <v>78</v>
      </c>
      <c r="AU126" s="206" t="s">
        <v>87</v>
      </c>
      <c r="AY126" s="205" t="s">
        <v>125</v>
      </c>
      <c r="BK126" s="207">
        <f>SUM(BK127:BK140)</f>
        <v>0</v>
      </c>
    </row>
    <row r="127" s="1" customFormat="1" ht="36" customHeight="1">
      <c r="B127" s="37"/>
      <c r="C127" s="210" t="s">
        <v>197</v>
      </c>
      <c r="D127" s="210" t="s">
        <v>127</v>
      </c>
      <c r="E127" s="211" t="s">
        <v>198</v>
      </c>
      <c r="F127" s="212" t="s">
        <v>199</v>
      </c>
      <c r="G127" s="213" t="s">
        <v>165</v>
      </c>
      <c r="H127" s="214">
        <v>1707</v>
      </c>
      <c r="I127" s="215"/>
      <c r="J127" s="216">
        <f>ROUND(I127*H127,2)</f>
        <v>0</v>
      </c>
      <c r="K127" s="212" t="s">
        <v>131</v>
      </c>
      <c r="L127" s="42"/>
      <c r="M127" s="217" t="s">
        <v>32</v>
      </c>
      <c r="N127" s="218" t="s">
        <v>50</v>
      </c>
      <c r="O127" s="82"/>
      <c r="P127" s="219">
        <f>O127*H127</f>
        <v>0</v>
      </c>
      <c r="Q127" s="219">
        <v>0</v>
      </c>
      <c r="R127" s="219">
        <f>Q127*H127</f>
        <v>0</v>
      </c>
      <c r="S127" s="219">
        <v>0</v>
      </c>
      <c r="T127" s="220">
        <f>S127*H127</f>
        <v>0</v>
      </c>
      <c r="AR127" s="221" t="s">
        <v>132</v>
      </c>
      <c r="AT127" s="221" t="s">
        <v>127</v>
      </c>
      <c r="AU127" s="221" t="s">
        <v>89</v>
      </c>
      <c r="AY127" s="15" t="s">
        <v>125</v>
      </c>
      <c r="BE127" s="222">
        <f>IF(N127="základní",J127,0)</f>
        <v>0</v>
      </c>
      <c r="BF127" s="222">
        <f>IF(N127="snížená",J127,0)</f>
        <v>0</v>
      </c>
      <c r="BG127" s="222">
        <f>IF(N127="zákl. přenesená",J127,0)</f>
        <v>0</v>
      </c>
      <c r="BH127" s="222">
        <f>IF(N127="sníž. přenesená",J127,0)</f>
        <v>0</v>
      </c>
      <c r="BI127" s="222">
        <f>IF(N127="nulová",J127,0)</f>
        <v>0</v>
      </c>
      <c r="BJ127" s="15" t="s">
        <v>87</v>
      </c>
      <c r="BK127" s="222">
        <f>ROUND(I127*H127,2)</f>
        <v>0</v>
      </c>
      <c r="BL127" s="15" t="s">
        <v>132</v>
      </c>
      <c r="BM127" s="221" t="s">
        <v>200</v>
      </c>
    </row>
    <row r="128" s="12" customFormat="1">
      <c r="B128" s="226"/>
      <c r="C128" s="227"/>
      <c r="D128" s="223" t="s">
        <v>136</v>
      </c>
      <c r="E128" s="228" t="s">
        <v>32</v>
      </c>
      <c r="F128" s="229" t="s">
        <v>201</v>
      </c>
      <c r="G128" s="227"/>
      <c r="H128" s="230">
        <v>1707</v>
      </c>
      <c r="I128" s="231"/>
      <c r="J128" s="227"/>
      <c r="K128" s="227"/>
      <c r="L128" s="232"/>
      <c r="M128" s="233"/>
      <c r="N128" s="234"/>
      <c r="O128" s="234"/>
      <c r="P128" s="234"/>
      <c r="Q128" s="234"/>
      <c r="R128" s="234"/>
      <c r="S128" s="234"/>
      <c r="T128" s="235"/>
      <c r="AT128" s="236" t="s">
        <v>136</v>
      </c>
      <c r="AU128" s="236" t="s">
        <v>89</v>
      </c>
      <c r="AV128" s="12" t="s">
        <v>89</v>
      </c>
      <c r="AW128" s="12" t="s">
        <v>39</v>
      </c>
      <c r="AX128" s="12" t="s">
        <v>79</v>
      </c>
      <c r="AY128" s="236" t="s">
        <v>125</v>
      </c>
    </row>
    <row r="129" s="1" customFormat="1" ht="24" customHeight="1">
      <c r="B129" s="37"/>
      <c r="C129" s="210" t="s">
        <v>202</v>
      </c>
      <c r="D129" s="210" t="s">
        <v>127</v>
      </c>
      <c r="E129" s="211" t="s">
        <v>203</v>
      </c>
      <c r="F129" s="212" t="s">
        <v>204</v>
      </c>
      <c r="G129" s="213" t="s">
        <v>165</v>
      </c>
      <c r="H129" s="214">
        <v>1707</v>
      </c>
      <c r="I129" s="215"/>
      <c r="J129" s="216">
        <f>ROUND(I129*H129,2)</f>
        <v>0</v>
      </c>
      <c r="K129" s="212" t="s">
        <v>131</v>
      </c>
      <c r="L129" s="42"/>
      <c r="M129" s="217" t="s">
        <v>32</v>
      </c>
      <c r="N129" s="218" t="s">
        <v>50</v>
      </c>
      <c r="O129" s="82"/>
      <c r="P129" s="219">
        <f>O129*H129</f>
        <v>0</v>
      </c>
      <c r="Q129" s="219">
        <v>0</v>
      </c>
      <c r="R129" s="219">
        <f>Q129*H129</f>
        <v>0</v>
      </c>
      <c r="S129" s="219">
        <v>0</v>
      </c>
      <c r="T129" s="220">
        <f>S129*H129</f>
        <v>0</v>
      </c>
      <c r="AR129" s="221" t="s">
        <v>132</v>
      </c>
      <c r="AT129" s="221" t="s">
        <v>127</v>
      </c>
      <c r="AU129" s="221" t="s">
        <v>89</v>
      </c>
      <c r="AY129" s="15" t="s">
        <v>125</v>
      </c>
      <c r="BE129" s="222">
        <f>IF(N129="základní",J129,0)</f>
        <v>0</v>
      </c>
      <c r="BF129" s="222">
        <f>IF(N129="snížená",J129,0)</f>
        <v>0</v>
      </c>
      <c r="BG129" s="222">
        <f>IF(N129="zákl. přenesená",J129,0)</f>
        <v>0</v>
      </c>
      <c r="BH129" s="222">
        <f>IF(N129="sníž. přenesená",J129,0)</f>
        <v>0</v>
      </c>
      <c r="BI129" s="222">
        <f>IF(N129="nulová",J129,0)</f>
        <v>0</v>
      </c>
      <c r="BJ129" s="15" t="s">
        <v>87</v>
      </c>
      <c r="BK129" s="222">
        <f>ROUND(I129*H129,2)</f>
        <v>0</v>
      </c>
      <c r="BL129" s="15" t="s">
        <v>132</v>
      </c>
      <c r="BM129" s="221" t="s">
        <v>205</v>
      </c>
    </row>
    <row r="130" s="12" customFormat="1">
      <c r="B130" s="226"/>
      <c r="C130" s="227"/>
      <c r="D130" s="223" t="s">
        <v>136</v>
      </c>
      <c r="E130" s="228" t="s">
        <v>32</v>
      </c>
      <c r="F130" s="229" t="s">
        <v>206</v>
      </c>
      <c r="G130" s="227"/>
      <c r="H130" s="230">
        <v>1707</v>
      </c>
      <c r="I130" s="231"/>
      <c r="J130" s="227"/>
      <c r="K130" s="227"/>
      <c r="L130" s="232"/>
      <c r="M130" s="233"/>
      <c r="N130" s="234"/>
      <c r="O130" s="234"/>
      <c r="P130" s="234"/>
      <c r="Q130" s="234"/>
      <c r="R130" s="234"/>
      <c r="S130" s="234"/>
      <c r="T130" s="235"/>
      <c r="AT130" s="236" t="s">
        <v>136</v>
      </c>
      <c r="AU130" s="236" t="s">
        <v>89</v>
      </c>
      <c r="AV130" s="12" t="s">
        <v>89</v>
      </c>
      <c r="AW130" s="12" t="s">
        <v>39</v>
      </c>
      <c r="AX130" s="12" t="s">
        <v>79</v>
      </c>
      <c r="AY130" s="236" t="s">
        <v>125</v>
      </c>
    </row>
    <row r="131" s="1" customFormat="1" ht="48" customHeight="1">
      <c r="B131" s="37"/>
      <c r="C131" s="210" t="s">
        <v>207</v>
      </c>
      <c r="D131" s="210" t="s">
        <v>127</v>
      </c>
      <c r="E131" s="211" t="s">
        <v>208</v>
      </c>
      <c r="F131" s="212" t="s">
        <v>209</v>
      </c>
      <c r="G131" s="213" t="s">
        <v>165</v>
      </c>
      <c r="H131" s="214">
        <v>853.5</v>
      </c>
      <c r="I131" s="215"/>
      <c r="J131" s="216">
        <f>ROUND(I131*H131,2)</f>
        <v>0</v>
      </c>
      <c r="K131" s="212" t="s">
        <v>131</v>
      </c>
      <c r="L131" s="42"/>
      <c r="M131" s="217" t="s">
        <v>32</v>
      </c>
      <c r="N131" s="218" t="s">
        <v>50</v>
      </c>
      <c r="O131" s="82"/>
      <c r="P131" s="219">
        <f>O131*H131</f>
        <v>0</v>
      </c>
      <c r="Q131" s="219">
        <v>0</v>
      </c>
      <c r="R131" s="219">
        <f>Q131*H131</f>
        <v>0</v>
      </c>
      <c r="S131" s="219">
        <v>0</v>
      </c>
      <c r="T131" s="220">
        <f>S131*H131</f>
        <v>0</v>
      </c>
      <c r="AR131" s="221" t="s">
        <v>132</v>
      </c>
      <c r="AT131" s="221" t="s">
        <v>127</v>
      </c>
      <c r="AU131" s="221" t="s">
        <v>89</v>
      </c>
      <c r="AY131" s="15" t="s">
        <v>125</v>
      </c>
      <c r="BE131" s="222">
        <f>IF(N131="základní",J131,0)</f>
        <v>0</v>
      </c>
      <c r="BF131" s="222">
        <f>IF(N131="snížená",J131,0)</f>
        <v>0</v>
      </c>
      <c r="BG131" s="222">
        <f>IF(N131="zákl. přenesená",J131,0)</f>
        <v>0</v>
      </c>
      <c r="BH131" s="222">
        <f>IF(N131="sníž. přenesená",J131,0)</f>
        <v>0</v>
      </c>
      <c r="BI131" s="222">
        <f>IF(N131="nulová",J131,0)</f>
        <v>0</v>
      </c>
      <c r="BJ131" s="15" t="s">
        <v>87</v>
      </c>
      <c r="BK131" s="222">
        <f>ROUND(I131*H131,2)</f>
        <v>0</v>
      </c>
      <c r="BL131" s="15" t="s">
        <v>132</v>
      </c>
      <c r="BM131" s="221" t="s">
        <v>210</v>
      </c>
    </row>
    <row r="132" s="1" customFormat="1">
      <c r="B132" s="37"/>
      <c r="C132" s="38"/>
      <c r="D132" s="223" t="s">
        <v>134</v>
      </c>
      <c r="E132" s="38"/>
      <c r="F132" s="224" t="s">
        <v>211</v>
      </c>
      <c r="G132" s="38"/>
      <c r="H132" s="38"/>
      <c r="I132" s="134"/>
      <c r="J132" s="38"/>
      <c r="K132" s="38"/>
      <c r="L132" s="42"/>
      <c r="M132" s="225"/>
      <c r="N132" s="82"/>
      <c r="O132" s="82"/>
      <c r="P132" s="82"/>
      <c r="Q132" s="82"/>
      <c r="R132" s="82"/>
      <c r="S132" s="82"/>
      <c r="T132" s="83"/>
      <c r="AT132" s="15" t="s">
        <v>134</v>
      </c>
      <c r="AU132" s="15" t="s">
        <v>89</v>
      </c>
    </row>
    <row r="133" s="12" customFormat="1">
      <c r="B133" s="226"/>
      <c r="C133" s="227"/>
      <c r="D133" s="223" t="s">
        <v>136</v>
      </c>
      <c r="E133" s="228" t="s">
        <v>32</v>
      </c>
      <c r="F133" s="229" t="s">
        <v>212</v>
      </c>
      <c r="G133" s="227"/>
      <c r="H133" s="230">
        <v>853.5</v>
      </c>
      <c r="I133" s="231"/>
      <c r="J133" s="227"/>
      <c r="K133" s="227"/>
      <c r="L133" s="232"/>
      <c r="M133" s="233"/>
      <c r="N133" s="234"/>
      <c r="O133" s="234"/>
      <c r="P133" s="234"/>
      <c r="Q133" s="234"/>
      <c r="R133" s="234"/>
      <c r="S133" s="234"/>
      <c r="T133" s="235"/>
      <c r="AT133" s="236" t="s">
        <v>136</v>
      </c>
      <c r="AU133" s="236" t="s">
        <v>89</v>
      </c>
      <c r="AV133" s="12" t="s">
        <v>89</v>
      </c>
      <c r="AW133" s="12" t="s">
        <v>39</v>
      </c>
      <c r="AX133" s="12" t="s">
        <v>79</v>
      </c>
      <c r="AY133" s="236" t="s">
        <v>125</v>
      </c>
    </row>
    <row r="134" s="1" customFormat="1" ht="24" customHeight="1">
      <c r="B134" s="37"/>
      <c r="C134" s="210" t="s">
        <v>213</v>
      </c>
      <c r="D134" s="210" t="s">
        <v>127</v>
      </c>
      <c r="E134" s="211" t="s">
        <v>214</v>
      </c>
      <c r="F134" s="212" t="s">
        <v>215</v>
      </c>
      <c r="G134" s="213" t="s">
        <v>165</v>
      </c>
      <c r="H134" s="214">
        <v>853.5</v>
      </c>
      <c r="I134" s="215"/>
      <c r="J134" s="216">
        <f>ROUND(I134*H134,2)</f>
        <v>0</v>
      </c>
      <c r="K134" s="212" t="s">
        <v>131</v>
      </c>
      <c r="L134" s="42"/>
      <c r="M134" s="217" t="s">
        <v>32</v>
      </c>
      <c r="N134" s="218" t="s">
        <v>50</v>
      </c>
      <c r="O134" s="82"/>
      <c r="P134" s="219">
        <f>O134*H134</f>
        <v>0</v>
      </c>
      <c r="Q134" s="219">
        <v>0</v>
      </c>
      <c r="R134" s="219">
        <f>Q134*H134</f>
        <v>0</v>
      </c>
      <c r="S134" s="219">
        <v>0</v>
      </c>
      <c r="T134" s="220">
        <f>S134*H134</f>
        <v>0</v>
      </c>
      <c r="AR134" s="221" t="s">
        <v>132</v>
      </c>
      <c r="AT134" s="221" t="s">
        <v>127</v>
      </c>
      <c r="AU134" s="221" t="s">
        <v>89</v>
      </c>
      <c r="AY134" s="15" t="s">
        <v>125</v>
      </c>
      <c r="BE134" s="222">
        <f>IF(N134="základní",J134,0)</f>
        <v>0</v>
      </c>
      <c r="BF134" s="222">
        <f>IF(N134="snížená",J134,0)</f>
        <v>0</v>
      </c>
      <c r="BG134" s="222">
        <f>IF(N134="zákl. přenesená",J134,0)</f>
        <v>0</v>
      </c>
      <c r="BH134" s="222">
        <f>IF(N134="sníž. přenesená",J134,0)</f>
        <v>0</v>
      </c>
      <c r="BI134" s="222">
        <f>IF(N134="nulová",J134,0)</f>
        <v>0</v>
      </c>
      <c r="BJ134" s="15" t="s">
        <v>87</v>
      </c>
      <c r="BK134" s="222">
        <f>ROUND(I134*H134,2)</f>
        <v>0</v>
      </c>
      <c r="BL134" s="15" t="s">
        <v>132</v>
      </c>
      <c r="BM134" s="221" t="s">
        <v>216</v>
      </c>
    </row>
    <row r="135" s="12" customFormat="1">
      <c r="B135" s="226"/>
      <c r="C135" s="227"/>
      <c r="D135" s="223" t="s">
        <v>136</v>
      </c>
      <c r="E135" s="228" t="s">
        <v>32</v>
      </c>
      <c r="F135" s="229" t="s">
        <v>212</v>
      </c>
      <c r="G135" s="227"/>
      <c r="H135" s="230">
        <v>853.5</v>
      </c>
      <c r="I135" s="231"/>
      <c r="J135" s="227"/>
      <c r="K135" s="227"/>
      <c r="L135" s="232"/>
      <c r="M135" s="233"/>
      <c r="N135" s="234"/>
      <c r="O135" s="234"/>
      <c r="P135" s="234"/>
      <c r="Q135" s="234"/>
      <c r="R135" s="234"/>
      <c r="S135" s="234"/>
      <c r="T135" s="235"/>
      <c r="AT135" s="236" t="s">
        <v>136</v>
      </c>
      <c r="AU135" s="236" t="s">
        <v>89</v>
      </c>
      <c r="AV135" s="12" t="s">
        <v>89</v>
      </c>
      <c r="AW135" s="12" t="s">
        <v>39</v>
      </c>
      <c r="AX135" s="12" t="s">
        <v>79</v>
      </c>
      <c r="AY135" s="236" t="s">
        <v>125</v>
      </c>
    </row>
    <row r="136" s="1" customFormat="1" ht="24" customHeight="1">
      <c r="B136" s="37"/>
      <c r="C136" s="210" t="s">
        <v>8</v>
      </c>
      <c r="D136" s="210" t="s">
        <v>127</v>
      </c>
      <c r="E136" s="211" t="s">
        <v>217</v>
      </c>
      <c r="F136" s="212" t="s">
        <v>218</v>
      </c>
      <c r="G136" s="213" t="s">
        <v>165</v>
      </c>
      <c r="H136" s="214">
        <v>853.5</v>
      </c>
      <c r="I136" s="215"/>
      <c r="J136" s="216">
        <f>ROUND(I136*H136,2)</f>
        <v>0</v>
      </c>
      <c r="K136" s="212" t="s">
        <v>131</v>
      </c>
      <c r="L136" s="42"/>
      <c r="M136" s="217" t="s">
        <v>32</v>
      </c>
      <c r="N136" s="218" t="s">
        <v>50</v>
      </c>
      <c r="O136" s="82"/>
      <c r="P136" s="219">
        <f>O136*H136</f>
        <v>0</v>
      </c>
      <c r="Q136" s="219">
        <v>0</v>
      </c>
      <c r="R136" s="219">
        <f>Q136*H136</f>
        <v>0</v>
      </c>
      <c r="S136" s="219">
        <v>0</v>
      </c>
      <c r="T136" s="220">
        <f>S136*H136</f>
        <v>0</v>
      </c>
      <c r="AR136" s="221" t="s">
        <v>132</v>
      </c>
      <c r="AT136" s="221" t="s">
        <v>127</v>
      </c>
      <c r="AU136" s="221" t="s">
        <v>89</v>
      </c>
      <c r="AY136" s="15" t="s">
        <v>125</v>
      </c>
      <c r="BE136" s="222">
        <f>IF(N136="základní",J136,0)</f>
        <v>0</v>
      </c>
      <c r="BF136" s="222">
        <f>IF(N136="snížená",J136,0)</f>
        <v>0</v>
      </c>
      <c r="BG136" s="222">
        <f>IF(N136="zákl. přenesená",J136,0)</f>
        <v>0</v>
      </c>
      <c r="BH136" s="222">
        <f>IF(N136="sníž. přenesená",J136,0)</f>
        <v>0</v>
      </c>
      <c r="BI136" s="222">
        <f>IF(N136="nulová",J136,0)</f>
        <v>0</v>
      </c>
      <c r="BJ136" s="15" t="s">
        <v>87</v>
      </c>
      <c r="BK136" s="222">
        <f>ROUND(I136*H136,2)</f>
        <v>0</v>
      </c>
      <c r="BL136" s="15" t="s">
        <v>132</v>
      </c>
      <c r="BM136" s="221" t="s">
        <v>219</v>
      </c>
    </row>
    <row r="137" s="12" customFormat="1">
      <c r="B137" s="226"/>
      <c r="C137" s="227"/>
      <c r="D137" s="223" t="s">
        <v>136</v>
      </c>
      <c r="E137" s="228" t="s">
        <v>32</v>
      </c>
      <c r="F137" s="229" t="s">
        <v>212</v>
      </c>
      <c r="G137" s="227"/>
      <c r="H137" s="230">
        <v>853.5</v>
      </c>
      <c r="I137" s="231"/>
      <c r="J137" s="227"/>
      <c r="K137" s="227"/>
      <c r="L137" s="232"/>
      <c r="M137" s="233"/>
      <c r="N137" s="234"/>
      <c r="O137" s="234"/>
      <c r="P137" s="234"/>
      <c r="Q137" s="234"/>
      <c r="R137" s="234"/>
      <c r="S137" s="234"/>
      <c r="T137" s="235"/>
      <c r="AT137" s="236" t="s">
        <v>136</v>
      </c>
      <c r="AU137" s="236" t="s">
        <v>89</v>
      </c>
      <c r="AV137" s="12" t="s">
        <v>89</v>
      </c>
      <c r="AW137" s="12" t="s">
        <v>39</v>
      </c>
      <c r="AX137" s="12" t="s">
        <v>79</v>
      </c>
      <c r="AY137" s="236" t="s">
        <v>125</v>
      </c>
    </row>
    <row r="138" s="1" customFormat="1" ht="36" customHeight="1">
      <c r="B138" s="37"/>
      <c r="C138" s="210" t="s">
        <v>220</v>
      </c>
      <c r="D138" s="210" t="s">
        <v>127</v>
      </c>
      <c r="E138" s="211" t="s">
        <v>221</v>
      </c>
      <c r="F138" s="212" t="s">
        <v>222</v>
      </c>
      <c r="G138" s="213" t="s">
        <v>165</v>
      </c>
      <c r="H138" s="214">
        <v>853.5</v>
      </c>
      <c r="I138" s="215"/>
      <c r="J138" s="216">
        <f>ROUND(I138*H138,2)</f>
        <v>0</v>
      </c>
      <c r="K138" s="212" t="s">
        <v>131</v>
      </c>
      <c r="L138" s="42"/>
      <c r="M138" s="217" t="s">
        <v>32</v>
      </c>
      <c r="N138" s="218" t="s">
        <v>50</v>
      </c>
      <c r="O138" s="82"/>
      <c r="P138" s="219">
        <f>O138*H138</f>
        <v>0</v>
      </c>
      <c r="Q138" s="219">
        <v>0</v>
      </c>
      <c r="R138" s="219">
        <f>Q138*H138</f>
        <v>0</v>
      </c>
      <c r="S138" s="219">
        <v>0</v>
      </c>
      <c r="T138" s="220">
        <f>S138*H138</f>
        <v>0</v>
      </c>
      <c r="AR138" s="221" t="s">
        <v>132</v>
      </c>
      <c r="AT138" s="221" t="s">
        <v>127</v>
      </c>
      <c r="AU138" s="221" t="s">
        <v>89</v>
      </c>
      <c r="AY138" s="15" t="s">
        <v>125</v>
      </c>
      <c r="BE138" s="222">
        <f>IF(N138="základní",J138,0)</f>
        <v>0</v>
      </c>
      <c r="BF138" s="222">
        <f>IF(N138="snížená",J138,0)</f>
        <v>0</v>
      </c>
      <c r="BG138" s="222">
        <f>IF(N138="zákl. přenesená",J138,0)</f>
        <v>0</v>
      </c>
      <c r="BH138" s="222">
        <f>IF(N138="sníž. přenesená",J138,0)</f>
        <v>0</v>
      </c>
      <c r="BI138" s="222">
        <f>IF(N138="nulová",J138,0)</f>
        <v>0</v>
      </c>
      <c r="BJ138" s="15" t="s">
        <v>87</v>
      </c>
      <c r="BK138" s="222">
        <f>ROUND(I138*H138,2)</f>
        <v>0</v>
      </c>
      <c r="BL138" s="15" t="s">
        <v>132</v>
      </c>
      <c r="BM138" s="221" t="s">
        <v>223</v>
      </c>
    </row>
    <row r="139" s="1" customFormat="1">
      <c r="B139" s="37"/>
      <c r="C139" s="38"/>
      <c r="D139" s="223" t="s">
        <v>134</v>
      </c>
      <c r="E139" s="38"/>
      <c r="F139" s="224" t="s">
        <v>224</v>
      </c>
      <c r="G139" s="38"/>
      <c r="H139" s="38"/>
      <c r="I139" s="134"/>
      <c r="J139" s="38"/>
      <c r="K139" s="38"/>
      <c r="L139" s="42"/>
      <c r="M139" s="225"/>
      <c r="N139" s="82"/>
      <c r="O139" s="82"/>
      <c r="P139" s="82"/>
      <c r="Q139" s="82"/>
      <c r="R139" s="82"/>
      <c r="S139" s="82"/>
      <c r="T139" s="83"/>
      <c r="AT139" s="15" t="s">
        <v>134</v>
      </c>
      <c r="AU139" s="15" t="s">
        <v>89</v>
      </c>
    </row>
    <row r="140" s="12" customFormat="1">
      <c r="B140" s="226"/>
      <c r="C140" s="227"/>
      <c r="D140" s="223" t="s">
        <v>136</v>
      </c>
      <c r="E140" s="228" t="s">
        <v>32</v>
      </c>
      <c r="F140" s="229" t="s">
        <v>212</v>
      </c>
      <c r="G140" s="227"/>
      <c r="H140" s="230">
        <v>853.5</v>
      </c>
      <c r="I140" s="231"/>
      <c r="J140" s="227"/>
      <c r="K140" s="227"/>
      <c r="L140" s="232"/>
      <c r="M140" s="233"/>
      <c r="N140" s="234"/>
      <c r="O140" s="234"/>
      <c r="P140" s="234"/>
      <c r="Q140" s="234"/>
      <c r="R140" s="234"/>
      <c r="S140" s="234"/>
      <c r="T140" s="235"/>
      <c r="AT140" s="236" t="s">
        <v>136</v>
      </c>
      <c r="AU140" s="236" t="s">
        <v>89</v>
      </c>
      <c r="AV140" s="12" t="s">
        <v>89</v>
      </c>
      <c r="AW140" s="12" t="s">
        <v>39</v>
      </c>
      <c r="AX140" s="12" t="s">
        <v>79</v>
      </c>
      <c r="AY140" s="236" t="s">
        <v>125</v>
      </c>
    </row>
    <row r="141" s="11" customFormat="1" ht="22.8" customHeight="1">
      <c r="B141" s="194"/>
      <c r="C141" s="195"/>
      <c r="D141" s="196" t="s">
        <v>78</v>
      </c>
      <c r="E141" s="208" t="s">
        <v>225</v>
      </c>
      <c r="F141" s="208" t="s">
        <v>226</v>
      </c>
      <c r="G141" s="195"/>
      <c r="H141" s="195"/>
      <c r="I141" s="198"/>
      <c r="J141" s="209">
        <f>BK141</f>
        <v>0</v>
      </c>
      <c r="K141" s="195"/>
      <c r="L141" s="200"/>
      <c r="M141" s="201"/>
      <c r="N141" s="202"/>
      <c r="O141" s="202"/>
      <c r="P141" s="203">
        <f>SUM(P142:P154)</f>
        <v>0</v>
      </c>
      <c r="Q141" s="202"/>
      <c r="R141" s="203">
        <f>SUM(R142:R154)</f>
        <v>5.5043999999999995</v>
      </c>
      <c r="S141" s="202"/>
      <c r="T141" s="204">
        <f>SUM(T142:T154)</f>
        <v>336.33833000000004</v>
      </c>
      <c r="AR141" s="205" t="s">
        <v>87</v>
      </c>
      <c r="AT141" s="206" t="s">
        <v>78</v>
      </c>
      <c r="AU141" s="206" t="s">
        <v>87</v>
      </c>
      <c r="AY141" s="205" t="s">
        <v>125</v>
      </c>
      <c r="BK141" s="207">
        <f>SUM(BK142:BK154)</f>
        <v>0</v>
      </c>
    </row>
    <row r="142" s="1" customFormat="1" ht="48" customHeight="1">
      <c r="B142" s="37"/>
      <c r="C142" s="210" t="s">
        <v>227</v>
      </c>
      <c r="D142" s="210" t="s">
        <v>127</v>
      </c>
      <c r="E142" s="211" t="s">
        <v>228</v>
      </c>
      <c r="F142" s="212" t="s">
        <v>229</v>
      </c>
      <c r="G142" s="213" t="s">
        <v>165</v>
      </c>
      <c r="H142" s="214">
        <v>13.199999999999999</v>
      </c>
      <c r="I142" s="215"/>
      <c r="J142" s="216">
        <f>ROUND(I142*H142,2)</f>
        <v>0</v>
      </c>
      <c r="K142" s="212" t="s">
        <v>131</v>
      </c>
      <c r="L142" s="42"/>
      <c r="M142" s="217" t="s">
        <v>32</v>
      </c>
      <c r="N142" s="218" t="s">
        <v>50</v>
      </c>
      <c r="O142" s="82"/>
      <c r="P142" s="219">
        <f>O142*H142</f>
        <v>0</v>
      </c>
      <c r="Q142" s="219">
        <v>0.41699999999999998</v>
      </c>
      <c r="R142" s="219">
        <f>Q142*H142</f>
        <v>5.5043999999999995</v>
      </c>
      <c r="S142" s="219">
        <v>0</v>
      </c>
      <c r="T142" s="220">
        <f>S142*H142</f>
        <v>0</v>
      </c>
      <c r="AR142" s="221" t="s">
        <v>132</v>
      </c>
      <c r="AT142" s="221" t="s">
        <v>127</v>
      </c>
      <c r="AU142" s="221" t="s">
        <v>89</v>
      </c>
      <c r="AY142" s="15" t="s">
        <v>125</v>
      </c>
      <c r="BE142" s="222">
        <f>IF(N142="základní",J142,0)</f>
        <v>0</v>
      </c>
      <c r="BF142" s="222">
        <f>IF(N142="snížená",J142,0)</f>
        <v>0</v>
      </c>
      <c r="BG142" s="222">
        <f>IF(N142="zákl. přenesená",J142,0)</f>
        <v>0</v>
      </c>
      <c r="BH142" s="222">
        <f>IF(N142="sníž. přenesená",J142,0)</f>
        <v>0</v>
      </c>
      <c r="BI142" s="222">
        <f>IF(N142="nulová",J142,0)</f>
        <v>0</v>
      </c>
      <c r="BJ142" s="15" t="s">
        <v>87</v>
      </c>
      <c r="BK142" s="222">
        <f>ROUND(I142*H142,2)</f>
        <v>0</v>
      </c>
      <c r="BL142" s="15" t="s">
        <v>132</v>
      </c>
      <c r="BM142" s="221" t="s">
        <v>230</v>
      </c>
    </row>
    <row r="143" s="1" customFormat="1">
      <c r="B143" s="37"/>
      <c r="C143" s="38"/>
      <c r="D143" s="223" t="s">
        <v>134</v>
      </c>
      <c r="E143" s="38"/>
      <c r="F143" s="224" t="s">
        <v>231</v>
      </c>
      <c r="G143" s="38"/>
      <c r="H143" s="38"/>
      <c r="I143" s="134"/>
      <c r="J143" s="38"/>
      <c r="K143" s="38"/>
      <c r="L143" s="42"/>
      <c r="M143" s="225"/>
      <c r="N143" s="82"/>
      <c r="O143" s="82"/>
      <c r="P143" s="82"/>
      <c r="Q143" s="82"/>
      <c r="R143" s="82"/>
      <c r="S143" s="82"/>
      <c r="T143" s="83"/>
      <c r="AT143" s="15" t="s">
        <v>134</v>
      </c>
      <c r="AU143" s="15" t="s">
        <v>89</v>
      </c>
    </row>
    <row r="144" s="1" customFormat="1">
      <c r="B144" s="37"/>
      <c r="C144" s="38"/>
      <c r="D144" s="223" t="s">
        <v>151</v>
      </c>
      <c r="E144" s="38"/>
      <c r="F144" s="224" t="s">
        <v>232</v>
      </c>
      <c r="G144" s="38"/>
      <c r="H144" s="38"/>
      <c r="I144" s="134"/>
      <c r="J144" s="38"/>
      <c r="K144" s="38"/>
      <c r="L144" s="42"/>
      <c r="M144" s="225"/>
      <c r="N144" s="82"/>
      <c r="O144" s="82"/>
      <c r="P144" s="82"/>
      <c r="Q144" s="82"/>
      <c r="R144" s="82"/>
      <c r="S144" s="82"/>
      <c r="T144" s="83"/>
      <c r="AT144" s="15" t="s">
        <v>151</v>
      </c>
      <c r="AU144" s="15" t="s">
        <v>89</v>
      </c>
    </row>
    <row r="145" s="12" customFormat="1">
      <c r="B145" s="226"/>
      <c r="C145" s="227"/>
      <c r="D145" s="223" t="s">
        <v>136</v>
      </c>
      <c r="E145" s="228" t="s">
        <v>32</v>
      </c>
      <c r="F145" s="229" t="s">
        <v>233</v>
      </c>
      <c r="G145" s="227"/>
      <c r="H145" s="230">
        <v>13.199999999999999</v>
      </c>
      <c r="I145" s="231"/>
      <c r="J145" s="227"/>
      <c r="K145" s="227"/>
      <c r="L145" s="232"/>
      <c r="M145" s="233"/>
      <c r="N145" s="234"/>
      <c r="O145" s="234"/>
      <c r="P145" s="234"/>
      <c r="Q145" s="234"/>
      <c r="R145" s="234"/>
      <c r="S145" s="234"/>
      <c r="T145" s="235"/>
      <c r="AT145" s="236" t="s">
        <v>136</v>
      </c>
      <c r="AU145" s="236" t="s">
        <v>89</v>
      </c>
      <c r="AV145" s="12" t="s">
        <v>89</v>
      </c>
      <c r="AW145" s="12" t="s">
        <v>39</v>
      </c>
      <c r="AX145" s="12" t="s">
        <v>79</v>
      </c>
      <c r="AY145" s="236" t="s">
        <v>125</v>
      </c>
    </row>
    <row r="146" s="1" customFormat="1" ht="60" customHeight="1">
      <c r="B146" s="37"/>
      <c r="C146" s="210" t="s">
        <v>234</v>
      </c>
      <c r="D146" s="210" t="s">
        <v>127</v>
      </c>
      <c r="E146" s="211" t="s">
        <v>235</v>
      </c>
      <c r="F146" s="212" t="s">
        <v>236</v>
      </c>
      <c r="G146" s="213" t="s">
        <v>165</v>
      </c>
      <c r="H146" s="214">
        <v>97.5</v>
      </c>
      <c r="I146" s="215"/>
      <c r="J146" s="216">
        <f>ROUND(I146*H146,2)</f>
        <v>0</v>
      </c>
      <c r="K146" s="212" t="s">
        <v>131</v>
      </c>
      <c r="L146" s="42"/>
      <c r="M146" s="217" t="s">
        <v>32</v>
      </c>
      <c r="N146" s="218" t="s">
        <v>50</v>
      </c>
      <c r="O146" s="82"/>
      <c r="P146" s="219">
        <f>O146*H146</f>
        <v>0</v>
      </c>
      <c r="Q146" s="219">
        <v>0</v>
      </c>
      <c r="R146" s="219">
        <f>Q146*H146</f>
        <v>0</v>
      </c>
      <c r="S146" s="219">
        <v>0.625</v>
      </c>
      <c r="T146" s="220">
        <f>S146*H146</f>
        <v>60.9375</v>
      </c>
      <c r="AR146" s="221" t="s">
        <v>132</v>
      </c>
      <c r="AT146" s="221" t="s">
        <v>127</v>
      </c>
      <c r="AU146" s="221" t="s">
        <v>89</v>
      </c>
      <c r="AY146" s="15" t="s">
        <v>125</v>
      </c>
      <c r="BE146" s="222">
        <f>IF(N146="základní",J146,0)</f>
        <v>0</v>
      </c>
      <c r="BF146" s="222">
        <f>IF(N146="snížená",J146,0)</f>
        <v>0</v>
      </c>
      <c r="BG146" s="222">
        <f>IF(N146="zákl. přenesená",J146,0)</f>
        <v>0</v>
      </c>
      <c r="BH146" s="222">
        <f>IF(N146="sníž. přenesená",J146,0)</f>
        <v>0</v>
      </c>
      <c r="BI146" s="222">
        <f>IF(N146="nulová",J146,0)</f>
        <v>0</v>
      </c>
      <c r="BJ146" s="15" t="s">
        <v>87</v>
      </c>
      <c r="BK146" s="222">
        <f>ROUND(I146*H146,2)</f>
        <v>0</v>
      </c>
      <c r="BL146" s="15" t="s">
        <v>132</v>
      </c>
      <c r="BM146" s="221" t="s">
        <v>237</v>
      </c>
    </row>
    <row r="147" s="1" customFormat="1">
      <c r="B147" s="37"/>
      <c r="C147" s="38"/>
      <c r="D147" s="223" t="s">
        <v>134</v>
      </c>
      <c r="E147" s="38"/>
      <c r="F147" s="224" t="s">
        <v>238</v>
      </c>
      <c r="G147" s="38"/>
      <c r="H147" s="38"/>
      <c r="I147" s="134"/>
      <c r="J147" s="38"/>
      <c r="K147" s="38"/>
      <c r="L147" s="42"/>
      <c r="M147" s="225"/>
      <c r="N147" s="82"/>
      <c r="O147" s="82"/>
      <c r="P147" s="82"/>
      <c r="Q147" s="82"/>
      <c r="R147" s="82"/>
      <c r="S147" s="82"/>
      <c r="T147" s="83"/>
      <c r="AT147" s="15" t="s">
        <v>134</v>
      </c>
      <c r="AU147" s="15" t="s">
        <v>89</v>
      </c>
    </row>
    <row r="148" s="12" customFormat="1">
      <c r="B148" s="226"/>
      <c r="C148" s="227"/>
      <c r="D148" s="223" t="s">
        <v>136</v>
      </c>
      <c r="E148" s="228" t="s">
        <v>32</v>
      </c>
      <c r="F148" s="229" t="s">
        <v>239</v>
      </c>
      <c r="G148" s="227"/>
      <c r="H148" s="230">
        <v>97.5</v>
      </c>
      <c r="I148" s="231"/>
      <c r="J148" s="227"/>
      <c r="K148" s="227"/>
      <c r="L148" s="232"/>
      <c r="M148" s="233"/>
      <c r="N148" s="234"/>
      <c r="O148" s="234"/>
      <c r="P148" s="234"/>
      <c r="Q148" s="234"/>
      <c r="R148" s="234"/>
      <c r="S148" s="234"/>
      <c r="T148" s="235"/>
      <c r="AT148" s="236" t="s">
        <v>136</v>
      </c>
      <c r="AU148" s="236" t="s">
        <v>89</v>
      </c>
      <c r="AV148" s="12" t="s">
        <v>89</v>
      </c>
      <c r="AW148" s="12" t="s">
        <v>39</v>
      </c>
      <c r="AX148" s="12" t="s">
        <v>79</v>
      </c>
      <c r="AY148" s="236" t="s">
        <v>125</v>
      </c>
    </row>
    <row r="149" s="1" customFormat="1" ht="60" customHeight="1">
      <c r="B149" s="37"/>
      <c r="C149" s="210" t="s">
        <v>240</v>
      </c>
      <c r="D149" s="210" t="s">
        <v>127</v>
      </c>
      <c r="E149" s="211" t="s">
        <v>241</v>
      </c>
      <c r="F149" s="212" t="s">
        <v>242</v>
      </c>
      <c r="G149" s="213" t="s">
        <v>165</v>
      </c>
      <c r="H149" s="214">
        <v>853.5</v>
      </c>
      <c r="I149" s="215"/>
      <c r="J149" s="216">
        <f>ROUND(I149*H149,2)</f>
        <v>0</v>
      </c>
      <c r="K149" s="212" t="s">
        <v>131</v>
      </c>
      <c r="L149" s="42"/>
      <c r="M149" s="217" t="s">
        <v>32</v>
      </c>
      <c r="N149" s="218" t="s">
        <v>50</v>
      </c>
      <c r="O149" s="82"/>
      <c r="P149" s="219">
        <f>O149*H149</f>
        <v>0</v>
      </c>
      <c r="Q149" s="219">
        <v>0</v>
      </c>
      <c r="R149" s="219">
        <f>Q149*H149</f>
        <v>0</v>
      </c>
      <c r="S149" s="219">
        <v>0.316</v>
      </c>
      <c r="T149" s="220">
        <f>S149*H149</f>
        <v>269.70600000000002</v>
      </c>
      <c r="AR149" s="221" t="s">
        <v>132</v>
      </c>
      <c r="AT149" s="221" t="s">
        <v>127</v>
      </c>
      <c r="AU149" s="221" t="s">
        <v>89</v>
      </c>
      <c r="AY149" s="15" t="s">
        <v>125</v>
      </c>
      <c r="BE149" s="222">
        <f>IF(N149="základní",J149,0)</f>
        <v>0</v>
      </c>
      <c r="BF149" s="222">
        <f>IF(N149="snížená",J149,0)</f>
        <v>0</v>
      </c>
      <c r="BG149" s="222">
        <f>IF(N149="zákl. přenesená",J149,0)</f>
        <v>0</v>
      </c>
      <c r="BH149" s="222">
        <f>IF(N149="sníž. přenesená",J149,0)</f>
        <v>0</v>
      </c>
      <c r="BI149" s="222">
        <f>IF(N149="nulová",J149,0)</f>
        <v>0</v>
      </c>
      <c r="BJ149" s="15" t="s">
        <v>87</v>
      </c>
      <c r="BK149" s="222">
        <f>ROUND(I149*H149,2)</f>
        <v>0</v>
      </c>
      <c r="BL149" s="15" t="s">
        <v>132</v>
      </c>
      <c r="BM149" s="221" t="s">
        <v>243</v>
      </c>
    </row>
    <row r="150" s="1" customFormat="1">
      <c r="B150" s="37"/>
      <c r="C150" s="38"/>
      <c r="D150" s="223" t="s">
        <v>134</v>
      </c>
      <c r="E150" s="38"/>
      <c r="F150" s="224" t="s">
        <v>238</v>
      </c>
      <c r="G150" s="38"/>
      <c r="H150" s="38"/>
      <c r="I150" s="134"/>
      <c r="J150" s="38"/>
      <c r="K150" s="38"/>
      <c r="L150" s="42"/>
      <c r="M150" s="225"/>
      <c r="N150" s="82"/>
      <c r="O150" s="82"/>
      <c r="P150" s="82"/>
      <c r="Q150" s="82"/>
      <c r="R150" s="82"/>
      <c r="S150" s="82"/>
      <c r="T150" s="83"/>
      <c r="AT150" s="15" t="s">
        <v>134</v>
      </c>
      <c r="AU150" s="15" t="s">
        <v>89</v>
      </c>
    </row>
    <row r="151" s="12" customFormat="1">
      <c r="B151" s="226"/>
      <c r="C151" s="227"/>
      <c r="D151" s="223" t="s">
        <v>136</v>
      </c>
      <c r="E151" s="228" t="s">
        <v>32</v>
      </c>
      <c r="F151" s="229" t="s">
        <v>244</v>
      </c>
      <c r="G151" s="227"/>
      <c r="H151" s="230">
        <v>853.5</v>
      </c>
      <c r="I151" s="231"/>
      <c r="J151" s="227"/>
      <c r="K151" s="227"/>
      <c r="L151" s="232"/>
      <c r="M151" s="233"/>
      <c r="N151" s="234"/>
      <c r="O151" s="234"/>
      <c r="P151" s="234"/>
      <c r="Q151" s="234"/>
      <c r="R151" s="234"/>
      <c r="S151" s="234"/>
      <c r="T151" s="235"/>
      <c r="AT151" s="236" t="s">
        <v>136</v>
      </c>
      <c r="AU151" s="236" t="s">
        <v>89</v>
      </c>
      <c r="AV151" s="12" t="s">
        <v>89</v>
      </c>
      <c r="AW151" s="12" t="s">
        <v>39</v>
      </c>
      <c r="AX151" s="12" t="s">
        <v>79</v>
      </c>
      <c r="AY151" s="236" t="s">
        <v>125</v>
      </c>
    </row>
    <row r="152" s="1" customFormat="1" ht="24" customHeight="1">
      <c r="B152" s="37"/>
      <c r="C152" s="210" t="s">
        <v>245</v>
      </c>
      <c r="D152" s="210" t="s">
        <v>127</v>
      </c>
      <c r="E152" s="211" t="s">
        <v>246</v>
      </c>
      <c r="F152" s="212" t="s">
        <v>247</v>
      </c>
      <c r="G152" s="213" t="s">
        <v>130</v>
      </c>
      <c r="H152" s="214">
        <v>2.363</v>
      </c>
      <c r="I152" s="215"/>
      <c r="J152" s="216">
        <f>ROUND(I152*H152,2)</f>
        <v>0</v>
      </c>
      <c r="K152" s="212" t="s">
        <v>131</v>
      </c>
      <c r="L152" s="42"/>
      <c r="M152" s="217" t="s">
        <v>32</v>
      </c>
      <c r="N152" s="218" t="s">
        <v>50</v>
      </c>
      <c r="O152" s="82"/>
      <c r="P152" s="219">
        <f>O152*H152</f>
        <v>0</v>
      </c>
      <c r="Q152" s="219">
        <v>0</v>
      </c>
      <c r="R152" s="219">
        <f>Q152*H152</f>
        <v>0</v>
      </c>
      <c r="S152" s="219">
        <v>2.4100000000000001</v>
      </c>
      <c r="T152" s="220">
        <f>S152*H152</f>
        <v>5.6948300000000005</v>
      </c>
      <c r="AR152" s="221" t="s">
        <v>132</v>
      </c>
      <c r="AT152" s="221" t="s">
        <v>127</v>
      </c>
      <c r="AU152" s="221" t="s">
        <v>89</v>
      </c>
      <c r="AY152" s="15" t="s">
        <v>125</v>
      </c>
      <c r="BE152" s="222">
        <f>IF(N152="základní",J152,0)</f>
        <v>0</v>
      </c>
      <c r="BF152" s="222">
        <f>IF(N152="snížená",J152,0)</f>
        <v>0</v>
      </c>
      <c r="BG152" s="222">
        <f>IF(N152="zákl. přenesená",J152,0)</f>
        <v>0</v>
      </c>
      <c r="BH152" s="222">
        <f>IF(N152="sníž. přenesená",J152,0)</f>
        <v>0</v>
      </c>
      <c r="BI152" s="222">
        <f>IF(N152="nulová",J152,0)</f>
        <v>0</v>
      </c>
      <c r="BJ152" s="15" t="s">
        <v>87</v>
      </c>
      <c r="BK152" s="222">
        <f>ROUND(I152*H152,2)</f>
        <v>0</v>
      </c>
      <c r="BL152" s="15" t="s">
        <v>132</v>
      </c>
      <c r="BM152" s="221" t="s">
        <v>248</v>
      </c>
    </row>
    <row r="153" s="1" customFormat="1">
      <c r="B153" s="37"/>
      <c r="C153" s="38"/>
      <c r="D153" s="223" t="s">
        <v>134</v>
      </c>
      <c r="E153" s="38"/>
      <c r="F153" s="224" t="s">
        <v>249</v>
      </c>
      <c r="G153" s="38"/>
      <c r="H153" s="38"/>
      <c r="I153" s="134"/>
      <c r="J153" s="38"/>
      <c r="K153" s="38"/>
      <c r="L153" s="42"/>
      <c r="M153" s="225"/>
      <c r="N153" s="82"/>
      <c r="O153" s="82"/>
      <c r="P153" s="82"/>
      <c r="Q153" s="82"/>
      <c r="R153" s="82"/>
      <c r="S153" s="82"/>
      <c r="T153" s="83"/>
      <c r="AT153" s="15" t="s">
        <v>134</v>
      </c>
      <c r="AU153" s="15" t="s">
        <v>89</v>
      </c>
    </row>
    <row r="154" s="12" customFormat="1">
      <c r="B154" s="226"/>
      <c r="C154" s="227"/>
      <c r="D154" s="223" t="s">
        <v>136</v>
      </c>
      <c r="E154" s="228" t="s">
        <v>32</v>
      </c>
      <c r="F154" s="229" t="s">
        <v>250</v>
      </c>
      <c r="G154" s="227"/>
      <c r="H154" s="230">
        <v>2.363</v>
      </c>
      <c r="I154" s="231"/>
      <c r="J154" s="227"/>
      <c r="K154" s="227"/>
      <c r="L154" s="232"/>
      <c r="M154" s="233"/>
      <c r="N154" s="234"/>
      <c r="O154" s="234"/>
      <c r="P154" s="234"/>
      <c r="Q154" s="234"/>
      <c r="R154" s="234"/>
      <c r="S154" s="234"/>
      <c r="T154" s="235"/>
      <c r="AT154" s="236" t="s">
        <v>136</v>
      </c>
      <c r="AU154" s="236" t="s">
        <v>89</v>
      </c>
      <c r="AV154" s="12" t="s">
        <v>89</v>
      </c>
      <c r="AW154" s="12" t="s">
        <v>39</v>
      </c>
      <c r="AX154" s="12" t="s">
        <v>79</v>
      </c>
      <c r="AY154" s="236" t="s">
        <v>125</v>
      </c>
    </row>
    <row r="155" s="11" customFormat="1" ht="22.8" customHeight="1">
      <c r="B155" s="194"/>
      <c r="C155" s="195"/>
      <c r="D155" s="196" t="s">
        <v>78</v>
      </c>
      <c r="E155" s="208" t="s">
        <v>251</v>
      </c>
      <c r="F155" s="208" t="s">
        <v>252</v>
      </c>
      <c r="G155" s="195"/>
      <c r="H155" s="195"/>
      <c r="I155" s="198"/>
      <c r="J155" s="209">
        <f>BK155</f>
        <v>0</v>
      </c>
      <c r="K155" s="195"/>
      <c r="L155" s="200"/>
      <c r="M155" s="201"/>
      <c r="N155" s="202"/>
      <c r="O155" s="202"/>
      <c r="P155" s="203">
        <f>SUM(P156:P167)</f>
        <v>0</v>
      </c>
      <c r="Q155" s="202"/>
      <c r="R155" s="203">
        <f>SUM(R156:R167)</f>
        <v>0</v>
      </c>
      <c r="S155" s="202"/>
      <c r="T155" s="204">
        <f>SUM(T156:T167)</f>
        <v>0</v>
      </c>
      <c r="AR155" s="205" t="s">
        <v>87</v>
      </c>
      <c r="AT155" s="206" t="s">
        <v>78</v>
      </c>
      <c r="AU155" s="206" t="s">
        <v>87</v>
      </c>
      <c r="AY155" s="205" t="s">
        <v>125</v>
      </c>
      <c r="BK155" s="207">
        <f>SUM(BK156:BK167)</f>
        <v>0</v>
      </c>
    </row>
    <row r="156" s="1" customFormat="1" ht="36" customHeight="1">
      <c r="B156" s="37"/>
      <c r="C156" s="210" t="s">
        <v>7</v>
      </c>
      <c r="D156" s="210" t="s">
        <v>127</v>
      </c>
      <c r="E156" s="211" t="s">
        <v>253</v>
      </c>
      <c r="F156" s="212" t="s">
        <v>254</v>
      </c>
      <c r="G156" s="213" t="s">
        <v>157</v>
      </c>
      <c r="H156" s="214">
        <v>336.33800000000002</v>
      </c>
      <c r="I156" s="215"/>
      <c r="J156" s="216">
        <f>ROUND(I156*H156,2)</f>
        <v>0</v>
      </c>
      <c r="K156" s="212" t="s">
        <v>131</v>
      </c>
      <c r="L156" s="42"/>
      <c r="M156" s="217" t="s">
        <v>32</v>
      </c>
      <c r="N156" s="218" t="s">
        <v>50</v>
      </c>
      <c r="O156" s="82"/>
      <c r="P156" s="219">
        <f>O156*H156</f>
        <v>0</v>
      </c>
      <c r="Q156" s="219">
        <v>0</v>
      </c>
      <c r="R156" s="219">
        <f>Q156*H156</f>
        <v>0</v>
      </c>
      <c r="S156" s="219">
        <v>0</v>
      </c>
      <c r="T156" s="220">
        <f>S156*H156</f>
        <v>0</v>
      </c>
      <c r="AR156" s="221" t="s">
        <v>132</v>
      </c>
      <c r="AT156" s="221" t="s">
        <v>127</v>
      </c>
      <c r="AU156" s="221" t="s">
        <v>89</v>
      </c>
      <c r="AY156" s="15" t="s">
        <v>125</v>
      </c>
      <c r="BE156" s="222">
        <f>IF(N156="základní",J156,0)</f>
        <v>0</v>
      </c>
      <c r="BF156" s="222">
        <f>IF(N156="snížená",J156,0)</f>
        <v>0</v>
      </c>
      <c r="BG156" s="222">
        <f>IF(N156="zákl. přenesená",J156,0)</f>
        <v>0</v>
      </c>
      <c r="BH156" s="222">
        <f>IF(N156="sníž. přenesená",J156,0)</f>
        <v>0</v>
      </c>
      <c r="BI156" s="222">
        <f>IF(N156="nulová",J156,0)</f>
        <v>0</v>
      </c>
      <c r="BJ156" s="15" t="s">
        <v>87</v>
      </c>
      <c r="BK156" s="222">
        <f>ROUND(I156*H156,2)</f>
        <v>0</v>
      </c>
      <c r="BL156" s="15" t="s">
        <v>132</v>
      </c>
      <c r="BM156" s="221" t="s">
        <v>255</v>
      </c>
    </row>
    <row r="157" s="1" customFormat="1">
      <c r="B157" s="37"/>
      <c r="C157" s="38"/>
      <c r="D157" s="223" t="s">
        <v>134</v>
      </c>
      <c r="E157" s="38"/>
      <c r="F157" s="224" t="s">
        <v>256</v>
      </c>
      <c r="G157" s="38"/>
      <c r="H157" s="38"/>
      <c r="I157" s="134"/>
      <c r="J157" s="38"/>
      <c r="K157" s="38"/>
      <c r="L157" s="42"/>
      <c r="M157" s="225"/>
      <c r="N157" s="82"/>
      <c r="O157" s="82"/>
      <c r="P157" s="82"/>
      <c r="Q157" s="82"/>
      <c r="R157" s="82"/>
      <c r="S157" s="82"/>
      <c r="T157" s="83"/>
      <c r="AT157" s="15" t="s">
        <v>134</v>
      </c>
      <c r="AU157" s="15" t="s">
        <v>89</v>
      </c>
    </row>
    <row r="158" s="1" customFormat="1" ht="36" customHeight="1">
      <c r="B158" s="37"/>
      <c r="C158" s="210" t="s">
        <v>257</v>
      </c>
      <c r="D158" s="210" t="s">
        <v>127</v>
      </c>
      <c r="E158" s="211" t="s">
        <v>258</v>
      </c>
      <c r="F158" s="212" t="s">
        <v>259</v>
      </c>
      <c r="G158" s="213" t="s">
        <v>157</v>
      </c>
      <c r="H158" s="214">
        <v>4708.732</v>
      </c>
      <c r="I158" s="215"/>
      <c r="J158" s="216">
        <f>ROUND(I158*H158,2)</f>
        <v>0</v>
      </c>
      <c r="K158" s="212" t="s">
        <v>131</v>
      </c>
      <c r="L158" s="42"/>
      <c r="M158" s="217" t="s">
        <v>32</v>
      </c>
      <c r="N158" s="218" t="s">
        <v>50</v>
      </c>
      <c r="O158" s="82"/>
      <c r="P158" s="219">
        <f>O158*H158</f>
        <v>0</v>
      </c>
      <c r="Q158" s="219">
        <v>0</v>
      </c>
      <c r="R158" s="219">
        <f>Q158*H158</f>
        <v>0</v>
      </c>
      <c r="S158" s="219">
        <v>0</v>
      </c>
      <c r="T158" s="220">
        <f>S158*H158</f>
        <v>0</v>
      </c>
      <c r="AR158" s="221" t="s">
        <v>132</v>
      </c>
      <c r="AT158" s="221" t="s">
        <v>127</v>
      </c>
      <c r="AU158" s="221" t="s">
        <v>89</v>
      </c>
      <c r="AY158" s="15" t="s">
        <v>125</v>
      </c>
      <c r="BE158" s="222">
        <f>IF(N158="základní",J158,0)</f>
        <v>0</v>
      </c>
      <c r="BF158" s="222">
        <f>IF(N158="snížená",J158,0)</f>
        <v>0</v>
      </c>
      <c r="BG158" s="222">
        <f>IF(N158="zákl. přenesená",J158,0)</f>
        <v>0</v>
      </c>
      <c r="BH158" s="222">
        <f>IF(N158="sníž. přenesená",J158,0)</f>
        <v>0</v>
      </c>
      <c r="BI158" s="222">
        <f>IF(N158="nulová",J158,0)</f>
        <v>0</v>
      </c>
      <c r="BJ158" s="15" t="s">
        <v>87</v>
      </c>
      <c r="BK158" s="222">
        <f>ROUND(I158*H158,2)</f>
        <v>0</v>
      </c>
      <c r="BL158" s="15" t="s">
        <v>132</v>
      </c>
      <c r="BM158" s="221" t="s">
        <v>260</v>
      </c>
    </row>
    <row r="159" s="1" customFormat="1">
      <c r="B159" s="37"/>
      <c r="C159" s="38"/>
      <c r="D159" s="223" t="s">
        <v>134</v>
      </c>
      <c r="E159" s="38"/>
      <c r="F159" s="224" t="s">
        <v>256</v>
      </c>
      <c r="G159" s="38"/>
      <c r="H159" s="38"/>
      <c r="I159" s="134"/>
      <c r="J159" s="38"/>
      <c r="K159" s="38"/>
      <c r="L159" s="42"/>
      <c r="M159" s="225"/>
      <c r="N159" s="82"/>
      <c r="O159" s="82"/>
      <c r="P159" s="82"/>
      <c r="Q159" s="82"/>
      <c r="R159" s="82"/>
      <c r="S159" s="82"/>
      <c r="T159" s="83"/>
      <c r="AT159" s="15" t="s">
        <v>134</v>
      </c>
      <c r="AU159" s="15" t="s">
        <v>89</v>
      </c>
    </row>
    <row r="160" s="1" customFormat="1">
      <c r="B160" s="37"/>
      <c r="C160" s="38"/>
      <c r="D160" s="223" t="s">
        <v>151</v>
      </c>
      <c r="E160" s="38"/>
      <c r="F160" s="224" t="s">
        <v>152</v>
      </c>
      <c r="G160" s="38"/>
      <c r="H160" s="38"/>
      <c r="I160" s="134"/>
      <c r="J160" s="38"/>
      <c r="K160" s="38"/>
      <c r="L160" s="42"/>
      <c r="M160" s="225"/>
      <c r="N160" s="82"/>
      <c r="O160" s="82"/>
      <c r="P160" s="82"/>
      <c r="Q160" s="82"/>
      <c r="R160" s="82"/>
      <c r="S160" s="82"/>
      <c r="T160" s="83"/>
      <c r="AT160" s="15" t="s">
        <v>151</v>
      </c>
      <c r="AU160" s="15" t="s">
        <v>89</v>
      </c>
    </row>
    <row r="161" s="12" customFormat="1">
      <c r="B161" s="226"/>
      <c r="C161" s="227"/>
      <c r="D161" s="223" t="s">
        <v>136</v>
      </c>
      <c r="E161" s="227"/>
      <c r="F161" s="229" t="s">
        <v>261</v>
      </c>
      <c r="G161" s="227"/>
      <c r="H161" s="230">
        <v>4708.732</v>
      </c>
      <c r="I161" s="231"/>
      <c r="J161" s="227"/>
      <c r="K161" s="227"/>
      <c r="L161" s="232"/>
      <c r="M161" s="233"/>
      <c r="N161" s="234"/>
      <c r="O161" s="234"/>
      <c r="P161" s="234"/>
      <c r="Q161" s="234"/>
      <c r="R161" s="234"/>
      <c r="S161" s="234"/>
      <c r="T161" s="235"/>
      <c r="AT161" s="236" t="s">
        <v>136</v>
      </c>
      <c r="AU161" s="236" t="s">
        <v>89</v>
      </c>
      <c r="AV161" s="12" t="s">
        <v>89</v>
      </c>
      <c r="AW161" s="12" t="s">
        <v>4</v>
      </c>
      <c r="AX161" s="12" t="s">
        <v>87</v>
      </c>
      <c r="AY161" s="236" t="s">
        <v>125</v>
      </c>
    </row>
    <row r="162" s="1" customFormat="1" ht="36" customHeight="1">
      <c r="B162" s="37"/>
      <c r="C162" s="210" t="s">
        <v>262</v>
      </c>
      <c r="D162" s="210" t="s">
        <v>127</v>
      </c>
      <c r="E162" s="211" t="s">
        <v>263</v>
      </c>
      <c r="F162" s="212" t="s">
        <v>264</v>
      </c>
      <c r="G162" s="213" t="s">
        <v>157</v>
      </c>
      <c r="H162" s="214">
        <v>60.938000000000002</v>
      </c>
      <c r="I162" s="215"/>
      <c r="J162" s="216">
        <f>ROUND(I162*H162,2)</f>
        <v>0</v>
      </c>
      <c r="K162" s="212" t="s">
        <v>131</v>
      </c>
      <c r="L162" s="42"/>
      <c r="M162" s="217" t="s">
        <v>32</v>
      </c>
      <c r="N162" s="218" t="s">
        <v>50</v>
      </c>
      <c r="O162" s="82"/>
      <c r="P162" s="219">
        <f>O162*H162</f>
        <v>0</v>
      </c>
      <c r="Q162" s="219">
        <v>0</v>
      </c>
      <c r="R162" s="219">
        <f>Q162*H162</f>
        <v>0</v>
      </c>
      <c r="S162" s="219">
        <v>0</v>
      </c>
      <c r="T162" s="220">
        <f>S162*H162</f>
        <v>0</v>
      </c>
      <c r="AR162" s="221" t="s">
        <v>132</v>
      </c>
      <c r="AT162" s="221" t="s">
        <v>127</v>
      </c>
      <c r="AU162" s="221" t="s">
        <v>89</v>
      </c>
      <c r="AY162" s="15" t="s">
        <v>125</v>
      </c>
      <c r="BE162" s="222">
        <f>IF(N162="základní",J162,0)</f>
        <v>0</v>
      </c>
      <c r="BF162" s="222">
        <f>IF(N162="snížená",J162,0)</f>
        <v>0</v>
      </c>
      <c r="BG162" s="222">
        <f>IF(N162="zákl. přenesená",J162,0)</f>
        <v>0</v>
      </c>
      <c r="BH162" s="222">
        <f>IF(N162="sníž. přenesená",J162,0)</f>
        <v>0</v>
      </c>
      <c r="BI162" s="222">
        <f>IF(N162="nulová",J162,0)</f>
        <v>0</v>
      </c>
      <c r="BJ162" s="15" t="s">
        <v>87</v>
      </c>
      <c r="BK162" s="222">
        <f>ROUND(I162*H162,2)</f>
        <v>0</v>
      </c>
      <c r="BL162" s="15" t="s">
        <v>132</v>
      </c>
      <c r="BM162" s="221" t="s">
        <v>265</v>
      </c>
    </row>
    <row r="163" s="1" customFormat="1">
      <c r="B163" s="37"/>
      <c r="C163" s="38"/>
      <c r="D163" s="223" t="s">
        <v>134</v>
      </c>
      <c r="E163" s="38"/>
      <c r="F163" s="224" t="s">
        <v>266</v>
      </c>
      <c r="G163" s="38"/>
      <c r="H163" s="38"/>
      <c r="I163" s="134"/>
      <c r="J163" s="38"/>
      <c r="K163" s="38"/>
      <c r="L163" s="42"/>
      <c r="M163" s="225"/>
      <c r="N163" s="82"/>
      <c r="O163" s="82"/>
      <c r="P163" s="82"/>
      <c r="Q163" s="82"/>
      <c r="R163" s="82"/>
      <c r="S163" s="82"/>
      <c r="T163" s="83"/>
      <c r="AT163" s="15" t="s">
        <v>134</v>
      </c>
      <c r="AU163" s="15" t="s">
        <v>89</v>
      </c>
    </row>
    <row r="164" s="1" customFormat="1" ht="36" customHeight="1">
      <c r="B164" s="37"/>
      <c r="C164" s="210" t="s">
        <v>267</v>
      </c>
      <c r="D164" s="210" t="s">
        <v>127</v>
      </c>
      <c r="E164" s="211" t="s">
        <v>268</v>
      </c>
      <c r="F164" s="212" t="s">
        <v>269</v>
      </c>
      <c r="G164" s="213" t="s">
        <v>157</v>
      </c>
      <c r="H164" s="214">
        <v>5.6950000000000003</v>
      </c>
      <c r="I164" s="215"/>
      <c r="J164" s="216">
        <f>ROUND(I164*H164,2)</f>
        <v>0</v>
      </c>
      <c r="K164" s="212" t="s">
        <v>131</v>
      </c>
      <c r="L164" s="42"/>
      <c r="M164" s="217" t="s">
        <v>32</v>
      </c>
      <c r="N164" s="218" t="s">
        <v>50</v>
      </c>
      <c r="O164" s="82"/>
      <c r="P164" s="219">
        <f>O164*H164</f>
        <v>0</v>
      </c>
      <c r="Q164" s="219">
        <v>0</v>
      </c>
      <c r="R164" s="219">
        <f>Q164*H164</f>
        <v>0</v>
      </c>
      <c r="S164" s="219">
        <v>0</v>
      </c>
      <c r="T164" s="220">
        <f>S164*H164</f>
        <v>0</v>
      </c>
      <c r="AR164" s="221" t="s">
        <v>132</v>
      </c>
      <c r="AT164" s="221" t="s">
        <v>127</v>
      </c>
      <c r="AU164" s="221" t="s">
        <v>89</v>
      </c>
      <c r="AY164" s="15" t="s">
        <v>125</v>
      </c>
      <c r="BE164" s="222">
        <f>IF(N164="základní",J164,0)</f>
        <v>0</v>
      </c>
      <c r="BF164" s="222">
        <f>IF(N164="snížená",J164,0)</f>
        <v>0</v>
      </c>
      <c r="BG164" s="222">
        <f>IF(N164="zákl. přenesená",J164,0)</f>
        <v>0</v>
      </c>
      <c r="BH164" s="222">
        <f>IF(N164="sníž. přenesená",J164,0)</f>
        <v>0</v>
      </c>
      <c r="BI164" s="222">
        <f>IF(N164="nulová",J164,0)</f>
        <v>0</v>
      </c>
      <c r="BJ164" s="15" t="s">
        <v>87</v>
      </c>
      <c r="BK164" s="222">
        <f>ROUND(I164*H164,2)</f>
        <v>0</v>
      </c>
      <c r="BL164" s="15" t="s">
        <v>132</v>
      </c>
      <c r="BM164" s="221" t="s">
        <v>270</v>
      </c>
    </row>
    <row r="165" s="1" customFormat="1">
      <c r="B165" s="37"/>
      <c r="C165" s="38"/>
      <c r="D165" s="223" t="s">
        <v>134</v>
      </c>
      <c r="E165" s="38"/>
      <c r="F165" s="224" t="s">
        <v>266</v>
      </c>
      <c r="G165" s="38"/>
      <c r="H165" s="38"/>
      <c r="I165" s="134"/>
      <c r="J165" s="38"/>
      <c r="K165" s="38"/>
      <c r="L165" s="42"/>
      <c r="M165" s="225"/>
      <c r="N165" s="82"/>
      <c r="O165" s="82"/>
      <c r="P165" s="82"/>
      <c r="Q165" s="82"/>
      <c r="R165" s="82"/>
      <c r="S165" s="82"/>
      <c r="T165" s="83"/>
      <c r="AT165" s="15" t="s">
        <v>134</v>
      </c>
      <c r="AU165" s="15" t="s">
        <v>89</v>
      </c>
    </row>
    <row r="166" s="1" customFormat="1" ht="36" customHeight="1">
      <c r="B166" s="37"/>
      <c r="C166" s="210" t="s">
        <v>271</v>
      </c>
      <c r="D166" s="210" t="s">
        <v>127</v>
      </c>
      <c r="E166" s="211" t="s">
        <v>272</v>
      </c>
      <c r="F166" s="212" t="s">
        <v>273</v>
      </c>
      <c r="G166" s="213" t="s">
        <v>157</v>
      </c>
      <c r="H166" s="214">
        <v>269.70600000000002</v>
      </c>
      <c r="I166" s="215"/>
      <c r="J166" s="216">
        <f>ROUND(I166*H166,2)</f>
        <v>0</v>
      </c>
      <c r="K166" s="212" t="s">
        <v>131</v>
      </c>
      <c r="L166" s="42"/>
      <c r="M166" s="217" t="s">
        <v>32</v>
      </c>
      <c r="N166" s="218" t="s">
        <v>50</v>
      </c>
      <c r="O166" s="82"/>
      <c r="P166" s="219">
        <f>O166*H166</f>
        <v>0</v>
      </c>
      <c r="Q166" s="219">
        <v>0</v>
      </c>
      <c r="R166" s="219">
        <f>Q166*H166</f>
        <v>0</v>
      </c>
      <c r="S166" s="219">
        <v>0</v>
      </c>
      <c r="T166" s="220">
        <f>S166*H166</f>
        <v>0</v>
      </c>
      <c r="AR166" s="221" t="s">
        <v>132</v>
      </c>
      <c r="AT166" s="221" t="s">
        <v>127</v>
      </c>
      <c r="AU166" s="221" t="s">
        <v>89</v>
      </c>
      <c r="AY166" s="15" t="s">
        <v>125</v>
      </c>
      <c r="BE166" s="222">
        <f>IF(N166="základní",J166,0)</f>
        <v>0</v>
      </c>
      <c r="BF166" s="222">
        <f>IF(N166="snížená",J166,0)</f>
        <v>0</v>
      </c>
      <c r="BG166" s="222">
        <f>IF(N166="zákl. přenesená",J166,0)</f>
        <v>0</v>
      </c>
      <c r="BH166" s="222">
        <f>IF(N166="sníž. přenesená",J166,0)</f>
        <v>0</v>
      </c>
      <c r="BI166" s="222">
        <f>IF(N166="nulová",J166,0)</f>
        <v>0</v>
      </c>
      <c r="BJ166" s="15" t="s">
        <v>87</v>
      </c>
      <c r="BK166" s="222">
        <f>ROUND(I166*H166,2)</f>
        <v>0</v>
      </c>
      <c r="BL166" s="15" t="s">
        <v>132</v>
      </c>
      <c r="BM166" s="221" t="s">
        <v>274</v>
      </c>
    </row>
    <row r="167" s="1" customFormat="1">
      <c r="B167" s="37"/>
      <c r="C167" s="38"/>
      <c r="D167" s="223" t="s">
        <v>134</v>
      </c>
      <c r="E167" s="38"/>
      <c r="F167" s="224" t="s">
        <v>266</v>
      </c>
      <c r="G167" s="38"/>
      <c r="H167" s="38"/>
      <c r="I167" s="134"/>
      <c r="J167" s="38"/>
      <c r="K167" s="38"/>
      <c r="L167" s="42"/>
      <c r="M167" s="225"/>
      <c r="N167" s="82"/>
      <c r="O167" s="82"/>
      <c r="P167" s="82"/>
      <c r="Q167" s="82"/>
      <c r="R167" s="82"/>
      <c r="S167" s="82"/>
      <c r="T167" s="83"/>
      <c r="AT167" s="15" t="s">
        <v>134</v>
      </c>
      <c r="AU167" s="15" t="s">
        <v>89</v>
      </c>
    </row>
    <row r="168" s="11" customFormat="1" ht="22.8" customHeight="1">
      <c r="B168" s="194"/>
      <c r="C168" s="195"/>
      <c r="D168" s="196" t="s">
        <v>78</v>
      </c>
      <c r="E168" s="208" t="s">
        <v>275</v>
      </c>
      <c r="F168" s="208" t="s">
        <v>276</v>
      </c>
      <c r="G168" s="195"/>
      <c r="H168" s="195"/>
      <c r="I168" s="198"/>
      <c r="J168" s="209">
        <f>BK168</f>
        <v>0</v>
      </c>
      <c r="K168" s="195"/>
      <c r="L168" s="200"/>
      <c r="M168" s="201"/>
      <c r="N168" s="202"/>
      <c r="O168" s="202"/>
      <c r="P168" s="203">
        <f>SUM(P169:P170)</f>
        <v>0</v>
      </c>
      <c r="Q168" s="202"/>
      <c r="R168" s="203">
        <f>SUM(R169:R170)</f>
        <v>0</v>
      </c>
      <c r="S168" s="202"/>
      <c r="T168" s="204">
        <f>SUM(T169:T170)</f>
        <v>0</v>
      </c>
      <c r="AR168" s="205" t="s">
        <v>87</v>
      </c>
      <c r="AT168" s="206" t="s">
        <v>78</v>
      </c>
      <c r="AU168" s="206" t="s">
        <v>87</v>
      </c>
      <c r="AY168" s="205" t="s">
        <v>125</v>
      </c>
      <c r="BK168" s="207">
        <f>SUM(BK169:BK170)</f>
        <v>0</v>
      </c>
    </row>
    <row r="169" s="1" customFormat="1" ht="36" customHeight="1">
      <c r="B169" s="37"/>
      <c r="C169" s="210" t="s">
        <v>277</v>
      </c>
      <c r="D169" s="210" t="s">
        <v>127</v>
      </c>
      <c r="E169" s="211" t="s">
        <v>278</v>
      </c>
      <c r="F169" s="212" t="s">
        <v>279</v>
      </c>
      <c r="G169" s="213" t="s">
        <v>157</v>
      </c>
      <c r="H169" s="214">
        <v>10.424</v>
      </c>
      <c r="I169" s="215"/>
      <c r="J169" s="216">
        <f>ROUND(I169*H169,2)</f>
        <v>0</v>
      </c>
      <c r="K169" s="212" t="s">
        <v>131</v>
      </c>
      <c r="L169" s="42"/>
      <c r="M169" s="217" t="s">
        <v>32</v>
      </c>
      <c r="N169" s="218" t="s">
        <v>50</v>
      </c>
      <c r="O169" s="82"/>
      <c r="P169" s="219">
        <f>O169*H169</f>
        <v>0</v>
      </c>
      <c r="Q169" s="219">
        <v>0</v>
      </c>
      <c r="R169" s="219">
        <f>Q169*H169</f>
        <v>0</v>
      </c>
      <c r="S169" s="219">
        <v>0</v>
      </c>
      <c r="T169" s="220">
        <f>S169*H169</f>
        <v>0</v>
      </c>
      <c r="AR169" s="221" t="s">
        <v>132</v>
      </c>
      <c r="AT169" s="221" t="s">
        <v>127</v>
      </c>
      <c r="AU169" s="221" t="s">
        <v>89</v>
      </c>
      <c r="AY169" s="15" t="s">
        <v>125</v>
      </c>
      <c r="BE169" s="222">
        <f>IF(N169="základní",J169,0)</f>
        <v>0</v>
      </c>
      <c r="BF169" s="222">
        <f>IF(N169="snížená",J169,0)</f>
        <v>0</v>
      </c>
      <c r="BG169" s="222">
        <f>IF(N169="zákl. přenesená",J169,0)</f>
        <v>0</v>
      </c>
      <c r="BH169" s="222">
        <f>IF(N169="sníž. přenesená",J169,0)</f>
        <v>0</v>
      </c>
      <c r="BI169" s="222">
        <f>IF(N169="nulová",J169,0)</f>
        <v>0</v>
      </c>
      <c r="BJ169" s="15" t="s">
        <v>87</v>
      </c>
      <c r="BK169" s="222">
        <f>ROUND(I169*H169,2)</f>
        <v>0</v>
      </c>
      <c r="BL169" s="15" t="s">
        <v>132</v>
      </c>
      <c r="BM169" s="221" t="s">
        <v>280</v>
      </c>
    </row>
    <row r="170" s="1" customFormat="1">
      <c r="B170" s="37"/>
      <c r="C170" s="38"/>
      <c r="D170" s="223" t="s">
        <v>134</v>
      </c>
      <c r="E170" s="38"/>
      <c r="F170" s="224" t="s">
        <v>281</v>
      </c>
      <c r="G170" s="38"/>
      <c r="H170" s="38"/>
      <c r="I170" s="134"/>
      <c r="J170" s="38"/>
      <c r="K170" s="38"/>
      <c r="L170" s="42"/>
      <c r="M170" s="225"/>
      <c r="N170" s="82"/>
      <c r="O170" s="82"/>
      <c r="P170" s="82"/>
      <c r="Q170" s="82"/>
      <c r="R170" s="82"/>
      <c r="S170" s="82"/>
      <c r="T170" s="83"/>
      <c r="AT170" s="15" t="s">
        <v>134</v>
      </c>
      <c r="AU170" s="15" t="s">
        <v>89</v>
      </c>
    </row>
    <row r="171" s="11" customFormat="1" ht="25.92" customHeight="1">
      <c r="B171" s="194"/>
      <c r="C171" s="195"/>
      <c r="D171" s="196" t="s">
        <v>78</v>
      </c>
      <c r="E171" s="197" t="s">
        <v>282</v>
      </c>
      <c r="F171" s="197" t="s">
        <v>283</v>
      </c>
      <c r="G171" s="195"/>
      <c r="H171" s="195"/>
      <c r="I171" s="198"/>
      <c r="J171" s="199">
        <f>BK171</f>
        <v>0</v>
      </c>
      <c r="K171" s="195"/>
      <c r="L171" s="200"/>
      <c r="M171" s="201"/>
      <c r="N171" s="202"/>
      <c r="O171" s="202"/>
      <c r="P171" s="203">
        <f>P172</f>
        <v>0</v>
      </c>
      <c r="Q171" s="202"/>
      <c r="R171" s="203">
        <f>R172</f>
        <v>0.039828519999999999</v>
      </c>
      <c r="S171" s="202"/>
      <c r="T171" s="204">
        <f>T172</f>
        <v>0</v>
      </c>
      <c r="AR171" s="205" t="s">
        <v>89</v>
      </c>
      <c r="AT171" s="206" t="s">
        <v>78</v>
      </c>
      <c r="AU171" s="206" t="s">
        <v>79</v>
      </c>
      <c r="AY171" s="205" t="s">
        <v>125</v>
      </c>
      <c r="BK171" s="207">
        <f>BK172</f>
        <v>0</v>
      </c>
    </row>
    <row r="172" s="11" customFormat="1" ht="22.8" customHeight="1">
      <c r="B172" s="194"/>
      <c r="C172" s="195"/>
      <c r="D172" s="196" t="s">
        <v>78</v>
      </c>
      <c r="E172" s="208" t="s">
        <v>284</v>
      </c>
      <c r="F172" s="208" t="s">
        <v>285</v>
      </c>
      <c r="G172" s="195"/>
      <c r="H172" s="195"/>
      <c r="I172" s="198"/>
      <c r="J172" s="209">
        <f>BK172</f>
        <v>0</v>
      </c>
      <c r="K172" s="195"/>
      <c r="L172" s="200"/>
      <c r="M172" s="201"/>
      <c r="N172" s="202"/>
      <c r="O172" s="202"/>
      <c r="P172" s="203">
        <f>SUM(P173:P198)</f>
        <v>0</v>
      </c>
      <c r="Q172" s="202"/>
      <c r="R172" s="203">
        <f>SUM(R173:R198)</f>
        <v>0.039828519999999999</v>
      </c>
      <c r="S172" s="202"/>
      <c r="T172" s="204">
        <f>SUM(T173:T198)</f>
        <v>0</v>
      </c>
      <c r="AR172" s="205" t="s">
        <v>89</v>
      </c>
      <c r="AT172" s="206" t="s">
        <v>78</v>
      </c>
      <c r="AU172" s="206" t="s">
        <v>87</v>
      </c>
      <c r="AY172" s="205" t="s">
        <v>125</v>
      </c>
      <c r="BK172" s="207">
        <f>SUM(BK173:BK198)</f>
        <v>0</v>
      </c>
    </row>
    <row r="173" s="1" customFormat="1" ht="36" customHeight="1">
      <c r="B173" s="37"/>
      <c r="C173" s="210" t="s">
        <v>286</v>
      </c>
      <c r="D173" s="210" t="s">
        <v>127</v>
      </c>
      <c r="E173" s="211" t="s">
        <v>287</v>
      </c>
      <c r="F173" s="212" t="s">
        <v>288</v>
      </c>
      <c r="G173" s="213" t="s">
        <v>165</v>
      </c>
      <c r="H173" s="214">
        <v>2.0249999999999999</v>
      </c>
      <c r="I173" s="215"/>
      <c r="J173" s="216">
        <f>ROUND(I173*H173,2)</f>
        <v>0</v>
      </c>
      <c r="K173" s="212" t="s">
        <v>173</v>
      </c>
      <c r="L173" s="42"/>
      <c r="M173" s="217" t="s">
        <v>32</v>
      </c>
      <c r="N173" s="218" t="s">
        <v>50</v>
      </c>
      <c r="O173" s="82"/>
      <c r="P173" s="219">
        <f>O173*H173</f>
        <v>0</v>
      </c>
      <c r="Q173" s="219">
        <v>0</v>
      </c>
      <c r="R173" s="219">
        <f>Q173*H173</f>
        <v>0</v>
      </c>
      <c r="S173" s="219">
        <v>0</v>
      </c>
      <c r="T173" s="220">
        <f>S173*H173</f>
        <v>0</v>
      </c>
      <c r="AR173" s="221" t="s">
        <v>220</v>
      </c>
      <c r="AT173" s="221" t="s">
        <v>127</v>
      </c>
      <c r="AU173" s="221" t="s">
        <v>89</v>
      </c>
      <c r="AY173" s="15" t="s">
        <v>125</v>
      </c>
      <c r="BE173" s="222">
        <f>IF(N173="základní",J173,0)</f>
        <v>0</v>
      </c>
      <c r="BF173" s="222">
        <f>IF(N173="snížená",J173,0)</f>
        <v>0</v>
      </c>
      <c r="BG173" s="222">
        <f>IF(N173="zákl. přenesená",J173,0)</f>
        <v>0</v>
      </c>
      <c r="BH173" s="222">
        <f>IF(N173="sníž. přenesená",J173,0)</f>
        <v>0</v>
      </c>
      <c r="BI173" s="222">
        <f>IF(N173="nulová",J173,0)</f>
        <v>0</v>
      </c>
      <c r="BJ173" s="15" t="s">
        <v>87</v>
      </c>
      <c r="BK173" s="222">
        <f>ROUND(I173*H173,2)</f>
        <v>0</v>
      </c>
      <c r="BL173" s="15" t="s">
        <v>220</v>
      </c>
      <c r="BM173" s="221" t="s">
        <v>289</v>
      </c>
    </row>
    <row r="174" s="1" customFormat="1">
      <c r="B174" s="37"/>
      <c r="C174" s="38"/>
      <c r="D174" s="223" t="s">
        <v>134</v>
      </c>
      <c r="E174" s="38"/>
      <c r="F174" s="224" t="s">
        <v>290</v>
      </c>
      <c r="G174" s="38"/>
      <c r="H174" s="38"/>
      <c r="I174" s="134"/>
      <c r="J174" s="38"/>
      <c r="K174" s="38"/>
      <c r="L174" s="42"/>
      <c r="M174" s="225"/>
      <c r="N174" s="82"/>
      <c r="O174" s="82"/>
      <c r="P174" s="82"/>
      <c r="Q174" s="82"/>
      <c r="R174" s="82"/>
      <c r="S174" s="82"/>
      <c r="T174" s="83"/>
      <c r="AT174" s="15" t="s">
        <v>134</v>
      </c>
      <c r="AU174" s="15" t="s">
        <v>89</v>
      </c>
    </row>
    <row r="175" s="12" customFormat="1">
      <c r="B175" s="226"/>
      <c r="C175" s="227"/>
      <c r="D175" s="223" t="s">
        <v>136</v>
      </c>
      <c r="E175" s="228" t="s">
        <v>32</v>
      </c>
      <c r="F175" s="229" t="s">
        <v>291</v>
      </c>
      <c r="G175" s="227"/>
      <c r="H175" s="230">
        <v>2.0249999999999999</v>
      </c>
      <c r="I175" s="231"/>
      <c r="J175" s="227"/>
      <c r="K175" s="227"/>
      <c r="L175" s="232"/>
      <c r="M175" s="233"/>
      <c r="N175" s="234"/>
      <c r="O175" s="234"/>
      <c r="P175" s="234"/>
      <c r="Q175" s="234"/>
      <c r="R175" s="234"/>
      <c r="S175" s="234"/>
      <c r="T175" s="235"/>
      <c r="AT175" s="236" t="s">
        <v>136</v>
      </c>
      <c r="AU175" s="236" t="s">
        <v>89</v>
      </c>
      <c r="AV175" s="12" t="s">
        <v>89</v>
      </c>
      <c r="AW175" s="12" t="s">
        <v>39</v>
      </c>
      <c r="AX175" s="12" t="s">
        <v>79</v>
      </c>
      <c r="AY175" s="236" t="s">
        <v>125</v>
      </c>
    </row>
    <row r="176" s="1" customFormat="1" ht="16.5" customHeight="1">
      <c r="B176" s="37"/>
      <c r="C176" s="237" t="s">
        <v>292</v>
      </c>
      <c r="D176" s="237" t="s">
        <v>293</v>
      </c>
      <c r="E176" s="238" t="s">
        <v>294</v>
      </c>
      <c r="F176" s="239" t="s">
        <v>295</v>
      </c>
      <c r="G176" s="240" t="s">
        <v>157</v>
      </c>
      <c r="H176" s="241">
        <v>0.001</v>
      </c>
      <c r="I176" s="242"/>
      <c r="J176" s="243">
        <f>ROUND(I176*H176,2)</f>
        <v>0</v>
      </c>
      <c r="K176" s="239" t="s">
        <v>173</v>
      </c>
      <c r="L176" s="244"/>
      <c r="M176" s="245" t="s">
        <v>32</v>
      </c>
      <c r="N176" s="246" t="s">
        <v>50</v>
      </c>
      <c r="O176" s="82"/>
      <c r="P176" s="219">
        <f>O176*H176</f>
        <v>0</v>
      </c>
      <c r="Q176" s="219">
        <v>1</v>
      </c>
      <c r="R176" s="219">
        <f>Q176*H176</f>
        <v>0.001</v>
      </c>
      <c r="S176" s="219">
        <v>0</v>
      </c>
      <c r="T176" s="220">
        <f>S176*H176</f>
        <v>0</v>
      </c>
      <c r="AR176" s="221" t="s">
        <v>296</v>
      </c>
      <c r="AT176" s="221" t="s">
        <v>293</v>
      </c>
      <c r="AU176" s="221" t="s">
        <v>89</v>
      </c>
      <c r="AY176" s="15" t="s">
        <v>125</v>
      </c>
      <c r="BE176" s="222">
        <f>IF(N176="základní",J176,0)</f>
        <v>0</v>
      </c>
      <c r="BF176" s="222">
        <f>IF(N176="snížená",J176,0)</f>
        <v>0</v>
      </c>
      <c r="BG176" s="222">
        <f>IF(N176="zákl. přenesená",J176,0)</f>
        <v>0</v>
      </c>
      <c r="BH176" s="222">
        <f>IF(N176="sníž. přenesená",J176,0)</f>
        <v>0</v>
      </c>
      <c r="BI176" s="222">
        <f>IF(N176="nulová",J176,0)</f>
        <v>0</v>
      </c>
      <c r="BJ176" s="15" t="s">
        <v>87</v>
      </c>
      <c r="BK176" s="222">
        <f>ROUND(I176*H176,2)</f>
        <v>0</v>
      </c>
      <c r="BL176" s="15" t="s">
        <v>220</v>
      </c>
      <c r="BM176" s="221" t="s">
        <v>297</v>
      </c>
    </row>
    <row r="177" s="12" customFormat="1">
      <c r="B177" s="226"/>
      <c r="C177" s="227"/>
      <c r="D177" s="223" t="s">
        <v>136</v>
      </c>
      <c r="E177" s="227"/>
      <c r="F177" s="229" t="s">
        <v>298</v>
      </c>
      <c r="G177" s="227"/>
      <c r="H177" s="230">
        <v>0.001</v>
      </c>
      <c r="I177" s="231"/>
      <c r="J177" s="227"/>
      <c r="K177" s="227"/>
      <c r="L177" s="232"/>
      <c r="M177" s="233"/>
      <c r="N177" s="234"/>
      <c r="O177" s="234"/>
      <c r="P177" s="234"/>
      <c r="Q177" s="234"/>
      <c r="R177" s="234"/>
      <c r="S177" s="234"/>
      <c r="T177" s="235"/>
      <c r="AT177" s="236" t="s">
        <v>136</v>
      </c>
      <c r="AU177" s="236" t="s">
        <v>89</v>
      </c>
      <c r="AV177" s="12" t="s">
        <v>89</v>
      </c>
      <c r="AW177" s="12" t="s">
        <v>4</v>
      </c>
      <c r="AX177" s="12" t="s">
        <v>87</v>
      </c>
      <c r="AY177" s="236" t="s">
        <v>125</v>
      </c>
    </row>
    <row r="178" s="1" customFormat="1" ht="24" customHeight="1">
      <c r="B178" s="37"/>
      <c r="C178" s="210" t="s">
        <v>299</v>
      </c>
      <c r="D178" s="210" t="s">
        <v>127</v>
      </c>
      <c r="E178" s="211" t="s">
        <v>300</v>
      </c>
      <c r="F178" s="212" t="s">
        <v>301</v>
      </c>
      <c r="G178" s="213" t="s">
        <v>165</v>
      </c>
      <c r="H178" s="214">
        <v>4.5</v>
      </c>
      <c r="I178" s="215"/>
      <c r="J178" s="216">
        <f>ROUND(I178*H178,2)</f>
        <v>0</v>
      </c>
      <c r="K178" s="212" t="s">
        <v>173</v>
      </c>
      <c r="L178" s="42"/>
      <c r="M178" s="217" t="s">
        <v>32</v>
      </c>
      <c r="N178" s="218" t="s">
        <v>50</v>
      </c>
      <c r="O178" s="82"/>
      <c r="P178" s="219">
        <f>O178*H178</f>
        <v>0</v>
      </c>
      <c r="Q178" s="219">
        <v>0</v>
      </c>
      <c r="R178" s="219">
        <f>Q178*H178</f>
        <v>0</v>
      </c>
      <c r="S178" s="219">
        <v>0</v>
      </c>
      <c r="T178" s="220">
        <f>S178*H178</f>
        <v>0</v>
      </c>
      <c r="AR178" s="221" t="s">
        <v>220</v>
      </c>
      <c r="AT178" s="221" t="s">
        <v>127</v>
      </c>
      <c r="AU178" s="221" t="s">
        <v>89</v>
      </c>
      <c r="AY178" s="15" t="s">
        <v>125</v>
      </c>
      <c r="BE178" s="222">
        <f>IF(N178="základní",J178,0)</f>
        <v>0</v>
      </c>
      <c r="BF178" s="222">
        <f>IF(N178="snížená",J178,0)</f>
        <v>0</v>
      </c>
      <c r="BG178" s="222">
        <f>IF(N178="zákl. přenesená",J178,0)</f>
        <v>0</v>
      </c>
      <c r="BH178" s="222">
        <f>IF(N178="sníž. přenesená",J178,0)</f>
        <v>0</v>
      </c>
      <c r="BI178" s="222">
        <f>IF(N178="nulová",J178,0)</f>
        <v>0</v>
      </c>
      <c r="BJ178" s="15" t="s">
        <v>87</v>
      </c>
      <c r="BK178" s="222">
        <f>ROUND(I178*H178,2)</f>
        <v>0</v>
      </c>
      <c r="BL178" s="15" t="s">
        <v>220</v>
      </c>
      <c r="BM178" s="221" t="s">
        <v>302</v>
      </c>
    </row>
    <row r="179" s="1" customFormat="1">
      <c r="B179" s="37"/>
      <c r="C179" s="38"/>
      <c r="D179" s="223" t="s">
        <v>134</v>
      </c>
      <c r="E179" s="38"/>
      <c r="F179" s="224" t="s">
        <v>290</v>
      </c>
      <c r="G179" s="38"/>
      <c r="H179" s="38"/>
      <c r="I179" s="134"/>
      <c r="J179" s="38"/>
      <c r="K179" s="38"/>
      <c r="L179" s="42"/>
      <c r="M179" s="225"/>
      <c r="N179" s="82"/>
      <c r="O179" s="82"/>
      <c r="P179" s="82"/>
      <c r="Q179" s="82"/>
      <c r="R179" s="82"/>
      <c r="S179" s="82"/>
      <c r="T179" s="83"/>
      <c r="AT179" s="15" t="s">
        <v>134</v>
      </c>
      <c r="AU179" s="15" t="s">
        <v>89</v>
      </c>
    </row>
    <row r="180" s="12" customFormat="1">
      <c r="B180" s="226"/>
      <c r="C180" s="227"/>
      <c r="D180" s="223" t="s">
        <v>136</v>
      </c>
      <c r="E180" s="228" t="s">
        <v>32</v>
      </c>
      <c r="F180" s="229" t="s">
        <v>303</v>
      </c>
      <c r="G180" s="227"/>
      <c r="H180" s="230">
        <v>4.5</v>
      </c>
      <c r="I180" s="231"/>
      <c r="J180" s="227"/>
      <c r="K180" s="227"/>
      <c r="L180" s="232"/>
      <c r="M180" s="233"/>
      <c r="N180" s="234"/>
      <c r="O180" s="234"/>
      <c r="P180" s="234"/>
      <c r="Q180" s="234"/>
      <c r="R180" s="234"/>
      <c r="S180" s="234"/>
      <c r="T180" s="235"/>
      <c r="AT180" s="236" t="s">
        <v>136</v>
      </c>
      <c r="AU180" s="236" t="s">
        <v>89</v>
      </c>
      <c r="AV180" s="12" t="s">
        <v>89</v>
      </c>
      <c r="AW180" s="12" t="s">
        <v>39</v>
      </c>
      <c r="AX180" s="12" t="s">
        <v>79</v>
      </c>
      <c r="AY180" s="236" t="s">
        <v>125</v>
      </c>
    </row>
    <row r="181" s="1" customFormat="1" ht="16.5" customHeight="1">
      <c r="B181" s="37"/>
      <c r="C181" s="237" t="s">
        <v>304</v>
      </c>
      <c r="D181" s="237" t="s">
        <v>293</v>
      </c>
      <c r="E181" s="238" t="s">
        <v>294</v>
      </c>
      <c r="F181" s="239" t="s">
        <v>295</v>
      </c>
      <c r="G181" s="240" t="s">
        <v>157</v>
      </c>
      <c r="H181" s="241">
        <v>0.002</v>
      </c>
      <c r="I181" s="242"/>
      <c r="J181" s="243">
        <f>ROUND(I181*H181,2)</f>
        <v>0</v>
      </c>
      <c r="K181" s="239" t="s">
        <v>173</v>
      </c>
      <c r="L181" s="244"/>
      <c r="M181" s="245" t="s">
        <v>32</v>
      </c>
      <c r="N181" s="246" t="s">
        <v>50</v>
      </c>
      <c r="O181" s="82"/>
      <c r="P181" s="219">
        <f>O181*H181</f>
        <v>0</v>
      </c>
      <c r="Q181" s="219">
        <v>1</v>
      </c>
      <c r="R181" s="219">
        <f>Q181*H181</f>
        <v>0.002</v>
      </c>
      <c r="S181" s="219">
        <v>0</v>
      </c>
      <c r="T181" s="220">
        <f>S181*H181</f>
        <v>0</v>
      </c>
      <c r="AR181" s="221" t="s">
        <v>296</v>
      </c>
      <c r="AT181" s="221" t="s">
        <v>293</v>
      </c>
      <c r="AU181" s="221" t="s">
        <v>89</v>
      </c>
      <c r="AY181" s="15" t="s">
        <v>125</v>
      </c>
      <c r="BE181" s="222">
        <f>IF(N181="základní",J181,0)</f>
        <v>0</v>
      </c>
      <c r="BF181" s="222">
        <f>IF(N181="snížená",J181,0)</f>
        <v>0</v>
      </c>
      <c r="BG181" s="222">
        <f>IF(N181="zákl. přenesená",J181,0)</f>
        <v>0</v>
      </c>
      <c r="BH181" s="222">
        <f>IF(N181="sníž. přenesená",J181,0)</f>
        <v>0</v>
      </c>
      <c r="BI181" s="222">
        <f>IF(N181="nulová",J181,0)</f>
        <v>0</v>
      </c>
      <c r="BJ181" s="15" t="s">
        <v>87</v>
      </c>
      <c r="BK181" s="222">
        <f>ROUND(I181*H181,2)</f>
        <v>0</v>
      </c>
      <c r="BL181" s="15" t="s">
        <v>220</v>
      </c>
      <c r="BM181" s="221" t="s">
        <v>305</v>
      </c>
    </row>
    <row r="182" s="12" customFormat="1">
      <c r="B182" s="226"/>
      <c r="C182" s="227"/>
      <c r="D182" s="223" t="s">
        <v>136</v>
      </c>
      <c r="E182" s="227"/>
      <c r="F182" s="229" t="s">
        <v>306</v>
      </c>
      <c r="G182" s="227"/>
      <c r="H182" s="230">
        <v>0.002</v>
      </c>
      <c r="I182" s="231"/>
      <c r="J182" s="227"/>
      <c r="K182" s="227"/>
      <c r="L182" s="232"/>
      <c r="M182" s="233"/>
      <c r="N182" s="234"/>
      <c r="O182" s="234"/>
      <c r="P182" s="234"/>
      <c r="Q182" s="234"/>
      <c r="R182" s="234"/>
      <c r="S182" s="234"/>
      <c r="T182" s="235"/>
      <c r="AT182" s="236" t="s">
        <v>136</v>
      </c>
      <c r="AU182" s="236" t="s">
        <v>89</v>
      </c>
      <c r="AV182" s="12" t="s">
        <v>89</v>
      </c>
      <c r="AW182" s="12" t="s">
        <v>4</v>
      </c>
      <c r="AX182" s="12" t="s">
        <v>87</v>
      </c>
      <c r="AY182" s="236" t="s">
        <v>125</v>
      </c>
    </row>
    <row r="183" s="1" customFormat="1" ht="24" customHeight="1">
      <c r="B183" s="37"/>
      <c r="C183" s="210" t="s">
        <v>307</v>
      </c>
      <c r="D183" s="210" t="s">
        <v>127</v>
      </c>
      <c r="E183" s="211" t="s">
        <v>308</v>
      </c>
      <c r="F183" s="212" t="s">
        <v>309</v>
      </c>
      <c r="G183" s="213" t="s">
        <v>165</v>
      </c>
      <c r="H183" s="214">
        <v>2.0249999999999999</v>
      </c>
      <c r="I183" s="215"/>
      <c r="J183" s="216">
        <f>ROUND(I183*H183,2)</f>
        <v>0</v>
      </c>
      <c r="K183" s="212" t="s">
        <v>173</v>
      </c>
      <c r="L183" s="42"/>
      <c r="M183" s="217" t="s">
        <v>32</v>
      </c>
      <c r="N183" s="218" t="s">
        <v>50</v>
      </c>
      <c r="O183" s="82"/>
      <c r="P183" s="219">
        <f>O183*H183</f>
        <v>0</v>
      </c>
      <c r="Q183" s="219">
        <v>0.00040000000000000002</v>
      </c>
      <c r="R183" s="219">
        <f>Q183*H183</f>
        <v>0.00080999999999999996</v>
      </c>
      <c r="S183" s="219">
        <v>0</v>
      </c>
      <c r="T183" s="220">
        <f>S183*H183</f>
        <v>0</v>
      </c>
      <c r="AR183" s="221" t="s">
        <v>220</v>
      </c>
      <c r="AT183" s="221" t="s">
        <v>127</v>
      </c>
      <c r="AU183" s="221" t="s">
        <v>89</v>
      </c>
      <c r="AY183" s="15" t="s">
        <v>125</v>
      </c>
      <c r="BE183" s="222">
        <f>IF(N183="základní",J183,0)</f>
        <v>0</v>
      </c>
      <c r="BF183" s="222">
        <f>IF(N183="snížená",J183,0)</f>
        <v>0</v>
      </c>
      <c r="BG183" s="222">
        <f>IF(N183="zákl. přenesená",J183,0)</f>
        <v>0</v>
      </c>
      <c r="BH183" s="222">
        <f>IF(N183="sníž. přenesená",J183,0)</f>
        <v>0</v>
      </c>
      <c r="BI183" s="222">
        <f>IF(N183="nulová",J183,0)</f>
        <v>0</v>
      </c>
      <c r="BJ183" s="15" t="s">
        <v>87</v>
      </c>
      <c r="BK183" s="222">
        <f>ROUND(I183*H183,2)</f>
        <v>0</v>
      </c>
      <c r="BL183" s="15" t="s">
        <v>220</v>
      </c>
      <c r="BM183" s="221" t="s">
        <v>310</v>
      </c>
    </row>
    <row r="184" s="1" customFormat="1">
      <c r="B184" s="37"/>
      <c r="C184" s="38"/>
      <c r="D184" s="223" t="s">
        <v>134</v>
      </c>
      <c r="E184" s="38"/>
      <c r="F184" s="224" t="s">
        <v>311</v>
      </c>
      <c r="G184" s="38"/>
      <c r="H184" s="38"/>
      <c r="I184" s="134"/>
      <c r="J184" s="38"/>
      <c r="K184" s="38"/>
      <c r="L184" s="42"/>
      <c r="M184" s="225"/>
      <c r="N184" s="82"/>
      <c r="O184" s="82"/>
      <c r="P184" s="82"/>
      <c r="Q184" s="82"/>
      <c r="R184" s="82"/>
      <c r="S184" s="82"/>
      <c r="T184" s="83"/>
      <c r="AT184" s="15" t="s">
        <v>134</v>
      </c>
      <c r="AU184" s="15" t="s">
        <v>89</v>
      </c>
    </row>
    <row r="185" s="12" customFormat="1">
      <c r="B185" s="226"/>
      <c r="C185" s="227"/>
      <c r="D185" s="223" t="s">
        <v>136</v>
      </c>
      <c r="E185" s="228" t="s">
        <v>32</v>
      </c>
      <c r="F185" s="229" t="s">
        <v>291</v>
      </c>
      <c r="G185" s="227"/>
      <c r="H185" s="230">
        <v>2.0249999999999999</v>
      </c>
      <c r="I185" s="231"/>
      <c r="J185" s="227"/>
      <c r="K185" s="227"/>
      <c r="L185" s="232"/>
      <c r="M185" s="233"/>
      <c r="N185" s="234"/>
      <c r="O185" s="234"/>
      <c r="P185" s="234"/>
      <c r="Q185" s="234"/>
      <c r="R185" s="234"/>
      <c r="S185" s="234"/>
      <c r="T185" s="235"/>
      <c r="AT185" s="236" t="s">
        <v>136</v>
      </c>
      <c r="AU185" s="236" t="s">
        <v>89</v>
      </c>
      <c r="AV185" s="12" t="s">
        <v>89</v>
      </c>
      <c r="AW185" s="12" t="s">
        <v>39</v>
      </c>
      <c r="AX185" s="12" t="s">
        <v>79</v>
      </c>
      <c r="AY185" s="236" t="s">
        <v>125</v>
      </c>
    </row>
    <row r="186" s="1" customFormat="1" ht="16.5" customHeight="1">
      <c r="B186" s="37"/>
      <c r="C186" s="237" t="s">
        <v>296</v>
      </c>
      <c r="D186" s="237" t="s">
        <v>293</v>
      </c>
      <c r="E186" s="238" t="s">
        <v>312</v>
      </c>
      <c r="F186" s="239" t="s">
        <v>313</v>
      </c>
      <c r="G186" s="240" t="s">
        <v>165</v>
      </c>
      <c r="H186" s="241">
        <v>2.3290000000000002</v>
      </c>
      <c r="I186" s="242"/>
      <c r="J186" s="243">
        <f>ROUND(I186*H186,2)</f>
        <v>0</v>
      </c>
      <c r="K186" s="239" t="s">
        <v>173</v>
      </c>
      <c r="L186" s="244"/>
      <c r="M186" s="245" t="s">
        <v>32</v>
      </c>
      <c r="N186" s="246" t="s">
        <v>50</v>
      </c>
      <c r="O186" s="82"/>
      <c r="P186" s="219">
        <f>O186*H186</f>
        <v>0</v>
      </c>
      <c r="Q186" s="219">
        <v>0.0038800000000000002</v>
      </c>
      <c r="R186" s="219">
        <f>Q186*H186</f>
        <v>0.009036520000000001</v>
      </c>
      <c r="S186" s="219">
        <v>0</v>
      </c>
      <c r="T186" s="220">
        <f>S186*H186</f>
        <v>0</v>
      </c>
      <c r="AR186" s="221" t="s">
        <v>296</v>
      </c>
      <c r="AT186" s="221" t="s">
        <v>293</v>
      </c>
      <c r="AU186" s="221" t="s">
        <v>89</v>
      </c>
      <c r="AY186" s="15" t="s">
        <v>125</v>
      </c>
      <c r="BE186" s="222">
        <f>IF(N186="základní",J186,0)</f>
        <v>0</v>
      </c>
      <c r="BF186" s="222">
        <f>IF(N186="snížená",J186,0)</f>
        <v>0</v>
      </c>
      <c r="BG186" s="222">
        <f>IF(N186="zákl. přenesená",J186,0)</f>
        <v>0</v>
      </c>
      <c r="BH186" s="222">
        <f>IF(N186="sníž. přenesená",J186,0)</f>
        <v>0</v>
      </c>
      <c r="BI186" s="222">
        <f>IF(N186="nulová",J186,0)</f>
        <v>0</v>
      </c>
      <c r="BJ186" s="15" t="s">
        <v>87</v>
      </c>
      <c r="BK186" s="222">
        <f>ROUND(I186*H186,2)</f>
        <v>0</v>
      </c>
      <c r="BL186" s="15" t="s">
        <v>220</v>
      </c>
      <c r="BM186" s="221" t="s">
        <v>314</v>
      </c>
    </row>
    <row r="187" s="12" customFormat="1">
      <c r="B187" s="226"/>
      <c r="C187" s="227"/>
      <c r="D187" s="223" t="s">
        <v>136</v>
      </c>
      <c r="E187" s="227"/>
      <c r="F187" s="229" t="s">
        <v>315</v>
      </c>
      <c r="G187" s="227"/>
      <c r="H187" s="230">
        <v>2.3290000000000002</v>
      </c>
      <c r="I187" s="231"/>
      <c r="J187" s="227"/>
      <c r="K187" s="227"/>
      <c r="L187" s="232"/>
      <c r="M187" s="233"/>
      <c r="N187" s="234"/>
      <c r="O187" s="234"/>
      <c r="P187" s="234"/>
      <c r="Q187" s="234"/>
      <c r="R187" s="234"/>
      <c r="S187" s="234"/>
      <c r="T187" s="235"/>
      <c r="AT187" s="236" t="s">
        <v>136</v>
      </c>
      <c r="AU187" s="236" t="s">
        <v>89</v>
      </c>
      <c r="AV187" s="12" t="s">
        <v>89</v>
      </c>
      <c r="AW187" s="12" t="s">
        <v>4</v>
      </c>
      <c r="AX187" s="12" t="s">
        <v>87</v>
      </c>
      <c r="AY187" s="236" t="s">
        <v>125</v>
      </c>
    </row>
    <row r="188" s="1" customFormat="1" ht="24" customHeight="1">
      <c r="B188" s="37"/>
      <c r="C188" s="210" t="s">
        <v>316</v>
      </c>
      <c r="D188" s="210" t="s">
        <v>127</v>
      </c>
      <c r="E188" s="211" t="s">
        <v>317</v>
      </c>
      <c r="F188" s="212" t="s">
        <v>318</v>
      </c>
      <c r="G188" s="213" t="s">
        <v>165</v>
      </c>
      <c r="H188" s="214">
        <v>4.5</v>
      </c>
      <c r="I188" s="215"/>
      <c r="J188" s="216">
        <f>ROUND(I188*H188,2)</f>
        <v>0</v>
      </c>
      <c r="K188" s="212" t="s">
        <v>173</v>
      </c>
      <c r="L188" s="42"/>
      <c r="M188" s="217" t="s">
        <v>32</v>
      </c>
      <c r="N188" s="218" t="s">
        <v>50</v>
      </c>
      <c r="O188" s="82"/>
      <c r="P188" s="219">
        <f>O188*H188</f>
        <v>0</v>
      </c>
      <c r="Q188" s="219">
        <v>0.00040000000000000002</v>
      </c>
      <c r="R188" s="219">
        <f>Q188*H188</f>
        <v>0.0018000000000000002</v>
      </c>
      <c r="S188" s="219">
        <v>0</v>
      </c>
      <c r="T188" s="220">
        <f>S188*H188</f>
        <v>0</v>
      </c>
      <c r="AR188" s="221" t="s">
        <v>220</v>
      </c>
      <c r="AT188" s="221" t="s">
        <v>127</v>
      </c>
      <c r="AU188" s="221" t="s">
        <v>89</v>
      </c>
      <c r="AY188" s="15" t="s">
        <v>125</v>
      </c>
      <c r="BE188" s="222">
        <f>IF(N188="základní",J188,0)</f>
        <v>0</v>
      </c>
      <c r="BF188" s="222">
        <f>IF(N188="snížená",J188,0)</f>
        <v>0</v>
      </c>
      <c r="BG188" s="222">
        <f>IF(N188="zákl. přenesená",J188,0)</f>
        <v>0</v>
      </c>
      <c r="BH188" s="222">
        <f>IF(N188="sníž. přenesená",J188,0)</f>
        <v>0</v>
      </c>
      <c r="BI188" s="222">
        <f>IF(N188="nulová",J188,0)</f>
        <v>0</v>
      </c>
      <c r="BJ188" s="15" t="s">
        <v>87</v>
      </c>
      <c r="BK188" s="222">
        <f>ROUND(I188*H188,2)</f>
        <v>0</v>
      </c>
      <c r="BL188" s="15" t="s">
        <v>220</v>
      </c>
      <c r="BM188" s="221" t="s">
        <v>319</v>
      </c>
    </row>
    <row r="189" s="1" customFormat="1">
      <c r="B189" s="37"/>
      <c r="C189" s="38"/>
      <c r="D189" s="223" t="s">
        <v>134</v>
      </c>
      <c r="E189" s="38"/>
      <c r="F189" s="224" t="s">
        <v>311</v>
      </c>
      <c r="G189" s="38"/>
      <c r="H189" s="38"/>
      <c r="I189" s="134"/>
      <c r="J189" s="38"/>
      <c r="K189" s="38"/>
      <c r="L189" s="42"/>
      <c r="M189" s="225"/>
      <c r="N189" s="82"/>
      <c r="O189" s="82"/>
      <c r="P189" s="82"/>
      <c r="Q189" s="82"/>
      <c r="R189" s="82"/>
      <c r="S189" s="82"/>
      <c r="T189" s="83"/>
      <c r="AT189" s="15" t="s">
        <v>134</v>
      </c>
      <c r="AU189" s="15" t="s">
        <v>89</v>
      </c>
    </row>
    <row r="190" s="12" customFormat="1">
      <c r="B190" s="226"/>
      <c r="C190" s="227"/>
      <c r="D190" s="223" t="s">
        <v>136</v>
      </c>
      <c r="E190" s="228" t="s">
        <v>32</v>
      </c>
      <c r="F190" s="229" t="s">
        <v>303</v>
      </c>
      <c r="G190" s="227"/>
      <c r="H190" s="230">
        <v>4.5</v>
      </c>
      <c r="I190" s="231"/>
      <c r="J190" s="227"/>
      <c r="K190" s="227"/>
      <c r="L190" s="232"/>
      <c r="M190" s="233"/>
      <c r="N190" s="234"/>
      <c r="O190" s="234"/>
      <c r="P190" s="234"/>
      <c r="Q190" s="234"/>
      <c r="R190" s="234"/>
      <c r="S190" s="234"/>
      <c r="T190" s="235"/>
      <c r="AT190" s="236" t="s">
        <v>136</v>
      </c>
      <c r="AU190" s="236" t="s">
        <v>89</v>
      </c>
      <c r="AV190" s="12" t="s">
        <v>89</v>
      </c>
      <c r="AW190" s="12" t="s">
        <v>39</v>
      </c>
      <c r="AX190" s="12" t="s">
        <v>79</v>
      </c>
      <c r="AY190" s="236" t="s">
        <v>125</v>
      </c>
    </row>
    <row r="191" s="1" customFormat="1" ht="16.5" customHeight="1">
      <c r="B191" s="37"/>
      <c r="C191" s="237" t="s">
        <v>320</v>
      </c>
      <c r="D191" s="237" t="s">
        <v>293</v>
      </c>
      <c r="E191" s="238" t="s">
        <v>312</v>
      </c>
      <c r="F191" s="239" t="s">
        <v>313</v>
      </c>
      <c r="G191" s="240" t="s">
        <v>165</v>
      </c>
      <c r="H191" s="241">
        <v>5.4000000000000004</v>
      </c>
      <c r="I191" s="242"/>
      <c r="J191" s="243">
        <f>ROUND(I191*H191,2)</f>
        <v>0</v>
      </c>
      <c r="K191" s="239" t="s">
        <v>173</v>
      </c>
      <c r="L191" s="244"/>
      <c r="M191" s="245" t="s">
        <v>32</v>
      </c>
      <c r="N191" s="246" t="s">
        <v>50</v>
      </c>
      <c r="O191" s="82"/>
      <c r="P191" s="219">
        <f>O191*H191</f>
        <v>0</v>
      </c>
      <c r="Q191" s="219">
        <v>0.0038800000000000002</v>
      </c>
      <c r="R191" s="219">
        <f>Q191*H191</f>
        <v>0.020952000000000002</v>
      </c>
      <c r="S191" s="219">
        <v>0</v>
      </c>
      <c r="T191" s="220">
        <f>S191*H191</f>
        <v>0</v>
      </c>
      <c r="AR191" s="221" t="s">
        <v>296</v>
      </c>
      <c r="AT191" s="221" t="s">
        <v>293</v>
      </c>
      <c r="AU191" s="221" t="s">
        <v>89</v>
      </c>
      <c r="AY191" s="15" t="s">
        <v>125</v>
      </c>
      <c r="BE191" s="222">
        <f>IF(N191="základní",J191,0)</f>
        <v>0</v>
      </c>
      <c r="BF191" s="222">
        <f>IF(N191="snížená",J191,0)</f>
        <v>0</v>
      </c>
      <c r="BG191" s="222">
        <f>IF(N191="zákl. přenesená",J191,0)</f>
        <v>0</v>
      </c>
      <c r="BH191" s="222">
        <f>IF(N191="sníž. přenesená",J191,0)</f>
        <v>0</v>
      </c>
      <c r="BI191" s="222">
        <f>IF(N191="nulová",J191,0)</f>
        <v>0</v>
      </c>
      <c r="BJ191" s="15" t="s">
        <v>87</v>
      </c>
      <c r="BK191" s="222">
        <f>ROUND(I191*H191,2)</f>
        <v>0</v>
      </c>
      <c r="BL191" s="15" t="s">
        <v>220</v>
      </c>
      <c r="BM191" s="221" t="s">
        <v>321</v>
      </c>
    </row>
    <row r="192" s="12" customFormat="1">
      <c r="B192" s="226"/>
      <c r="C192" s="227"/>
      <c r="D192" s="223" t="s">
        <v>136</v>
      </c>
      <c r="E192" s="227"/>
      <c r="F192" s="229" t="s">
        <v>322</v>
      </c>
      <c r="G192" s="227"/>
      <c r="H192" s="230">
        <v>5.4000000000000004</v>
      </c>
      <c r="I192" s="231"/>
      <c r="J192" s="227"/>
      <c r="K192" s="227"/>
      <c r="L192" s="232"/>
      <c r="M192" s="233"/>
      <c r="N192" s="234"/>
      <c r="O192" s="234"/>
      <c r="P192" s="234"/>
      <c r="Q192" s="234"/>
      <c r="R192" s="234"/>
      <c r="S192" s="234"/>
      <c r="T192" s="235"/>
      <c r="AT192" s="236" t="s">
        <v>136</v>
      </c>
      <c r="AU192" s="236" t="s">
        <v>89</v>
      </c>
      <c r="AV192" s="12" t="s">
        <v>89</v>
      </c>
      <c r="AW192" s="12" t="s">
        <v>4</v>
      </c>
      <c r="AX192" s="12" t="s">
        <v>87</v>
      </c>
      <c r="AY192" s="236" t="s">
        <v>125</v>
      </c>
    </row>
    <row r="193" s="1" customFormat="1" ht="36" customHeight="1">
      <c r="B193" s="37"/>
      <c r="C193" s="210" t="s">
        <v>323</v>
      </c>
      <c r="D193" s="210" t="s">
        <v>127</v>
      </c>
      <c r="E193" s="211" t="s">
        <v>324</v>
      </c>
      <c r="F193" s="212" t="s">
        <v>325</v>
      </c>
      <c r="G193" s="213" t="s">
        <v>165</v>
      </c>
      <c r="H193" s="214">
        <v>4.5</v>
      </c>
      <c r="I193" s="215"/>
      <c r="J193" s="216">
        <f>ROUND(I193*H193,2)</f>
        <v>0</v>
      </c>
      <c r="K193" s="212" t="s">
        <v>173</v>
      </c>
      <c r="L193" s="42"/>
      <c r="M193" s="217" t="s">
        <v>32</v>
      </c>
      <c r="N193" s="218" t="s">
        <v>50</v>
      </c>
      <c r="O193" s="82"/>
      <c r="P193" s="219">
        <f>O193*H193</f>
        <v>0</v>
      </c>
      <c r="Q193" s="219">
        <v>0.00068000000000000005</v>
      </c>
      <c r="R193" s="219">
        <f>Q193*H193</f>
        <v>0.0030600000000000002</v>
      </c>
      <c r="S193" s="219">
        <v>0</v>
      </c>
      <c r="T193" s="220">
        <f>S193*H193</f>
        <v>0</v>
      </c>
      <c r="AR193" s="221" t="s">
        <v>220</v>
      </c>
      <c r="AT193" s="221" t="s">
        <v>127</v>
      </c>
      <c r="AU193" s="221" t="s">
        <v>89</v>
      </c>
      <c r="AY193" s="15" t="s">
        <v>125</v>
      </c>
      <c r="BE193" s="222">
        <f>IF(N193="základní",J193,0)</f>
        <v>0</v>
      </c>
      <c r="BF193" s="222">
        <f>IF(N193="snížená",J193,0)</f>
        <v>0</v>
      </c>
      <c r="BG193" s="222">
        <f>IF(N193="zákl. přenesená",J193,0)</f>
        <v>0</v>
      </c>
      <c r="BH193" s="222">
        <f>IF(N193="sníž. přenesená",J193,0)</f>
        <v>0</v>
      </c>
      <c r="BI193" s="222">
        <f>IF(N193="nulová",J193,0)</f>
        <v>0</v>
      </c>
      <c r="BJ193" s="15" t="s">
        <v>87</v>
      </c>
      <c r="BK193" s="222">
        <f>ROUND(I193*H193,2)</f>
        <v>0</v>
      </c>
      <c r="BL193" s="15" t="s">
        <v>220</v>
      </c>
      <c r="BM193" s="221" t="s">
        <v>326</v>
      </c>
    </row>
    <row r="194" s="12" customFormat="1">
      <c r="B194" s="226"/>
      <c r="C194" s="227"/>
      <c r="D194" s="223" t="s">
        <v>136</v>
      </c>
      <c r="E194" s="228" t="s">
        <v>32</v>
      </c>
      <c r="F194" s="229" t="s">
        <v>327</v>
      </c>
      <c r="G194" s="227"/>
      <c r="H194" s="230">
        <v>4.5</v>
      </c>
      <c r="I194" s="231"/>
      <c r="J194" s="227"/>
      <c r="K194" s="227"/>
      <c r="L194" s="232"/>
      <c r="M194" s="233"/>
      <c r="N194" s="234"/>
      <c r="O194" s="234"/>
      <c r="P194" s="234"/>
      <c r="Q194" s="234"/>
      <c r="R194" s="234"/>
      <c r="S194" s="234"/>
      <c r="T194" s="235"/>
      <c r="AT194" s="236" t="s">
        <v>136</v>
      </c>
      <c r="AU194" s="236" t="s">
        <v>89</v>
      </c>
      <c r="AV194" s="12" t="s">
        <v>89</v>
      </c>
      <c r="AW194" s="12" t="s">
        <v>39</v>
      </c>
      <c r="AX194" s="12" t="s">
        <v>79</v>
      </c>
      <c r="AY194" s="236" t="s">
        <v>125</v>
      </c>
    </row>
    <row r="195" s="1" customFormat="1" ht="24" customHeight="1">
      <c r="B195" s="37"/>
      <c r="C195" s="210" t="s">
        <v>328</v>
      </c>
      <c r="D195" s="210" t="s">
        <v>127</v>
      </c>
      <c r="E195" s="211" t="s">
        <v>329</v>
      </c>
      <c r="F195" s="212" t="s">
        <v>330</v>
      </c>
      <c r="G195" s="213" t="s">
        <v>187</v>
      </c>
      <c r="H195" s="214">
        <v>4.5</v>
      </c>
      <c r="I195" s="215"/>
      <c r="J195" s="216">
        <f>ROUND(I195*H195,2)</f>
        <v>0</v>
      </c>
      <c r="K195" s="212" t="s">
        <v>173</v>
      </c>
      <c r="L195" s="42"/>
      <c r="M195" s="217" t="s">
        <v>32</v>
      </c>
      <c r="N195" s="218" t="s">
        <v>50</v>
      </c>
      <c r="O195" s="82"/>
      <c r="P195" s="219">
        <f>O195*H195</f>
        <v>0</v>
      </c>
      <c r="Q195" s="219">
        <v>0.00025999999999999998</v>
      </c>
      <c r="R195" s="219">
        <f>Q195*H195</f>
        <v>0.0011699999999999998</v>
      </c>
      <c r="S195" s="219">
        <v>0</v>
      </c>
      <c r="T195" s="220">
        <f>S195*H195</f>
        <v>0</v>
      </c>
      <c r="AR195" s="221" t="s">
        <v>220</v>
      </c>
      <c r="AT195" s="221" t="s">
        <v>127</v>
      </c>
      <c r="AU195" s="221" t="s">
        <v>89</v>
      </c>
      <c r="AY195" s="15" t="s">
        <v>125</v>
      </c>
      <c r="BE195" s="222">
        <f>IF(N195="základní",J195,0)</f>
        <v>0</v>
      </c>
      <c r="BF195" s="222">
        <f>IF(N195="snížená",J195,0)</f>
        <v>0</v>
      </c>
      <c r="BG195" s="222">
        <f>IF(N195="zákl. přenesená",J195,0)</f>
        <v>0</v>
      </c>
      <c r="BH195" s="222">
        <f>IF(N195="sníž. přenesená",J195,0)</f>
        <v>0</v>
      </c>
      <c r="BI195" s="222">
        <f>IF(N195="nulová",J195,0)</f>
        <v>0</v>
      </c>
      <c r="BJ195" s="15" t="s">
        <v>87</v>
      </c>
      <c r="BK195" s="222">
        <f>ROUND(I195*H195,2)</f>
        <v>0</v>
      </c>
      <c r="BL195" s="15" t="s">
        <v>220</v>
      </c>
      <c r="BM195" s="221" t="s">
        <v>331</v>
      </c>
    </row>
    <row r="196" s="12" customFormat="1">
      <c r="B196" s="226"/>
      <c r="C196" s="227"/>
      <c r="D196" s="223" t="s">
        <v>136</v>
      </c>
      <c r="E196" s="228" t="s">
        <v>32</v>
      </c>
      <c r="F196" s="229" t="s">
        <v>332</v>
      </c>
      <c r="G196" s="227"/>
      <c r="H196" s="230">
        <v>4.5</v>
      </c>
      <c r="I196" s="231"/>
      <c r="J196" s="227"/>
      <c r="K196" s="227"/>
      <c r="L196" s="232"/>
      <c r="M196" s="233"/>
      <c r="N196" s="234"/>
      <c r="O196" s="234"/>
      <c r="P196" s="234"/>
      <c r="Q196" s="234"/>
      <c r="R196" s="234"/>
      <c r="S196" s="234"/>
      <c r="T196" s="235"/>
      <c r="AT196" s="236" t="s">
        <v>136</v>
      </c>
      <c r="AU196" s="236" t="s">
        <v>89</v>
      </c>
      <c r="AV196" s="12" t="s">
        <v>89</v>
      </c>
      <c r="AW196" s="12" t="s">
        <v>39</v>
      </c>
      <c r="AX196" s="12" t="s">
        <v>79</v>
      </c>
      <c r="AY196" s="236" t="s">
        <v>125</v>
      </c>
    </row>
    <row r="197" s="1" customFormat="1" ht="36" customHeight="1">
      <c r="B197" s="37"/>
      <c r="C197" s="210" t="s">
        <v>333</v>
      </c>
      <c r="D197" s="210" t="s">
        <v>127</v>
      </c>
      <c r="E197" s="211" t="s">
        <v>334</v>
      </c>
      <c r="F197" s="212" t="s">
        <v>335</v>
      </c>
      <c r="G197" s="213" t="s">
        <v>336</v>
      </c>
      <c r="H197" s="247"/>
      <c r="I197" s="215"/>
      <c r="J197" s="216">
        <f>ROUND(I197*H197,2)</f>
        <v>0</v>
      </c>
      <c r="K197" s="212" t="s">
        <v>131</v>
      </c>
      <c r="L197" s="42"/>
      <c r="M197" s="217" t="s">
        <v>32</v>
      </c>
      <c r="N197" s="218" t="s">
        <v>50</v>
      </c>
      <c r="O197" s="82"/>
      <c r="P197" s="219">
        <f>O197*H197</f>
        <v>0</v>
      </c>
      <c r="Q197" s="219">
        <v>0</v>
      </c>
      <c r="R197" s="219">
        <f>Q197*H197</f>
        <v>0</v>
      </c>
      <c r="S197" s="219">
        <v>0</v>
      </c>
      <c r="T197" s="220">
        <f>S197*H197</f>
        <v>0</v>
      </c>
      <c r="AR197" s="221" t="s">
        <v>220</v>
      </c>
      <c r="AT197" s="221" t="s">
        <v>127</v>
      </c>
      <c r="AU197" s="221" t="s">
        <v>89</v>
      </c>
      <c r="AY197" s="15" t="s">
        <v>125</v>
      </c>
      <c r="BE197" s="222">
        <f>IF(N197="základní",J197,0)</f>
        <v>0</v>
      </c>
      <c r="BF197" s="222">
        <f>IF(N197="snížená",J197,0)</f>
        <v>0</v>
      </c>
      <c r="BG197" s="222">
        <f>IF(N197="zákl. přenesená",J197,0)</f>
        <v>0</v>
      </c>
      <c r="BH197" s="222">
        <f>IF(N197="sníž. přenesená",J197,0)</f>
        <v>0</v>
      </c>
      <c r="BI197" s="222">
        <f>IF(N197="nulová",J197,0)</f>
        <v>0</v>
      </c>
      <c r="BJ197" s="15" t="s">
        <v>87</v>
      </c>
      <c r="BK197" s="222">
        <f>ROUND(I197*H197,2)</f>
        <v>0</v>
      </c>
      <c r="BL197" s="15" t="s">
        <v>220</v>
      </c>
      <c r="BM197" s="221" t="s">
        <v>337</v>
      </c>
    </row>
    <row r="198" s="1" customFormat="1">
      <c r="B198" s="37"/>
      <c r="C198" s="38"/>
      <c r="D198" s="223" t="s">
        <v>134</v>
      </c>
      <c r="E198" s="38"/>
      <c r="F198" s="224" t="s">
        <v>338</v>
      </c>
      <c r="G198" s="38"/>
      <c r="H198" s="38"/>
      <c r="I198" s="134"/>
      <c r="J198" s="38"/>
      <c r="K198" s="38"/>
      <c r="L198" s="42"/>
      <c r="M198" s="248"/>
      <c r="N198" s="249"/>
      <c r="O198" s="249"/>
      <c r="P198" s="249"/>
      <c r="Q198" s="249"/>
      <c r="R198" s="249"/>
      <c r="S198" s="249"/>
      <c r="T198" s="250"/>
      <c r="AT198" s="15" t="s">
        <v>134</v>
      </c>
      <c r="AU198" s="15" t="s">
        <v>89</v>
      </c>
    </row>
    <row r="199" s="1" customFormat="1" ht="6.96" customHeight="1">
      <c r="B199" s="57"/>
      <c r="C199" s="58"/>
      <c r="D199" s="58"/>
      <c r="E199" s="58"/>
      <c r="F199" s="58"/>
      <c r="G199" s="58"/>
      <c r="H199" s="58"/>
      <c r="I199" s="160"/>
      <c r="J199" s="58"/>
      <c r="K199" s="58"/>
      <c r="L199" s="42"/>
    </row>
  </sheetData>
  <sheetProtection sheet="1" autoFilter="0" formatColumns="0" formatRows="0" objects="1" scenarios="1" spinCount="100000" saltValue="uqTQlTY7bjZ3q1sz2c1D+AnNl8gWix7Hl2GR9ty/aenRnhS/obblbfN4hV2s6uHDHBtL3e7nrIPvCMX/MtfevQ==" hashValue="AEHC4+pdepx5LENlxZc2Ym2gaoI5d5rQwwQJzm9B91fp8SfRUwlsbqjuXHM0Ppra0AZygPEBGy0LgNvqxc/8mw==" algorithmName="SHA-512" password="CC35"/>
  <autoFilter ref="C88:K19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26"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92</v>
      </c>
    </row>
    <row r="3" ht="6.96" customHeight="1">
      <c r="B3" s="127"/>
      <c r="C3" s="128"/>
      <c r="D3" s="128"/>
      <c r="E3" s="128"/>
      <c r="F3" s="128"/>
      <c r="G3" s="128"/>
      <c r="H3" s="128"/>
      <c r="I3" s="129"/>
      <c r="J3" s="128"/>
      <c r="K3" s="128"/>
      <c r="L3" s="18"/>
      <c r="AT3" s="15" t="s">
        <v>89</v>
      </c>
    </row>
    <row r="4" ht="24.96" customHeight="1">
      <c r="B4" s="18"/>
      <c r="D4" s="130" t="s">
        <v>93</v>
      </c>
      <c r="L4" s="18"/>
      <c r="M4" s="131" t="s">
        <v>10</v>
      </c>
      <c r="AT4" s="15" t="s">
        <v>4</v>
      </c>
    </row>
    <row r="5" ht="6.96" customHeight="1">
      <c r="B5" s="18"/>
      <c r="L5" s="18"/>
    </row>
    <row r="6" ht="12" customHeight="1">
      <c r="B6" s="18"/>
      <c r="D6" s="132" t="s">
        <v>16</v>
      </c>
      <c r="L6" s="18"/>
    </row>
    <row r="7" ht="16.5" customHeight="1">
      <c r="B7" s="18"/>
      <c r="E7" s="133" t="str">
        <f>'Rekapitulace stavby'!K6</f>
        <v>Oprava ploch u garáží v ul.Čapkova, Bílina</v>
      </c>
      <c r="F7" s="132"/>
      <c r="G7" s="132"/>
      <c r="H7" s="132"/>
      <c r="L7" s="18"/>
    </row>
    <row r="8" s="1" customFormat="1" ht="12" customHeight="1">
      <c r="B8" s="42"/>
      <c r="D8" s="132" t="s">
        <v>94</v>
      </c>
      <c r="I8" s="134"/>
      <c r="L8" s="42"/>
    </row>
    <row r="9" s="1" customFormat="1" ht="36.96" customHeight="1">
      <c r="B9" s="42"/>
      <c r="E9" s="135" t="s">
        <v>339</v>
      </c>
      <c r="F9" s="1"/>
      <c r="G9" s="1"/>
      <c r="H9" s="1"/>
      <c r="I9" s="134"/>
      <c r="L9" s="42"/>
    </row>
    <row r="10" s="1" customFormat="1">
      <c r="B10" s="42"/>
      <c r="I10" s="134"/>
      <c r="L10" s="42"/>
    </row>
    <row r="11" s="1" customFormat="1" ht="12" customHeight="1">
      <c r="B11" s="42"/>
      <c r="D11" s="132" t="s">
        <v>18</v>
      </c>
      <c r="F11" s="136" t="s">
        <v>32</v>
      </c>
      <c r="I11" s="137" t="s">
        <v>20</v>
      </c>
      <c r="J11" s="136" t="s">
        <v>32</v>
      </c>
      <c r="L11" s="42"/>
    </row>
    <row r="12" s="1" customFormat="1" ht="12" customHeight="1">
      <c r="B12" s="42"/>
      <c r="D12" s="132" t="s">
        <v>22</v>
      </c>
      <c r="F12" s="136" t="s">
        <v>23</v>
      </c>
      <c r="I12" s="137" t="s">
        <v>24</v>
      </c>
      <c r="J12" s="138" t="str">
        <f>'Rekapitulace stavby'!AN8</f>
        <v>7. 2. 2019</v>
      </c>
      <c r="L12" s="42"/>
    </row>
    <row r="13" s="1" customFormat="1" ht="10.8" customHeight="1">
      <c r="B13" s="42"/>
      <c r="I13" s="134"/>
      <c r="L13" s="42"/>
    </row>
    <row r="14" s="1" customFormat="1" ht="12" customHeight="1">
      <c r="B14" s="42"/>
      <c r="D14" s="132" t="s">
        <v>30</v>
      </c>
      <c r="I14" s="137" t="s">
        <v>31</v>
      </c>
      <c r="J14" s="136" t="s">
        <v>32</v>
      </c>
      <c r="L14" s="42"/>
    </row>
    <row r="15" s="1" customFormat="1" ht="18" customHeight="1">
      <c r="B15" s="42"/>
      <c r="E15" s="136" t="s">
        <v>33</v>
      </c>
      <c r="I15" s="137" t="s">
        <v>34</v>
      </c>
      <c r="J15" s="136" t="s">
        <v>32</v>
      </c>
      <c r="L15" s="42"/>
    </row>
    <row r="16" s="1" customFormat="1" ht="6.96" customHeight="1">
      <c r="B16" s="42"/>
      <c r="I16" s="134"/>
      <c r="L16" s="42"/>
    </row>
    <row r="17" s="1" customFormat="1" ht="12" customHeight="1">
      <c r="B17" s="42"/>
      <c r="D17" s="132" t="s">
        <v>35</v>
      </c>
      <c r="I17" s="137" t="s">
        <v>31</v>
      </c>
      <c r="J17" s="31" t="str">
        <f>'Rekapitulace stavby'!AN13</f>
        <v>Vyplň údaj</v>
      </c>
      <c r="L17" s="42"/>
    </row>
    <row r="18" s="1" customFormat="1" ht="18" customHeight="1">
      <c r="B18" s="42"/>
      <c r="E18" s="31" t="str">
        <f>'Rekapitulace stavby'!E14</f>
        <v>Vyplň údaj</v>
      </c>
      <c r="F18" s="136"/>
      <c r="G18" s="136"/>
      <c r="H18" s="136"/>
      <c r="I18" s="137" t="s">
        <v>34</v>
      </c>
      <c r="J18" s="31" t="str">
        <f>'Rekapitulace stavby'!AN14</f>
        <v>Vyplň údaj</v>
      </c>
      <c r="L18" s="42"/>
    </row>
    <row r="19" s="1" customFormat="1" ht="6.96" customHeight="1">
      <c r="B19" s="42"/>
      <c r="I19" s="134"/>
      <c r="L19" s="42"/>
    </row>
    <row r="20" s="1" customFormat="1" ht="12" customHeight="1">
      <c r="B20" s="42"/>
      <c r="D20" s="132" t="s">
        <v>37</v>
      </c>
      <c r="I20" s="137" t="s">
        <v>31</v>
      </c>
      <c r="J20" s="136" t="s">
        <v>32</v>
      </c>
      <c r="L20" s="42"/>
    </row>
    <row r="21" s="1" customFormat="1" ht="18" customHeight="1">
      <c r="B21" s="42"/>
      <c r="E21" s="136" t="s">
        <v>38</v>
      </c>
      <c r="I21" s="137" t="s">
        <v>34</v>
      </c>
      <c r="J21" s="136" t="s">
        <v>32</v>
      </c>
      <c r="L21" s="42"/>
    </row>
    <row r="22" s="1" customFormat="1" ht="6.96" customHeight="1">
      <c r="B22" s="42"/>
      <c r="I22" s="134"/>
      <c r="L22" s="42"/>
    </row>
    <row r="23" s="1" customFormat="1" ht="12" customHeight="1">
      <c r="B23" s="42"/>
      <c r="D23" s="132" t="s">
        <v>40</v>
      </c>
      <c r="I23" s="137" t="s">
        <v>31</v>
      </c>
      <c r="J23" s="136" t="s">
        <v>41</v>
      </c>
      <c r="L23" s="42"/>
    </row>
    <row r="24" s="1" customFormat="1" ht="18" customHeight="1">
      <c r="B24" s="42"/>
      <c r="E24" s="136" t="s">
        <v>42</v>
      </c>
      <c r="I24" s="137" t="s">
        <v>34</v>
      </c>
      <c r="J24" s="136" t="s">
        <v>32</v>
      </c>
      <c r="L24" s="42"/>
    </row>
    <row r="25" s="1" customFormat="1" ht="6.96" customHeight="1">
      <c r="B25" s="42"/>
      <c r="I25" s="134"/>
      <c r="L25" s="42"/>
    </row>
    <row r="26" s="1" customFormat="1" ht="12" customHeight="1">
      <c r="B26" s="42"/>
      <c r="D26" s="132" t="s">
        <v>43</v>
      </c>
      <c r="I26" s="134"/>
      <c r="L26" s="42"/>
    </row>
    <row r="27" s="7" customFormat="1" ht="16.5" customHeight="1">
      <c r="B27" s="139"/>
      <c r="E27" s="140" t="s">
        <v>32</v>
      </c>
      <c r="F27" s="140"/>
      <c r="G27" s="140"/>
      <c r="H27" s="140"/>
      <c r="I27" s="141"/>
      <c r="L27" s="139"/>
    </row>
    <row r="28" s="1" customFormat="1" ht="6.96" customHeight="1">
      <c r="B28" s="42"/>
      <c r="I28" s="134"/>
      <c r="L28" s="42"/>
    </row>
    <row r="29" s="1" customFormat="1" ht="6.96" customHeight="1">
      <c r="B29" s="42"/>
      <c r="D29" s="74"/>
      <c r="E29" s="74"/>
      <c r="F29" s="74"/>
      <c r="G29" s="74"/>
      <c r="H29" s="74"/>
      <c r="I29" s="142"/>
      <c r="J29" s="74"/>
      <c r="K29" s="74"/>
      <c r="L29" s="42"/>
    </row>
    <row r="30" s="1" customFormat="1" ht="25.44" customHeight="1">
      <c r="B30" s="42"/>
      <c r="D30" s="143" t="s">
        <v>45</v>
      </c>
      <c r="I30" s="134"/>
      <c r="J30" s="144">
        <f>ROUND(J83, 2)</f>
        <v>0</v>
      </c>
      <c r="L30" s="42"/>
    </row>
    <row r="31" s="1" customFormat="1" ht="6.96" customHeight="1">
      <c r="B31" s="42"/>
      <c r="D31" s="74"/>
      <c r="E31" s="74"/>
      <c r="F31" s="74"/>
      <c r="G31" s="74"/>
      <c r="H31" s="74"/>
      <c r="I31" s="142"/>
      <c r="J31" s="74"/>
      <c r="K31" s="74"/>
      <c r="L31" s="42"/>
    </row>
    <row r="32" s="1" customFormat="1" ht="14.4" customHeight="1">
      <c r="B32" s="42"/>
      <c r="F32" s="145" t="s">
        <v>47</v>
      </c>
      <c r="I32" s="146" t="s">
        <v>46</v>
      </c>
      <c r="J32" s="145" t="s">
        <v>48</v>
      </c>
      <c r="L32" s="42"/>
    </row>
    <row r="33" s="1" customFormat="1" ht="14.4" customHeight="1">
      <c r="B33" s="42"/>
      <c r="D33" s="147" t="s">
        <v>49</v>
      </c>
      <c r="E33" s="132" t="s">
        <v>50</v>
      </c>
      <c r="F33" s="148">
        <f>ROUND((SUM(BE83:BE97)),  2)</f>
        <v>0</v>
      </c>
      <c r="I33" s="149">
        <v>0.20999999999999999</v>
      </c>
      <c r="J33" s="148">
        <f>ROUND(((SUM(BE83:BE97))*I33),  2)</f>
        <v>0</v>
      </c>
      <c r="L33" s="42"/>
    </row>
    <row r="34" s="1" customFormat="1" ht="14.4" customHeight="1">
      <c r="B34" s="42"/>
      <c r="E34" s="132" t="s">
        <v>51</v>
      </c>
      <c r="F34" s="148">
        <f>ROUND((SUM(BF83:BF97)),  2)</f>
        <v>0</v>
      </c>
      <c r="I34" s="149">
        <v>0.14999999999999999</v>
      </c>
      <c r="J34" s="148">
        <f>ROUND(((SUM(BF83:BF97))*I34),  2)</f>
        <v>0</v>
      </c>
      <c r="L34" s="42"/>
    </row>
    <row r="35" hidden="1" s="1" customFormat="1" ht="14.4" customHeight="1">
      <c r="B35" s="42"/>
      <c r="E35" s="132" t="s">
        <v>52</v>
      </c>
      <c r="F35" s="148">
        <f>ROUND((SUM(BG83:BG97)),  2)</f>
        <v>0</v>
      </c>
      <c r="I35" s="149">
        <v>0.20999999999999999</v>
      </c>
      <c r="J35" s="148">
        <f>0</f>
        <v>0</v>
      </c>
      <c r="L35" s="42"/>
    </row>
    <row r="36" hidden="1" s="1" customFormat="1" ht="14.4" customHeight="1">
      <c r="B36" s="42"/>
      <c r="E36" s="132" t="s">
        <v>53</v>
      </c>
      <c r="F36" s="148">
        <f>ROUND((SUM(BH83:BH97)),  2)</f>
        <v>0</v>
      </c>
      <c r="I36" s="149">
        <v>0.14999999999999999</v>
      </c>
      <c r="J36" s="148">
        <f>0</f>
        <v>0</v>
      </c>
      <c r="L36" s="42"/>
    </row>
    <row r="37" hidden="1" s="1" customFormat="1" ht="14.4" customHeight="1">
      <c r="B37" s="42"/>
      <c r="E37" s="132" t="s">
        <v>54</v>
      </c>
      <c r="F37" s="148">
        <f>ROUND((SUM(BI83:BI97)),  2)</f>
        <v>0</v>
      </c>
      <c r="I37" s="149">
        <v>0</v>
      </c>
      <c r="J37" s="148">
        <f>0</f>
        <v>0</v>
      </c>
      <c r="L37" s="42"/>
    </row>
    <row r="38" s="1" customFormat="1" ht="6.96" customHeight="1">
      <c r="B38" s="42"/>
      <c r="I38" s="134"/>
      <c r="L38" s="42"/>
    </row>
    <row r="39" s="1" customFormat="1" ht="25.44" customHeight="1">
      <c r="B39" s="42"/>
      <c r="C39" s="150"/>
      <c r="D39" s="151" t="s">
        <v>55</v>
      </c>
      <c r="E39" s="152"/>
      <c r="F39" s="152"/>
      <c r="G39" s="153" t="s">
        <v>56</v>
      </c>
      <c r="H39" s="154" t="s">
        <v>57</v>
      </c>
      <c r="I39" s="155"/>
      <c r="J39" s="156">
        <f>SUM(J30:J37)</f>
        <v>0</v>
      </c>
      <c r="K39" s="157"/>
      <c r="L39" s="42"/>
    </row>
    <row r="40" s="1" customFormat="1" ht="14.4" customHeight="1">
      <c r="B40" s="158"/>
      <c r="C40" s="159"/>
      <c r="D40" s="159"/>
      <c r="E40" s="159"/>
      <c r="F40" s="159"/>
      <c r="G40" s="159"/>
      <c r="H40" s="159"/>
      <c r="I40" s="160"/>
      <c r="J40" s="159"/>
      <c r="K40" s="159"/>
      <c r="L40" s="42"/>
    </row>
    <row r="44" s="1" customFormat="1" ht="6.96" customHeight="1">
      <c r="B44" s="161"/>
      <c r="C44" s="162"/>
      <c r="D44" s="162"/>
      <c r="E44" s="162"/>
      <c r="F44" s="162"/>
      <c r="G44" s="162"/>
      <c r="H44" s="162"/>
      <c r="I44" s="163"/>
      <c r="J44" s="162"/>
      <c r="K44" s="162"/>
      <c r="L44" s="42"/>
    </row>
    <row r="45" s="1" customFormat="1" ht="24.96" customHeight="1">
      <c r="B45" s="37"/>
      <c r="C45" s="21" t="s">
        <v>96</v>
      </c>
      <c r="D45" s="38"/>
      <c r="E45" s="38"/>
      <c r="F45" s="38"/>
      <c r="G45" s="38"/>
      <c r="H45" s="38"/>
      <c r="I45" s="134"/>
      <c r="J45" s="38"/>
      <c r="K45" s="38"/>
      <c r="L45" s="42"/>
    </row>
    <row r="46" s="1" customFormat="1" ht="6.96" customHeight="1">
      <c r="B46" s="37"/>
      <c r="C46" s="38"/>
      <c r="D46" s="38"/>
      <c r="E46" s="38"/>
      <c r="F46" s="38"/>
      <c r="G46" s="38"/>
      <c r="H46" s="38"/>
      <c r="I46" s="134"/>
      <c r="J46" s="38"/>
      <c r="K46" s="38"/>
      <c r="L46" s="42"/>
    </row>
    <row r="47" s="1" customFormat="1" ht="12" customHeight="1">
      <c r="B47" s="37"/>
      <c r="C47" s="30" t="s">
        <v>16</v>
      </c>
      <c r="D47" s="38"/>
      <c r="E47" s="38"/>
      <c r="F47" s="38"/>
      <c r="G47" s="38"/>
      <c r="H47" s="38"/>
      <c r="I47" s="134"/>
      <c r="J47" s="38"/>
      <c r="K47" s="38"/>
      <c r="L47" s="42"/>
    </row>
    <row r="48" s="1" customFormat="1" ht="16.5" customHeight="1">
      <c r="B48" s="37"/>
      <c r="C48" s="38"/>
      <c r="D48" s="38"/>
      <c r="E48" s="164" t="str">
        <f>E7</f>
        <v>Oprava ploch u garáží v ul.Čapkova, Bílina</v>
      </c>
      <c r="F48" s="30"/>
      <c r="G48" s="30"/>
      <c r="H48" s="30"/>
      <c r="I48" s="134"/>
      <c r="J48" s="38"/>
      <c r="K48" s="38"/>
      <c r="L48" s="42"/>
    </row>
    <row r="49" s="1" customFormat="1" ht="12" customHeight="1">
      <c r="B49" s="37"/>
      <c r="C49" s="30" t="s">
        <v>94</v>
      </c>
      <c r="D49" s="38"/>
      <c r="E49" s="38"/>
      <c r="F49" s="38"/>
      <c r="G49" s="38"/>
      <c r="H49" s="38"/>
      <c r="I49" s="134"/>
      <c r="J49" s="38"/>
      <c r="K49" s="38"/>
      <c r="L49" s="42"/>
    </row>
    <row r="50" s="1" customFormat="1" ht="16.5" customHeight="1">
      <c r="B50" s="37"/>
      <c r="C50" s="38"/>
      <c r="D50" s="38"/>
      <c r="E50" s="67" t="str">
        <f>E9</f>
        <v>VON - Vedlejší a ostatní náklady</v>
      </c>
      <c r="F50" s="38"/>
      <c r="G50" s="38"/>
      <c r="H50" s="38"/>
      <c r="I50" s="134"/>
      <c r="J50" s="38"/>
      <c r="K50" s="38"/>
      <c r="L50" s="42"/>
    </row>
    <row r="51" s="1" customFormat="1" ht="6.96" customHeight="1">
      <c r="B51" s="37"/>
      <c r="C51" s="38"/>
      <c r="D51" s="38"/>
      <c r="E51" s="38"/>
      <c r="F51" s="38"/>
      <c r="G51" s="38"/>
      <c r="H51" s="38"/>
      <c r="I51" s="134"/>
      <c r="J51" s="38"/>
      <c r="K51" s="38"/>
      <c r="L51" s="42"/>
    </row>
    <row r="52" s="1" customFormat="1" ht="12" customHeight="1">
      <c r="B52" s="37"/>
      <c r="C52" s="30" t="s">
        <v>22</v>
      </c>
      <c r="D52" s="38"/>
      <c r="E52" s="38"/>
      <c r="F52" s="25" t="str">
        <f>F12</f>
        <v>Bílina, okr. Teplice</v>
      </c>
      <c r="G52" s="38"/>
      <c r="H52" s="38"/>
      <c r="I52" s="137" t="s">
        <v>24</v>
      </c>
      <c r="J52" s="70" t="str">
        <f>IF(J12="","",J12)</f>
        <v>7. 2. 2019</v>
      </c>
      <c r="K52" s="38"/>
      <c r="L52" s="42"/>
    </row>
    <row r="53" s="1" customFormat="1" ht="6.96" customHeight="1">
      <c r="B53" s="37"/>
      <c r="C53" s="38"/>
      <c r="D53" s="38"/>
      <c r="E53" s="38"/>
      <c r="F53" s="38"/>
      <c r="G53" s="38"/>
      <c r="H53" s="38"/>
      <c r="I53" s="134"/>
      <c r="J53" s="38"/>
      <c r="K53" s="38"/>
      <c r="L53" s="42"/>
    </row>
    <row r="54" s="1" customFormat="1" ht="27.9" customHeight="1">
      <c r="B54" s="37"/>
      <c r="C54" s="30" t="s">
        <v>30</v>
      </c>
      <c r="D54" s="38"/>
      <c r="E54" s="38"/>
      <c r="F54" s="25" t="str">
        <f>E15</f>
        <v>Město Bílina</v>
      </c>
      <c r="G54" s="38"/>
      <c r="H54" s="38"/>
      <c r="I54" s="137" t="s">
        <v>37</v>
      </c>
      <c r="J54" s="35" t="str">
        <f>E21</f>
        <v>PS projekty s.r.o. Teplice</v>
      </c>
      <c r="K54" s="38"/>
      <c r="L54" s="42"/>
    </row>
    <row r="55" s="1" customFormat="1" ht="43.05" customHeight="1">
      <c r="B55" s="37"/>
      <c r="C55" s="30" t="s">
        <v>35</v>
      </c>
      <c r="D55" s="38"/>
      <c r="E55" s="38"/>
      <c r="F55" s="25" t="str">
        <f>IF(E18="","",E18)</f>
        <v>Vyplň údaj</v>
      </c>
      <c r="G55" s="38"/>
      <c r="H55" s="38"/>
      <c r="I55" s="137" t="s">
        <v>40</v>
      </c>
      <c r="J55" s="35" t="str">
        <f>E24</f>
        <v>Zbyněk Jarolím-STAVINVEST, tel.č.603505624</v>
      </c>
      <c r="K55" s="38"/>
      <c r="L55" s="42"/>
    </row>
    <row r="56" s="1" customFormat="1" ht="10.32" customHeight="1">
      <c r="B56" s="37"/>
      <c r="C56" s="38"/>
      <c r="D56" s="38"/>
      <c r="E56" s="38"/>
      <c r="F56" s="38"/>
      <c r="G56" s="38"/>
      <c r="H56" s="38"/>
      <c r="I56" s="134"/>
      <c r="J56" s="38"/>
      <c r="K56" s="38"/>
      <c r="L56" s="42"/>
    </row>
    <row r="57" s="1" customFormat="1" ht="29.28" customHeight="1">
      <c r="B57" s="37"/>
      <c r="C57" s="165" t="s">
        <v>97</v>
      </c>
      <c r="D57" s="166"/>
      <c r="E57" s="166"/>
      <c r="F57" s="166"/>
      <c r="G57" s="166"/>
      <c r="H57" s="166"/>
      <c r="I57" s="167"/>
      <c r="J57" s="168" t="s">
        <v>98</v>
      </c>
      <c r="K57" s="166"/>
      <c r="L57" s="42"/>
    </row>
    <row r="58" s="1" customFormat="1" ht="10.32" customHeight="1">
      <c r="B58" s="37"/>
      <c r="C58" s="38"/>
      <c r="D58" s="38"/>
      <c r="E58" s="38"/>
      <c r="F58" s="38"/>
      <c r="G58" s="38"/>
      <c r="H58" s="38"/>
      <c r="I58" s="134"/>
      <c r="J58" s="38"/>
      <c r="K58" s="38"/>
      <c r="L58" s="42"/>
    </row>
    <row r="59" s="1" customFormat="1" ht="22.8" customHeight="1">
      <c r="B59" s="37"/>
      <c r="C59" s="169" t="s">
        <v>77</v>
      </c>
      <c r="D59" s="38"/>
      <c r="E59" s="38"/>
      <c r="F59" s="38"/>
      <c r="G59" s="38"/>
      <c r="H59" s="38"/>
      <c r="I59" s="134"/>
      <c r="J59" s="100">
        <f>J83</f>
        <v>0</v>
      </c>
      <c r="K59" s="38"/>
      <c r="L59" s="42"/>
      <c r="AU59" s="15" t="s">
        <v>99</v>
      </c>
    </row>
    <row r="60" s="8" customFormat="1" ht="24.96" customHeight="1">
      <c r="B60" s="170"/>
      <c r="C60" s="171"/>
      <c r="D60" s="172" t="s">
        <v>340</v>
      </c>
      <c r="E60" s="173"/>
      <c r="F60" s="173"/>
      <c r="G60" s="173"/>
      <c r="H60" s="173"/>
      <c r="I60" s="174"/>
      <c r="J60" s="175">
        <f>J84</f>
        <v>0</v>
      </c>
      <c r="K60" s="171"/>
      <c r="L60" s="176"/>
    </row>
    <row r="61" s="9" customFormat="1" ht="19.92" customHeight="1">
      <c r="B61" s="177"/>
      <c r="C61" s="178"/>
      <c r="D61" s="179" t="s">
        <v>341</v>
      </c>
      <c r="E61" s="180"/>
      <c r="F61" s="180"/>
      <c r="G61" s="180"/>
      <c r="H61" s="180"/>
      <c r="I61" s="181"/>
      <c r="J61" s="182">
        <f>J85</f>
        <v>0</v>
      </c>
      <c r="K61" s="178"/>
      <c r="L61" s="183"/>
    </row>
    <row r="62" s="9" customFormat="1" ht="19.92" customHeight="1">
      <c r="B62" s="177"/>
      <c r="C62" s="178"/>
      <c r="D62" s="179" t="s">
        <v>342</v>
      </c>
      <c r="E62" s="180"/>
      <c r="F62" s="180"/>
      <c r="G62" s="180"/>
      <c r="H62" s="180"/>
      <c r="I62" s="181"/>
      <c r="J62" s="182">
        <f>J90</f>
        <v>0</v>
      </c>
      <c r="K62" s="178"/>
      <c r="L62" s="183"/>
    </row>
    <row r="63" s="9" customFormat="1" ht="19.92" customHeight="1">
      <c r="B63" s="177"/>
      <c r="C63" s="178"/>
      <c r="D63" s="179" t="s">
        <v>343</v>
      </c>
      <c r="E63" s="180"/>
      <c r="F63" s="180"/>
      <c r="G63" s="180"/>
      <c r="H63" s="180"/>
      <c r="I63" s="181"/>
      <c r="J63" s="182">
        <f>J93</f>
        <v>0</v>
      </c>
      <c r="K63" s="178"/>
      <c r="L63" s="183"/>
    </row>
    <row r="64" s="1" customFormat="1" ht="21.84" customHeight="1">
      <c r="B64" s="37"/>
      <c r="C64" s="38"/>
      <c r="D64" s="38"/>
      <c r="E64" s="38"/>
      <c r="F64" s="38"/>
      <c r="G64" s="38"/>
      <c r="H64" s="38"/>
      <c r="I64" s="134"/>
      <c r="J64" s="38"/>
      <c r="K64" s="38"/>
      <c r="L64" s="42"/>
    </row>
    <row r="65" s="1" customFormat="1" ht="6.96" customHeight="1">
      <c r="B65" s="57"/>
      <c r="C65" s="58"/>
      <c r="D65" s="58"/>
      <c r="E65" s="58"/>
      <c r="F65" s="58"/>
      <c r="G65" s="58"/>
      <c r="H65" s="58"/>
      <c r="I65" s="160"/>
      <c r="J65" s="58"/>
      <c r="K65" s="58"/>
      <c r="L65" s="42"/>
    </row>
    <row r="69" s="1" customFormat="1" ht="6.96" customHeight="1">
      <c r="B69" s="59"/>
      <c r="C69" s="60"/>
      <c r="D69" s="60"/>
      <c r="E69" s="60"/>
      <c r="F69" s="60"/>
      <c r="G69" s="60"/>
      <c r="H69" s="60"/>
      <c r="I69" s="163"/>
      <c r="J69" s="60"/>
      <c r="K69" s="60"/>
      <c r="L69" s="42"/>
    </row>
    <row r="70" s="1" customFormat="1" ht="24.96" customHeight="1">
      <c r="B70" s="37"/>
      <c r="C70" s="21" t="s">
        <v>110</v>
      </c>
      <c r="D70" s="38"/>
      <c r="E70" s="38"/>
      <c r="F70" s="38"/>
      <c r="G70" s="38"/>
      <c r="H70" s="38"/>
      <c r="I70" s="134"/>
      <c r="J70" s="38"/>
      <c r="K70" s="38"/>
      <c r="L70" s="42"/>
    </row>
    <row r="71" s="1" customFormat="1" ht="6.96" customHeight="1">
      <c r="B71" s="37"/>
      <c r="C71" s="38"/>
      <c r="D71" s="38"/>
      <c r="E71" s="38"/>
      <c r="F71" s="38"/>
      <c r="G71" s="38"/>
      <c r="H71" s="38"/>
      <c r="I71" s="134"/>
      <c r="J71" s="38"/>
      <c r="K71" s="38"/>
      <c r="L71" s="42"/>
    </row>
    <row r="72" s="1" customFormat="1" ht="12" customHeight="1">
      <c r="B72" s="37"/>
      <c r="C72" s="30" t="s">
        <v>16</v>
      </c>
      <c r="D72" s="38"/>
      <c r="E72" s="38"/>
      <c r="F72" s="38"/>
      <c r="G72" s="38"/>
      <c r="H72" s="38"/>
      <c r="I72" s="134"/>
      <c r="J72" s="38"/>
      <c r="K72" s="38"/>
      <c r="L72" s="42"/>
    </row>
    <row r="73" s="1" customFormat="1" ht="16.5" customHeight="1">
      <c r="B73" s="37"/>
      <c r="C73" s="38"/>
      <c r="D73" s="38"/>
      <c r="E73" s="164" t="str">
        <f>E7</f>
        <v>Oprava ploch u garáží v ul.Čapkova, Bílina</v>
      </c>
      <c r="F73" s="30"/>
      <c r="G73" s="30"/>
      <c r="H73" s="30"/>
      <c r="I73" s="134"/>
      <c r="J73" s="38"/>
      <c r="K73" s="38"/>
      <c r="L73" s="42"/>
    </row>
    <row r="74" s="1" customFormat="1" ht="12" customHeight="1">
      <c r="B74" s="37"/>
      <c r="C74" s="30" t="s">
        <v>94</v>
      </c>
      <c r="D74" s="38"/>
      <c r="E74" s="38"/>
      <c r="F74" s="38"/>
      <c r="G74" s="38"/>
      <c r="H74" s="38"/>
      <c r="I74" s="134"/>
      <c r="J74" s="38"/>
      <c r="K74" s="38"/>
      <c r="L74" s="42"/>
    </row>
    <row r="75" s="1" customFormat="1" ht="16.5" customHeight="1">
      <c r="B75" s="37"/>
      <c r="C75" s="38"/>
      <c r="D75" s="38"/>
      <c r="E75" s="67" t="str">
        <f>E9</f>
        <v>VON - Vedlejší a ostatní náklady</v>
      </c>
      <c r="F75" s="38"/>
      <c r="G75" s="38"/>
      <c r="H75" s="38"/>
      <c r="I75" s="134"/>
      <c r="J75" s="38"/>
      <c r="K75" s="38"/>
      <c r="L75" s="42"/>
    </row>
    <row r="76" s="1" customFormat="1" ht="6.96" customHeight="1">
      <c r="B76" s="37"/>
      <c r="C76" s="38"/>
      <c r="D76" s="38"/>
      <c r="E76" s="38"/>
      <c r="F76" s="38"/>
      <c r="G76" s="38"/>
      <c r="H76" s="38"/>
      <c r="I76" s="134"/>
      <c r="J76" s="38"/>
      <c r="K76" s="38"/>
      <c r="L76" s="42"/>
    </row>
    <row r="77" s="1" customFormat="1" ht="12" customHeight="1">
      <c r="B77" s="37"/>
      <c r="C77" s="30" t="s">
        <v>22</v>
      </c>
      <c r="D77" s="38"/>
      <c r="E77" s="38"/>
      <c r="F77" s="25" t="str">
        <f>F12</f>
        <v>Bílina, okr. Teplice</v>
      </c>
      <c r="G77" s="38"/>
      <c r="H77" s="38"/>
      <c r="I77" s="137" t="s">
        <v>24</v>
      </c>
      <c r="J77" s="70" t="str">
        <f>IF(J12="","",J12)</f>
        <v>7. 2. 2019</v>
      </c>
      <c r="K77" s="38"/>
      <c r="L77" s="42"/>
    </row>
    <row r="78" s="1" customFormat="1" ht="6.96" customHeight="1">
      <c r="B78" s="37"/>
      <c r="C78" s="38"/>
      <c r="D78" s="38"/>
      <c r="E78" s="38"/>
      <c r="F78" s="38"/>
      <c r="G78" s="38"/>
      <c r="H78" s="38"/>
      <c r="I78" s="134"/>
      <c r="J78" s="38"/>
      <c r="K78" s="38"/>
      <c r="L78" s="42"/>
    </row>
    <row r="79" s="1" customFormat="1" ht="27.9" customHeight="1">
      <c r="B79" s="37"/>
      <c r="C79" s="30" t="s">
        <v>30</v>
      </c>
      <c r="D79" s="38"/>
      <c r="E79" s="38"/>
      <c r="F79" s="25" t="str">
        <f>E15</f>
        <v>Město Bílina</v>
      </c>
      <c r="G79" s="38"/>
      <c r="H79" s="38"/>
      <c r="I79" s="137" t="s">
        <v>37</v>
      </c>
      <c r="J79" s="35" t="str">
        <f>E21</f>
        <v>PS projekty s.r.o. Teplice</v>
      </c>
      <c r="K79" s="38"/>
      <c r="L79" s="42"/>
    </row>
    <row r="80" s="1" customFormat="1" ht="43.05" customHeight="1">
      <c r="B80" s="37"/>
      <c r="C80" s="30" t="s">
        <v>35</v>
      </c>
      <c r="D80" s="38"/>
      <c r="E80" s="38"/>
      <c r="F80" s="25" t="str">
        <f>IF(E18="","",E18)</f>
        <v>Vyplň údaj</v>
      </c>
      <c r="G80" s="38"/>
      <c r="H80" s="38"/>
      <c r="I80" s="137" t="s">
        <v>40</v>
      </c>
      <c r="J80" s="35" t="str">
        <f>E24</f>
        <v>Zbyněk Jarolím-STAVINVEST, tel.č.603505624</v>
      </c>
      <c r="K80" s="38"/>
      <c r="L80" s="42"/>
    </row>
    <row r="81" s="1" customFormat="1" ht="10.32" customHeight="1">
      <c r="B81" s="37"/>
      <c r="C81" s="38"/>
      <c r="D81" s="38"/>
      <c r="E81" s="38"/>
      <c r="F81" s="38"/>
      <c r="G81" s="38"/>
      <c r="H81" s="38"/>
      <c r="I81" s="134"/>
      <c r="J81" s="38"/>
      <c r="K81" s="38"/>
      <c r="L81" s="42"/>
    </row>
    <row r="82" s="10" customFormat="1" ht="29.28" customHeight="1">
      <c r="B82" s="184"/>
      <c r="C82" s="185" t="s">
        <v>111</v>
      </c>
      <c r="D82" s="186" t="s">
        <v>64</v>
      </c>
      <c r="E82" s="186" t="s">
        <v>60</v>
      </c>
      <c r="F82" s="186" t="s">
        <v>61</v>
      </c>
      <c r="G82" s="186" t="s">
        <v>112</v>
      </c>
      <c r="H82" s="186" t="s">
        <v>113</v>
      </c>
      <c r="I82" s="187" t="s">
        <v>114</v>
      </c>
      <c r="J82" s="186" t="s">
        <v>98</v>
      </c>
      <c r="K82" s="188" t="s">
        <v>115</v>
      </c>
      <c r="L82" s="189"/>
      <c r="M82" s="90" t="s">
        <v>32</v>
      </c>
      <c r="N82" s="91" t="s">
        <v>49</v>
      </c>
      <c r="O82" s="91" t="s">
        <v>116</v>
      </c>
      <c r="P82" s="91" t="s">
        <v>117</v>
      </c>
      <c r="Q82" s="91" t="s">
        <v>118</v>
      </c>
      <c r="R82" s="91" t="s">
        <v>119</v>
      </c>
      <c r="S82" s="91" t="s">
        <v>120</v>
      </c>
      <c r="T82" s="92" t="s">
        <v>121</v>
      </c>
    </row>
    <row r="83" s="1" customFormat="1" ht="22.8" customHeight="1">
      <c r="B83" s="37"/>
      <c r="C83" s="97" t="s">
        <v>122</v>
      </c>
      <c r="D83" s="38"/>
      <c r="E83" s="38"/>
      <c r="F83" s="38"/>
      <c r="G83" s="38"/>
      <c r="H83" s="38"/>
      <c r="I83" s="134"/>
      <c r="J83" s="190">
        <f>BK83</f>
        <v>0</v>
      </c>
      <c r="K83" s="38"/>
      <c r="L83" s="42"/>
      <c r="M83" s="93"/>
      <c r="N83" s="94"/>
      <c r="O83" s="94"/>
      <c r="P83" s="191">
        <f>P84</f>
        <v>0</v>
      </c>
      <c r="Q83" s="94"/>
      <c r="R83" s="191">
        <f>R84</f>
        <v>0</v>
      </c>
      <c r="S83" s="94"/>
      <c r="T83" s="192">
        <f>T84</f>
        <v>0</v>
      </c>
      <c r="AT83" s="15" t="s">
        <v>78</v>
      </c>
      <c r="AU83" s="15" t="s">
        <v>99</v>
      </c>
      <c r="BK83" s="193">
        <f>BK84</f>
        <v>0</v>
      </c>
    </row>
    <row r="84" s="11" customFormat="1" ht="25.92" customHeight="1">
      <c r="B84" s="194"/>
      <c r="C84" s="195"/>
      <c r="D84" s="196" t="s">
        <v>78</v>
      </c>
      <c r="E84" s="197" t="s">
        <v>344</v>
      </c>
      <c r="F84" s="197" t="s">
        <v>345</v>
      </c>
      <c r="G84" s="195"/>
      <c r="H84" s="195"/>
      <c r="I84" s="198"/>
      <c r="J84" s="199">
        <f>BK84</f>
        <v>0</v>
      </c>
      <c r="K84" s="195"/>
      <c r="L84" s="200"/>
      <c r="M84" s="201"/>
      <c r="N84" s="202"/>
      <c r="O84" s="202"/>
      <c r="P84" s="203">
        <f>P85+P90+P93</f>
        <v>0</v>
      </c>
      <c r="Q84" s="202"/>
      <c r="R84" s="203">
        <f>R85+R90+R93</f>
        <v>0</v>
      </c>
      <c r="S84" s="202"/>
      <c r="T84" s="204">
        <f>T85+T90+T93</f>
        <v>0</v>
      </c>
      <c r="AR84" s="205" t="s">
        <v>154</v>
      </c>
      <c r="AT84" s="206" t="s">
        <v>78</v>
      </c>
      <c r="AU84" s="206" t="s">
        <v>79</v>
      </c>
      <c r="AY84" s="205" t="s">
        <v>125</v>
      </c>
      <c r="BK84" s="207">
        <f>BK85+BK90+BK93</f>
        <v>0</v>
      </c>
    </row>
    <row r="85" s="11" customFormat="1" ht="22.8" customHeight="1">
      <c r="B85" s="194"/>
      <c r="C85" s="195"/>
      <c r="D85" s="196" t="s">
        <v>78</v>
      </c>
      <c r="E85" s="208" t="s">
        <v>346</v>
      </c>
      <c r="F85" s="208" t="s">
        <v>347</v>
      </c>
      <c r="G85" s="195"/>
      <c r="H85" s="195"/>
      <c r="I85" s="198"/>
      <c r="J85" s="209">
        <f>BK85</f>
        <v>0</v>
      </c>
      <c r="K85" s="195"/>
      <c r="L85" s="200"/>
      <c r="M85" s="201"/>
      <c r="N85" s="202"/>
      <c r="O85" s="202"/>
      <c r="P85" s="203">
        <f>SUM(P86:P89)</f>
        <v>0</v>
      </c>
      <c r="Q85" s="202"/>
      <c r="R85" s="203">
        <f>SUM(R86:R89)</f>
        <v>0</v>
      </c>
      <c r="S85" s="202"/>
      <c r="T85" s="204">
        <f>SUM(T86:T89)</f>
        <v>0</v>
      </c>
      <c r="AR85" s="205" t="s">
        <v>154</v>
      </c>
      <c r="AT85" s="206" t="s">
        <v>78</v>
      </c>
      <c r="AU85" s="206" t="s">
        <v>87</v>
      </c>
      <c r="AY85" s="205" t="s">
        <v>125</v>
      </c>
      <c r="BK85" s="207">
        <f>SUM(BK86:BK89)</f>
        <v>0</v>
      </c>
    </row>
    <row r="86" s="1" customFormat="1" ht="16.5" customHeight="1">
      <c r="B86" s="37"/>
      <c r="C86" s="210" t="s">
        <v>87</v>
      </c>
      <c r="D86" s="210" t="s">
        <v>127</v>
      </c>
      <c r="E86" s="211" t="s">
        <v>348</v>
      </c>
      <c r="F86" s="212" t="s">
        <v>349</v>
      </c>
      <c r="G86" s="213" t="s">
        <v>350</v>
      </c>
      <c r="H86" s="214">
        <v>1</v>
      </c>
      <c r="I86" s="215"/>
      <c r="J86" s="216">
        <f>ROUND(I86*H86,2)</f>
        <v>0</v>
      </c>
      <c r="K86" s="212" t="s">
        <v>131</v>
      </c>
      <c r="L86" s="42"/>
      <c r="M86" s="217" t="s">
        <v>32</v>
      </c>
      <c r="N86" s="218" t="s">
        <v>50</v>
      </c>
      <c r="O86" s="82"/>
      <c r="P86" s="219">
        <f>O86*H86</f>
        <v>0</v>
      </c>
      <c r="Q86" s="219">
        <v>0</v>
      </c>
      <c r="R86" s="219">
        <f>Q86*H86</f>
        <v>0</v>
      </c>
      <c r="S86" s="219">
        <v>0</v>
      </c>
      <c r="T86" s="220">
        <f>S86*H86</f>
        <v>0</v>
      </c>
      <c r="AR86" s="221" t="s">
        <v>351</v>
      </c>
      <c r="AT86" s="221" t="s">
        <v>127</v>
      </c>
      <c r="AU86" s="221" t="s">
        <v>89</v>
      </c>
      <c r="AY86" s="15" t="s">
        <v>125</v>
      </c>
      <c r="BE86" s="222">
        <f>IF(N86="základní",J86,0)</f>
        <v>0</v>
      </c>
      <c r="BF86" s="222">
        <f>IF(N86="snížená",J86,0)</f>
        <v>0</v>
      </c>
      <c r="BG86" s="222">
        <f>IF(N86="zákl. přenesená",J86,0)</f>
        <v>0</v>
      </c>
      <c r="BH86" s="222">
        <f>IF(N86="sníž. přenesená",J86,0)</f>
        <v>0</v>
      </c>
      <c r="BI86" s="222">
        <f>IF(N86="nulová",J86,0)</f>
        <v>0</v>
      </c>
      <c r="BJ86" s="15" t="s">
        <v>87</v>
      </c>
      <c r="BK86" s="222">
        <f>ROUND(I86*H86,2)</f>
        <v>0</v>
      </c>
      <c r="BL86" s="15" t="s">
        <v>351</v>
      </c>
      <c r="BM86" s="221" t="s">
        <v>352</v>
      </c>
    </row>
    <row r="87" s="1" customFormat="1">
      <c r="B87" s="37"/>
      <c r="C87" s="38"/>
      <c r="D87" s="223" t="s">
        <v>151</v>
      </c>
      <c r="E87" s="38"/>
      <c r="F87" s="224" t="s">
        <v>353</v>
      </c>
      <c r="G87" s="38"/>
      <c r="H87" s="38"/>
      <c r="I87" s="134"/>
      <c r="J87" s="38"/>
      <c r="K87" s="38"/>
      <c r="L87" s="42"/>
      <c r="M87" s="225"/>
      <c r="N87" s="82"/>
      <c r="O87" s="82"/>
      <c r="P87" s="82"/>
      <c r="Q87" s="82"/>
      <c r="R87" s="82"/>
      <c r="S87" s="82"/>
      <c r="T87" s="83"/>
      <c r="AT87" s="15" t="s">
        <v>151</v>
      </c>
      <c r="AU87" s="15" t="s">
        <v>89</v>
      </c>
    </row>
    <row r="88" s="1" customFormat="1" ht="16.5" customHeight="1">
      <c r="B88" s="37"/>
      <c r="C88" s="210" t="s">
        <v>89</v>
      </c>
      <c r="D88" s="210" t="s">
        <v>127</v>
      </c>
      <c r="E88" s="211" t="s">
        <v>354</v>
      </c>
      <c r="F88" s="212" t="s">
        <v>355</v>
      </c>
      <c r="G88" s="213" t="s">
        <v>350</v>
      </c>
      <c r="H88" s="214">
        <v>1</v>
      </c>
      <c r="I88" s="215"/>
      <c r="J88" s="216">
        <f>ROUND(I88*H88,2)</f>
        <v>0</v>
      </c>
      <c r="K88" s="212" t="s">
        <v>131</v>
      </c>
      <c r="L88" s="42"/>
      <c r="M88" s="217" t="s">
        <v>32</v>
      </c>
      <c r="N88" s="218" t="s">
        <v>50</v>
      </c>
      <c r="O88" s="82"/>
      <c r="P88" s="219">
        <f>O88*H88</f>
        <v>0</v>
      </c>
      <c r="Q88" s="219">
        <v>0</v>
      </c>
      <c r="R88" s="219">
        <f>Q88*H88</f>
        <v>0</v>
      </c>
      <c r="S88" s="219">
        <v>0</v>
      </c>
      <c r="T88" s="220">
        <f>S88*H88</f>
        <v>0</v>
      </c>
      <c r="AR88" s="221" t="s">
        <v>351</v>
      </c>
      <c r="AT88" s="221" t="s">
        <v>127</v>
      </c>
      <c r="AU88" s="221" t="s">
        <v>89</v>
      </c>
      <c r="AY88" s="15" t="s">
        <v>125</v>
      </c>
      <c r="BE88" s="222">
        <f>IF(N88="základní",J88,0)</f>
        <v>0</v>
      </c>
      <c r="BF88" s="222">
        <f>IF(N88="snížená",J88,0)</f>
        <v>0</v>
      </c>
      <c r="BG88" s="222">
        <f>IF(N88="zákl. přenesená",J88,0)</f>
        <v>0</v>
      </c>
      <c r="BH88" s="222">
        <f>IF(N88="sníž. přenesená",J88,0)</f>
        <v>0</v>
      </c>
      <c r="BI88" s="222">
        <f>IF(N88="nulová",J88,0)</f>
        <v>0</v>
      </c>
      <c r="BJ88" s="15" t="s">
        <v>87</v>
      </c>
      <c r="BK88" s="222">
        <f>ROUND(I88*H88,2)</f>
        <v>0</v>
      </c>
      <c r="BL88" s="15" t="s">
        <v>351</v>
      </c>
      <c r="BM88" s="221" t="s">
        <v>356</v>
      </c>
    </row>
    <row r="89" s="1" customFormat="1">
      <c r="B89" s="37"/>
      <c r="C89" s="38"/>
      <c r="D89" s="223" t="s">
        <v>151</v>
      </c>
      <c r="E89" s="38"/>
      <c r="F89" s="224" t="s">
        <v>357</v>
      </c>
      <c r="G89" s="38"/>
      <c r="H89" s="38"/>
      <c r="I89" s="134"/>
      <c r="J89" s="38"/>
      <c r="K89" s="38"/>
      <c r="L89" s="42"/>
      <c r="M89" s="225"/>
      <c r="N89" s="82"/>
      <c r="O89" s="82"/>
      <c r="P89" s="82"/>
      <c r="Q89" s="82"/>
      <c r="R89" s="82"/>
      <c r="S89" s="82"/>
      <c r="T89" s="83"/>
      <c r="AT89" s="15" t="s">
        <v>151</v>
      </c>
      <c r="AU89" s="15" t="s">
        <v>89</v>
      </c>
    </row>
    <row r="90" s="11" customFormat="1" ht="22.8" customHeight="1">
      <c r="B90" s="194"/>
      <c r="C90" s="195"/>
      <c r="D90" s="196" t="s">
        <v>78</v>
      </c>
      <c r="E90" s="208" t="s">
        <v>358</v>
      </c>
      <c r="F90" s="208" t="s">
        <v>359</v>
      </c>
      <c r="G90" s="195"/>
      <c r="H90" s="195"/>
      <c r="I90" s="198"/>
      <c r="J90" s="209">
        <f>BK90</f>
        <v>0</v>
      </c>
      <c r="K90" s="195"/>
      <c r="L90" s="200"/>
      <c r="M90" s="201"/>
      <c r="N90" s="202"/>
      <c r="O90" s="202"/>
      <c r="P90" s="203">
        <f>SUM(P91:P92)</f>
        <v>0</v>
      </c>
      <c r="Q90" s="202"/>
      <c r="R90" s="203">
        <f>SUM(R91:R92)</f>
        <v>0</v>
      </c>
      <c r="S90" s="202"/>
      <c r="T90" s="204">
        <f>SUM(T91:T92)</f>
        <v>0</v>
      </c>
      <c r="AR90" s="205" t="s">
        <v>154</v>
      </c>
      <c r="AT90" s="206" t="s">
        <v>78</v>
      </c>
      <c r="AU90" s="206" t="s">
        <v>87</v>
      </c>
      <c r="AY90" s="205" t="s">
        <v>125</v>
      </c>
      <c r="BK90" s="207">
        <f>SUM(BK91:BK92)</f>
        <v>0</v>
      </c>
    </row>
    <row r="91" s="1" customFormat="1" ht="16.5" customHeight="1">
      <c r="B91" s="37"/>
      <c r="C91" s="210" t="s">
        <v>142</v>
      </c>
      <c r="D91" s="210" t="s">
        <v>127</v>
      </c>
      <c r="E91" s="211" t="s">
        <v>360</v>
      </c>
      <c r="F91" s="212" t="s">
        <v>359</v>
      </c>
      <c r="G91" s="213" t="s">
        <v>350</v>
      </c>
      <c r="H91" s="214">
        <v>1</v>
      </c>
      <c r="I91" s="215"/>
      <c r="J91" s="216">
        <f>ROUND(I91*H91,2)</f>
        <v>0</v>
      </c>
      <c r="K91" s="212" t="s">
        <v>131</v>
      </c>
      <c r="L91" s="42"/>
      <c r="M91" s="217" t="s">
        <v>32</v>
      </c>
      <c r="N91" s="218" t="s">
        <v>50</v>
      </c>
      <c r="O91" s="82"/>
      <c r="P91" s="219">
        <f>O91*H91</f>
        <v>0</v>
      </c>
      <c r="Q91" s="219">
        <v>0</v>
      </c>
      <c r="R91" s="219">
        <f>Q91*H91</f>
        <v>0</v>
      </c>
      <c r="S91" s="219">
        <v>0</v>
      </c>
      <c r="T91" s="220">
        <f>S91*H91</f>
        <v>0</v>
      </c>
      <c r="AR91" s="221" t="s">
        <v>351</v>
      </c>
      <c r="AT91" s="221" t="s">
        <v>127</v>
      </c>
      <c r="AU91" s="221" t="s">
        <v>89</v>
      </c>
      <c r="AY91" s="15" t="s">
        <v>125</v>
      </c>
      <c r="BE91" s="222">
        <f>IF(N91="základní",J91,0)</f>
        <v>0</v>
      </c>
      <c r="BF91" s="222">
        <f>IF(N91="snížená",J91,0)</f>
        <v>0</v>
      </c>
      <c r="BG91" s="222">
        <f>IF(N91="zákl. přenesená",J91,0)</f>
        <v>0</v>
      </c>
      <c r="BH91" s="222">
        <f>IF(N91="sníž. přenesená",J91,0)</f>
        <v>0</v>
      </c>
      <c r="BI91" s="222">
        <f>IF(N91="nulová",J91,0)</f>
        <v>0</v>
      </c>
      <c r="BJ91" s="15" t="s">
        <v>87</v>
      </c>
      <c r="BK91" s="222">
        <f>ROUND(I91*H91,2)</f>
        <v>0</v>
      </c>
      <c r="BL91" s="15" t="s">
        <v>351</v>
      </c>
      <c r="BM91" s="221" t="s">
        <v>361</v>
      </c>
    </row>
    <row r="92" s="1" customFormat="1">
      <c r="B92" s="37"/>
      <c r="C92" s="38"/>
      <c r="D92" s="223" t="s">
        <v>151</v>
      </c>
      <c r="E92" s="38"/>
      <c r="F92" s="224" t="s">
        <v>362</v>
      </c>
      <c r="G92" s="38"/>
      <c r="H92" s="38"/>
      <c r="I92" s="134"/>
      <c r="J92" s="38"/>
      <c r="K92" s="38"/>
      <c r="L92" s="42"/>
      <c r="M92" s="225"/>
      <c r="N92" s="82"/>
      <c r="O92" s="82"/>
      <c r="P92" s="82"/>
      <c r="Q92" s="82"/>
      <c r="R92" s="82"/>
      <c r="S92" s="82"/>
      <c r="T92" s="83"/>
      <c r="AT92" s="15" t="s">
        <v>151</v>
      </c>
      <c r="AU92" s="15" t="s">
        <v>89</v>
      </c>
    </row>
    <row r="93" s="11" customFormat="1" ht="22.8" customHeight="1">
      <c r="B93" s="194"/>
      <c r="C93" s="195"/>
      <c r="D93" s="196" t="s">
        <v>78</v>
      </c>
      <c r="E93" s="208" t="s">
        <v>363</v>
      </c>
      <c r="F93" s="208" t="s">
        <v>364</v>
      </c>
      <c r="G93" s="195"/>
      <c r="H93" s="195"/>
      <c r="I93" s="198"/>
      <c r="J93" s="209">
        <f>BK93</f>
        <v>0</v>
      </c>
      <c r="K93" s="195"/>
      <c r="L93" s="200"/>
      <c r="M93" s="201"/>
      <c r="N93" s="202"/>
      <c r="O93" s="202"/>
      <c r="P93" s="203">
        <f>SUM(P94:P97)</f>
        <v>0</v>
      </c>
      <c r="Q93" s="202"/>
      <c r="R93" s="203">
        <f>SUM(R94:R97)</f>
        <v>0</v>
      </c>
      <c r="S93" s="202"/>
      <c r="T93" s="204">
        <f>SUM(T94:T97)</f>
        <v>0</v>
      </c>
      <c r="AR93" s="205" t="s">
        <v>154</v>
      </c>
      <c r="AT93" s="206" t="s">
        <v>78</v>
      </c>
      <c r="AU93" s="206" t="s">
        <v>87</v>
      </c>
      <c r="AY93" s="205" t="s">
        <v>125</v>
      </c>
      <c r="BK93" s="207">
        <f>SUM(BK94:BK97)</f>
        <v>0</v>
      </c>
    </row>
    <row r="94" s="1" customFormat="1" ht="16.5" customHeight="1">
      <c r="B94" s="37"/>
      <c r="C94" s="210" t="s">
        <v>132</v>
      </c>
      <c r="D94" s="210" t="s">
        <v>127</v>
      </c>
      <c r="E94" s="211" t="s">
        <v>365</v>
      </c>
      <c r="F94" s="212" t="s">
        <v>366</v>
      </c>
      <c r="G94" s="213" t="s">
        <v>350</v>
      </c>
      <c r="H94" s="214">
        <v>1</v>
      </c>
      <c r="I94" s="215"/>
      <c r="J94" s="216">
        <f>ROUND(I94*H94,2)</f>
        <v>0</v>
      </c>
      <c r="K94" s="212" t="s">
        <v>131</v>
      </c>
      <c r="L94" s="42"/>
      <c r="M94" s="217" t="s">
        <v>32</v>
      </c>
      <c r="N94" s="218" t="s">
        <v>50</v>
      </c>
      <c r="O94" s="82"/>
      <c r="P94" s="219">
        <f>O94*H94</f>
        <v>0</v>
      </c>
      <c r="Q94" s="219">
        <v>0</v>
      </c>
      <c r="R94" s="219">
        <f>Q94*H94</f>
        <v>0</v>
      </c>
      <c r="S94" s="219">
        <v>0</v>
      </c>
      <c r="T94" s="220">
        <f>S94*H94</f>
        <v>0</v>
      </c>
      <c r="AR94" s="221" t="s">
        <v>351</v>
      </c>
      <c r="AT94" s="221" t="s">
        <v>127</v>
      </c>
      <c r="AU94" s="221" t="s">
        <v>89</v>
      </c>
      <c r="AY94" s="15" t="s">
        <v>125</v>
      </c>
      <c r="BE94" s="222">
        <f>IF(N94="základní",J94,0)</f>
        <v>0</v>
      </c>
      <c r="BF94" s="222">
        <f>IF(N94="snížená",J94,0)</f>
        <v>0</v>
      </c>
      <c r="BG94" s="222">
        <f>IF(N94="zákl. přenesená",J94,0)</f>
        <v>0</v>
      </c>
      <c r="BH94" s="222">
        <f>IF(N94="sníž. přenesená",J94,0)</f>
        <v>0</v>
      </c>
      <c r="BI94" s="222">
        <f>IF(N94="nulová",J94,0)</f>
        <v>0</v>
      </c>
      <c r="BJ94" s="15" t="s">
        <v>87</v>
      </c>
      <c r="BK94" s="222">
        <f>ROUND(I94*H94,2)</f>
        <v>0</v>
      </c>
      <c r="BL94" s="15" t="s">
        <v>351</v>
      </c>
      <c r="BM94" s="221" t="s">
        <v>367</v>
      </c>
    </row>
    <row r="95" s="1" customFormat="1">
      <c r="B95" s="37"/>
      <c r="C95" s="38"/>
      <c r="D95" s="223" t="s">
        <v>151</v>
      </c>
      <c r="E95" s="38"/>
      <c r="F95" s="224" t="s">
        <v>368</v>
      </c>
      <c r="G95" s="38"/>
      <c r="H95" s="38"/>
      <c r="I95" s="134"/>
      <c r="J95" s="38"/>
      <c r="K95" s="38"/>
      <c r="L95" s="42"/>
      <c r="M95" s="225"/>
      <c r="N95" s="82"/>
      <c r="O95" s="82"/>
      <c r="P95" s="82"/>
      <c r="Q95" s="82"/>
      <c r="R95" s="82"/>
      <c r="S95" s="82"/>
      <c r="T95" s="83"/>
      <c r="AT95" s="15" t="s">
        <v>151</v>
      </c>
      <c r="AU95" s="15" t="s">
        <v>89</v>
      </c>
    </row>
    <row r="96" s="1" customFormat="1" ht="16.5" customHeight="1">
      <c r="B96" s="37"/>
      <c r="C96" s="210" t="s">
        <v>154</v>
      </c>
      <c r="D96" s="210" t="s">
        <v>127</v>
      </c>
      <c r="E96" s="211" t="s">
        <v>369</v>
      </c>
      <c r="F96" s="212" t="s">
        <v>370</v>
      </c>
      <c r="G96" s="213" t="s">
        <v>350</v>
      </c>
      <c r="H96" s="214">
        <v>1</v>
      </c>
      <c r="I96" s="215"/>
      <c r="J96" s="216">
        <f>ROUND(I96*H96,2)</f>
        <v>0</v>
      </c>
      <c r="K96" s="212" t="s">
        <v>131</v>
      </c>
      <c r="L96" s="42"/>
      <c r="M96" s="217" t="s">
        <v>32</v>
      </c>
      <c r="N96" s="218" t="s">
        <v>50</v>
      </c>
      <c r="O96" s="82"/>
      <c r="P96" s="219">
        <f>O96*H96</f>
        <v>0</v>
      </c>
      <c r="Q96" s="219">
        <v>0</v>
      </c>
      <c r="R96" s="219">
        <f>Q96*H96</f>
        <v>0</v>
      </c>
      <c r="S96" s="219">
        <v>0</v>
      </c>
      <c r="T96" s="220">
        <f>S96*H96</f>
        <v>0</v>
      </c>
      <c r="AR96" s="221" t="s">
        <v>351</v>
      </c>
      <c r="AT96" s="221" t="s">
        <v>127</v>
      </c>
      <c r="AU96" s="221" t="s">
        <v>89</v>
      </c>
      <c r="AY96" s="15" t="s">
        <v>125</v>
      </c>
      <c r="BE96" s="222">
        <f>IF(N96="základní",J96,0)</f>
        <v>0</v>
      </c>
      <c r="BF96" s="222">
        <f>IF(N96="snížená",J96,0)</f>
        <v>0</v>
      </c>
      <c r="BG96" s="222">
        <f>IF(N96="zákl. přenesená",J96,0)</f>
        <v>0</v>
      </c>
      <c r="BH96" s="222">
        <f>IF(N96="sníž. přenesená",J96,0)</f>
        <v>0</v>
      </c>
      <c r="BI96" s="222">
        <f>IF(N96="nulová",J96,0)</f>
        <v>0</v>
      </c>
      <c r="BJ96" s="15" t="s">
        <v>87</v>
      </c>
      <c r="BK96" s="222">
        <f>ROUND(I96*H96,2)</f>
        <v>0</v>
      </c>
      <c r="BL96" s="15" t="s">
        <v>351</v>
      </c>
      <c r="BM96" s="221" t="s">
        <v>371</v>
      </c>
    </row>
    <row r="97" s="1" customFormat="1">
      <c r="B97" s="37"/>
      <c r="C97" s="38"/>
      <c r="D97" s="223" t="s">
        <v>151</v>
      </c>
      <c r="E97" s="38"/>
      <c r="F97" s="224" t="s">
        <v>372</v>
      </c>
      <c r="G97" s="38"/>
      <c r="H97" s="38"/>
      <c r="I97" s="134"/>
      <c r="J97" s="38"/>
      <c r="K97" s="38"/>
      <c r="L97" s="42"/>
      <c r="M97" s="248"/>
      <c r="N97" s="249"/>
      <c r="O97" s="249"/>
      <c r="P97" s="249"/>
      <c r="Q97" s="249"/>
      <c r="R97" s="249"/>
      <c r="S97" s="249"/>
      <c r="T97" s="250"/>
      <c r="AT97" s="15" t="s">
        <v>151</v>
      </c>
      <c r="AU97" s="15" t="s">
        <v>89</v>
      </c>
    </row>
    <row r="98" s="1" customFormat="1" ht="6.96" customHeight="1">
      <c r="B98" s="57"/>
      <c r="C98" s="58"/>
      <c r="D98" s="58"/>
      <c r="E98" s="58"/>
      <c r="F98" s="58"/>
      <c r="G98" s="58"/>
      <c r="H98" s="58"/>
      <c r="I98" s="160"/>
      <c r="J98" s="58"/>
      <c r="K98" s="58"/>
      <c r="L98" s="42"/>
    </row>
  </sheetData>
  <sheetProtection sheet="1" autoFilter="0" formatColumns="0" formatRows="0" objects="1" scenarios="1" spinCount="100000" saltValue="utittsjT0xDaBIuy7cK57LHz6FvJ2LmzthJGrWOBIMq3wITGJKkt1Ebgk+EP2L1BcrC0kInXlYZ6Zn1cZk+fsQ==" hashValue="h4RTOd4bxN657rHcvMGRustX9K4hkcUBes6j0E8dx9zl1ih1QZ97r8XcWwKvzzdEv1HoLO3D+QjPVY+PZcPJFA==" algorithmName="SHA-512" password="CC35"/>
  <autoFilter ref="C82:K9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51" customWidth="1"/>
    <col min="2" max="2" width="1.664063" style="251" customWidth="1"/>
    <col min="3" max="4" width="5" style="251" customWidth="1"/>
    <col min="5" max="5" width="11.67" style="251" customWidth="1"/>
    <col min="6" max="6" width="9.17" style="251" customWidth="1"/>
    <col min="7" max="7" width="5" style="251" customWidth="1"/>
    <col min="8" max="8" width="77.83" style="251" customWidth="1"/>
    <col min="9" max="10" width="20" style="251" customWidth="1"/>
    <col min="11" max="11" width="1.664063" style="251" customWidth="1"/>
  </cols>
  <sheetData>
    <row r="1" ht="37.5" customHeight="1"/>
    <row r="2" ht="7.5" customHeight="1">
      <c r="B2" s="252"/>
      <c r="C2" s="253"/>
      <c r="D2" s="253"/>
      <c r="E2" s="253"/>
      <c r="F2" s="253"/>
      <c r="G2" s="253"/>
      <c r="H2" s="253"/>
      <c r="I2" s="253"/>
      <c r="J2" s="253"/>
      <c r="K2" s="254"/>
    </row>
    <row r="3" s="13" customFormat="1" ht="45" customHeight="1">
      <c r="B3" s="255"/>
      <c r="C3" s="256" t="s">
        <v>373</v>
      </c>
      <c r="D3" s="256"/>
      <c r="E3" s="256"/>
      <c r="F3" s="256"/>
      <c r="G3" s="256"/>
      <c r="H3" s="256"/>
      <c r="I3" s="256"/>
      <c r="J3" s="256"/>
      <c r="K3" s="257"/>
    </row>
    <row r="4" ht="25.5" customHeight="1">
      <c r="B4" s="258"/>
      <c r="C4" s="259" t="s">
        <v>374</v>
      </c>
      <c r="D4" s="259"/>
      <c r="E4" s="259"/>
      <c r="F4" s="259"/>
      <c r="G4" s="259"/>
      <c r="H4" s="259"/>
      <c r="I4" s="259"/>
      <c r="J4" s="259"/>
      <c r="K4" s="260"/>
    </row>
    <row r="5" ht="5.25" customHeight="1">
      <c r="B5" s="258"/>
      <c r="C5" s="261"/>
      <c r="D5" s="261"/>
      <c r="E5" s="261"/>
      <c r="F5" s="261"/>
      <c r="G5" s="261"/>
      <c r="H5" s="261"/>
      <c r="I5" s="261"/>
      <c r="J5" s="261"/>
      <c r="K5" s="260"/>
    </row>
    <row r="6" ht="15" customHeight="1">
      <c r="B6" s="258"/>
      <c r="C6" s="262" t="s">
        <v>375</v>
      </c>
      <c r="D6" s="262"/>
      <c r="E6" s="262"/>
      <c r="F6" s="262"/>
      <c r="G6" s="262"/>
      <c r="H6" s="262"/>
      <c r="I6" s="262"/>
      <c r="J6" s="262"/>
      <c r="K6" s="260"/>
    </row>
    <row r="7" ht="15" customHeight="1">
      <c r="B7" s="263"/>
      <c r="C7" s="262" t="s">
        <v>376</v>
      </c>
      <c r="D7" s="262"/>
      <c r="E7" s="262"/>
      <c r="F7" s="262"/>
      <c r="G7" s="262"/>
      <c r="H7" s="262"/>
      <c r="I7" s="262"/>
      <c r="J7" s="262"/>
      <c r="K7" s="260"/>
    </row>
    <row r="8" ht="12.75" customHeight="1">
      <c r="B8" s="263"/>
      <c r="C8" s="262"/>
      <c r="D8" s="262"/>
      <c r="E8" s="262"/>
      <c r="F8" s="262"/>
      <c r="G8" s="262"/>
      <c r="H8" s="262"/>
      <c r="I8" s="262"/>
      <c r="J8" s="262"/>
      <c r="K8" s="260"/>
    </row>
    <row r="9" ht="15" customHeight="1">
      <c r="B9" s="263"/>
      <c r="C9" s="262" t="s">
        <v>377</v>
      </c>
      <c r="D9" s="262"/>
      <c r="E9" s="262"/>
      <c r="F9" s="262"/>
      <c r="G9" s="262"/>
      <c r="H9" s="262"/>
      <c r="I9" s="262"/>
      <c r="J9" s="262"/>
      <c r="K9" s="260"/>
    </row>
    <row r="10" ht="15" customHeight="1">
      <c r="B10" s="263"/>
      <c r="C10" s="262"/>
      <c r="D10" s="262" t="s">
        <v>378</v>
      </c>
      <c r="E10" s="262"/>
      <c r="F10" s="262"/>
      <c r="G10" s="262"/>
      <c r="H10" s="262"/>
      <c r="I10" s="262"/>
      <c r="J10" s="262"/>
      <c r="K10" s="260"/>
    </row>
    <row r="11" ht="15" customHeight="1">
      <c r="B11" s="263"/>
      <c r="C11" s="264"/>
      <c r="D11" s="262" t="s">
        <v>379</v>
      </c>
      <c r="E11" s="262"/>
      <c r="F11" s="262"/>
      <c r="G11" s="262"/>
      <c r="H11" s="262"/>
      <c r="I11" s="262"/>
      <c r="J11" s="262"/>
      <c r="K11" s="260"/>
    </row>
    <row r="12" ht="15" customHeight="1">
      <c r="B12" s="263"/>
      <c r="C12" s="264"/>
      <c r="D12" s="262"/>
      <c r="E12" s="262"/>
      <c r="F12" s="262"/>
      <c r="G12" s="262"/>
      <c r="H12" s="262"/>
      <c r="I12" s="262"/>
      <c r="J12" s="262"/>
      <c r="K12" s="260"/>
    </row>
    <row r="13" ht="15" customHeight="1">
      <c r="B13" s="263"/>
      <c r="C13" s="264"/>
      <c r="D13" s="265" t="s">
        <v>380</v>
      </c>
      <c r="E13" s="262"/>
      <c r="F13" s="262"/>
      <c r="G13" s="262"/>
      <c r="H13" s="262"/>
      <c r="I13" s="262"/>
      <c r="J13" s="262"/>
      <c r="K13" s="260"/>
    </row>
    <row r="14" ht="12.75" customHeight="1">
      <c r="B14" s="263"/>
      <c r="C14" s="264"/>
      <c r="D14" s="264"/>
      <c r="E14" s="264"/>
      <c r="F14" s="264"/>
      <c r="G14" s="264"/>
      <c r="H14" s="264"/>
      <c r="I14" s="264"/>
      <c r="J14" s="264"/>
      <c r="K14" s="260"/>
    </row>
    <row r="15" ht="15" customHeight="1">
      <c r="B15" s="263"/>
      <c r="C15" s="264"/>
      <c r="D15" s="262" t="s">
        <v>381</v>
      </c>
      <c r="E15" s="262"/>
      <c r="F15" s="262"/>
      <c r="G15" s="262"/>
      <c r="H15" s="262"/>
      <c r="I15" s="262"/>
      <c r="J15" s="262"/>
      <c r="K15" s="260"/>
    </row>
    <row r="16" ht="15" customHeight="1">
      <c r="B16" s="263"/>
      <c r="C16" s="264"/>
      <c r="D16" s="262" t="s">
        <v>382</v>
      </c>
      <c r="E16" s="262"/>
      <c r="F16" s="262"/>
      <c r="G16" s="262"/>
      <c r="H16" s="262"/>
      <c r="I16" s="262"/>
      <c r="J16" s="262"/>
      <c r="K16" s="260"/>
    </row>
    <row r="17" ht="15" customHeight="1">
      <c r="B17" s="263"/>
      <c r="C17" s="264"/>
      <c r="D17" s="262" t="s">
        <v>383</v>
      </c>
      <c r="E17" s="262"/>
      <c r="F17" s="262"/>
      <c r="G17" s="262"/>
      <c r="H17" s="262"/>
      <c r="I17" s="262"/>
      <c r="J17" s="262"/>
      <c r="K17" s="260"/>
    </row>
    <row r="18" ht="15" customHeight="1">
      <c r="B18" s="263"/>
      <c r="C18" s="264"/>
      <c r="D18" s="264"/>
      <c r="E18" s="266" t="s">
        <v>86</v>
      </c>
      <c r="F18" s="262" t="s">
        <v>384</v>
      </c>
      <c r="G18" s="262"/>
      <c r="H18" s="262"/>
      <c r="I18" s="262"/>
      <c r="J18" s="262"/>
      <c r="K18" s="260"/>
    </row>
    <row r="19" ht="15" customHeight="1">
      <c r="B19" s="263"/>
      <c r="C19" s="264"/>
      <c r="D19" s="264"/>
      <c r="E19" s="266" t="s">
        <v>385</v>
      </c>
      <c r="F19" s="262" t="s">
        <v>386</v>
      </c>
      <c r="G19" s="262"/>
      <c r="H19" s="262"/>
      <c r="I19" s="262"/>
      <c r="J19" s="262"/>
      <c r="K19" s="260"/>
    </row>
    <row r="20" ht="15" customHeight="1">
      <c r="B20" s="263"/>
      <c r="C20" s="264"/>
      <c r="D20" s="264"/>
      <c r="E20" s="266" t="s">
        <v>387</v>
      </c>
      <c r="F20" s="262" t="s">
        <v>388</v>
      </c>
      <c r="G20" s="262"/>
      <c r="H20" s="262"/>
      <c r="I20" s="262"/>
      <c r="J20" s="262"/>
      <c r="K20" s="260"/>
    </row>
    <row r="21" ht="15" customHeight="1">
      <c r="B21" s="263"/>
      <c r="C21" s="264"/>
      <c r="D21" s="264"/>
      <c r="E21" s="266" t="s">
        <v>90</v>
      </c>
      <c r="F21" s="262" t="s">
        <v>91</v>
      </c>
      <c r="G21" s="262"/>
      <c r="H21" s="262"/>
      <c r="I21" s="262"/>
      <c r="J21" s="262"/>
      <c r="K21" s="260"/>
    </row>
    <row r="22" ht="15" customHeight="1">
      <c r="B22" s="263"/>
      <c r="C22" s="264"/>
      <c r="D22" s="264"/>
      <c r="E22" s="266" t="s">
        <v>389</v>
      </c>
      <c r="F22" s="262" t="s">
        <v>390</v>
      </c>
      <c r="G22" s="262"/>
      <c r="H22" s="262"/>
      <c r="I22" s="262"/>
      <c r="J22" s="262"/>
      <c r="K22" s="260"/>
    </row>
    <row r="23" ht="15" customHeight="1">
      <c r="B23" s="263"/>
      <c r="C23" s="264"/>
      <c r="D23" s="264"/>
      <c r="E23" s="266" t="s">
        <v>391</v>
      </c>
      <c r="F23" s="262" t="s">
        <v>392</v>
      </c>
      <c r="G23" s="262"/>
      <c r="H23" s="262"/>
      <c r="I23" s="262"/>
      <c r="J23" s="262"/>
      <c r="K23" s="260"/>
    </row>
    <row r="24" ht="12.75" customHeight="1">
      <c r="B24" s="263"/>
      <c r="C24" s="264"/>
      <c r="D24" s="264"/>
      <c r="E24" s="264"/>
      <c r="F24" s="264"/>
      <c r="G24" s="264"/>
      <c r="H24" s="264"/>
      <c r="I24" s="264"/>
      <c r="J24" s="264"/>
      <c r="K24" s="260"/>
    </row>
    <row r="25" ht="15" customHeight="1">
      <c r="B25" s="263"/>
      <c r="C25" s="262" t="s">
        <v>393</v>
      </c>
      <c r="D25" s="262"/>
      <c r="E25" s="262"/>
      <c r="F25" s="262"/>
      <c r="G25" s="262"/>
      <c r="H25" s="262"/>
      <c r="I25" s="262"/>
      <c r="J25" s="262"/>
      <c r="K25" s="260"/>
    </row>
    <row r="26" ht="15" customHeight="1">
      <c r="B26" s="263"/>
      <c r="C26" s="262" t="s">
        <v>394</v>
      </c>
      <c r="D26" s="262"/>
      <c r="E26" s="262"/>
      <c r="F26" s="262"/>
      <c r="G26" s="262"/>
      <c r="H26" s="262"/>
      <c r="I26" s="262"/>
      <c r="J26" s="262"/>
      <c r="K26" s="260"/>
    </row>
    <row r="27" ht="15" customHeight="1">
      <c r="B27" s="263"/>
      <c r="C27" s="262"/>
      <c r="D27" s="262" t="s">
        <v>395</v>
      </c>
      <c r="E27" s="262"/>
      <c r="F27" s="262"/>
      <c r="G27" s="262"/>
      <c r="H27" s="262"/>
      <c r="I27" s="262"/>
      <c r="J27" s="262"/>
      <c r="K27" s="260"/>
    </row>
    <row r="28" ht="15" customHeight="1">
      <c r="B28" s="263"/>
      <c r="C28" s="264"/>
      <c r="D28" s="262" t="s">
        <v>396</v>
      </c>
      <c r="E28" s="262"/>
      <c r="F28" s="262"/>
      <c r="G28" s="262"/>
      <c r="H28" s="262"/>
      <c r="I28" s="262"/>
      <c r="J28" s="262"/>
      <c r="K28" s="260"/>
    </row>
    <row r="29" ht="12.75" customHeight="1">
      <c r="B29" s="263"/>
      <c r="C29" s="264"/>
      <c r="D29" s="264"/>
      <c r="E29" s="264"/>
      <c r="F29" s="264"/>
      <c r="G29" s="264"/>
      <c r="H29" s="264"/>
      <c r="I29" s="264"/>
      <c r="J29" s="264"/>
      <c r="K29" s="260"/>
    </row>
    <row r="30" ht="15" customHeight="1">
      <c r="B30" s="263"/>
      <c r="C30" s="264"/>
      <c r="D30" s="262" t="s">
        <v>397</v>
      </c>
      <c r="E30" s="262"/>
      <c r="F30" s="262"/>
      <c r="G30" s="262"/>
      <c r="H30" s="262"/>
      <c r="I30" s="262"/>
      <c r="J30" s="262"/>
      <c r="K30" s="260"/>
    </row>
    <row r="31" ht="15" customHeight="1">
      <c r="B31" s="263"/>
      <c r="C31" s="264"/>
      <c r="D31" s="262" t="s">
        <v>398</v>
      </c>
      <c r="E31" s="262"/>
      <c r="F31" s="262"/>
      <c r="G31" s="262"/>
      <c r="H31" s="262"/>
      <c r="I31" s="262"/>
      <c r="J31" s="262"/>
      <c r="K31" s="260"/>
    </row>
    <row r="32" ht="12.75" customHeight="1">
      <c r="B32" s="263"/>
      <c r="C32" s="264"/>
      <c r="D32" s="264"/>
      <c r="E32" s="264"/>
      <c r="F32" s="264"/>
      <c r="G32" s="264"/>
      <c r="H32" s="264"/>
      <c r="I32" s="264"/>
      <c r="J32" s="264"/>
      <c r="K32" s="260"/>
    </row>
    <row r="33" ht="15" customHeight="1">
      <c r="B33" s="263"/>
      <c r="C33" s="264"/>
      <c r="D33" s="262" t="s">
        <v>399</v>
      </c>
      <c r="E33" s="262"/>
      <c r="F33" s="262"/>
      <c r="G33" s="262"/>
      <c r="H33" s="262"/>
      <c r="I33" s="262"/>
      <c r="J33" s="262"/>
      <c r="K33" s="260"/>
    </row>
    <row r="34" ht="15" customHeight="1">
      <c r="B34" s="263"/>
      <c r="C34" s="264"/>
      <c r="D34" s="262" t="s">
        <v>400</v>
      </c>
      <c r="E34" s="262"/>
      <c r="F34" s="262"/>
      <c r="G34" s="262"/>
      <c r="H34" s="262"/>
      <c r="I34" s="262"/>
      <c r="J34" s="262"/>
      <c r="K34" s="260"/>
    </row>
    <row r="35" ht="15" customHeight="1">
      <c r="B35" s="263"/>
      <c r="C35" s="264"/>
      <c r="D35" s="262" t="s">
        <v>401</v>
      </c>
      <c r="E35" s="262"/>
      <c r="F35" s="262"/>
      <c r="G35" s="262"/>
      <c r="H35" s="262"/>
      <c r="I35" s="262"/>
      <c r="J35" s="262"/>
      <c r="K35" s="260"/>
    </row>
    <row r="36" ht="15" customHeight="1">
      <c r="B36" s="263"/>
      <c r="C36" s="264"/>
      <c r="D36" s="262"/>
      <c r="E36" s="265" t="s">
        <v>111</v>
      </c>
      <c r="F36" s="262"/>
      <c r="G36" s="262" t="s">
        <v>402</v>
      </c>
      <c r="H36" s="262"/>
      <c r="I36" s="262"/>
      <c r="J36" s="262"/>
      <c r="K36" s="260"/>
    </row>
    <row r="37" ht="30.75" customHeight="1">
      <c r="B37" s="263"/>
      <c r="C37" s="264"/>
      <c r="D37" s="262"/>
      <c r="E37" s="265" t="s">
        <v>403</v>
      </c>
      <c r="F37" s="262"/>
      <c r="G37" s="262" t="s">
        <v>404</v>
      </c>
      <c r="H37" s="262"/>
      <c r="I37" s="262"/>
      <c r="J37" s="262"/>
      <c r="K37" s="260"/>
    </row>
    <row r="38" ht="15" customHeight="1">
      <c r="B38" s="263"/>
      <c r="C38" s="264"/>
      <c r="D38" s="262"/>
      <c r="E38" s="265" t="s">
        <v>60</v>
      </c>
      <c r="F38" s="262"/>
      <c r="G38" s="262" t="s">
        <v>405</v>
      </c>
      <c r="H38" s="262"/>
      <c r="I38" s="262"/>
      <c r="J38" s="262"/>
      <c r="K38" s="260"/>
    </row>
    <row r="39" ht="15" customHeight="1">
      <c r="B39" s="263"/>
      <c r="C39" s="264"/>
      <c r="D39" s="262"/>
      <c r="E39" s="265" t="s">
        <v>61</v>
      </c>
      <c r="F39" s="262"/>
      <c r="G39" s="262" t="s">
        <v>406</v>
      </c>
      <c r="H39" s="262"/>
      <c r="I39" s="262"/>
      <c r="J39" s="262"/>
      <c r="K39" s="260"/>
    </row>
    <row r="40" ht="15" customHeight="1">
      <c r="B40" s="263"/>
      <c r="C40" s="264"/>
      <c r="D40" s="262"/>
      <c r="E40" s="265" t="s">
        <v>112</v>
      </c>
      <c r="F40" s="262"/>
      <c r="G40" s="262" t="s">
        <v>407</v>
      </c>
      <c r="H40" s="262"/>
      <c r="I40" s="262"/>
      <c r="J40" s="262"/>
      <c r="K40" s="260"/>
    </row>
    <row r="41" ht="15" customHeight="1">
      <c r="B41" s="263"/>
      <c r="C41" s="264"/>
      <c r="D41" s="262"/>
      <c r="E41" s="265" t="s">
        <v>113</v>
      </c>
      <c r="F41" s="262"/>
      <c r="G41" s="262" t="s">
        <v>408</v>
      </c>
      <c r="H41" s="262"/>
      <c r="I41" s="262"/>
      <c r="J41" s="262"/>
      <c r="K41" s="260"/>
    </row>
    <row r="42" ht="15" customHeight="1">
      <c r="B42" s="263"/>
      <c r="C42" s="264"/>
      <c r="D42" s="262"/>
      <c r="E42" s="265" t="s">
        <v>409</v>
      </c>
      <c r="F42" s="262"/>
      <c r="G42" s="262" t="s">
        <v>410</v>
      </c>
      <c r="H42" s="262"/>
      <c r="I42" s="262"/>
      <c r="J42" s="262"/>
      <c r="K42" s="260"/>
    </row>
    <row r="43" ht="15" customHeight="1">
      <c r="B43" s="263"/>
      <c r="C43" s="264"/>
      <c r="D43" s="262"/>
      <c r="E43" s="265"/>
      <c r="F43" s="262"/>
      <c r="G43" s="262" t="s">
        <v>411</v>
      </c>
      <c r="H43" s="262"/>
      <c r="I43" s="262"/>
      <c r="J43" s="262"/>
      <c r="K43" s="260"/>
    </row>
    <row r="44" ht="15" customHeight="1">
      <c r="B44" s="263"/>
      <c r="C44" s="264"/>
      <c r="D44" s="262"/>
      <c r="E44" s="265" t="s">
        <v>412</v>
      </c>
      <c r="F44" s="262"/>
      <c r="G44" s="262" t="s">
        <v>413</v>
      </c>
      <c r="H44" s="262"/>
      <c r="I44" s="262"/>
      <c r="J44" s="262"/>
      <c r="K44" s="260"/>
    </row>
    <row r="45" ht="15" customHeight="1">
      <c r="B45" s="263"/>
      <c r="C45" s="264"/>
      <c r="D45" s="262"/>
      <c r="E45" s="265" t="s">
        <v>115</v>
      </c>
      <c r="F45" s="262"/>
      <c r="G45" s="262" t="s">
        <v>414</v>
      </c>
      <c r="H45" s="262"/>
      <c r="I45" s="262"/>
      <c r="J45" s="262"/>
      <c r="K45" s="260"/>
    </row>
    <row r="46" ht="12.75" customHeight="1">
      <c r="B46" s="263"/>
      <c r="C46" s="264"/>
      <c r="D46" s="262"/>
      <c r="E46" s="262"/>
      <c r="F46" s="262"/>
      <c r="G46" s="262"/>
      <c r="H46" s="262"/>
      <c r="I46" s="262"/>
      <c r="J46" s="262"/>
      <c r="K46" s="260"/>
    </row>
    <row r="47" ht="15" customHeight="1">
      <c r="B47" s="263"/>
      <c r="C47" s="264"/>
      <c r="D47" s="262" t="s">
        <v>415</v>
      </c>
      <c r="E47" s="262"/>
      <c r="F47" s="262"/>
      <c r="G47" s="262"/>
      <c r="H47" s="262"/>
      <c r="I47" s="262"/>
      <c r="J47" s="262"/>
      <c r="K47" s="260"/>
    </row>
    <row r="48" ht="15" customHeight="1">
      <c r="B48" s="263"/>
      <c r="C48" s="264"/>
      <c r="D48" s="264"/>
      <c r="E48" s="262" t="s">
        <v>416</v>
      </c>
      <c r="F48" s="262"/>
      <c r="G48" s="262"/>
      <c r="H48" s="262"/>
      <c r="I48" s="262"/>
      <c r="J48" s="262"/>
      <c r="K48" s="260"/>
    </row>
    <row r="49" ht="15" customHeight="1">
      <c r="B49" s="263"/>
      <c r="C49" s="264"/>
      <c r="D49" s="264"/>
      <c r="E49" s="262" t="s">
        <v>417</v>
      </c>
      <c r="F49" s="262"/>
      <c r="G49" s="262"/>
      <c r="H49" s="262"/>
      <c r="I49" s="262"/>
      <c r="J49" s="262"/>
      <c r="K49" s="260"/>
    </row>
    <row r="50" ht="15" customHeight="1">
      <c r="B50" s="263"/>
      <c r="C50" s="264"/>
      <c r="D50" s="264"/>
      <c r="E50" s="262" t="s">
        <v>418</v>
      </c>
      <c r="F50" s="262"/>
      <c r="G50" s="262"/>
      <c r="H50" s="262"/>
      <c r="I50" s="262"/>
      <c r="J50" s="262"/>
      <c r="K50" s="260"/>
    </row>
    <row r="51" ht="15" customHeight="1">
      <c r="B51" s="263"/>
      <c r="C51" s="264"/>
      <c r="D51" s="262" t="s">
        <v>419</v>
      </c>
      <c r="E51" s="262"/>
      <c r="F51" s="262"/>
      <c r="G51" s="262"/>
      <c r="H51" s="262"/>
      <c r="I51" s="262"/>
      <c r="J51" s="262"/>
      <c r="K51" s="260"/>
    </row>
    <row r="52" ht="25.5" customHeight="1">
      <c r="B52" s="258"/>
      <c r="C52" s="259" t="s">
        <v>420</v>
      </c>
      <c r="D52" s="259"/>
      <c r="E52" s="259"/>
      <c r="F52" s="259"/>
      <c r="G52" s="259"/>
      <c r="H52" s="259"/>
      <c r="I52" s="259"/>
      <c r="J52" s="259"/>
      <c r="K52" s="260"/>
    </row>
    <row r="53" ht="5.25" customHeight="1">
      <c r="B53" s="258"/>
      <c r="C53" s="261"/>
      <c r="D53" s="261"/>
      <c r="E53" s="261"/>
      <c r="F53" s="261"/>
      <c r="G53" s="261"/>
      <c r="H53" s="261"/>
      <c r="I53" s="261"/>
      <c r="J53" s="261"/>
      <c r="K53" s="260"/>
    </row>
    <row r="54" ht="15" customHeight="1">
      <c r="B54" s="258"/>
      <c r="C54" s="262" t="s">
        <v>421</v>
      </c>
      <c r="D54" s="262"/>
      <c r="E54" s="262"/>
      <c r="F54" s="262"/>
      <c r="G54" s="262"/>
      <c r="H54" s="262"/>
      <c r="I54" s="262"/>
      <c r="J54" s="262"/>
      <c r="K54" s="260"/>
    </row>
    <row r="55" ht="15" customHeight="1">
      <c r="B55" s="258"/>
      <c r="C55" s="262" t="s">
        <v>422</v>
      </c>
      <c r="D55" s="262"/>
      <c r="E55" s="262"/>
      <c r="F55" s="262"/>
      <c r="G55" s="262"/>
      <c r="H55" s="262"/>
      <c r="I55" s="262"/>
      <c r="J55" s="262"/>
      <c r="K55" s="260"/>
    </row>
    <row r="56" ht="12.75" customHeight="1">
      <c r="B56" s="258"/>
      <c r="C56" s="262"/>
      <c r="D56" s="262"/>
      <c r="E56" s="262"/>
      <c r="F56" s="262"/>
      <c r="G56" s="262"/>
      <c r="H56" s="262"/>
      <c r="I56" s="262"/>
      <c r="J56" s="262"/>
      <c r="K56" s="260"/>
    </row>
    <row r="57" ht="15" customHeight="1">
      <c r="B57" s="258"/>
      <c r="C57" s="262" t="s">
        <v>423</v>
      </c>
      <c r="D57" s="262"/>
      <c r="E57" s="262"/>
      <c r="F57" s="262"/>
      <c r="G57" s="262"/>
      <c r="H57" s="262"/>
      <c r="I57" s="262"/>
      <c r="J57" s="262"/>
      <c r="K57" s="260"/>
    </row>
    <row r="58" ht="15" customHeight="1">
      <c r="B58" s="258"/>
      <c r="C58" s="264"/>
      <c r="D58" s="262" t="s">
        <v>424</v>
      </c>
      <c r="E58" s="262"/>
      <c r="F58" s="262"/>
      <c r="G58" s="262"/>
      <c r="H58" s="262"/>
      <c r="I58" s="262"/>
      <c r="J58" s="262"/>
      <c r="K58" s="260"/>
    </row>
    <row r="59" ht="15" customHeight="1">
      <c r="B59" s="258"/>
      <c r="C59" s="264"/>
      <c r="D59" s="262" t="s">
        <v>425</v>
      </c>
      <c r="E59" s="262"/>
      <c r="F59" s="262"/>
      <c r="G59" s="262"/>
      <c r="H59" s="262"/>
      <c r="I59" s="262"/>
      <c r="J59" s="262"/>
      <c r="K59" s="260"/>
    </row>
    <row r="60" ht="15" customHeight="1">
      <c r="B60" s="258"/>
      <c r="C60" s="264"/>
      <c r="D60" s="262" t="s">
        <v>426</v>
      </c>
      <c r="E60" s="262"/>
      <c r="F60" s="262"/>
      <c r="G60" s="262"/>
      <c r="H60" s="262"/>
      <c r="I60" s="262"/>
      <c r="J60" s="262"/>
      <c r="K60" s="260"/>
    </row>
    <row r="61" ht="15" customHeight="1">
      <c r="B61" s="258"/>
      <c r="C61" s="264"/>
      <c r="D61" s="262" t="s">
        <v>427</v>
      </c>
      <c r="E61" s="262"/>
      <c r="F61" s="262"/>
      <c r="G61" s="262"/>
      <c r="H61" s="262"/>
      <c r="I61" s="262"/>
      <c r="J61" s="262"/>
      <c r="K61" s="260"/>
    </row>
    <row r="62" ht="15" customHeight="1">
      <c r="B62" s="258"/>
      <c r="C62" s="264"/>
      <c r="D62" s="267" t="s">
        <v>428</v>
      </c>
      <c r="E62" s="267"/>
      <c r="F62" s="267"/>
      <c r="G62" s="267"/>
      <c r="H62" s="267"/>
      <c r="I62" s="267"/>
      <c r="J62" s="267"/>
      <c r="K62" s="260"/>
    </row>
    <row r="63" ht="15" customHeight="1">
      <c r="B63" s="258"/>
      <c r="C63" s="264"/>
      <c r="D63" s="262" t="s">
        <v>429</v>
      </c>
      <c r="E63" s="262"/>
      <c r="F63" s="262"/>
      <c r="G63" s="262"/>
      <c r="H63" s="262"/>
      <c r="I63" s="262"/>
      <c r="J63" s="262"/>
      <c r="K63" s="260"/>
    </row>
    <row r="64" ht="12.75" customHeight="1">
      <c r="B64" s="258"/>
      <c r="C64" s="264"/>
      <c r="D64" s="264"/>
      <c r="E64" s="268"/>
      <c r="F64" s="264"/>
      <c r="G64" s="264"/>
      <c r="H64" s="264"/>
      <c r="I64" s="264"/>
      <c r="J64" s="264"/>
      <c r="K64" s="260"/>
    </row>
    <row r="65" ht="15" customHeight="1">
      <c r="B65" s="258"/>
      <c r="C65" s="264"/>
      <c r="D65" s="262" t="s">
        <v>430</v>
      </c>
      <c r="E65" s="262"/>
      <c r="F65" s="262"/>
      <c r="G65" s="262"/>
      <c r="H65" s="262"/>
      <c r="I65" s="262"/>
      <c r="J65" s="262"/>
      <c r="K65" s="260"/>
    </row>
    <row r="66" ht="15" customHeight="1">
      <c r="B66" s="258"/>
      <c r="C66" s="264"/>
      <c r="D66" s="267" t="s">
        <v>431</v>
      </c>
      <c r="E66" s="267"/>
      <c r="F66" s="267"/>
      <c r="G66" s="267"/>
      <c r="H66" s="267"/>
      <c r="I66" s="267"/>
      <c r="J66" s="267"/>
      <c r="K66" s="260"/>
    </row>
    <row r="67" ht="15" customHeight="1">
      <c r="B67" s="258"/>
      <c r="C67" s="264"/>
      <c r="D67" s="262" t="s">
        <v>432</v>
      </c>
      <c r="E67" s="262"/>
      <c r="F67" s="262"/>
      <c r="G67" s="262"/>
      <c r="H67" s="262"/>
      <c r="I67" s="262"/>
      <c r="J67" s="262"/>
      <c r="K67" s="260"/>
    </row>
    <row r="68" ht="15" customHeight="1">
      <c r="B68" s="258"/>
      <c r="C68" s="264"/>
      <c r="D68" s="262" t="s">
        <v>433</v>
      </c>
      <c r="E68" s="262"/>
      <c r="F68" s="262"/>
      <c r="G68" s="262"/>
      <c r="H68" s="262"/>
      <c r="I68" s="262"/>
      <c r="J68" s="262"/>
      <c r="K68" s="260"/>
    </row>
    <row r="69" ht="15" customHeight="1">
      <c r="B69" s="258"/>
      <c r="C69" s="264"/>
      <c r="D69" s="262" t="s">
        <v>434</v>
      </c>
      <c r="E69" s="262"/>
      <c r="F69" s="262"/>
      <c r="G69" s="262"/>
      <c r="H69" s="262"/>
      <c r="I69" s="262"/>
      <c r="J69" s="262"/>
      <c r="K69" s="260"/>
    </row>
    <row r="70" ht="15" customHeight="1">
      <c r="B70" s="258"/>
      <c r="C70" s="264"/>
      <c r="D70" s="262" t="s">
        <v>435</v>
      </c>
      <c r="E70" s="262"/>
      <c r="F70" s="262"/>
      <c r="G70" s="262"/>
      <c r="H70" s="262"/>
      <c r="I70" s="262"/>
      <c r="J70" s="262"/>
      <c r="K70" s="260"/>
    </row>
    <row r="71" ht="12.75" customHeight="1">
      <c r="B71" s="269"/>
      <c r="C71" s="270"/>
      <c r="D71" s="270"/>
      <c r="E71" s="270"/>
      <c r="F71" s="270"/>
      <c r="G71" s="270"/>
      <c r="H71" s="270"/>
      <c r="I71" s="270"/>
      <c r="J71" s="270"/>
      <c r="K71" s="271"/>
    </row>
    <row r="72" ht="18.75" customHeight="1">
      <c r="B72" s="272"/>
      <c r="C72" s="272"/>
      <c r="D72" s="272"/>
      <c r="E72" s="272"/>
      <c r="F72" s="272"/>
      <c r="G72" s="272"/>
      <c r="H72" s="272"/>
      <c r="I72" s="272"/>
      <c r="J72" s="272"/>
      <c r="K72" s="273"/>
    </row>
    <row r="73" ht="18.75" customHeight="1">
      <c r="B73" s="273"/>
      <c r="C73" s="273"/>
      <c r="D73" s="273"/>
      <c r="E73" s="273"/>
      <c r="F73" s="273"/>
      <c r="G73" s="273"/>
      <c r="H73" s="273"/>
      <c r="I73" s="273"/>
      <c r="J73" s="273"/>
      <c r="K73" s="273"/>
    </row>
    <row r="74" ht="7.5" customHeight="1">
      <c r="B74" s="274"/>
      <c r="C74" s="275"/>
      <c r="D74" s="275"/>
      <c r="E74" s="275"/>
      <c r="F74" s="275"/>
      <c r="G74" s="275"/>
      <c r="H74" s="275"/>
      <c r="I74" s="275"/>
      <c r="J74" s="275"/>
      <c r="K74" s="276"/>
    </row>
    <row r="75" ht="45" customHeight="1">
      <c r="B75" s="277"/>
      <c r="C75" s="278" t="s">
        <v>436</v>
      </c>
      <c r="D75" s="278"/>
      <c r="E75" s="278"/>
      <c r="F75" s="278"/>
      <c r="G75" s="278"/>
      <c r="H75" s="278"/>
      <c r="I75" s="278"/>
      <c r="J75" s="278"/>
      <c r="K75" s="279"/>
    </row>
    <row r="76" ht="17.25" customHeight="1">
      <c r="B76" s="277"/>
      <c r="C76" s="280" t="s">
        <v>437</v>
      </c>
      <c r="D76" s="280"/>
      <c r="E76" s="280"/>
      <c r="F76" s="280" t="s">
        <v>438</v>
      </c>
      <c r="G76" s="281"/>
      <c r="H76" s="280" t="s">
        <v>61</v>
      </c>
      <c r="I76" s="280" t="s">
        <v>64</v>
      </c>
      <c r="J76" s="280" t="s">
        <v>439</v>
      </c>
      <c r="K76" s="279"/>
    </row>
    <row r="77" ht="17.25" customHeight="1">
      <c r="B77" s="277"/>
      <c r="C77" s="282" t="s">
        <v>440</v>
      </c>
      <c r="D77" s="282"/>
      <c r="E77" s="282"/>
      <c r="F77" s="283" t="s">
        <v>441</v>
      </c>
      <c r="G77" s="284"/>
      <c r="H77" s="282"/>
      <c r="I77" s="282"/>
      <c r="J77" s="282" t="s">
        <v>442</v>
      </c>
      <c r="K77" s="279"/>
    </row>
    <row r="78" ht="5.25" customHeight="1">
      <c r="B78" s="277"/>
      <c r="C78" s="285"/>
      <c r="D78" s="285"/>
      <c r="E78" s="285"/>
      <c r="F78" s="285"/>
      <c r="G78" s="286"/>
      <c r="H78" s="285"/>
      <c r="I78" s="285"/>
      <c r="J78" s="285"/>
      <c r="K78" s="279"/>
    </row>
    <row r="79" ht="15" customHeight="1">
      <c r="B79" s="277"/>
      <c r="C79" s="265" t="s">
        <v>60</v>
      </c>
      <c r="D79" s="285"/>
      <c r="E79" s="285"/>
      <c r="F79" s="287" t="s">
        <v>443</v>
      </c>
      <c r="G79" s="286"/>
      <c r="H79" s="265" t="s">
        <v>444</v>
      </c>
      <c r="I79" s="265" t="s">
        <v>445</v>
      </c>
      <c r="J79" s="265">
        <v>20</v>
      </c>
      <c r="K79" s="279"/>
    </row>
    <row r="80" ht="15" customHeight="1">
      <c r="B80" s="277"/>
      <c r="C80" s="265" t="s">
        <v>446</v>
      </c>
      <c r="D80" s="265"/>
      <c r="E80" s="265"/>
      <c r="F80" s="287" t="s">
        <v>443</v>
      </c>
      <c r="G80" s="286"/>
      <c r="H80" s="265" t="s">
        <v>447</v>
      </c>
      <c r="I80" s="265" t="s">
        <v>445</v>
      </c>
      <c r="J80" s="265">
        <v>120</v>
      </c>
      <c r="K80" s="279"/>
    </row>
    <row r="81" ht="15" customHeight="1">
      <c r="B81" s="288"/>
      <c r="C81" s="265" t="s">
        <v>448</v>
      </c>
      <c r="D81" s="265"/>
      <c r="E81" s="265"/>
      <c r="F81" s="287" t="s">
        <v>449</v>
      </c>
      <c r="G81" s="286"/>
      <c r="H81" s="265" t="s">
        <v>450</v>
      </c>
      <c r="I81" s="265" t="s">
        <v>445</v>
      </c>
      <c r="J81" s="265">
        <v>50</v>
      </c>
      <c r="K81" s="279"/>
    </row>
    <row r="82" ht="15" customHeight="1">
      <c r="B82" s="288"/>
      <c r="C82" s="265" t="s">
        <v>451</v>
      </c>
      <c r="D82" s="265"/>
      <c r="E82" s="265"/>
      <c r="F82" s="287" t="s">
        <v>443</v>
      </c>
      <c r="G82" s="286"/>
      <c r="H82" s="265" t="s">
        <v>452</v>
      </c>
      <c r="I82" s="265" t="s">
        <v>453</v>
      </c>
      <c r="J82" s="265"/>
      <c r="K82" s="279"/>
    </row>
    <row r="83" ht="15" customHeight="1">
      <c r="B83" s="288"/>
      <c r="C83" s="289" t="s">
        <v>454</v>
      </c>
      <c r="D83" s="289"/>
      <c r="E83" s="289"/>
      <c r="F83" s="290" t="s">
        <v>449</v>
      </c>
      <c r="G83" s="289"/>
      <c r="H83" s="289" t="s">
        <v>455</v>
      </c>
      <c r="I83" s="289" t="s">
        <v>445</v>
      </c>
      <c r="J83" s="289">
        <v>15</v>
      </c>
      <c r="K83" s="279"/>
    </row>
    <row r="84" ht="15" customHeight="1">
      <c r="B84" s="288"/>
      <c r="C84" s="289" t="s">
        <v>456</v>
      </c>
      <c r="D84" s="289"/>
      <c r="E84" s="289"/>
      <c r="F84" s="290" t="s">
        <v>449</v>
      </c>
      <c r="G84" s="289"/>
      <c r="H84" s="289" t="s">
        <v>457</v>
      </c>
      <c r="I84" s="289" t="s">
        <v>445</v>
      </c>
      <c r="J84" s="289">
        <v>15</v>
      </c>
      <c r="K84" s="279"/>
    </row>
    <row r="85" ht="15" customHeight="1">
      <c r="B85" s="288"/>
      <c r="C85" s="289" t="s">
        <v>458</v>
      </c>
      <c r="D85" s="289"/>
      <c r="E85" s="289"/>
      <c r="F85" s="290" t="s">
        <v>449</v>
      </c>
      <c r="G85" s="289"/>
      <c r="H85" s="289" t="s">
        <v>459</v>
      </c>
      <c r="I85" s="289" t="s">
        <v>445</v>
      </c>
      <c r="J85" s="289">
        <v>20</v>
      </c>
      <c r="K85" s="279"/>
    </row>
    <row r="86" ht="15" customHeight="1">
      <c r="B86" s="288"/>
      <c r="C86" s="289" t="s">
        <v>460</v>
      </c>
      <c r="D86" s="289"/>
      <c r="E86" s="289"/>
      <c r="F86" s="290" t="s">
        <v>449</v>
      </c>
      <c r="G86" s="289"/>
      <c r="H86" s="289" t="s">
        <v>461</v>
      </c>
      <c r="I86" s="289" t="s">
        <v>445</v>
      </c>
      <c r="J86" s="289">
        <v>20</v>
      </c>
      <c r="K86" s="279"/>
    </row>
    <row r="87" ht="15" customHeight="1">
      <c r="B87" s="288"/>
      <c r="C87" s="265" t="s">
        <v>462</v>
      </c>
      <c r="D87" s="265"/>
      <c r="E87" s="265"/>
      <c r="F87" s="287" t="s">
        <v>449</v>
      </c>
      <c r="G87" s="286"/>
      <c r="H87" s="265" t="s">
        <v>463</v>
      </c>
      <c r="I87" s="265" t="s">
        <v>445</v>
      </c>
      <c r="J87" s="265">
        <v>50</v>
      </c>
      <c r="K87" s="279"/>
    </row>
    <row r="88" ht="15" customHeight="1">
      <c r="B88" s="288"/>
      <c r="C88" s="265" t="s">
        <v>464</v>
      </c>
      <c r="D88" s="265"/>
      <c r="E88" s="265"/>
      <c r="F88" s="287" t="s">
        <v>449</v>
      </c>
      <c r="G88" s="286"/>
      <c r="H88" s="265" t="s">
        <v>465</v>
      </c>
      <c r="I88" s="265" t="s">
        <v>445</v>
      </c>
      <c r="J88" s="265">
        <v>20</v>
      </c>
      <c r="K88" s="279"/>
    </row>
    <row r="89" ht="15" customHeight="1">
      <c r="B89" s="288"/>
      <c r="C89" s="265" t="s">
        <v>466</v>
      </c>
      <c r="D89" s="265"/>
      <c r="E89" s="265"/>
      <c r="F89" s="287" t="s">
        <v>449</v>
      </c>
      <c r="G89" s="286"/>
      <c r="H89" s="265" t="s">
        <v>467</v>
      </c>
      <c r="I89" s="265" t="s">
        <v>445</v>
      </c>
      <c r="J89" s="265">
        <v>20</v>
      </c>
      <c r="K89" s="279"/>
    </row>
    <row r="90" ht="15" customHeight="1">
      <c r="B90" s="288"/>
      <c r="C90" s="265" t="s">
        <v>468</v>
      </c>
      <c r="D90" s="265"/>
      <c r="E90" s="265"/>
      <c r="F90" s="287" t="s">
        <v>449</v>
      </c>
      <c r="G90" s="286"/>
      <c r="H90" s="265" t="s">
        <v>469</v>
      </c>
      <c r="I90" s="265" t="s">
        <v>445</v>
      </c>
      <c r="J90" s="265">
        <v>50</v>
      </c>
      <c r="K90" s="279"/>
    </row>
    <row r="91" ht="15" customHeight="1">
      <c r="B91" s="288"/>
      <c r="C91" s="265" t="s">
        <v>470</v>
      </c>
      <c r="D91" s="265"/>
      <c r="E91" s="265"/>
      <c r="F91" s="287" t="s">
        <v>449</v>
      </c>
      <c r="G91" s="286"/>
      <c r="H91" s="265" t="s">
        <v>470</v>
      </c>
      <c r="I91" s="265" t="s">
        <v>445</v>
      </c>
      <c r="J91" s="265">
        <v>50</v>
      </c>
      <c r="K91" s="279"/>
    </row>
    <row r="92" ht="15" customHeight="1">
      <c r="B92" s="288"/>
      <c r="C92" s="265" t="s">
        <v>471</v>
      </c>
      <c r="D92" s="265"/>
      <c r="E92" s="265"/>
      <c r="F92" s="287" t="s">
        <v>449</v>
      </c>
      <c r="G92" s="286"/>
      <c r="H92" s="265" t="s">
        <v>472</v>
      </c>
      <c r="I92" s="265" t="s">
        <v>445</v>
      </c>
      <c r="J92" s="265">
        <v>255</v>
      </c>
      <c r="K92" s="279"/>
    </row>
    <row r="93" ht="15" customHeight="1">
      <c r="B93" s="288"/>
      <c r="C93" s="265" t="s">
        <v>473</v>
      </c>
      <c r="D93" s="265"/>
      <c r="E93" s="265"/>
      <c r="F93" s="287" t="s">
        <v>443</v>
      </c>
      <c r="G93" s="286"/>
      <c r="H93" s="265" t="s">
        <v>474</v>
      </c>
      <c r="I93" s="265" t="s">
        <v>475</v>
      </c>
      <c r="J93" s="265"/>
      <c r="K93" s="279"/>
    </row>
    <row r="94" ht="15" customHeight="1">
      <c r="B94" s="288"/>
      <c r="C94" s="265" t="s">
        <v>476</v>
      </c>
      <c r="D94" s="265"/>
      <c r="E94" s="265"/>
      <c r="F94" s="287" t="s">
        <v>443</v>
      </c>
      <c r="G94" s="286"/>
      <c r="H94" s="265" t="s">
        <v>477</v>
      </c>
      <c r="I94" s="265" t="s">
        <v>478</v>
      </c>
      <c r="J94" s="265"/>
      <c r="K94" s="279"/>
    </row>
    <row r="95" ht="15" customHeight="1">
      <c r="B95" s="288"/>
      <c r="C95" s="265" t="s">
        <v>479</v>
      </c>
      <c r="D95" s="265"/>
      <c r="E95" s="265"/>
      <c r="F95" s="287" t="s">
        <v>443</v>
      </c>
      <c r="G95" s="286"/>
      <c r="H95" s="265" t="s">
        <v>479</v>
      </c>
      <c r="I95" s="265" t="s">
        <v>478</v>
      </c>
      <c r="J95" s="265"/>
      <c r="K95" s="279"/>
    </row>
    <row r="96" ht="15" customHeight="1">
      <c r="B96" s="288"/>
      <c r="C96" s="265" t="s">
        <v>45</v>
      </c>
      <c r="D96" s="265"/>
      <c r="E96" s="265"/>
      <c r="F96" s="287" t="s">
        <v>443</v>
      </c>
      <c r="G96" s="286"/>
      <c r="H96" s="265" t="s">
        <v>480</v>
      </c>
      <c r="I96" s="265" t="s">
        <v>478</v>
      </c>
      <c r="J96" s="265"/>
      <c r="K96" s="279"/>
    </row>
    <row r="97" ht="15" customHeight="1">
      <c r="B97" s="288"/>
      <c r="C97" s="265" t="s">
        <v>55</v>
      </c>
      <c r="D97" s="265"/>
      <c r="E97" s="265"/>
      <c r="F97" s="287" t="s">
        <v>443</v>
      </c>
      <c r="G97" s="286"/>
      <c r="H97" s="265" t="s">
        <v>481</v>
      </c>
      <c r="I97" s="265" t="s">
        <v>478</v>
      </c>
      <c r="J97" s="265"/>
      <c r="K97" s="279"/>
    </row>
    <row r="98" ht="15" customHeight="1">
      <c r="B98" s="291"/>
      <c r="C98" s="292"/>
      <c r="D98" s="292"/>
      <c r="E98" s="292"/>
      <c r="F98" s="292"/>
      <c r="G98" s="292"/>
      <c r="H98" s="292"/>
      <c r="I98" s="292"/>
      <c r="J98" s="292"/>
      <c r="K98" s="293"/>
    </row>
    <row r="99" ht="18.75" customHeight="1">
      <c r="B99" s="294"/>
      <c r="C99" s="295"/>
      <c r="D99" s="295"/>
      <c r="E99" s="295"/>
      <c r="F99" s="295"/>
      <c r="G99" s="295"/>
      <c r="H99" s="295"/>
      <c r="I99" s="295"/>
      <c r="J99" s="295"/>
      <c r="K99" s="294"/>
    </row>
    <row r="100" ht="18.75" customHeight="1">
      <c r="B100" s="273"/>
      <c r="C100" s="273"/>
      <c r="D100" s="273"/>
      <c r="E100" s="273"/>
      <c r="F100" s="273"/>
      <c r="G100" s="273"/>
      <c r="H100" s="273"/>
      <c r="I100" s="273"/>
      <c r="J100" s="273"/>
      <c r="K100" s="273"/>
    </row>
    <row r="101" ht="7.5" customHeight="1">
      <c r="B101" s="274"/>
      <c r="C101" s="275"/>
      <c r="D101" s="275"/>
      <c r="E101" s="275"/>
      <c r="F101" s="275"/>
      <c r="G101" s="275"/>
      <c r="H101" s="275"/>
      <c r="I101" s="275"/>
      <c r="J101" s="275"/>
      <c r="K101" s="276"/>
    </row>
    <row r="102" ht="45" customHeight="1">
      <c r="B102" s="277"/>
      <c r="C102" s="278" t="s">
        <v>482</v>
      </c>
      <c r="D102" s="278"/>
      <c r="E102" s="278"/>
      <c r="F102" s="278"/>
      <c r="G102" s="278"/>
      <c r="H102" s="278"/>
      <c r="I102" s="278"/>
      <c r="J102" s="278"/>
      <c r="K102" s="279"/>
    </row>
    <row r="103" ht="17.25" customHeight="1">
      <c r="B103" s="277"/>
      <c r="C103" s="280" t="s">
        <v>437</v>
      </c>
      <c r="D103" s="280"/>
      <c r="E103" s="280"/>
      <c r="F103" s="280" t="s">
        <v>438</v>
      </c>
      <c r="G103" s="281"/>
      <c r="H103" s="280" t="s">
        <v>61</v>
      </c>
      <c r="I103" s="280" t="s">
        <v>64</v>
      </c>
      <c r="J103" s="280" t="s">
        <v>439</v>
      </c>
      <c r="K103" s="279"/>
    </row>
    <row r="104" ht="17.25" customHeight="1">
      <c r="B104" s="277"/>
      <c r="C104" s="282" t="s">
        <v>440</v>
      </c>
      <c r="D104" s="282"/>
      <c r="E104" s="282"/>
      <c r="F104" s="283" t="s">
        <v>441</v>
      </c>
      <c r="G104" s="284"/>
      <c r="H104" s="282"/>
      <c r="I104" s="282"/>
      <c r="J104" s="282" t="s">
        <v>442</v>
      </c>
      <c r="K104" s="279"/>
    </row>
    <row r="105" ht="5.25" customHeight="1">
      <c r="B105" s="277"/>
      <c r="C105" s="280"/>
      <c r="D105" s="280"/>
      <c r="E105" s="280"/>
      <c r="F105" s="280"/>
      <c r="G105" s="296"/>
      <c r="H105" s="280"/>
      <c r="I105" s="280"/>
      <c r="J105" s="280"/>
      <c r="K105" s="279"/>
    </row>
    <row r="106" ht="15" customHeight="1">
      <c r="B106" s="277"/>
      <c r="C106" s="265" t="s">
        <v>60</v>
      </c>
      <c r="D106" s="285"/>
      <c r="E106" s="285"/>
      <c r="F106" s="287" t="s">
        <v>443</v>
      </c>
      <c r="G106" s="296"/>
      <c r="H106" s="265" t="s">
        <v>483</v>
      </c>
      <c r="I106" s="265" t="s">
        <v>445</v>
      </c>
      <c r="J106" s="265">
        <v>20</v>
      </c>
      <c r="K106" s="279"/>
    </row>
    <row r="107" ht="15" customHeight="1">
      <c r="B107" s="277"/>
      <c r="C107" s="265" t="s">
        <v>446</v>
      </c>
      <c r="D107" s="265"/>
      <c r="E107" s="265"/>
      <c r="F107" s="287" t="s">
        <v>443</v>
      </c>
      <c r="G107" s="265"/>
      <c r="H107" s="265" t="s">
        <v>483</v>
      </c>
      <c r="I107" s="265" t="s">
        <v>445</v>
      </c>
      <c r="J107" s="265">
        <v>120</v>
      </c>
      <c r="K107" s="279"/>
    </row>
    <row r="108" ht="15" customHeight="1">
      <c r="B108" s="288"/>
      <c r="C108" s="265" t="s">
        <v>448</v>
      </c>
      <c r="D108" s="265"/>
      <c r="E108" s="265"/>
      <c r="F108" s="287" t="s">
        <v>449</v>
      </c>
      <c r="G108" s="265"/>
      <c r="H108" s="265" t="s">
        <v>483</v>
      </c>
      <c r="I108" s="265" t="s">
        <v>445</v>
      </c>
      <c r="J108" s="265">
        <v>50</v>
      </c>
      <c r="K108" s="279"/>
    </row>
    <row r="109" ht="15" customHeight="1">
      <c r="B109" s="288"/>
      <c r="C109" s="265" t="s">
        <v>451</v>
      </c>
      <c r="D109" s="265"/>
      <c r="E109" s="265"/>
      <c r="F109" s="287" t="s">
        <v>443</v>
      </c>
      <c r="G109" s="265"/>
      <c r="H109" s="265" t="s">
        <v>483</v>
      </c>
      <c r="I109" s="265" t="s">
        <v>453</v>
      </c>
      <c r="J109" s="265"/>
      <c r="K109" s="279"/>
    </row>
    <row r="110" ht="15" customHeight="1">
      <c r="B110" s="288"/>
      <c r="C110" s="265" t="s">
        <v>462</v>
      </c>
      <c r="D110" s="265"/>
      <c r="E110" s="265"/>
      <c r="F110" s="287" t="s">
        <v>449</v>
      </c>
      <c r="G110" s="265"/>
      <c r="H110" s="265" t="s">
        <v>483</v>
      </c>
      <c r="I110" s="265" t="s">
        <v>445</v>
      </c>
      <c r="J110" s="265">
        <v>50</v>
      </c>
      <c r="K110" s="279"/>
    </row>
    <row r="111" ht="15" customHeight="1">
      <c r="B111" s="288"/>
      <c r="C111" s="265" t="s">
        <v>470</v>
      </c>
      <c r="D111" s="265"/>
      <c r="E111" s="265"/>
      <c r="F111" s="287" t="s">
        <v>449</v>
      </c>
      <c r="G111" s="265"/>
      <c r="H111" s="265" t="s">
        <v>483</v>
      </c>
      <c r="I111" s="265" t="s">
        <v>445</v>
      </c>
      <c r="J111" s="265">
        <v>50</v>
      </c>
      <c r="K111" s="279"/>
    </row>
    <row r="112" ht="15" customHeight="1">
      <c r="B112" s="288"/>
      <c r="C112" s="265" t="s">
        <v>468</v>
      </c>
      <c r="D112" s="265"/>
      <c r="E112" s="265"/>
      <c r="F112" s="287" t="s">
        <v>449</v>
      </c>
      <c r="G112" s="265"/>
      <c r="H112" s="265" t="s">
        <v>483</v>
      </c>
      <c r="I112" s="265" t="s">
        <v>445</v>
      </c>
      <c r="J112" s="265">
        <v>50</v>
      </c>
      <c r="K112" s="279"/>
    </row>
    <row r="113" ht="15" customHeight="1">
      <c r="B113" s="288"/>
      <c r="C113" s="265" t="s">
        <v>60</v>
      </c>
      <c r="D113" s="265"/>
      <c r="E113" s="265"/>
      <c r="F113" s="287" t="s">
        <v>443</v>
      </c>
      <c r="G113" s="265"/>
      <c r="H113" s="265" t="s">
        <v>484</v>
      </c>
      <c r="I113" s="265" t="s">
        <v>445</v>
      </c>
      <c r="J113" s="265">
        <v>20</v>
      </c>
      <c r="K113" s="279"/>
    </row>
    <row r="114" ht="15" customHeight="1">
      <c r="B114" s="288"/>
      <c r="C114" s="265" t="s">
        <v>485</v>
      </c>
      <c r="D114" s="265"/>
      <c r="E114" s="265"/>
      <c r="F114" s="287" t="s">
        <v>443</v>
      </c>
      <c r="G114" s="265"/>
      <c r="H114" s="265" t="s">
        <v>486</v>
      </c>
      <c r="I114" s="265" t="s">
        <v>445</v>
      </c>
      <c r="J114" s="265">
        <v>120</v>
      </c>
      <c r="K114" s="279"/>
    </row>
    <row r="115" ht="15" customHeight="1">
      <c r="B115" s="288"/>
      <c r="C115" s="265" t="s">
        <v>45</v>
      </c>
      <c r="D115" s="265"/>
      <c r="E115" s="265"/>
      <c r="F115" s="287" t="s">
        <v>443</v>
      </c>
      <c r="G115" s="265"/>
      <c r="H115" s="265" t="s">
        <v>487</v>
      </c>
      <c r="I115" s="265" t="s">
        <v>478</v>
      </c>
      <c r="J115" s="265"/>
      <c r="K115" s="279"/>
    </row>
    <row r="116" ht="15" customHeight="1">
      <c r="B116" s="288"/>
      <c r="C116" s="265" t="s">
        <v>55</v>
      </c>
      <c r="D116" s="265"/>
      <c r="E116" s="265"/>
      <c r="F116" s="287" t="s">
        <v>443</v>
      </c>
      <c r="G116" s="265"/>
      <c r="H116" s="265" t="s">
        <v>488</v>
      </c>
      <c r="I116" s="265" t="s">
        <v>478</v>
      </c>
      <c r="J116" s="265"/>
      <c r="K116" s="279"/>
    </row>
    <row r="117" ht="15" customHeight="1">
      <c r="B117" s="288"/>
      <c r="C117" s="265" t="s">
        <v>64</v>
      </c>
      <c r="D117" s="265"/>
      <c r="E117" s="265"/>
      <c r="F117" s="287" t="s">
        <v>443</v>
      </c>
      <c r="G117" s="265"/>
      <c r="H117" s="265" t="s">
        <v>489</v>
      </c>
      <c r="I117" s="265" t="s">
        <v>490</v>
      </c>
      <c r="J117" s="265"/>
      <c r="K117" s="279"/>
    </row>
    <row r="118" ht="15" customHeight="1">
      <c r="B118" s="291"/>
      <c r="C118" s="297"/>
      <c r="D118" s="297"/>
      <c r="E118" s="297"/>
      <c r="F118" s="297"/>
      <c r="G118" s="297"/>
      <c r="H118" s="297"/>
      <c r="I118" s="297"/>
      <c r="J118" s="297"/>
      <c r="K118" s="293"/>
    </row>
    <row r="119" ht="18.75" customHeight="1">
      <c r="B119" s="298"/>
      <c r="C119" s="262"/>
      <c r="D119" s="262"/>
      <c r="E119" s="262"/>
      <c r="F119" s="299"/>
      <c r="G119" s="262"/>
      <c r="H119" s="262"/>
      <c r="I119" s="262"/>
      <c r="J119" s="262"/>
      <c r="K119" s="298"/>
    </row>
    <row r="120" ht="18.75" customHeight="1">
      <c r="B120" s="273"/>
      <c r="C120" s="273"/>
      <c r="D120" s="273"/>
      <c r="E120" s="273"/>
      <c r="F120" s="273"/>
      <c r="G120" s="273"/>
      <c r="H120" s="273"/>
      <c r="I120" s="273"/>
      <c r="J120" s="273"/>
      <c r="K120" s="273"/>
    </row>
    <row r="121" ht="7.5" customHeight="1">
      <c r="B121" s="300"/>
      <c r="C121" s="301"/>
      <c r="D121" s="301"/>
      <c r="E121" s="301"/>
      <c r="F121" s="301"/>
      <c r="G121" s="301"/>
      <c r="H121" s="301"/>
      <c r="I121" s="301"/>
      <c r="J121" s="301"/>
      <c r="K121" s="302"/>
    </row>
    <row r="122" ht="45" customHeight="1">
      <c r="B122" s="303"/>
      <c r="C122" s="256" t="s">
        <v>491</v>
      </c>
      <c r="D122" s="256"/>
      <c r="E122" s="256"/>
      <c r="F122" s="256"/>
      <c r="G122" s="256"/>
      <c r="H122" s="256"/>
      <c r="I122" s="256"/>
      <c r="J122" s="256"/>
      <c r="K122" s="304"/>
    </row>
    <row r="123" ht="17.25" customHeight="1">
      <c r="B123" s="305"/>
      <c r="C123" s="280" t="s">
        <v>437</v>
      </c>
      <c r="D123" s="280"/>
      <c r="E123" s="280"/>
      <c r="F123" s="280" t="s">
        <v>438</v>
      </c>
      <c r="G123" s="281"/>
      <c r="H123" s="280" t="s">
        <v>61</v>
      </c>
      <c r="I123" s="280" t="s">
        <v>64</v>
      </c>
      <c r="J123" s="280" t="s">
        <v>439</v>
      </c>
      <c r="K123" s="306"/>
    </row>
    <row r="124" ht="17.25" customHeight="1">
      <c r="B124" s="305"/>
      <c r="C124" s="282" t="s">
        <v>440</v>
      </c>
      <c r="D124" s="282"/>
      <c r="E124" s="282"/>
      <c r="F124" s="283" t="s">
        <v>441</v>
      </c>
      <c r="G124" s="284"/>
      <c r="H124" s="282"/>
      <c r="I124" s="282"/>
      <c r="J124" s="282" t="s">
        <v>442</v>
      </c>
      <c r="K124" s="306"/>
    </row>
    <row r="125" ht="5.25" customHeight="1">
      <c r="B125" s="307"/>
      <c r="C125" s="285"/>
      <c r="D125" s="285"/>
      <c r="E125" s="285"/>
      <c r="F125" s="285"/>
      <c r="G125" s="265"/>
      <c r="H125" s="285"/>
      <c r="I125" s="285"/>
      <c r="J125" s="285"/>
      <c r="K125" s="308"/>
    </row>
    <row r="126" ht="15" customHeight="1">
      <c r="B126" s="307"/>
      <c r="C126" s="265" t="s">
        <v>446</v>
      </c>
      <c r="D126" s="285"/>
      <c r="E126" s="285"/>
      <c r="F126" s="287" t="s">
        <v>443</v>
      </c>
      <c r="G126" s="265"/>
      <c r="H126" s="265" t="s">
        <v>483</v>
      </c>
      <c r="I126" s="265" t="s">
        <v>445</v>
      </c>
      <c r="J126" s="265">
        <v>120</v>
      </c>
      <c r="K126" s="309"/>
    </row>
    <row r="127" ht="15" customHeight="1">
      <c r="B127" s="307"/>
      <c r="C127" s="265" t="s">
        <v>492</v>
      </c>
      <c r="D127" s="265"/>
      <c r="E127" s="265"/>
      <c r="F127" s="287" t="s">
        <v>443</v>
      </c>
      <c r="G127" s="265"/>
      <c r="H127" s="265" t="s">
        <v>493</v>
      </c>
      <c r="I127" s="265" t="s">
        <v>445</v>
      </c>
      <c r="J127" s="265" t="s">
        <v>494</v>
      </c>
      <c r="K127" s="309"/>
    </row>
    <row r="128" ht="15" customHeight="1">
      <c r="B128" s="307"/>
      <c r="C128" s="265" t="s">
        <v>391</v>
      </c>
      <c r="D128" s="265"/>
      <c r="E128" s="265"/>
      <c r="F128" s="287" t="s">
        <v>443</v>
      </c>
      <c r="G128" s="265"/>
      <c r="H128" s="265" t="s">
        <v>495</v>
      </c>
      <c r="I128" s="265" t="s">
        <v>445</v>
      </c>
      <c r="J128" s="265" t="s">
        <v>494</v>
      </c>
      <c r="K128" s="309"/>
    </row>
    <row r="129" ht="15" customHeight="1">
      <c r="B129" s="307"/>
      <c r="C129" s="265" t="s">
        <v>454</v>
      </c>
      <c r="D129" s="265"/>
      <c r="E129" s="265"/>
      <c r="F129" s="287" t="s">
        <v>449</v>
      </c>
      <c r="G129" s="265"/>
      <c r="H129" s="265" t="s">
        <v>455</v>
      </c>
      <c r="I129" s="265" t="s">
        <v>445</v>
      </c>
      <c r="J129" s="265">
        <v>15</v>
      </c>
      <c r="K129" s="309"/>
    </row>
    <row r="130" ht="15" customHeight="1">
      <c r="B130" s="307"/>
      <c r="C130" s="289" t="s">
        <v>456</v>
      </c>
      <c r="D130" s="289"/>
      <c r="E130" s="289"/>
      <c r="F130" s="290" t="s">
        <v>449</v>
      </c>
      <c r="G130" s="289"/>
      <c r="H130" s="289" t="s">
        <v>457</v>
      </c>
      <c r="I130" s="289" t="s">
        <v>445</v>
      </c>
      <c r="J130" s="289">
        <v>15</v>
      </c>
      <c r="K130" s="309"/>
    </row>
    <row r="131" ht="15" customHeight="1">
      <c r="B131" s="307"/>
      <c r="C131" s="289" t="s">
        <v>458</v>
      </c>
      <c r="D131" s="289"/>
      <c r="E131" s="289"/>
      <c r="F131" s="290" t="s">
        <v>449</v>
      </c>
      <c r="G131" s="289"/>
      <c r="H131" s="289" t="s">
        <v>459</v>
      </c>
      <c r="I131" s="289" t="s">
        <v>445</v>
      </c>
      <c r="J131" s="289">
        <v>20</v>
      </c>
      <c r="K131" s="309"/>
    </row>
    <row r="132" ht="15" customHeight="1">
      <c r="B132" s="307"/>
      <c r="C132" s="289" t="s">
        <v>460</v>
      </c>
      <c r="D132" s="289"/>
      <c r="E132" s="289"/>
      <c r="F132" s="290" t="s">
        <v>449</v>
      </c>
      <c r="G132" s="289"/>
      <c r="H132" s="289" t="s">
        <v>461</v>
      </c>
      <c r="I132" s="289" t="s">
        <v>445</v>
      </c>
      <c r="J132" s="289">
        <v>20</v>
      </c>
      <c r="K132" s="309"/>
    </row>
    <row r="133" ht="15" customHeight="1">
      <c r="B133" s="307"/>
      <c r="C133" s="265" t="s">
        <v>448</v>
      </c>
      <c r="D133" s="265"/>
      <c r="E133" s="265"/>
      <c r="F133" s="287" t="s">
        <v>449</v>
      </c>
      <c r="G133" s="265"/>
      <c r="H133" s="265" t="s">
        <v>483</v>
      </c>
      <c r="I133" s="265" t="s">
        <v>445</v>
      </c>
      <c r="J133" s="265">
        <v>50</v>
      </c>
      <c r="K133" s="309"/>
    </row>
    <row r="134" ht="15" customHeight="1">
      <c r="B134" s="307"/>
      <c r="C134" s="265" t="s">
        <v>462</v>
      </c>
      <c r="D134" s="265"/>
      <c r="E134" s="265"/>
      <c r="F134" s="287" t="s">
        <v>449</v>
      </c>
      <c r="G134" s="265"/>
      <c r="H134" s="265" t="s">
        <v>483</v>
      </c>
      <c r="I134" s="265" t="s">
        <v>445</v>
      </c>
      <c r="J134" s="265">
        <v>50</v>
      </c>
      <c r="K134" s="309"/>
    </row>
    <row r="135" ht="15" customHeight="1">
      <c r="B135" s="307"/>
      <c r="C135" s="265" t="s">
        <v>468</v>
      </c>
      <c r="D135" s="265"/>
      <c r="E135" s="265"/>
      <c r="F135" s="287" t="s">
        <v>449</v>
      </c>
      <c r="G135" s="265"/>
      <c r="H135" s="265" t="s">
        <v>483</v>
      </c>
      <c r="I135" s="265" t="s">
        <v>445</v>
      </c>
      <c r="J135" s="265">
        <v>50</v>
      </c>
      <c r="K135" s="309"/>
    </row>
    <row r="136" ht="15" customHeight="1">
      <c r="B136" s="307"/>
      <c r="C136" s="265" t="s">
        <v>470</v>
      </c>
      <c r="D136" s="265"/>
      <c r="E136" s="265"/>
      <c r="F136" s="287" t="s">
        <v>449</v>
      </c>
      <c r="G136" s="265"/>
      <c r="H136" s="265" t="s">
        <v>483</v>
      </c>
      <c r="I136" s="265" t="s">
        <v>445</v>
      </c>
      <c r="J136" s="265">
        <v>50</v>
      </c>
      <c r="K136" s="309"/>
    </row>
    <row r="137" ht="15" customHeight="1">
      <c r="B137" s="307"/>
      <c r="C137" s="265" t="s">
        <v>471</v>
      </c>
      <c r="D137" s="265"/>
      <c r="E137" s="265"/>
      <c r="F137" s="287" t="s">
        <v>449</v>
      </c>
      <c r="G137" s="265"/>
      <c r="H137" s="265" t="s">
        <v>496</v>
      </c>
      <c r="I137" s="265" t="s">
        <v>445</v>
      </c>
      <c r="J137" s="265">
        <v>255</v>
      </c>
      <c r="K137" s="309"/>
    </row>
    <row r="138" ht="15" customHeight="1">
      <c r="B138" s="307"/>
      <c r="C138" s="265" t="s">
        <v>473</v>
      </c>
      <c r="D138" s="265"/>
      <c r="E138" s="265"/>
      <c r="F138" s="287" t="s">
        <v>443</v>
      </c>
      <c r="G138" s="265"/>
      <c r="H138" s="265" t="s">
        <v>497</v>
      </c>
      <c r="I138" s="265" t="s">
        <v>475</v>
      </c>
      <c r="J138" s="265"/>
      <c r="K138" s="309"/>
    </row>
    <row r="139" ht="15" customHeight="1">
      <c r="B139" s="307"/>
      <c r="C139" s="265" t="s">
        <v>476</v>
      </c>
      <c r="D139" s="265"/>
      <c r="E139" s="265"/>
      <c r="F139" s="287" t="s">
        <v>443</v>
      </c>
      <c r="G139" s="265"/>
      <c r="H139" s="265" t="s">
        <v>498</v>
      </c>
      <c r="I139" s="265" t="s">
        <v>478</v>
      </c>
      <c r="J139" s="265"/>
      <c r="K139" s="309"/>
    </row>
    <row r="140" ht="15" customHeight="1">
      <c r="B140" s="307"/>
      <c r="C140" s="265" t="s">
        <v>479</v>
      </c>
      <c r="D140" s="265"/>
      <c r="E140" s="265"/>
      <c r="F140" s="287" t="s">
        <v>443</v>
      </c>
      <c r="G140" s="265"/>
      <c r="H140" s="265" t="s">
        <v>479</v>
      </c>
      <c r="I140" s="265" t="s">
        <v>478</v>
      </c>
      <c r="J140" s="265"/>
      <c r="K140" s="309"/>
    </row>
    <row r="141" ht="15" customHeight="1">
      <c r="B141" s="307"/>
      <c r="C141" s="265" t="s">
        <v>45</v>
      </c>
      <c r="D141" s="265"/>
      <c r="E141" s="265"/>
      <c r="F141" s="287" t="s">
        <v>443</v>
      </c>
      <c r="G141" s="265"/>
      <c r="H141" s="265" t="s">
        <v>499</v>
      </c>
      <c r="I141" s="265" t="s">
        <v>478</v>
      </c>
      <c r="J141" s="265"/>
      <c r="K141" s="309"/>
    </row>
    <row r="142" ht="15" customHeight="1">
      <c r="B142" s="307"/>
      <c r="C142" s="265" t="s">
        <v>500</v>
      </c>
      <c r="D142" s="265"/>
      <c r="E142" s="265"/>
      <c r="F142" s="287" t="s">
        <v>443</v>
      </c>
      <c r="G142" s="265"/>
      <c r="H142" s="265" t="s">
        <v>501</v>
      </c>
      <c r="I142" s="265" t="s">
        <v>478</v>
      </c>
      <c r="J142" s="265"/>
      <c r="K142" s="309"/>
    </row>
    <row r="143" ht="15" customHeight="1">
      <c r="B143" s="310"/>
      <c r="C143" s="311"/>
      <c r="D143" s="311"/>
      <c r="E143" s="311"/>
      <c r="F143" s="311"/>
      <c r="G143" s="311"/>
      <c r="H143" s="311"/>
      <c r="I143" s="311"/>
      <c r="J143" s="311"/>
      <c r="K143" s="312"/>
    </row>
    <row r="144" ht="18.75" customHeight="1">
      <c r="B144" s="262"/>
      <c r="C144" s="262"/>
      <c r="D144" s="262"/>
      <c r="E144" s="262"/>
      <c r="F144" s="299"/>
      <c r="G144" s="262"/>
      <c r="H144" s="262"/>
      <c r="I144" s="262"/>
      <c r="J144" s="262"/>
      <c r="K144" s="262"/>
    </row>
    <row r="145" ht="18.75" customHeight="1">
      <c r="B145" s="273"/>
      <c r="C145" s="273"/>
      <c r="D145" s="273"/>
      <c r="E145" s="273"/>
      <c r="F145" s="273"/>
      <c r="G145" s="273"/>
      <c r="H145" s="273"/>
      <c r="I145" s="273"/>
      <c r="J145" s="273"/>
      <c r="K145" s="273"/>
    </row>
    <row r="146" ht="7.5" customHeight="1">
      <c r="B146" s="274"/>
      <c r="C146" s="275"/>
      <c r="D146" s="275"/>
      <c r="E146" s="275"/>
      <c r="F146" s="275"/>
      <c r="G146" s="275"/>
      <c r="H146" s="275"/>
      <c r="I146" s="275"/>
      <c r="J146" s="275"/>
      <c r="K146" s="276"/>
    </row>
    <row r="147" ht="45" customHeight="1">
      <c r="B147" s="277"/>
      <c r="C147" s="278" t="s">
        <v>502</v>
      </c>
      <c r="D147" s="278"/>
      <c r="E147" s="278"/>
      <c r="F147" s="278"/>
      <c r="G147" s="278"/>
      <c r="H147" s="278"/>
      <c r="I147" s="278"/>
      <c r="J147" s="278"/>
      <c r="K147" s="279"/>
    </row>
    <row r="148" ht="17.25" customHeight="1">
      <c r="B148" s="277"/>
      <c r="C148" s="280" t="s">
        <v>437</v>
      </c>
      <c r="D148" s="280"/>
      <c r="E148" s="280"/>
      <c r="F148" s="280" t="s">
        <v>438</v>
      </c>
      <c r="G148" s="281"/>
      <c r="H148" s="280" t="s">
        <v>61</v>
      </c>
      <c r="I148" s="280" t="s">
        <v>64</v>
      </c>
      <c r="J148" s="280" t="s">
        <v>439</v>
      </c>
      <c r="K148" s="279"/>
    </row>
    <row r="149" ht="17.25" customHeight="1">
      <c r="B149" s="277"/>
      <c r="C149" s="282" t="s">
        <v>440</v>
      </c>
      <c r="D149" s="282"/>
      <c r="E149" s="282"/>
      <c r="F149" s="283" t="s">
        <v>441</v>
      </c>
      <c r="G149" s="284"/>
      <c r="H149" s="282"/>
      <c r="I149" s="282"/>
      <c r="J149" s="282" t="s">
        <v>442</v>
      </c>
      <c r="K149" s="279"/>
    </row>
    <row r="150" ht="5.25" customHeight="1">
      <c r="B150" s="288"/>
      <c r="C150" s="285"/>
      <c r="D150" s="285"/>
      <c r="E150" s="285"/>
      <c r="F150" s="285"/>
      <c r="G150" s="286"/>
      <c r="H150" s="285"/>
      <c r="I150" s="285"/>
      <c r="J150" s="285"/>
      <c r="K150" s="309"/>
    </row>
    <row r="151" ht="15" customHeight="1">
      <c r="B151" s="288"/>
      <c r="C151" s="313" t="s">
        <v>446</v>
      </c>
      <c r="D151" s="265"/>
      <c r="E151" s="265"/>
      <c r="F151" s="314" t="s">
        <v>443</v>
      </c>
      <c r="G151" s="265"/>
      <c r="H151" s="313" t="s">
        <v>483</v>
      </c>
      <c r="I151" s="313" t="s">
        <v>445</v>
      </c>
      <c r="J151" s="313">
        <v>120</v>
      </c>
      <c r="K151" s="309"/>
    </row>
    <row r="152" ht="15" customHeight="1">
      <c r="B152" s="288"/>
      <c r="C152" s="313" t="s">
        <v>492</v>
      </c>
      <c r="D152" s="265"/>
      <c r="E152" s="265"/>
      <c r="F152" s="314" t="s">
        <v>443</v>
      </c>
      <c r="G152" s="265"/>
      <c r="H152" s="313" t="s">
        <v>503</v>
      </c>
      <c r="I152" s="313" t="s">
        <v>445</v>
      </c>
      <c r="J152" s="313" t="s">
        <v>494</v>
      </c>
      <c r="K152" s="309"/>
    </row>
    <row r="153" ht="15" customHeight="1">
      <c r="B153" s="288"/>
      <c r="C153" s="313" t="s">
        <v>391</v>
      </c>
      <c r="D153" s="265"/>
      <c r="E153" s="265"/>
      <c r="F153" s="314" t="s">
        <v>443</v>
      </c>
      <c r="G153" s="265"/>
      <c r="H153" s="313" t="s">
        <v>504</v>
      </c>
      <c r="I153" s="313" t="s">
        <v>445</v>
      </c>
      <c r="J153" s="313" t="s">
        <v>494</v>
      </c>
      <c r="K153" s="309"/>
    </row>
    <row r="154" ht="15" customHeight="1">
      <c r="B154" s="288"/>
      <c r="C154" s="313" t="s">
        <v>448</v>
      </c>
      <c r="D154" s="265"/>
      <c r="E154" s="265"/>
      <c r="F154" s="314" t="s">
        <v>449</v>
      </c>
      <c r="G154" s="265"/>
      <c r="H154" s="313" t="s">
        <v>483</v>
      </c>
      <c r="I154" s="313" t="s">
        <v>445</v>
      </c>
      <c r="J154" s="313">
        <v>50</v>
      </c>
      <c r="K154" s="309"/>
    </row>
    <row r="155" ht="15" customHeight="1">
      <c r="B155" s="288"/>
      <c r="C155" s="313" t="s">
        <v>451</v>
      </c>
      <c r="D155" s="265"/>
      <c r="E155" s="265"/>
      <c r="F155" s="314" t="s">
        <v>443</v>
      </c>
      <c r="G155" s="265"/>
      <c r="H155" s="313" t="s">
        <v>483</v>
      </c>
      <c r="I155" s="313" t="s">
        <v>453</v>
      </c>
      <c r="J155" s="313"/>
      <c r="K155" s="309"/>
    </row>
    <row r="156" ht="15" customHeight="1">
      <c r="B156" s="288"/>
      <c r="C156" s="313" t="s">
        <v>462</v>
      </c>
      <c r="D156" s="265"/>
      <c r="E156" s="265"/>
      <c r="F156" s="314" t="s">
        <v>449</v>
      </c>
      <c r="G156" s="265"/>
      <c r="H156" s="313" t="s">
        <v>483</v>
      </c>
      <c r="I156" s="313" t="s">
        <v>445</v>
      </c>
      <c r="J156" s="313">
        <v>50</v>
      </c>
      <c r="K156" s="309"/>
    </row>
    <row r="157" ht="15" customHeight="1">
      <c r="B157" s="288"/>
      <c r="C157" s="313" t="s">
        <v>470</v>
      </c>
      <c r="D157" s="265"/>
      <c r="E157" s="265"/>
      <c r="F157" s="314" t="s">
        <v>449</v>
      </c>
      <c r="G157" s="265"/>
      <c r="H157" s="313" t="s">
        <v>483</v>
      </c>
      <c r="I157" s="313" t="s">
        <v>445</v>
      </c>
      <c r="J157" s="313">
        <v>50</v>
      </c>
      <c r="K157" s="309"/>
    </row>
    <row r="158" ht="15" customHeight="1">
      <c r="B158" s="288"/>
      <c r="C158" s="313" t="s">
        <v>468</v>
      </c>
      <c r="D158" s="265"/>
      <c r="E158" s="265"/>
      <c r="F158" s="314" t="s">
        <v>449</v>
      </c>
      <c r="G158" s="265"/>
      <c r="H158" s="313" t="s">
        <v>483</v>
      </c>
      <c r="I158" s="313" t="s">
        <v>445</v>
      </c>
      <c r="J158" s="313">
        <v>50</v>
      </c>
      <c r="K158" s="309"/>
    </row>
    <row r="159" ht="15" customHeight="1">
      <c r="B159" s="288"/>
      <c r="C159" s="313" t="s">
        <v>97</v>
      </c>
      <c r="D159" s="265"/>
      <c r="E159" s="265"/>
      <c r="F159" s="314" t="s">
        <v>443</v>
      </c>
      <c r="G159" s="265"/>
      <c r="H159" s="313" t="s">
        <v>505</v>
      </c>
      <c r="I159" s="313" t="s">
        <v>445</v>
      </c>
      <c r="J159" s="313" t="s">
        <v>506</v>
      </c>
      <c r="K159" s="309"/>
    </row>
    <row r="160" ht="15" customHeight="1">
      <c r="B160" s="288"/>
      <c r="C160" s="313" t="s">
        <v>507</v>
      </c>
      <c r="D160" s="265"/>
      <c r="E160" s="265"/>
      <c r="F160" s="314" t="s">
        <v>443</v>
      </c>
      <c r="G160" s="265"/>
      <c r="H160" s="313" t="s">
        <v>508</v>
      </c>
      <c r="I160" s="313" t="s">
        <v>478</v>
      </c>
      <c r="J160" s="313"/>
      <c r="K160" s="309"/>
    </row>
    <row r="161" ht="15" customHeight="1">
      <c r="B161" s="315"/>
      <c r="C161" s="297"/>
      <c r="D161" s="297"/>
      <c r="E161" s="297"/>
      <c r="F161" s="297"/>
      <c r="G161" s="297"/>
      <c r="H161" s="297"/>
      <c r="I161" s="297"/>
      <c r="J161" s="297"/>
      <c r="K161" s="316"/>
    </row>
    <row r="162" ht="18.75" customHeight="1">
      <c r="B162" s="262"/>
      <c r="C162" s="265"/>
      <c r="D162" s="265"/>
      <c r="E162" s="265"/>
      <c r="F162" s="287"/>
      <c r="G162" s="265"/>
      <c r="H162" s="265"/>
      <c r="I162" s="265"/>
      <c r="J162" s="265"/>
      <c r="K162" s="262"/>
    </row>
    <row r="163" ht="18.75" customHeight="1">
      <c r="B163" s="273"/>
      <c r="C163" s="273"/>
      <c r="D163" s="273"/>
      <c r="E163" s="273"/>
      <c r="F163" s="273"/>
      <c r="G163" s="273"/>
      <c r="H163" s="273"/>
      <c r="I163" s="273"/>
      <c r="J163" s="273"/>
      <c r="K163" s="273"/>
    </row>
    <row r="164" ht="7.5" customHeight="1">
      <c r="B164" s="252"/>
      <c r="C164" s="253"/>
      <c r="D164" s="253"/>
      <c r="E164" s="253"/>
      <c r="F164" s="253"/>
      <c r="G164" s="253"/>
      <c r="H164" s="253"/>
      <c r="I164" s="253"/>
      <c r="J164" s="253"/>
      <c r="K164" s="254"/>
    </row>
    <row r="165" ht="45" customHeight="1">
      <c r="B165" s="255"/>
      <c r="C165" s="256" t="s">
        <v>509</v>
      </c>
      <c r="D165" s="256"/>
      <c r="E165" s="256"/>
      <c r="F165" s="256"/>
      <c r="G165" s="256"/>
      <c r="H165" s="256"/>
      <c r="I165" s="256"/>
      <c r="J165" s="256"/>
      <c r="K165" s="257"/>
    </row>
    <row r="166" ht="17.25" customHeight="1">
      <c r="B166" s="255"/>
      <c r="C166" s="280" t="s">
        <v>437</v>
      </c>
      <c r="D166" s="280"/>
      <c r="E166" s="280"/>
      <c r="F166" s="280" t="s">
        <v>438</v>
      </c>
      <c r="G166" s="317"/>
      <c r="H166" s="318" t="s">
        <v>61</v>
      </c>
      <c r="I166" s="318" t="s">
        <v>64</v>
      </c>
      <c r="J166" s="280" t="s">
        <v>439</v>
      </c>
      <c r="K166" s="257"/>
    </row>
    <row r="167" ht="17.25" customHeight="1">
      <c r="B167" s="258"/>
      <c r="C167" s="282" t="s">
        <v>440</v>
      </c>
      <c r="D167" s="282"/>
      <c r="E167" s="282"/>
      <c r="F167" s="283" t="s">
        <v>441</v>
      </c>
      <c r="G167" s="319"/>
      <c r="H167" s="320"/>
      <c r="I167" s="320"/>
      <c r="J167" s="282" t="s">
        <v>442</v>
      </c>
      <c r="K167" s="260"/>
    </row>
    <row r="168" ht="5.25" customHeight="1">
      <c r="B168" s="288"/>
      <c r="C168" s="285"/>
      <c r="D168" s="285"/>
      <c r="E168" s="285"/>
      <c r="F168" s="285"/>
      <c r="G168" s="286"/>
      <c r="H168" s="285"/>
      <c r="I168" s="285"/>
      <c r="J168" s="285"/>
      <c r="K168" s="309"/>
    </row>
    <row r="169" ht="15" customHeight="1">
      <c r="B169" s="288"/>
      <c r="C169" s="265" t="s">
        <v>446</v>
      </c>
      <c r="D169" s="265"/>
      <c r="E169" s="265"/>
      <c r="F169" s="287" t="s">
        <v>443</v>
      </c>
      <c r="G169" s="265"/>
      <c r="H169" s="265" t="s">
        <v>483</v>
      </c>
      <c r="I169" s="265" t="s">
        <v>445</v>
      </c>
      <c r="J169" s="265">
        <v>120</v>
      </c>
      <c r="K169" s="309"/>
    </row>
    <row r="170" ht="15" customHeight="1">
      <c r="B170" s="288"/>
      <c r="C170" s="265" t="s">
        <v>492</v>
      </c>
      <c r="D170" s="265"/>
      <c r="E170" s="265"/>
      <c r="F170" s="287" t="s">
        <v>443</v>
      </c>
      <c r="G170" s="265"/>
      <c r="H170" s="265" t="s">
        <v>493</v>
      </c>
      <c r="I170" s="265" t="s">
        <v>445</v>
      </c>
      <c r="J170" s="265" t="s">
        <v>494</v>
      </c>
      <c r="K170" s="309"/>
    </row>
    <row r="171" ht="15" customHeight="1">
      <c r="B171" s="288"/>
      <c r="C171" s="265" t="s">
        <v>391</v>
      </c>
      <c r="D171" s="265"/>
      <c r="E171" s="265"/>
      <c r="F171" s="287" t="s">
        <v>443</v>
      </c>
      <c r="G171" s="265"/>
      <c r="H171" s="265" t="s">
        <v>510</v>
      </c>
      <c r="I171" s="265" t="s">
        <v>445</v>
      </c>
      <c r="J171" s="265" t="s">
        <v>494</v>
      </c>
      <c r="K171" s="309"/>
    </row>
    <row r="172" ht="15" customHeight="1">
      <c r="B172" s="288"/>
      <c r="C172" s="265" t="s">
        <v>448</v>
      </c>
      <c r="D172" s="265"/>
      <c r="E172" s="265"/>
      <c r="F172" s="287" t="s">
        <v>449</v>
      </c>
      <c r="G172" s="265"/>
      <c r="H172" s="265" t="s">
        <v>510</v>
      </c>
      <c r="I172" s="265" t="s">
        <v>445</v>
      </c>
      <c r="J172" s="265">
        <v>50</v>
      </c>
      <c r="K172" s="309"/>
    </row>
    <row r="173" ht="15" customHeight="1">
      <c r="B173" s="288"/>
      <c r="C173" s="265" t="s">
        <v>451</v>
      </c>
      <c r="D173" s="265"/>
      <c r="E173" s="265"/>
      <c r="F173" s="287" t="s">
        <v>443</v>
      </c>
      <c r="G173" s="265"/>
      <c r="H173" s="265" t="s">
        <v>510</v>
      </c>
      <c r="I173" s="265" t="s">
        <v>453</v>
      </c>
      <c r="J173" s="265"/>
      <c r="K173" s="309"/>
    </row>
    <row r="174" ht="15" customHeight="1">
      <c r="B174" s="288"/>
      <c r="C174" s="265" t="s">
        <v>462</v>
      </c>
      <c r="D174" s="265"/>
      <c r="E174" s="265"/>
      <c r="F174" s="287" t="s">
        <v>449</v>
      </c>
      <c r="G174" s="265"/>
      <c r="H174" s="265" t="s">
        <v>510</v>
      </c>
      <c r="I174" s="265" t="s">
        <v>445</v>
      </c>
      <c r="J174" s="265">
        <v>50</v>
      </c>
      <c r="K174" s="309"/>
    </row>
    <row r="175" ht="15" customHeight="1">
      <c r="B175" s="288"/>
      <c r="C175" s="265" t="s">
        <v>470</v>
      </c>
      <c r="D175" s="265"/>
      <c r="E175" s="265"/>
      <c r="F175" s="287" t="s">
        <v>449</v>
      </c>
      <c r="G175" s="265"/>
      <c r="H175" s="265" t="s">
        <v>510</v>
      </c>
      <c r="I175" s="265" t="s">
        <v>445</v>
      </c>
      <c r="J175" s="265">
        <v>50</v>
      </c>
      <c r="K175" s="309"/>
    </row>
    <row r="176" ht="15" customHeight="1">
      <c r="B176" s="288"/>
      <c r="C176" s="265" t="s">
        <v>468</v>
      </c>
      <c r="D176" s="265"/>
      <c r="E176" s="265"/>
      <c r="F176" s="287" t="s">
        <v>449</v>
      </c>
      <c r="G176" s="265"/>
      <c r="H176" s="265" t="s">
        <v>510</v>
      </c>
      <c r="I176" s="265" t="s">
        <v>445</v>
      </c>
      <c r="J176" s="265">
        <v>50</v>
      </c>
      <c r="K176" s="309"/>
    </row>
    <row r="177" ht="15" customHeight="1">
      <c r="B177" s="288"/>
      <c r="C177" s="265" t="s">
        <v>111</v>
      </c>
      <c r="D177" s="265"/>
      <c r="E177" s="265"/>
      <c r="F177" s="287" t="s">
        <v>443</v>
      </c>
      <c r="G177" s="265"/>
      <c r="H177" s="265" t="s">
        <v>511</v>
      </c>
      <c r="I177" s="265" t="s">
        <v>512</v>
      </c>
      <c r="J177" s="265"/>
      <c r="K177" s="309"/>
    </row>
    <row r="178" ht="15" customHeight="1">
      <c r="B178" s="288"/>
      <c r="C178" s="265" t="s">
        <v>64</v>
      </c>
      <c r="D178" s="265"/>
      <c r="E178" s="265"/>
      <c r="F178" s="287" t="s">
        <v>443</v>
      </c>
      <c r="G178" s="265"/>
      <c r="H178" s="265" t="s">
        <v>513</v>
      </c>
      <c r="I178" s="265" t="s">
        <v>514</v>
      </c>
      <c r="J178" s="265">
        <v>1</v>
      </c>
      <c r="K178" s="309"/>
    </row>
    <row r="179" ht="15" customHeight="1">
      <c r="B179" s="288"/>
      <c r="C179" s="265" t="s">
        <v>60</v>
      </c>
      <c r="D179" s="265"/>
      <c r="E179" s="265"/>
      <c r="F179" s="287" t="s">
        <v>443</v>
      </c>
      <c r="G179" s="265"/>
      <c r="H179" s="265" t="s">
        <v>515</v>
      </c>
      <c r="I179" s="265" t="s">
        <v>445</v>
      </c>
      <c r="J179" s="265">
        <v>20</v>
      </c>
      <c r="K179" s="309"/>
    </row>
    <row r="180" ht="15" customHeight="1">
      <c r="B180" s="288"/>
      <c r="C180" s="265" t="s">
        <v>61</v>
      </c>
      <c r="D180" s="265"/>
      <c r="E180" s="265"/>
      <c r="F180" s="287" t="s">
        <v>443</v>
      </c>
      <c r="G180" s="265"/>
      <c r="H180" s="265" t="s">
        <v>516</v>
      </c>
      <c r="I180" s="265" t="s">
        <v>445</v>
      </c>
      <c r="J180" s="265">
        <v>255</v>
      </c>
      <c r="K180" s="309"/>
    </row>
    <row r="181" ht="15" customHeight="1">
      <c r="B181" s="288"/>
      <c r="C181" s="265" t="s">
        <v>112</v>
      </c>
      <c r="D181" s="265"/>
      <c r="E181" s="265"/>
      <c r="F181" s="287" t="s">
        <v>443</v>
      </c>
      <c r="G181" s="265"/>
      <c r="H181" s="265" t="s">
        <v>407</v>
      </c>
      <c r="I181" s="265" t="s">
        <v>445</v>
      </c>
      <c r="J181" s="265">
        <v>10</v>
      </c>
      <c r="K181" s="309"/>
    </row>
    <row r="182" ht="15" customHeight="1">
      <c r="B182" s="288"/>
      <c r="C182" s="265" t="s">
        <v>113</v>
      </c>
      <c r="D182" s="265"/>
      <c r="E182" s="265"/>
      <c r="F182" s="287" t="s">
        <v>443</v>
      </c>
      <c r="G182" s="265"/>
      <c r="H182" s="265" t="s">
        <v>517</v>
      </c>
      <c r="I182" s="265" t="s">
        <v>478</v>
      </c>
      <c r="J182" s="265"/>
      <c r="K182" s="309"/>
    </row>
    <row r="183" ht="15" customHeight="1">
      <c r="B183" s="288"/>
      <c r="C183" s="265" t="s">
        <v>518</v>
      </c>
      <c r="D183" s="265"/>
      <c r="E183" s="265"/>
      <c r="F183" s="287" t="s">
        <v>443</v>
      </c>
      <c r="G183" s="265"/>
      <c r="H183" s="265" t="s">
        <v>519</v>
      </c>
      <c r="I183" s="265" t="s">
        <v>478</v>
      </c>
      <c r="J183" s="265"/>
      <c r="K183" s="309"/>
    </row>
    <row r="184" ht="15" customHeight="1">
      <c r="B184" s="288"/>
      <c r="C184" s="265" t="s">
        <v>507</v>
      </c>
      <c r="D184" s="265"/>
      <c r="E184" s="265"/>
      <c r="F184" s="287" t="s">
        <v>443</v>
      </c>
      <c r="G184" s="265"/>
      <c r="H184" s="265" t="s">
        <v>520</v>
      </c>
      <c r="I184" s="265" t="s">
        <v>478</v>
      </c>
      <c r="J184" s="265"/>
      <c r="K184" s="309"/>
    </row>
    <row r="185" ht="15" customHeight="1">
      <c r="B185" s="288"/>
      <c r="C185" s="265" t="s">
        <v>115</v>
      </c>
      <c r="D185" s="265"/>
      <c r="E185" s="265"/>
      <c r="F185" s="287" t="s">
        <v>449</v>
      </c>
      <c r="G185" s="265"/>
      <c r="H185" s="265" t="s">
        <v>521</v>
      </c>
      <c r="I185" s="265" t="s">
        <v>445</v>
      </c>
      <c r="J185" s="265">
        <v>50</v>
      </c>
      <c r="K185" s="309"/>
    </row>
    <row r="186" ht="15" customHeight="1">
      <c r="B186" s="288"/>
      <c r="C186" s="265" t="s">
        <v>522</v>
      </c>
      <c r="D186" s="265"/>
      <c r="E186" s="265"/>
      <c r="F186" s="287" t="s">
        <v>449</v>
      </c>
      <c r="G186" s="265"/>
      <c r="H186" s="265" t="s">
        <v>523</v>
      </c>
      <c r="I186" s="265" t="s">
        <v>524</v>
      </c>
      <c r="J186" s="265"/>
      <c r="K186" s="309"/>
    </row>
    <row r="187" ht="15" customHeight="1">
      <c r="B187" s="288"/>
      <c r="C187" s="265" t="s">
        <v>525</v>
      </c>
      <c r="D187" s="265"/>
      <c r="E187" s="265"/>
      <c r="F187" s="287" t="s">
        <v>449</v>
      </c>
      <c r="G187" s="265"/>
      <c r="H187" s="265" t="s">
        <v>526</v>
      </c>
      <c r="I187" s="265" t="s">
        <v>524</v>
      </c>
      <c r="J187" s="265"/>
      <c r="K187" s="309"/>
    </row>
    <row r="188" ht="15" customHeight="1">
      <c r="B188" s="288"/>
      <c r="C188" s="265" t="s">
        <v>527</v>
      </c>
      <c r="D188" s="265"/>
      <c r="E188" s="265"/>
      <c r="F188" s="287" t="s">
        <v>449</v>
      </c>
      <c r="G188" s="265"/>
      <c r="H188" s="265" t="s">
        <v>528</v>
      </c>
      <c r="I188" s="265" t="s">
        <v>524</v>
      </c>
      <c r="J188" s="265"/>
      <c r="K188" s="309"/>
    </row>
    <row r="189" ht="15" customHeight="1">
      <c r="B189" s="288"/>
      <c r="C189" s="321" t="s">
        <v>529</v>
      </c>
      <c r="D189" s="265"/>
      <c r="E189" s="265"/>
      <c r="F189" s="287" t="s">
        <v>449</v>
      </c>
      <c r="G189" s="265"/>
      <c r="H189" s="265" t="s">
        <v>530</v>
      </c>
      <c r="I189" s="265" t="s">
        <v>531</v>
      </c>
      <c r="J189" s="322" t="s">
        <v>532</v>
      </c>
      <c r="K189" s="309"/>
    </row>
    <row r="190" ht="15" customHeight="1">
      <c r="B190" s="288"/>
      <c r="C190" s="272" t="s">
        <v>49</v>
      </c>
      <c r="D190" s="265"/>
      <c r="E190" s="265"/>
      <c r="F190" s="287" t="s">
        <v>443</v>
      </c>
      <c r="G190" s="265"/>
      <c r="H190" s="262" t="s">
        <v>533</v>
      </c>
      <c r="I190" s="265" t="s">
        <v>534</v>
      </c>
      <c r="J190" s="265"/>
      <c r="K190" s="309"/>
    </row>
    <row r="191" ht="15" customHeight="1">
      <c r="B191" s="288"/>
      <c r="C191" s="272" t="s">
        <v>535</v>
      </c>
      <c r="D191" s="265"/>
      <c r="E191" s="265"/>
      <c r="F191" s="287" t="s">
        <v>443</v>
      </c>
      <c r="G191" s="265"/>
      <c r="H191" s="265" t="s">
        <v>536</v>
      </c>
      <c r="I191" s="265" t="s">
        <v>478</v>
      </c>
      <c r="J191" s="265"/>
      <c r="K191" s="309"/>
    </row>
    <row r="192" ht="15" customHeight="1">
      <c r="B192" s="288"/>
      <c r="C192" s="272" t="s">
        <v>537</v>
      </c>
      <c r="D192" s="265"/>
      <c r="E192" s="265"/>
      <c r="F192" s="287" t="s">
        <v>443</v>
      </c>
      <c r="G192" s="265"/>
      <c r="H192" s="265" t="s">
        <v>538</v>
      </c>
      <c r="I192" s="265" t="s">
        <v>478</v>
      </c>
      <c r="J192" s="265"/>
      <c r="K192" s="309"/>
    </row>
    <row r="193" ht="15" customHeight="1">
      <c r="B193" s="288"/>
      <c r="C193" s="272" t="s">
        <v>539</v>
      </c>
      <c r="D193" s="265"/>
      <c r="E193" s="265"/>
      <c r="F193" s="287" t="s">
        <v>449</v>
      </c>
      <c r="G193" s="265"/>
      <c r="H193" s="265" t="s">
        <v>540</v>
      </c>
      <c r="I193" s="265" t="s">
        <v>478</v>
      </c>
      <c r="J193" s="265"/>
      <c r="K193" s="309"/>
    </row>
    <row r="194" ht="15" customHeight="1">
      <c r="B194" s="315"/>
      <c r="C194" s="323"/>
      <c r="D194" s="297"/>
      <c r="E194" s="297"/>
      <c r="F194" s="297"/>
      <c r="G194" s="297"/>
      <c r="H194" s="297"/>
      <c r="I194" s="297"/>
      <c r="J194" s="297"/>
      <c r="K194" s="316"/>
    </row>
    <row r="195" ht="18.75" customHeight="1">
      <c r="B195" s="262"/>
      <c r="C195" s="265"/>
      <c r="D195" s="265"/>
      <c r="E195" s="265"/>
      <c r="F195" s="287"/>
      <c r="G195" s="265"/>
      <c r="H195" s="265"/>
      <c r="I195" s="265"/>
      <c r="J195" s="265"/>
      <c r="K195" s="262"/>
    </row>
    <row r="196" ht="18.75" customHeight="1">
      <c r="B196" s="262"/>
      <c r="C196" s="265"/>
      <c r="D196" s="265"/>
      <c r="E196" s="265"/>
      <c r="F196" s="287"/>
      <c r="G196" s="265"/>
      <c r="H196" s="265"/>
      <c r="I196" s="265"/>
      <c r="J196" s="265"/>
      <c r="K196" s="262"/>
    </row>
    <row r="197" ht="18.75" customHeight="1">
      <c r="B197" s="273"/>
      <c r="C197" s="273"/>
      <c r="D197" s="273"/>
      <c r="E197" s="273"/>
      <c r="F197" s="273"/>
      <c r="G197" s="273"/>
      <c r="H197" s="273"/>
      <c r="I197" s="273"/>
      <c r="J197" s="273"/>
      <c r="K197" s="273"/>
    </row>
    <row r="198" ht="13.5">
      <c r="B198" s="252"/>
      <c r="C198" s="253"/>
      <c r="D198" s="253"/>
      <c r="E198" s="253"/>
      <c r="F198" s="253"/>
      <c r="G198" s="253"/>
      <c r="H198" s="253"/>
      <c r="I198" s="253"/>
      <c r="J198" s="253"/>
      <c r="K198" s="254"/>
    </row>
    <row r="199" ht="21">
      <c r="B199" s="255"/>
      <c r="C199" s="256" t="s">
        <v>541</v>
      </c>
      <c r="D199" s="256"/>
      <c r="E199" s="256"/>
      <c r="F199" s="256"/>
      <c r="G199" s="256"/>
      <c r="H199" s="256"/>
      <c r="I199" s="256"/>
      <c r="J199" s="256"/>
      <c r="K199" s="257"/>
    </row>
    <row r="200" ht="25.5" customHeight="1">
      <c r="B200" s="255"/>
      <c r="C200" s="324" t="s">
        <v>542</v>
      </c>
      <c r="D200" s="324"/>
      <c r="E200" s="324"/>
      <c r="F200" s="324" t="s">
        <v>543</v>
      </c>
      <c r="G200" s="325"/>
      <c r="H200" s="324" t="s">
        <v>544</v>
      </c>
      <c r="I200" s="324"/>
      <c r="J200" s="324"/>
      <c r="K200" s="257"/>
    </row>
    <row r="201" ht="5.25" customHeight="1">
      <c r="B201" s="288"/>
      <c r="C201" s="285"/>
      <c r="D201" s="285"/>
      <c r="E201" s="285"/>
      <c r="F201" s="285"/>
      <c r="G201" s="265"/>
      <c r="H201" s="285"/>
      <c r="I201" s="285"/>
      <c r="J201" s="285"/>
      <c r="K201" s="309"/>
    </row>
    <row r="202" ht="15" customHeight="1">
      <c r="B202" s="288"/>
      <c r="C202" s="265" t="s">
        <v>534</v>
      </c>
      <c r="D202" s="265"/>
      <c r="E202" s="265"/>
      <c r="F202" s="287" t="s">
        <v>50</v>
      </c>
      <c r="G202" s="265"/>
      <c r="H202" s="265" t="s">
        <v>545</v>
      </c>
      <c r="I202" s="265"/>
      <c r="J202" s="265"/>
      <c r="K202" s="309"/>
    </row>
    <row r="203" ht="15" customHeight="1">
      <c r="B203" s="288"/>
      <c r="C203" s="294"/>
      <c r="D203" s="265"/>
      <c r="E203" s="265"/>
      <c r="F203" s="287" t="s">
        <v>51</v>
      </c>
      <c r="G203" s="265"/>
      <c r="H203" s="265" t="s">
        <v>546</v>
      </c>
      <c r="I203" s="265"/>
      <c r="J203" s="265"/>
      <c r="K203" s="309"/>
    </row>
    <row r="204" ht="15" customHeight="1">
      <c r="B204" s="288"/>
      <c r="C204" s="294"/>
      <c r="D204" s="265"/>
      <c r="E204" s="265"/>
      <c r="F204" s="287" t="s">
        <v>54</v>
      </c>
      <c r="G204" s="265"/>
      <c r="H204" s="265" t="s">
        <v>547</v>
      </c>
      <c r="I204" s="265"/>
      <c r="J204" s="265"/>
      <c r="K204" s="309"/>
    </row>
    <row r="205" ht="15" customHeight="1">
      <c r="B205" s="288"/>
      <c r="C205" s="265"/>
      <c r="D205" s="265"/>
      <c r="E205" s="265"/>
      <c r="F205" s="287" t="s">
        <v>52</v>
      </c>
      <c r="G205" s="265"/>
      <c r="H205" s="265" t="s">
        <v>548</v>
      </c>
      <c r="I205" s="265"/>
      <c r="J205" s="265"/>
      <c r="K205" s="309"/>
    </row>
    <row r="206" ht="15" customHeight="1">
      <c r="B206" s="288"/>
      <c r="C206" s="265"/>
      <c r="D206" s="265"/>
      <c r="E206" s="265"/>
      <c r="F206" s="287" t="s">
        <v>53</v>
      </c>
      <c r="G206" s="265"/>
      <c r="H206" s="265" t="s">
        <v>549</v>
      </c>
      <c r="I206" s="265"/>
      <c r="J206" s="265"/>
      <c r="K206" s="309"/>
    </row>
    <row r="207" ht="15" customHeight="1">
      <c r="B207" s="288"/>
      <c r="C207" s="265"/>
      <c r="D207" s="265"/>
      <c r="E207" s="265"/>
      <c r="F207" s="287"/>
      <c r="G207" s="265"/>
      <c r="H207" s="265"/>
      <c r="I207" s="265"/>
      <c r="J207" s="265"/>
      <c r="K207" s="309"/>
    </row>
    <row r="208" ht="15" customHeight="1">
      <c r="B208" s="288"/>
      <c r="C208" s="265" t="s">
        <v>490</v>
      </c>
      <c r="D208" s="265"/>
      <c r="E208" s="265"/>
      <c r="F208" s="287" t="s">
        <v>86</v>
      </c>
      <c r="G208" s="265"/>
      <c r="H208" s="265" t="s">
        <v>550</v>
      </c>
      <c r="I208" s="265"/>
      <c r="J208" s="265"/>
      <c r="K208" s="309"/>
    </row>
    <row r="209" ht="15" customHeight="1">
      <c r="B209" s="288"/>
      <c r="C209" s="294"/>
      <c r="D209" s="265"/>
      <c r="E209" s="265"/>
      <c r="F209" s="287" t="s">
        <v>387</v>
      </c>
      <c r="G209" s="265"/>
      <c r="H209" s="265" t="s">
        <v>388</v>
      </c>
      <c r="I209" s="265"/>
      <c r="J209" s="265"/>
      <c r="K209" s="309"/>
    </row>
    <row r="210" ht="15" customHeight="1">
      <c r="B210" s="288"/>
      <c r="C210" s="265"/>
      <c r="D210" s="265"/>
      <c r="E210" s="265"/>
      <c r="F210" s="287" t="s">
        <v>385</v>
      </c>
      <c r="G210" s="265"/>
      <c r="H210" s="265" t="s">
        <v>551</v>
      </c>
      <c r="I210" s="265"/>
      <c r="J210" s="265"/>
      <c r="K210" s="309"/>
    </row>
    <row r="211" ht="15" customHeight="1">
      <c r="B211" s="326"/>
      <c r="C211" s="294"/>
      <c r="D211" s="294"/>
      <c r="E211" s="294"/>
      <c r="F211" s="287" t="s">
        <v>90</v>
      </c>
      <c r="G211" s="272"/>
      <c r="H211" s="313" t="s">
        <v>91</v>
      </c>
      <c r="I211" s="313"/>
      <c r="J211" s="313"/>
      <c r="K211" s="327"/>
    </row>
    <row r="212" ht="15" customHeight="1">
      <c r="B212" s="326"/>
      <c r="C212" s="294"/>
      <c r="D212" s="294"/>
      <c r="E212" s="294"/>
      <c r="F212" s="287" t="s">
        <v>389</v>
      </c>
      <c r="G212" s="272"/>
      <c r="H212" s="313" t="s">
        <v>552</v>
      </c>
      <c r="I212" s="313"/>
      <c r="J212" s="313"/>
      <c r="K212" s="327"/>
    </row>
    <row r="213" ht="15" customHeight="1">
      <c r="B213" s="326"/>
      <c r="C213" s="294"/>
      <c r="D213" s="294"/>
      <c r="E213" s="294"/>
      <c r="F213" s="328"/>
      <c r="G213" s="272"/>
      <c r="H213" s="329"/>
      <c r="I213" s="329"/>
      <c r="J213" s="329"/>
      <c r="K213" s="327"/>
    </row>
    <row r="214" ht="15" customHeight="1">
      <c r="B214" s="326"/>
      <c r="C214" s="265" t="s">
        <v>514</v>
      </c>
      <c r="D214" s="294"/>
      <c r="E214" s="294"/>
      <c r="F214" s="287">
        <v>1</v>
      </c>
      <c r="G214" s="272"/>
      <c r="H214" s="313" t="s">
        <v>553</v>
      </c>
      <c r="I214" s="313"/>
      <c r="J214" s="313"/>
      <c r="K214" s="327"/>
    </row>
    <row r="215" ht="15" customHeight="1">
      <c r="B215" s="326"/>
      <c r="C215" s="294"/>
      <c r="D215" s="294"/>
      <c r="E215" s="294"/>
      <c r="F215" s="287">
        <v>2</v>
      </c>
      <c r="G215" s="272"/>
      <c r="H215" s="313" t="s">
        <v>554</v>
      </c>
      <c r="I215" s="313"/>
      <c r="J215" s="313"/>
      <c r="K215" s="327"/>
    </row>
    <row r="216" ht="15" customHeight="1">
      <c r="B216" s="326"/>
      <c r="C216" s="294"/>
      <c r="D216" s="294"/>
      <c r="E216" s="294"/>
      <c r="F216" s="287">
        <v>3</v>
      </c>
      <c r="G216" s="272"/>
      <c r="H216" s="313" t="s">
        <v>555</v>
      </c>
      <c r="I216" s="313"/>
      <c r="J216" s="313"/>
      <c r="K216" s="327"/>
    </row>
    <row r="217" ht="15" customHeight="1">
      <c r="B217" s="326"/>
      <c r="C217" s="294"/>
      <c r="D217" s="294"/>
      <c r="E217" s="294"/>
      <c r="F217" s="287">
        <v>4</v>
      </c>
      <c r="G217" s="272"/>
      <c r="H217" s="313" t="s">
        <v>556</v>
      </c>
      <c r="I217" s="313"/>
      <c r="J217" s="313"/>
      <c r="K217" s="327"/>
    </row>
    <row r="218" ht="12.75" customHeight="1">
      <c r="B218" s="330"/>
      <c r="C218" s="331"/>
      <c r="D218" s="331"/>
      <c r="E218" s="331"/>
      <c r="F218" s="331"/>
      <c r="G218" s="331"/>
      <c r="H218" s="331"/>
      <c r="I218" s="331"/>
      <c r="J218" s="331"/>
      <c r="K218" s="33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2019-07-03T12:23:00Z</dcterms:created>
  <dcterms:modified xsi:type="dcterms:W3CDTF">2019-07-03T12:23:03Z</dcterms:modified>
</cp:coreProperties>
</file>