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7-05-2020 - Odvodnění si..." sheetId="2" r:id="rId2"/>
  </sheets>
  <definedNames>
    <definedName name="_xlnm.Print_Area" localSheetId="0">'Rekapitulace zakázky'!$D$4:$AO$76,'Rekapitulace zakázky'!$C$82:$AQ$96</definedName>
    <definedName name="_xlnm._FilterDatabase" localSheetId="1" hidden="1">'07-05-2020 - Odvodnění si...'!$C$121:$K$155</definedName>
    <definedName name="_xlnm.Print_Area" localSheetId="1">'07-05-2020 - Odvodnění si...'!$C$4:$J$37,'07-05-2020 - Odvodnění si...'!$C$50:$J$76,'07-05-2020 - Odvodnění si...'!$C$82:$J$105,'07-05-2020 - Odvodnění si...'!$C$111:$K$155</definedName>
    <definedName name="_xlnm.Print_Titles" localSheetId="0">'Rekapitulace zakázky'!$92:$92</definedName>
    <definedName name="_xlnm.Print_Titles" localSheetId="1">'07-05-2020 - Odvodnění si...'!$121:$121</definedName>
  </definedNames>
  <calcPr fullCalcOnLoad="1"/>
</workbook>
</file>

<file path=xl/sharedStrings.xml><?xml version="1.0" encoding="utf-8"?>
<sst xmlns="http://schemas.openxmlformats.org/spreadsheetml/2006/main" count="638" uniqueCount="226">
  <si>
    <t>Export Komplet</t>
  </si>
  <si>
    <t/>
  </si>
  <si>
    <t>2.0</t>
  </si>
  <si>
    <t>ZAMOK</t>
  </si>
  <si>
    <t>False</t>
  </si>
  <si>
    <t>{fe96e13a-941f-4054-8993-37a44e94a825}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</si>
  <si>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</si>
  <si>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</si>
  <si>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</si>
  <si>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</si>
  <si>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</si>
  <si>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</si>
  <si>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</si>
  <si>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</si>
  <si>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07-05-2020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</si>
  <si>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</si>
  <si>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</si>
  <si>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Odvodnění silnice</t>
  </si>
  <si>
    <t>KSO:</t>
  </si>
  <si>
    <t>CC-CZ:</t>
  </si>
  <si>
    <t>Místo:</t>
  </si>
  <si>
    <t>garáže pod Chlumem</t>
  </si>
  <si>
    <t>Datum:</t>
  </si>
  <si>
    <t>12. 5. 2020</t>
  </si>
  <si>
    <t>Zadavatel:</t>
  </si>
  <si>
    <t>IČ:</t>
  </si>
  <si>
    <t>00266230</t>
  </si>
  <si>
    <t>Město Bílina</t>
  </si>
  <si>
    <t>DIČ:</t>
  </si>
  <si>
    <t>CZ 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</si>
  <si>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</si>
  <si>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</si>
  <si>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</si>
  <si>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</si>
  <si>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</si>
  <si>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</si>
  <si>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</si>
  <si>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</si>
  <si>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</si>
  <si>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</si>
  <si>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</si>
  <si>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</si>
  <si>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</si>
  <si>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</si>
  <si>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</si>
  <si>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</si>
  <si>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</si>
  <si>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</si>
  <si>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</si>
  <si>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</si>
  <si>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</si>
  <si>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</si>
  <si>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</si>
  <si>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</si>
  <si>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</si>
  <si>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</si>
  <si>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</si>
  <si>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</si>
  <si>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</si>
  <si>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</si>
  <si>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</si>
  <si>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</si>
  <si>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</si>
  <si>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</si>
  <si>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</si>
  <si>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</si>
  <si>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</si>
  <si>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</si>
  <si>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</si>
  <si>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</si>
  <si>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</si>
  <si>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</si>
  <si>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</si>
  <si>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</si>
  <si>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</si>
  <si>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</si>
  <si>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</si>
  <si>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</si>
  <si>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</si>
  <si>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</si>
  <si>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</si>
  <si>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</si>
  <si>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</si>
  <si>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</si>
  <si>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</si>
  <si>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</si>
  <si>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</si>
  <si>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</si>
  <si>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</si>
  <si>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</si>
  <si>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</si>
  <si>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</si>
  <si>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</si>
  <si>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</si>
  <si>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</si>
  <si>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</si>
  <si>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</si>
  <si>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</si>
  <si>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</si>
  <si>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</si>
  <si>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</si>
  <si>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</si>
  <si>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</si>
  <si>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</si>
  <si>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</si>
  <si>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</si>
  <si>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</si>
  <si>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</si>
  <si>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</si>
  <si>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</si>
  <si>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</si>
  <si>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</si>
  <si>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</si>
  <si>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</si>
  <si>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</si>
  <si>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</si>
  <si>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</si>
  <si>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</si>
  <si>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</si>
  <si>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113107022</t>
  </si>
  <si>
    <t>Odstranění podkladu z kameniva drceného tl 200 mm při překopech ručně</t>
  </si>
  <si>
    <t>m2</t>
  </si>
  <si>
    <t>4</t>
  </si>
  <si>
    <t>1025345233</t>
  </si>
  <si>
    <t>113107042</t>
  </si>
  <si>
    <t>Odstranění podkladu živičných tl 100 mm při překopech ručně</t>
  </si>
  <si>
    <t>519801115</t>
  </si>
  <si>
    <t>3</t>
  </si>
  <si>
    <t>132312112</t>
  </si>
  <si>
    <t>Hloubení rýh š do 800 mm v nesoudržných horninách třídy těžitelnosti II, skupiny 4 ručně</t>
  </si>
  <si>
    <t>m3</t>
  </si>
  <si>
    <t>-1764742430</t>
  </si>
  <si>
    <t>175111101</t>
  </si>
  <si>
    <t>Obsypání potrubí ručně sypaninou bez prohození, uloženou do 3 m</t>
  </si>
  <si>
    <t>790969876</t>
  </si>
  <si>
    <t>5</t>
  </si>
  <si>
    <t>M</t>
  </si>
  <si>
    <t>58341341</t>
  </si>
  <si>
    <t>kamenivo drcené drobné frakce 0/4</t>
  </si>
  <si>
    <t>t</t>
  </si>
  <si>
    <t>8</t>
  </si>
  <si>
    <t>-845802192</t>
  </si>
  <si>
    <t>Vodorovné konstrukce</t>
  </si>
  <si>
    <t>6</t>
  </si>
  <si>
    <t>451573111</t>
  </si>
  <si>
    <t>Lože pod potrubí otevřený výkop ze štěrkopísku</t>
  </si>
  <si>
    <t>-101564787</t>
  </si>
  <si>
    <t>Komunikace pozemní</t>
  </si>
  <si>
    <t>7</t>
  </si>
  <si>
    <t>566901142</t>
  </si>
  <si>
    <t>Vyspravení podkladu po překopech ing sítí plochy do 15 m2 kamenivem hrubým drceným tl. 150 mm</t>
  </si>
  <si>
    <t>1159196367</t>
  </si>
  <si>
    <t>566901162</t>
  </si>
  <si>
    <t>Vyspravení podkladu po překopech ing sítí plochy do 15 m2 obalovaným kamenivem ACP (OK) tl. 150 mm</t>
  </si>
  <si>
    <t>-117888338</t>
  </si>
  <si>
    <t>Trubní vedení</t>
  </si>
  <si>
    <t>9</t>
  </si>
  <si>
    <t>871315231</t>
  </si>
  <si>
    <t>Kanalizační potrubí z tvrdého PVC jednovrstvé tuhost třídy SN10 DN 160</t>
  </si>
  <si>
    <t>m</t>
  </si>
  <si>
    <t>1036384507</t>
  </si>
  <si>
    <t>10</t>
  </si>
  <si>
    <t>895941111</t>
  </si>
  <si>
    <t>Zřízení vpusti kanalizační uliční z betonových dílců typ UV-50 normální</t>
  </si>
  <si>
    <t>kus</t>
  </si>
  <si>
    <t>-771082940</t>
  </si>
  <si>
    <t>11</t>
  </si>
  <si>
    <t>28661680</t>
  </si>
  <si>
    <t>vpusť silniční se sifonem 425/150mm (vč. dna)</t>
  </si>
  <si>
    <t>-2075633050</t>
  </si>
  <si>
    <t>12</t>
  </si>
  <si>
    <t>55242320</t>
  </si>
  <si>
    <t>mříž vtoková litinová plochá 500x500mm</t>
  </si>
  <si>
    <t>1118093873</t>
  </si>
  <si>
    <t>13</t>
  </si>
  <si>
    <t>28661789</t>
  </si>
  <si>
    <t>koš kalový ocelový pro silniční vpusť 425mm vč. madla</t>
  </si>
  <si>
    <t>1783978492</t>
  </si>
  <si>
    <t>Ostatní konstrukce a práce, bourání</t>
  </si>
  <si>
    <t>14</t>
  </si>
  <si>
    <t>919731122</t>
  </si>
  <si>
    <t>Zarovnání styčné plochy podkladu nebo krytu živičného tl do 100 mm</t>
  </si>
  <si>
    <t>1746934813</t>
  </si>
  <si>
    <t>919735112</t>
  </si>
  <si>
    <t>Řezání stávajícího živičného krytu hl do 100 mm</t>
  </si>
  <si>
    <t>1744414</t>
  </si>
  <si>
    <t>16</t>
  </si>
  <si>
    <t>971052331</t>
  </si>
  <si>
    <t>Vybourání nebo prorážení otvorů v ŽB příčkách a zdech pl do 0,09 m2 tl do 150 mm</t>
  </si>
  <si>
    <t>736847819</t>
  </si>
  <si>
    <t>997</t>
  </si>
  <si>
    <t>Přesun sutě</t>
  </si>
  <si>
    <t>17</t>
  </si>
  <si>
    <t>997221151</t>
  </si>
  <si>
    <t>Vodorovná doprava suti z kusových materiálů stavebním kolečkem do 50 m</t>
  </si>
  <si>
    <t>-862307488</t>
  </si>
  <si>
    <t>18</t>
  </si>
  <si>
    <t>997221551</t>
  </si>
  <si>
    <t>Vodorovná doprava suti ze sypkých materiálů do 1 km</t>
  </si>
  <si>
    <t>-187173710</t>
  </si>
  <si>
    <t>19</t>
  </si>
  <si>
    <t>997221559</t>
  </si>
  <si>
    <t>Příplatek ZKD 1 km u vodorovné dopravy suti ze sypkých materiálů</t>
  </si>
  <si>
    <t>-1294333363</t>
  </si>
  <si>
    <t>20</t>
  </si>
  <si>
    <t>997221611</t>
  </si>
  <si>
    <t>Nakládání suti na dopravní prostředky pro vodorovnou dopravu</t>
  </si>
  <si>
    <t>-1274460366</t>
  </si>
  <si>
    <t>997221875</t>
  </si>
  <si>
    <t>Poplatek za uložení stavebního odpadu na recyklační skládce (skládkovné) asfaltového bez obsahu dehtu zatříděného do Katalogu odpadů pod kódem 17 03 02</t>
  </si>
  <si>
    <t>-1838969573</t>
  </si>
  <si>
    <t>998</t>
  </si>
  <si>
    <t>Přesun hmot</t>
  </si>
  <si>
    <t>22</t>
  </si>
  <si>
    <t>998229111</t>
  </si>
  <si>
    <t>Přesun hmot ruční pro pozemní komunikace s krytem z kameniva, betonu,živice na vzdálenost do 50 m</t>
  </si>
  <si>
    <t>2134600958</t>
  </si>
  <si>
    <t>VRN</t>
  </si>
  <si>
    <t>Vedlejší rozpočtové náklady</t>
  </si>
  <si>
    <t>VRN3</t>
  </si>
  <si>
    <t>Zařízení staveniště</t>
  </si>
  <si>
    <t>23</t>
  </si>
  <si>
    <t>030001000</t>
  </si>
  <si>
    <t>soub</t>
  </si>
  <si>
    <t>1024</t>
  </si>
  <si>
    <t>1176976965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</si>
</sst>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07-05-2020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Odvodnění silnice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garáže pod Chlumem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12. 5. 2020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Bílina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76</v>
      </c>
      <c r="BT94" s="114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0" s="7" customFormat="1" ht="24.75" customHeight="1">
      <c r="A95" s="115" t="s">
        <v>80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'07-05-2020 - Odvodnění si...'!J28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81</v>
      </c>
      <c r="AR95" s="122"/>
      <c r="AS95" s="123">
        <v>0</v>
      </c>
      <c r="AT95" s="124">
        <f>ROUND(SUM(AV95:AW95),2)</f>
        <v>0</v>
      </c>
      <c r="AU95" s="125">
        <f>'07-05-2020 - Odvodnění si...'!P122</f>
        <v>0</v>
      </c>
      <c r="AV95" s="124">
        <f>'07-05-2020 - Odvodnění si...'!J31</f>
        <v>0</v>
      </c>
      <c r="AW95" s="124">
        <f>'07-05-2020 - Odvodnění si...'!J32</f>
        <v>0</v>
      </c>
      <c r="AX95" s="124">
        <f>'07-05-2020 - Odvodnění si...'!J33</f>
        <v>0</v>
      </c>
      <c r="AY95" s="124">
        <f>'07-05-2020 - Odvodnění si...'!J34</f>
        <v>0</v>
      </c>
      <c r="AZ95" s="124">
        <f>'07-05-2020 - Odvodnění si...'!F31</f>
        <v>0</v>
      </c>
      <c r="BA95" s="124">
        <f>'07-05-2020 - Odvodnění si...'!F32</f>
        <v>0</v>
      </c>
      <c r="BB95" s="124">
        <f>'07-05-2020 - Odvodnění si...'!F33</f>
        <v>0</v>
      </c>
      <c r="BC95" s="124">
        <f>'07-05-2020 - Odvodnění si...'!F34</f>
        <v>0</v>
      </c>
      <c r="BD95" s="126">
        <f>'07-05-2020 - Odvodnění si...'!F35</f>
        <v>0</v>
      </c>
      <c r="BE95" s="7"/>
      <c r="BT95" s="127" t="s">
        <v>82</v>
      </c>
      <c r="BU95" s="127" t="s">
        <v>83</v>
      </c>
      <c r="BV95" s="127" t="s">
        <v>78</v>
      </c>
      <c r="BW95" s="127" t="s">
        <v>5</v>
      </c>
      <c r="BX95" s="127" t="s">
        <v>79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7-05-2020 - Odvodnění s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84</v>
      </c>
    </row>
    <row r="4" spans="2:46" s="1" customFormat="1" ht="24.95" customHeight="1">
      <c r="B4" s="17"/>
      <c r="D4" s="132" t="s">
        <v>85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zakázky'!AN8</f>
        <v>12. 5. 2020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">
        <v>27</v>
      </c>
      <c r="F13" s="35"/>
      <c r="G13" s="35"/>
      <c r="H13" s="35"/>
      <c r="I13" s="138" t="s">
        <v>28</v>
      </c>
      <c r="J13" s="137" t="s">
        <v>29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30</v>
      </c>
      <c r="E15" s="35"/>
      <c r="F15" s="35"/>
      <c r="G15" s="35"/>
      <c r="H15" s="35"/>
      <c r="I15" s="138" t="s">
        <v>25</v>
      </c>
      <c r="J15" s="30" t="str">
        <f>'Rekapitulace zakázky'!AN13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zakázky'!E14</f>
        <v>Vyplň údaj</v>
      </c>
      <c r="F16" s="137"/>
      <c r="G16" s="137"/>
      <c r="H16" s="137"/>
      <c r="I16" s="138" t="s">
        <v>28</v>
      </c>
      <c r="J16" s="30" t="str">
        <f>'Rekapitulace zakázky'!AN14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32</v>
      </c>
      <c r="E18" s="35"/>
      <c r="F18" s="35"/>
      <c r="G18" s="35"/>
      <c r="H18" s="35"/>
      <c r="I18" s="138" t="s">
        <v>25</v>
      </c>
      <c r="J18" s="137" t="str">
        <f>IF('Rekapitulace zakázky'!AN16="","",'Rekapitulace zakázky'!AN16)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zakázky'!E17="","",'Rekapitulace zakázky'!E17)</f>
        <v xml:space="preserve"> </v>
      </c>
      <c r="F19" s="35"/>
      <c r="G19" s="35"/>
      <c r="H19" s="35"/>
      <c r="I19" s="138" t="s">
        <v>28</v>
      </c>
      <c r="J19" s="137" t="str">
        <f>IF('Rekapitulace zakázky'!AN17="","",'Rekapitulace zakázky'!AN17)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35</v>
      </c>
      <c r="E21" s="35"/>
      <c r="F21" s="35"/>
      <c r="G21" s="35"/>
      <c r="H21" s="35"/>
      <c r="I21" s="138" t="s">
        <v>25</v>
      </c>
      <c r="J21" s="137" t="str">
        <f>IF('Rekapitulace zakázky'!AN19="","",'Rekapitulace zakázky'!AN19)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tr">
        <f>IF('Rekapitulace zakázky'!E20="","",'Rekapitulace zakázky'!E20)</f>
        <v xml:space="preserve"> </v>
      </c>
      <c r="F22" s="35"/>
      <c r="G22" s="35"/>
      <c r="H22" s="35"/>
      <c r="I22" s="138" t="s">
        <v>28</v>
      </c>
      <c r="J22" s="137" t="str">
        <f>IF('Rekapitulace zakázky'!AN20="","",'Rekapitulace zakázky'!AN20)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36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37</v>
      </c>
      <c r="E28" s="35"/>
      <c r="F28" s="35"/>
      <c r="G28" s="35"/>
      <c r="H28" s="35"/>
      <c r="I28" s="135"/>
      <c r="J28" s="148">
        <f>ROUND(J122,2)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39</v>
      </c>
      <c r="G30" s="35"/>
      <c r="H30" s="35"/>
      <c r="I30" s="150" t="s">
        <v>38</v>
      </c>
      <c r="J30" s="149" t="s">
        <v>40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41</v>
      </c>
      <c r="E31" s="134" t="s">
        <v>42</v>
      </c>
      <c r="F31" s="152">
        <f>ROUND((SUM(BE122:BE155)),2)</f>
        <v>0</v>
      </c>
      <c r="G31" s="35"/>
      <c r="H31" s="35"/>
      <c r="I31" s="153">
        <v>0.21</v>
      </c>
      <c r="J31" s="152">
        <f>ROUND(((SUM(BE122:BE155))*I31),2)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43</v>
      </c>
      <c r="F32" s="152">
        <f>ROUND((SUM(BF122:BF155)),2)</f>
        <v>0</v>
      </c>
      <c r="G32" s="35"/>
      <c r="H32" s="35"/>
      <c r="I32" s="153">
        <v>0.15</v>
      </c>
      <c r="J32" s="152">
        <f>ROUND(((SUM(BF122:BF155))*I32),2)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44</v>
      </c>
      <c r="F33" s="152">
        <f>ROUND((SUM(BG122:BG155)),2)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45</v>
      </c>
      <c r="F34" s="152">
        <f>ROUND((SUM(BH122:BH155)),2)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46</v>
      </c>
      <c r="F35" s="152">
        <f>ROUND((SUM(BI122:BI155)),2)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47</v>
      </c>
      <c r="E37" s="156"/>
      <c r="F37" s="156"/>
      <c r="G37" s="157" t="s">
        <v>48</v>
      </c>
      <c r="H37" s="158" t="s">
        <v>49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50</v>
      </c>
      <c r="E50" s="163"/>
      <c r="F50" s="163"/>
      <c r="G50" s="162" t="s">
        <v>51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52</v>
      </c>
      <c r="E61" s="166"/>
      <c r="F61" s="167" t="s">
        <v>53</v>
      </c>
      <c r="G61" s="165" t="s">
        <v>52</v>
      </c>
      <c r="H61" s="166"/>
      <c r="I61" s="168"/>
      <c r="J61" s="169" t="s">
        <v>53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54</v>
      </c>
      <c r="E65" s="170"/>
      <c r="F65" s="170"/>
      <c r="G65" s="162" t="s">
        <v>55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52</v>
      </c>
      <c r="E76" s="166"/>
      <c r="F76" s="167" t="s">
        <v>53</v>
      </c>
      <c r="G76" s="165" t="s">
        <v>52</v>
      </c>
      <c r="H76" s="166"/>
      <c r="I76" s="168"/>
      <c r="J76" s="169" t="s">
        <v>53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86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Odvodnění silnice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garáže pod Chlumem</v>
      </c>
      <c r="G87" s="37"/>
      <c r="H87" s="37"/>
      <c r="I87" s="138" t="s">
        <v>22</v>
      </c>
      <c r="J87" s="76" t="str">
        <f>IF(J10="","",J10)</f>
        <v>12. 5. 2020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Město Bílina</v>
      </c>
      <c r="G89" s="37"/>
      <c r="H89" s="37"/>
      <c r="I89" s="138" t="s">
        <v>32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30</v>
      </c>
      <c r="D90" s="37"/>
      <c r="E90" s="37"/>
      <c r="F90" s="24" t="str">
        <f>IF(E16="","",E16)</f>
        <v>Vyplň údaj</v>
      </c>
      <c r="G90" s="37"/>
      <c r="H90" s="37"/>
      <c r="I90" s="138" t="s">
        <v>35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87</v>
      </c>
      <c r="D92" s="179"/>
      <c r="E92" s="179"/>
      <c r="F92" s="179"/>
      <c r="G92" s="179"/>
      <c r="H92" s="179"/>
      <c r="I92" s="180"/>
      <c r="J92" s="181" t="s">
        <v>88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89</v>
      </c>
      <c r="D94" s="37"/>
      <c r="E94" s="37"/>
      <c r="F94" s="37"/>
      <c r="G94" s="37"/>
      <c r="H94" s="37"/>
      <c r="I94" s="135"/>
      <c r="J94" s="107">
        <f>J122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90</v>
      </c>
    </row>
    <row r="95" spans="1:31" s="9" customFormat="1" ht="24.95" customHeight="1">
      <c r="A95" s="9"/>
      <c r="B95" s="183"/>
      <c r="C95" s="184"/>
      <c r="D95" s="185" t="s">
        <v>91</v>
      </c>
      <c r="E95" s="186"/>
      <c r="F95" s="186"/>
      <c r="G95" s="186"/>
      <c r="H95" s="186"/>
      <c r="I95" s="187"/>
      <c r="J95" s="188">
        <f>J123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92</v>
      </c>
      <c r="E96" s="193"/>
      <c r="F96" s="193"/>
      <c r="G96" s="193"/>
      <c r="H96" s="193"/>
      <c r="I96" s="194"/>
      <c r="J96" s="195">
        <f>J124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0"/>
      <c r="C97" s="191"/>
      <c r="D97" s="192" t="s">
        <v>93</v>
      </c>
      <c r="E97" s="193"/>
      <c r="F97" s="193"/>
      <c r="G97" s="193"/>
      <c r="H97" s="193"/>
      <c r="I97" s="194"/>
      <c r="J97" s="195">
        <f>J130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0"/>
      <c r="C98" s="191"/>
      <c r="D98" s="192" t="s">
        <v>94</v>
      </c>
      <c r="E98" s="193"/>
      <c r="F98" s="193"/>
      <c r="G98" s="193"/>
      <c r="H98" s="193"/>
      <c r="I98" s="194"/>
      <c r="J98" s="195">
        <f>J132</f>
        <v>0</v>
      </c>
      <c r="K98" s="191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0"/>
      <c r="C99" s="191"/>
      <c r="D99" s="192" t="s">
        <v>95</v>
      </c>
      <c r="E99" s="193"/>
      <c r="F99" s="193"/>
      <c r="G99" s="193"/>
      <c r="H99" s="193"/>
      <c r="I99" s="194"/>
      <c r="J99" s="195">
        <f>J135</f>
        <v>0</v>
      </c>
      <c r="K99" s="19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0"/>
      <c r="C100" s="191"/>
      <c r="D100" s="192" t="s">
        <v>96</v>
      </c>
      <c r="E100" s="193"/>
      <c r="F100" s="193"/>
      <c r="G100" s="193"/>
      <c r="H100" s="193"/>
      <c r="I100" s="194"/>
      <c r="J100" s="195">
        <f>J141</f>
        <v>0</v>
      </c>
      <c r="K100" s="19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0"/>
      <c r="C101" s="191"/>
      <c r="D101" s="192" t="s">
        <v>97</v>
      </c>
      <c r="E101" s="193"/>
      <c r="F101" s="193"/>
      <c r="G101" s="193"/>
      <c r="H101" s="193"/>
      <c r="I101" s="194"/>
      <c r="J101" s="195">
        <f>J145</f>
        <v>0</v>
      </c>
      <c r="K101" s="19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0"/>
      <c r="C102" s="191"/>
      <c r="D102" s="192" t="s">
        <v>98</v>
      </c>
      <c r="E102" s="193"/>
      <c r="F102" s="193"/>
      <c r="G102" s="193"/>
      <c r="H102" s="193"/>
      <c r="I102" s="194"/>
      <c r="J102" s="195">
        <f>J151</f>
        <v>0</v>
      </c>
      <c r="K102" s="19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3"/>
      <c r="C103" s="184"/>
      <c r="D103" s="185" t="s">
        <v>99</v>
      </c>
      <c r="E103" s="186"/>
      <c r="F103" s="186"/>
      <c r="G103" s="186"/>
      <c r="H103" s="186"/>
      <c r="I103" s="187"/>
      <c r="J103" s="188">
        <f>J153</f>
        <v>0</v>
      </c>
      <c r="K103" s="184"/>
      <c r="L103" s="18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0"/>
      <c r="C104" s="191"/>
      <c r="D104" s="192" t="s">
        <v>100</v>
      </c>
      <c r="E104" s="193"/>
      <c r="F104" s="193"/>
      <c r="G104" s="193"/>
      <c r="H104" s="193"/>
      <c r="I104" s="194"/>
      <c r="J104" s="195">
        <f>J154</f>
        <v>0</v>
      </c>
      <c r="K104" s="19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17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177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101</v>
      </c>
      <c r="D111" s="37"/>
      <c r="E111" s="37"/>
      <c r="F111" s="37"/>
      <c r="G111" s="37"/>
      <c r="H111" s="37"/>
      <c r="I111" s="135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35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E7</f>
        <v>Odvodnění silnice</v>
      </c>
      <c r="F114" s="37"/>
      <c r="G114" s="37"/>
      <c r="H114" s="37"/>
      <c r="I114" s="135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35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F10</f>
        <v>garáže pod Chlumem</v>
      </c>
      <c r="G116" s="37"/>
      <c r="H116" s="37"/>
      <c r="I116" s="138" t="s">
        <v>22</v>
      </c>
      <c r="J116" s="76" t="str">
        <f>IF(J10="","",J10)</f>
        <v>12. 5. 2020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35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E13</f>
        <v>Město Bílina</v>
      </c>
      <c r="G118" s="37"/>
      <c r="H118" s="37"/>
      <c r="I118" s="138" t="s">
        <v>32</v>
      </c>
      <c r="J118" s="33" t="str">
        <f>E19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30</v>
      </c>
      <c r="D119" s="37"/>
      <c r="E119" s="37"/>
      <c r="F119" s="24" t="str">
        <f>IF(E16="","",E16)</f>
        <v>Vyplň údaj</v>
      </c>
      <c r="G119" s="37"/>
      <c r="H119" s="37"/>
      <c r="I119" s="138" t="s">
        <v>35</v>
      </c>
      <c r="J119" s="33" t="str">
        <f>E22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135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97"/>
      <c r="B121" s="198"/>
      <c r="C121" s="199" t="s">
        <v>102</v>
      </c>
      <c r="D121" s="200" t="s">
        <v>62</v>
      </c>
      <c r="E121" s="200" t="s">
        <v>58</v>
      </c>
      <c r="F121" s="200" t="s">
        <v>59</v>
      </c>
      <c r="G121" s="200" t="s">
        <v>103</v>
      </c>
      <c r="H121" s="200" t="s">
        <v>104</v>
      </c>
      <c r="I121" s="201" t="s">
        <v>105</v>
      </c>
      <c r="J121" s="202" t="s">
        <v>88</v>
      </c>
      <c r="K121" s="203" t="s">
        <v>106</v>
      </c>
      <c r="L121" s="204"/>
      <c r="M121" s="97" t="s">
        <v>1</v>
      </c>
      <c r="N121" s="98" t="s">
        <v>41</v>
      </c>
      <c r="O121" s="98" t="s">
        <v>107</v>
      </c>
      <c r="P121" s="98" t="s">
        <v>108</v>
      </c>
      <c r="Q121" s="98" t="s">
        <v>109</v>
      </c>
      <c r="R121" s="98" t="s">
        <v>110</v>
      </c>
      <c r="S121" s="98" t="s">
        <v>111</v>
      </c>
      <c r="T121" s="99" t="s">
        <v>112</v>
      </c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</row>
    <row r="122" spans="1:63" s="2" customFormat="1" ht="22.8" customHeight="1">
      <c r="A122" s="35"/>
      <c r="B122" s="36"/>
      <c r="C122" s="104" t="s">
        <v>113</v>
      </c>
      <c r="D122" s="37"/>
      <c r="E122" s="37"/>
      <c r="F122" s="37"/>
      <c r="G122" s="37"/>
      <c r="H122" s="37"/>
      <c r="I122" s="135"/>
      <c r="J122" s="205">
        <f>BK122</f>
        <v>0</v>
      </c>
      <c r="K122" s="37"/>
      <c r="L122" s="41"/>
      <c r="M122" s="100"/>
      <c r="N122" s="206"/>
      <c r="O122" s="101"/>
      <c r="P122" s="207">
        <f>P123+P153</f>
        <v>0</v>
      </c>
      <c r="Q122" s="101"/>
      <c r="R122" s="207">
        <f>R123+R153</f>
        <v>10.0027284</v>
      </c>
      <c r="S122" s="101"/>
      <c r="T122" s="208">
        <f>T123+T153</f>
        <v>2.8084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76</v>
      </c>
      <c r="AU122" s="14" t="s">
        <v>90</v>
      </c>
      <c r="BK122" s="209">
        <f>BK123+BK153</f>
        <v>0</v>
      </c>
    </row>
    <row r="123" spans="1:63" s="12" customFormat="1" ht="25.9" customHeight="1">
      <c r="A123" s="12"/>
      <c r="B123" s="210"/>
      <c r="C123" s="211"/>
      <c r="D123" s="212" t="s">
        <v>76</v>
      </c>
      <c r="E123" s="213" t="s">
        <v>114</v>
      </c>
      <c r="F123" s="213" t="s">
        <v>115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P124+P130+P132+P135+P141+P145+P151</f>
        <v>0</v>
      </c>
      <c r="Q123" s="218"/>
      <c r="R123" s="219">
        <f>R124+R130+R132+R135+R141+R145+R151</f>
        <v>10.0027284</v>
      </c>
      <c r="S123" s="218"/>
      <c r="T123" s="220">
        <f>T124+T130+T132+T135+T141+T145+T151</f>
        <v>2.8084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82</v>
      </c>
      <c r="AT123" s="222" t="s">
        <v>76</v>
      </c>
      <c r="AU123" s="222" t="s">
        <v>77</v>
      </c>
      <c r="AY123" s="221" t="s">
        <v>116</v>
      </c>
      <c r="BK123" s="223">
        <f>BK124+BK130+BK132+BK135+BK141+BK145+BK151</f>
        <v>0</v>
      </c>
    </row>
    <row r="124" spans="1:63" s="12" customFormat="1" ht="22.8" customHeight="1">
      <c r="A124" s="12"/>
      <c r="B124" s="210"/>
      <c r="C124" s="211"/>
      <c r="D124" s="212" t="s">
        <v>76</v>
      </c>
      <c r="E124" s="224" t="s">
        <v>82</v>
      </c>
      <c r="F124" s="224" t="s">
        <v>117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SUM(P125:P129)</f>
        <v>0</v>
      </c>
      <c r="Q124" s="218"/>
      <c r="R124" s="219">
        <f>SUM(R125:R129)</f>
        <v>5.856</v>
      </c>
      <c r="S124" s="218"/>
      <c r="T124" s="220">
        <f>SUM(T125:T129)</f>
        <v>2.7744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82</v>
      </c>
      <c r="AT124" s="222" t="s">
        <v>76</v>
      </c>
      <c r="AU124" s="222" t="s">
        <v>82</v>
      </c>
      <c r="AY124" s="221" t="s">
        <v>116</v>
      </c>
      <c r="BK124" s="223">
        <f>SUM(BK125:BK129)</f>
        <v>0</v>
      </c>
    </row>
    <row r="125" spans="1:65" s="2" customFormat="1" ht="16.5" customHeight="1">
      <c r="A125" s="35"/>
      <c r="B125" s="36"/>
      <c r="C125" s="226" t="s">
        <v>82</v>
      </c>
      <c r="D125" s="226" t="s">
        <v>118</v>
      </c>
      <c r="E125" s="227" t="s">
        <v>119</v>
      </c>
      <c r="F125" s="228" t="s">
        <v>120</v>
      </c>
      <c r="G125" s="229" t="s">
        <v>121</v>
      </c>
      <c r="H125" s="230">
        <v>5.44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42</v>
      </c>
      <c r="O125" s="88"/>
      <c r="P125" s="236">
        <f>O125*H125</f>
        <v>0</v>
      </c>
      <c r="Q125" s="236">
        <v>0</v>
      </c>
      <c r="R125" s="236">
        <f>Q125*H125</f>
        <v>0</v>
      </c>
      <c r="S125" s="236">
        <v>0.29</v>
      </c>
      <c r="T125" s="237">
        <f>S125*H125</f>
        <v>1.5776000000000001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122</v>
      </c>
      <c r="AT125" s="238" t="s">
        <v>118</v>
      </c>
      <c r="AU125" s="238" t="s">
        <v>84</v>
      </c>
      <c r="AY125" s="14" t="s">
        <v>116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4" t="s">
        <v>82</v>
      </c>
      <c r="BK125" s="239">
        <f>ROUND(I125*H125,2)</f>
        <v>0</v>
      </c>
      <c r="BL125" s="14" t="s">
        <v>122</v>
      </c>
      <c r="BM125" s="238" t="s">
        <v>123</v>
      </c>
    </row>
    <row r="126" spans="1:65" s="2" customFormat="1" ht="16.5" customHeight="1">
      <c r="A126" s="35"/>
      <c r="B126" s="36"/>
      <c r="C126" s="226" t="s">
        <v>84</v>
      </c>
      <c r="D126" s="226" t="s">
        <v>118</v>
      </c>
      <c r="E126" s="227" t="s">
        <v>124</v>
      </c>
      <c r="F126" s="228" t="s">
        <v>125</v>
      </c>
      <c r="G126" s="229" t="s">
        <v>121</v>
      </c>
      <c r="H126" s="230">
        <v>5.44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42</v>
      </c>
      <c r="O126" s="88"/>
      <c r="P126" s="236">
        <f>O126*H126</f>
        <v>0</v>
      </c>
      <c r="Q126" s="236">
        <v>0</v>
      </c>
      <c r="R126" s="236">
        <f>Q126*H126</f>
        <v>0</v>
      </c>
      <c r="S126" s="236">
        <v>0.22</v>
      </c>
      <c r="T126" s="237">
        <f>S126*H126</f>
        <v>1.1968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122</v>
      </c>
      <c r="AT126" s="238" t="s">
        <v>118</v>
      </c>
      <c r="AU126" s="238" t="s">
        <v>84</v>
      </c>
      <c r="AY126" s="14" t="s">
        <v>116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4" t="s">
        <v>82</v>
      </c>
      <c r="BK126" s="239">
        <f>ROUND(I126*H126,2)</f>
        <v>0</v>
      </c>
      <c r="BL126" s="14" t="s">
        <v>122</v>
      </c>
      <c r="BM126" s="238" t="s">
        <v>126</v>
      </c>
    </row>
    <row r="127" spans="1:65" s="2" customFormat="1" ht="16.5" customHeight="1">
      <c r="A127" s="35"/>
      <c r="B127" s="36"/>
      <c r="C127" s="226" t="s">
        <v>127</v>
      </c>
      <c r="D127" s="226" t="s">
        <v>118</v>
      </c>
      <c r="E127" s="227" t="s">
        <v>128</v>
      </c>
      <c r="F127" s="228" t="s">
        <v>129</v>
      </c>
      <c r="G127" s="229" t="s">
        <v>130</v>
      </c>
      <c r="H127" s="230">
        <v>3.528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42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122</v>
      </c>
      <c r="AT127" s="238" t="s">
        <v>118</v>
      </c>
      <c r="AU127" s="238" t="s">
        <v>84</v>
      </c>
      <c r="AY127" s="14" t="s">
        <v>116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82</v>
      </c>
      <c r="BK127" s="239">
        <f>ROUND(I127*H127,2)</f>
        <v>0</v>
      </c>
      <c r="BL127" s="14" t="s">
        <v>122</v>
      </c>
      <c r="BM127" s="238" t="s">
        <v>131</v>
      </c>
    </row>
    <row r="128" spans="1:65" s="2" customFormat="1" ht="16.5" customHeight="1">
      <c r="A128" s="35"/>
      <c r="B128" s="36"/>
      <c r="C128" s="226" t="s">
        <v>122</v>
      </c>
      <c r="D128" s="226" t="s">
        <v>118</v>
      </c>
      <c r="E128" s="227" t="s">
        <v>132</v>
      </c>
      <c r="F128" s="228" t="s">
        <v>133</v>
      </c>
      <c r="G128" s="229" t="s">
        <v>130</v>
      </c>
      <c r="H128" s="230">
        <v>2.928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42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122</v>
      </c>
      <c r="AT128" s="238" t="s">
        <v>118</v>
      </c>
      <c r="AU128" s="238" t="s">
        <v>84</v>
      </c>
      <c r="AY128" s="14" t="s">
        <v>116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82</v>
      </c>
      <c r="BK128" s="239">
        <f>ROUND(I128*H128,2)</f>
        <v>0</v>
      </c>
      <c r="BL128" s="14" t="s">
        <v>122</v>
      </c>
      <c r="BM128" s="238" t="s">
        <v>134</v>
      </c>
    </row>
    <row r="129" spans="1:65" s="2" customFormat="1" ht="16.5" customHeight="1">
      <c r="A129" s="35"/>
      <c r="B129" s="36"/>
      <c r="C129" s="240" t="s">
        <v>135</v>
      </c>
      <c r="D129" s="240" t="s">
        <v>136</v>
      </c>
      <c r="E129" s="241" t="s">
        <v>137</v>
      </c>
      <c r="F129" s="242" t="s">
        <v>138</v>
      </c>
      <c r="G129" s="243" t="s">
        <v>139</v>
      </c>
      <c r="H129" s="244">
        <v>5.856</v>
      </c>
      <c r="I129" s="245"/>
      <c r="J129" s="246">
        <f>ROUND(I129*H129,2)</f>
        <v>0</v>
      </c>
      <c r="K129" s="247"/>
      <c r="L129" s="248"/>
      <c r="M129" s="249" t="s">
        <v>1</v>
      </c>
      <c r="N129" s="250" t="s">
        <v>42</v>
      </c>
      <c r="O129" s="88"/>
      <c r="P129" s="236">
        <f>O129*H129</f>
        <v>0</v>
      </c>
      <c r="Q129" s="236">
        <v>1</v>
      </c>
      <c r="R129" s="236">
        <f>Q129*H129</f>
        <v>5.856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140</v>
      </c>
      <c r="AT129" s="238" t="s">
        <v>136</v>
      </c>
      <c r="AU129" s="238" t="s">
        <v>84</v>
      </c>
      <c r="AY129" s="14" t="s">
        <v>116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82</v>
      </c>
      <c r="BK129" s="239">
        <f>ROUND(I129*H129,2)</f>
        <v>0</v>
      </c>
      <c r="BL129" s="14" t="s">
        <v>122</v>
      </c>
      <c r="BM129" s="238" t="s">
        <v>141</v>
      </c>
    </row>
    <row r="130" spans="1:63" s="12" customFormat="1" ht="22.8" customHeight="1">
      <c r="A130" s="12"/>
      <c r="B130" s="210"/>
      <c r="C130" s="211"/>
      <c r="D130" s="212" t="s">
        <v>76</v>
      </c>
      <c r="E130" s="224" t="s">
        <v>122</v>
      </c>
      <c r="F130" s="224" t="s">
        <v>142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P131</f>
        <v>0</v>
      </c>
      <c r="Q130" s="218"/>
      <c r="R130" s="219">
        <f>R131</f>
        <v>0</v>
      </c>
      <c r="S130" s="218"/>
      <c r="T130" s="220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82</v>
      </c>
      <c r="AT130" s="222" t="s">
        <v>76</v>
      </c>
      <c r="AU130" s="222" t="s">
        <v>82</v>
      </c>
      <c r="AY130" s="221" t="s">
        <v>116</v>
      </c>
      <c r="BK130" s="223">
        <f>BK131</f>
        <v>0</v>
      </c>
    </row>
    <row r="131" spans="1:65" s="2" customFormat="1" ht="16.5" customHeight="1">
      <c r="A131" s="35"/>
      <c r="B131" s="36"/>
      <c r="C131" s="226" t="s">
        <v>143</v>
      </c>
      <c r="D131" s="226" t="s">
        <v>118</v>
      </c>
      <c r="E131" s="227" t="s">
        <v>144</v>
      </c>
      <c r="F131" s="228" t="s">
        <v>145</v>
      </c>
      <c r="G131" s="229" t="s">
        <v>130</v>
      </c>
      <c r="H131" s="230">
        <v>0.4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42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122</v>
      </c>
      <c r="AT131" s="238" t="s">
        <v>118</v>
      </c>
      <c r="AU131" s="238" t="s">
        <v>84</v>
      </c>
      <c r="AY131" s="14" t="s">
        <v>116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82</v>
      </c>
      <c r="BK131" s="239">
        <f>ROUND(I131*H131,2)</f>
        <v>0</v>
      </c>
      <c r="BL131" s="14" t="s">
        <v>122</v>
      </c>
      <c r="BM131" s="238" t="s">
        <v>146</v>
      </c>
    </row>
    <row r="132" spans="1:63" s="12" customFormat="1" ht="22.8" customHeight="1">
      <c r="A132" s="12"/>
      <c r="B132" s="210"/>
      <c r="C132" s="211"/>
      <c r="D132" s="212" t="s">
        <v>76</v>
      </c>
      <c r="E132" s="224" t="s">
        <v>135</v>
      </c>
      <c r="F132" s="224" t="s">
        <v>147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SUM(P133:P134)</f>
        <v>0</v>
      </c>
      <c r="Q132" s="218"/>
      <c r="R132" s="219">
        <f>SUM(R133:R134)</f>
        <v>3.7025184000000007</v>
      </c>
      <c r="S132" s="218"/>
      <c r="T132" s="220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82</v>
      </c>
      <c r="AT132" s="222" t="s">
        <v>76</v>
      </c>
      <c r="AU132" s="222" t="s">
        <v>82</v>
      </c>
      <c r="AY132" s="221" t="s">
        <v>116</v>
      </c>
      <c r="BK132" s="223">
        <f>SUM(BK133:BK134)</f>
        <v>0</v>
      </c>
    </row>
    <row r="133" spans="1:65" s="2" customFormat="1" ht="16.5" customHeight="1">
      <c r="A133" s="35"/>
      <c r="B133" s="36"/>
      <c r="C133" s="226" t="s">
        <v>148</v>
      </c>
      <c r="D133" s="226" t="s">
        <v>118</v>
      </c>
      <c r="E133" s="227" t="s">
        <v>149</v>
      </c>
      <c r="F133" s="228" t="s">
        <v>150</v>
      </c>
      <c r="G133" s="229" t="s">
        <v>121</v>
      </c>
      <c r="H133" s="230">
        <v>5.44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42</v>
      </c>
      <c r="O133" s="88"/>
      <c r="P133" s="236">
        <f>O133*H133</f>
        <v>0</v>
      </c>
      <c r="Q133" s="236">
        <v>0.285</v>
      </c>
      <c r="R133" s="236">
        <f>Q133*H133</f>
        <v>1.5504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122</v>
      </c>
      <c r="AT133" s="238" t="s">
        <v>118</v>
      </c>
      <c r="AU133" s="238" t="s">
        <v>84</v>
      </c>
      <c r="AY133" s="14" t="s">
        <v>116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82</v>
      </c>
      <c r="BK133" s="239">
        <f>ROUND(I133*H133,2)</f>
        <v>0</v>
      </c>
      <c r="BL133" s="14" t="s">
        <v>122</v>
      </c>
      <c r="BM133" s="238" t="s">
        <v>151</v>
      </c>
    </row>
    <row r="134" spans="1:65" s="2" customFormat="1" ht="16.5" customHeight="1">
      <c r="A134" s="35"/>
      <c r="B134" s="36"/>
      <c r="C134" s="226" t="s">
        <v>140</v>
      </c>
      <c r="D134" s="226" t="s">
        <v>118</v>
      </c>
      <c r="E134" s="227" t="s">
        <v>152</v>
      </c>
      <c r="F134" s="228" t="s">
        <v>153</v>
      </c>
      <c r="G134" s="229" t="s">
        <v>121</v>
      </c>
      <c r="H134" s="230">
        <v>5.44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42</v>
      </c>
      <c r="O134" s="88"/>
      <c r="P134" s="236">
        <f>O134*H134</f>
        <v>0</v>
      </c>
      <c r="Q134" s="236">
        <v>0.39561</v>
      </c>
      <c r="R134" s="236">
        <f>Q134*H134</f>
        <v>2.1521184000000004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122</v>
      </c>
      <c r="AT134" s="238" t="s">
        <v>118</v>
      </c>
      <c r="AU134" s="238" t="s">
        <v>84</v>
      </c>
      <c r="AY134" s="14" t="s">
        <v>116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82</v>
      </c>
      <c r="BK134" s="239">
        <f>ROUND(I134*H134,2)</f>
        <v>0</v>
      </c>
      <c r="BL134" s="14" t="s">
        <v>122</v>
      </c>
      <c r="BM134" s="238" t="s">
        <v>154</v>
      </c>
    </row>
    <row r="135" spans="1:63" s="12" customFormat="1" ht="22.8" customHeight="1">
      <c r="A135" s="12"/>
      <c r="B135" s="210"/>
      <c r="C135" s="211"/>
      <c r="D135" s="212" t="s">
        <v>76</v>
      </c>
      <c r="E135" s="224" t="s">
        <v>140</v>
      </c>
      <c r="F135" s="224" t="s">
        <v>155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SUM(P136:P140)</f>
        <v>0</v>
      </c>
      <c r="Q135" s="218"/>
      <c r="R135" s="219">
        <f>SUM(R136:R140)</f>
        <v>0.44420999999999994</v>
      </c>
      <c r="S135" s="218"/>
      <c r="T135" s="220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82</v>
      </c>
      <c r="AT135" s="222" t="s">
        <v>76</v>
      </c>
      <c r="AU135" s="222" t="s">
        <v>82</v>
      </c>
      <c r="AY135" s="221" t="s">
        <v>116</v>
      </c>
      <c r="BK135" s="223">
        <f>SUM(BK136:BK140)</f>
        <v>0</v>
      </c>
    </row>
    <row r="136" spans="1:65" s="2" customFormat="1" ht="16.5" customHeight="1">
      <c r="A136" s="35"/>
      <c r="B136" s="36"/>
      <c r="C136" s="226" t="s">
        <v>156</v>
      </c>
      <c r="D136" s="226" t="s">
        <v>118</v>
      </c>
      <c r="E136" s="227" t="s">
        <v>157</v>
      </c>
      <c r="F136" s="228" t="s">
        <v>158</v>
      </c>
      <c r="G136" s="229" t="s">
        <v>159</v>
      </c>
      <c r="H136" s="230">
        <v>10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42</v>
      </c>
      <c r="O136" s="88"/>
      <c r="P136" s="236">
        <f>O136*H136</f>
        <v>0</v>
      </c>
      <c r="Q136" s="236">
        <v>0.00248</v>
      </c>
      <c r="R136" s="236">
        <f>Q136*H136</f>
        <v>0.0248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122</v>
      </c>
      <c r="AT136" s="238" t="s">
        <v>118</v>
      </c>
      <c r="AU136" s="238" t="s">
        <v>84</v>
      </c>
      <c r="AY136" s="14" t="s">
        <v>116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82</v>
      </c>
      <c r="BK136" s="239">
        <f>ROUND(I136*H136,2)</f>
        <v>0</v>
      </c>
      <c r="BL136" s="14" t="s">
        <v>122</v>
      </c>
      <c r="BM136" s="238" t="s">
        <v>160</v>
      </c>
    </row>
    <row r="137" spans="1:65" s="2" customFormat="1" ht="16.5" customHeight="1">
      <c r="A137" s="35"/>
      <c r="B137" s="36"/>
      <c r="C137" s="226" t="s">
        <v>161</v>
      </c>
      <c r="D137" s="226" t="s">
        <v>118</v>
      </c>
      <c r="E137" s="227" t="s">
        <v>162</v>
      </c>
      <c r="F137" s="228" t="s">
        <v>163</v>
      </c>
      <c r="G137" s="229" t="s">
        <v>164</v>
      </c>
      <c r="H137" s="230">
        <v>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42</v>
      </c>
      <c r="O137" s="88"/>
      <c r="P137" s="236">
        <f>O137*H137</f>
        <v>0</v>
      </c>
      <c r="Q137" s="236">
        <v>0.3409</v>
      </c>
      <c r="R137" s="236">
        <f>Q137*H137</f>
        <v>0.3409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122</v>
      </c>
      <c r="AT137" s="238" t="s">
        <v>118</v>
      </c>
      <c r="AU137" s="238" t="s">
        <v>84</v>
      </c>
      <c r="AY137" s="14" t="s">
        <v>116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82</v>
      </c>
      <c r="BK137" s="239">
        <f>ROUND(I137*H137,2)</f>
        <v>0</v>
      </c>
      <c r="BL137" s="14" t="s">
        <v>122</v>
      </c>
      <c r="BM137" s="238" t="s">
        <v>165</v>
      </c>
    </row>
    <row r="138" spans="1:65" s="2" customFormat="1" ht="16.5" customHeight="1">
      <c r="A138" s="35"/>
      <c r="B138" s="36"/>
      <c r="C138" s="240" t="s">
        <v>166</v>
      </c>
      <c r="D138" s="240" t="s">
        <v>136</v>
      </c>
      <c r="E138" s="241" t="s">
        <v>167</v>
      </c>
      <c r="F138" s="242" t="s">
        <v>168</v>
      </c>
      <c r="G138" s="243" t="s">
        <v>164</v>
      </c>
      <c r="H138" s="244">
        <v>1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42</v>
      </c>
      <c r="O138" s="88"/>
      <c r="P138" s="236">
        <f>O138*H138</f>
        <v>0</v>
      </c>
      <c r="Q138" s="236">
        <v>0.01941</v>
      </c>
      <c r="R138" s="236">
        <f>Q138*H138</f>
        <v>0.01941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140</v>
      </c>
      <c r="AT138" s="238" t="s">
        <v>136</v>
      </c>
      <c r="AU138" s="238" t="s">
        <v>84</v>
      </c>
      <c r="AY138" s="14" t="s">
        <v>116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82</v>
      </c>
      <c r="BK138" s="239">
        <f>ROUND(I138*H138,2)</f>
        <v>0</v>
      </c>
      <c r="BL138" s="14" t="s">
        <v>122</v>
      </c>
      <c r="BM138" s="238" t="s">
        <v>169</v>
      </c>
    </row>
    <row r="139" spans="1:65" s="2" customFormat="1" ht="16.5" customHeight="1">
      <c r="A139" s="35"/>
      <c r="B139" s="36"/>
      <c r="C139" s="240" t="s">
        <v>170</v>
      </c>
      <c r="D139" s="240" t="s">
        <v>136</v>
      </c>
      <c r="E139" s="241" t="s">
        <v>171</v>
      </c>
      <c r="F139" s="242" t="s">
        <v>172</v>
      </c>
      <c r="G139" s="243" t="s">
        <v>164</v>
      </c>
      <c r="H139" s="244">
        <v>1</v>
      </c>
      <c r="I139" s="245"/>
      <c r="J139" s="246">
        <f>ROUND(I139*H139,2)</f>
        <v>0</v>
      </c>
      <c r="K139" s="247"/>
      <c r="L139" s="248"/>
      <c r="M139" s="249" t="s">
        <v>1</v>
      </c>
      <c r="N139" s="250" t="s">
        <v>42</v>
      </c>
      <c r="O139" s="88"/>
      <c r="P139" s="236">
        <f>O139*H139</f>
        <v>0</v>
      </c>
      <c r="Q139" s="236">
        <v>0.0506</v>
      </c>
      <c r="R139" s="236">
        <f>Q139*H139</f>
        <v>0.0506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140</v>
      </c>
      <c r="AT139" s="238" t="s">
        <v>136</v>
      </c>
      <c r="AU139" s="238" t="s">
        <v>84</v>
      </c>
      <c r="AY139" s="14" t="s">
        <v>116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82</v>
      </c>
      <c r="BK139" s="239">
        <f>ROUND(I139*H139,2)</f>
        <v>0</v>
      </c>
      <c r="BL139" s="14" t="s">
        <v>122</v>
      </c>
      <c r="BM139" s="238" t="s">
        <v>173</v>
      </c>
    </row>
    <row r="140" spans="1:65" s="2" customFormat="1" ht="16.5" customHeight="1">
      <c r="A140" s="35"/>
      <c r="B140" s="36"/>
      <c r="C140" s="240" t="s">
        <v>174</v>
      </c>
      <c r="D140" s="240" t="s">
        <v>136</v>
      </c>
      <c r="E140" s="241" t="s">
        <v>175</v>
      </c>
      <c r="F140" s="242" t="s">
        <v>176</v>
      </c>
      <c r="G140" s="243" t="s">
        <v>164</v>
      </c>
      <c r="H140" s="244">
        <v>1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42</v>
      </c>
      <c r="O140" s="88"/>
      <c r="P140" s="236">
        <f>O140*H140</f>
        <v>0</v>
      </c>
      <c r="Q140" s="236">
        <v>0.0085</v>
      </c>
      <c r="R140" s="236">
        <f>Q140*H140</f>
        <v>0.0085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140</v>
      </c>
      <c r="AT140" s="238" t="s">
        <v>136</v>
      </c>
      <c r="AU140" s="238" t="s">
        <v>84</v>
      </c>
      <c r="AY140" s="14" t="s">
        <v>116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82</v>
      </c>
      <c r="BK140" s="239">
        <f>ROUND(I140*H140,2)</f>
        <v>0</v>
      </c>
      <c r="BL140" s="14" t="s">
        <v>122</v>
      </c>
      <c r="BM140" s="238" t="s">
        <v>177</v>
      </c>
    </row>
    <row r="141" spans="1:63" s="12" customFormat="1" ht="22.8" customHeight="1">
      <c r="A141" s="12"/>
      <c r="B141" s="210"/>
      <c r="C141" s="211"/>
      <c r="D141" s="212" t="s">
        <v>76</v>
      </c>
      <c r="E141" s="224" t="s">
        <v>156</v>
      </c>
      <c r="F141" s="224" t="s">
        <v>178</v>
      </c>
      <c r="G141" s="211"/>
      <c r="H141" s="211"/>
      <c r="I141" s="214"/>
      <c r="J141" s="225">
        <f>BK141</f>
        <v>0</v>
      </c>
      <c r="K141" s="211"/>
      <c r="L141" s="216"/>
      <c r="M141" s="217"/>
      <c r="N141" s="218"/>
      <c r="O141" s="218"/>
      <c r="P141" s="219">
        <f>SUM(P142:P144)</f>
        <v>0</v>
      </c>
      <c r="Q141" s="218"/>
      <c r="R141" s="219">
        <f>SUM(R142:R144)</f>
        <v>0</v>
      </c>
      <c r="S141" s="218"/>
      <c r="T141" s="220">
        <f>SUM(T142:T144)</f>
        <v>0.034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82</v>
      </c>
      <c r="AT141" s="222" t="s">
        <v>76</v>
      </c>
      <c r="AU141" s="222" t="s">
        <v>82</v>
      </c>
      <c r="AY141" s="221" t="s">
        <v>116</v>
      </c>
      <c r="BK141" s="223">
        <f>SUM(BK142:BK144)</f>
        <v>0</v>
      </c>
    </row>
    <row r="142" spans="1:65" s="2" customFormat="1" ht="16.5" customHeight="1">
      <c r="A142" s="35"/>
      <c r="B142" s="36"/>
      <c r="C142" s="226" t="s">
        <v>179</v>
      </c>
      <c r="D142" s="226" t="s">
        <v>118</v>
      </c>
      <c r="E142" s="227" t="s">
        <v>180</v>
      </c>
      <c r="F142" s="228" t="s">
        <v>181</v>
      </c>
      <c r="G142" s="229" t="s">
        <v>159</v>
      </c>
      <c r="H142" s="230">
        <v>24.8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42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122</v>
      </c>
      <c r="AT142" s="238" t="s">
        <v>118</v>
      </c>
      <c r="AU142" s="238" t="s">
        <v>84</v>
      </c>
      <c r="AY142" s="14" t="s">
        <v>116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82</v>
      </c>
      <c r="BK142" s="239">
        <f>ROUND(I142*H142,2)</f>
        <v>0</v>
      </c>
      <c r="BL142" s="14" t="s">
        <v>122</v>
      </c>
      <c r="BM142" s="238" t="s">
        <v>182</v>
      </c>
    </row>
    <row r="143" spans="1:65" s="2" customFormat="1" ht="16.5" customHeight="1">
      <c r="A143" s="35"/>
      <c r="B143" s="36"/>
      <c r="C143" s="226" t="s">
        <v>8</v>
      </c>
      <c r="D143" s="226" t="s">
        <v>118</v>
      </c>
      <c r="E143" s="227" t="s">
        <v>183</v>
      </c>
      <c r="F143" s="228" t="s">
        <v>184</v>
      </c>
      <c r="G143" s="229" t="s">
        <v>159</v>
      </c>
      <c r="H143" s="230">
        <v>24.8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42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122</v>
      </c>
      <c r="AT143" s="238" t="s">
        <v>118</v>
      </c>
      <c r="AU143" s="238" t="s">
        <v>84</v>
      </c>
      <c r="AY143" s="14" t="s">
        <v>116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82</v>
      </c>
      <c r="BK143" s="239">
        <f>ROUND(I143*H143,2)</f>
        <v>0</v>
      </c>
      <c r="BL143" s="14" t="s">
        <v>122</v>
      </c>
      <c r="BM143" s="238" t="s">
        <v>185</v>
      </c>
    </row>
    <row r="144" spans="1:65" s="2" customFormat="1" ht="16.5" customHeight="1">
      <c r="A144" s="35"/>
      <c r="B144" s="36"/>
      <c r="C144" s="226" t="s">
        <v>186</v>
      </c>
      <c r="D144" s="226" t="s">
        <v>118</v>
      </c>
      <c r="E144" s="227" t="s">
        <v>187</v>
      </c>
      <c r="F144" s="228" t="s">
        <v>188</v>
      </c>
      <c r="G144" s="229" t="s">
        <v>164</v>
      </c>
      <c r="H144" s="230">
        <v>1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42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0.034</v>
      </c>
      <c r="T144" s="237">
        <f>S144*H144</f>
        <v>0.034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122</v>
      </c>
      <c r="AT144" s="238" t="s">
        <v>118</v>
      </c>
      <c r="AU144" s="238" t="s">
        <v>84</v>
      </c>
      <c r="AY144" s="14" t="s">
        <v>116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82</v>
      </c>
      <c r="BK144" s="239">
        <f>ROUND(I144*H144,2)</f>
        <v>0</v>
      </c>
      <c r="BL144" s="14" t="s">
        <v>122</v>
      </c>
      <c r="BM144" s="238" t="s">
        <v>189</v>
      </c>
    </row>
    <row r="145" spans="1:63" s="12" customFormat="1" ht="22.8" customHeight="1">
      <c r="A145" s="12"/>
      <c r="B145" s="210"/>
      <c r="C145" s="211"/>
      <c r="D145" s="212" t="s">
        <v>76</v>
      </c>
      <c r="E145" s="224" t="s">
        <v>190</v>
      </c>
      <c r="F145" s="224" t="s">
        <v>191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SUM(P146:P150)</f>
        <v>0</v>
      </c>
      <c r="Q145" s="218"/>
      <c r="R145" s="219">
        <f>SUM(R146:R150)</f>
        <v>0</v>
      </c>
      <c r="S145" s="218"/>
      <c r="T145" s="220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82</v>
      </c>
      <c r="AT145" s="222" t="s">
        <v>76</v>
      </c>
      <c r="AU145" s="222" t="s">
        <v>82</v>
      </c>
      <c r="AY145" s="221" t="s">
        <v>116</v>
      </c>
      <c r="BK145" s="223">
        <f>SUM(BK146:BK150)</f>
        <v>0</v>
      </c>
    </row>
    <row r="146" spans="1:65" s="2" customFormat="1" ht="16.5" customHeight="1">
      <c r="A146" s="35"/>
      <c r="B146" s="36"/>
      <c r="C146" s="226" t="s">
        <v>192</v>
      </c>
      <c r="D146" s="226" t="s">
        <v>118</v>
      </c>
      <c r="E146" s="227" t="s">
        <v>193</v>
      </c>
      <c r="F146" s="228" t="s">
        <v>194</v>
      </c>
      <c r="G146" s="229" t="s">
        <v>139</v>
      </c>
      <c r="H146" s="230">
        <v>2.808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42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122</v>
      </c>
      <c r="AT146" s="238" t="s">
        <v>118</v>
      </c>
      <c r="AU146" s="238" t="s">
        <v>84</v>
      </c>
      <c r="AY146" s="14" t="s">
        <v>116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82</v>
      </c>
      <c r="BK146" s="239">
        <f>ROUND(I146*H146,2)</f>
        <v>0</v>
      </c>
      <c r="BL146" s="14" t="s">
        <v>122</v>
      </c>
      <c r="BM146" s="238" t="s">
        <v>195</v>
      </c>
    </row>
    <row r="147" spans="1:65" s="2" customFormat="1" ht="16.5" customHeight="1">
      <c r="A147" s="35"/>
      <c r="B147" s="36"/>
      <c r="C147" s="226" t="s">
        <v>196</v>
      </c>
      <c r="D147" s="226" t="s">
        <v>118</v>
      </c>
      <c r="E147" s="227" t="s">
        <v>197</v>
      </c>
      <c r="F147" s="228" t="s">
        <v>198</v>
      </c>
      <c r="G147" s="229" t="s">
        <v>139</v>
      </c>
      <c r="H147" s="230">
        <v>2.808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42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122</v>
      </c>
      <c r="AT147" s="238" t="s">
        <v>118</v>
      </c>
      <c r="AU147" s="238" t="s">
        <v>84</v>
      </c>
      <c r="AY147" s="14" t="s">
        <v>116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82</v>
      </c>
      <c r="BK147" s="239">
        <f>ROUND(I147*H147,2)</f>
        <v>0</v>
      </c>
      <c r="BL147" s="14" t="s">
        <v>122</v>
      </c>
      <c r="BM147" s="238" t="s">
        <v>199</v>
      </c>
    </row>
    <row r="148" spans="1:65" s="2" customFormat="1" ht="16.5" customHeight="1">
      <c r="A148" s="35"/>
      <c r="B148" s="36"/>
      <c r="C148" s="226" t="s">
        <v>200</v>
      </c>
      <c r="D148" s="226" t="s">
        <v>118</v>
      </c>
      <c r="E148" s="227" t="s">
        <v>201</v>
      </c>
      <c r="F148" s="228" t="s">
        <v>202</v>
      </c>
      <c r="G148" s="229" t="s">
        <v>139</v>
      </c>
      <c r="H148" s="230">
        <v>42.12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42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122</v>
      </c>
      <c r="AT148" s="238" t="s">
        <v>118</v>
      </c>
      <c r="AU148" s="238" t="s">
        <v>84</v>
      </c>
      <c r="AY148" s="14" t="s">
        <v>116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82</v>
      </c>
      <c r="BK148" s="239">
        <f>ROUND(I148*H148,2)</f>
        <v>0</v>
      </c>
      <c r="BL148" s="14" t="s">
        <v>122</v>
      </c>
      <c r="BM148" s="238" t="s">
        <v>203</v>
      </c>
    </row>
    <row r="149" spans="1:65" s="2" customFormat="1" ht="16.5" customHeight="1">
      <c r="A149" s="35"/>
      <c r="B149" s="36"/>
      <c r="C149" s="226" t="s">
        <v>204</v>
      </c>
      <c r="D149" s="226" t="s">
        <v>118</v>
      </c>
      <c r="E149" s="227" t="s">
        <v>205</v>
      </c>
      <c r="F149" s="228" t="s">
        <v>206</v>
      </c>
      <c r="G149" s="229" t="s">
        <v>139</v>
      </c>
      <c r="H149" s="230">
        <v>2.808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42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122</v>
      </c>
      <c r="AT149" s="238" t="s">
        <v>118</v>
      </c>
      <c r="AU149" s="238" t="s">
        <v>84</v>
      </c>
      <c r="AY149" s="14" t="s">
        <v>116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82</v>
      </c>
      <c r="BK149" s="239">
        <f>ROUND(I149*H149,2)</f>
        <v>0</v>
      </c>
      <c r="BL149" s="14" t="s">
        <v>122</v>
      </c>
      <c r="BM149" s="238" t="s">
        <v>207</v>
      </c>
    </row>
    <row r="150" spans="1:65" s="2" customFormat="1" ht="21.75" customHeight="1">
      <c r="A150" s="35"/>
      <c r="B150" s="36"/>
      <c r="C150" s="226" t="s">
        <v>7</v>
      </c>
      <c r="D150" s="226" t="s">
        <v>118</v>
      </c>
      <c r="E150" s="227" t="s">
        <v>208</v>
      </c>
      <c r="F150" s="228" t="s">
        <v>209</v>
      </c>
      <c r="G150" s="229" t="s">
        <v>139</v>
      </c>
      <c r="H150" s="230">
        <v>2.808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42</v>
      </c>
      <c r="O150" s="88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122</v>
      </c>
      <c r="AT150" s="238" t="s">
        <v>118</v>
      </c>
      <c r="AU150" s="238" t="s">
        <v>84</v>
      </c>
      <c r="AY150" s="14" t="s">
        <v>116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82</v>
      </c>
      <c r="BK150" s="239">
        <f>ROUND(I150*H150,2)</f>
        <v>0</v>
      </c>
      <c r="BL150" s="14" t="s">
        <v>122</v>
      </c>
      <c r="BM150" s="238" t="s">
        <v>210</v>
      </c>
    </row>
    <row r="151" spans="1:63" s="12" customFormat="1" ht="22.8" customHeight="1">
      <c r="A151" s="12"/>
      <c r="B151" s="210"/>
      <c r="C151" s="211"/>
      <c r="D151" s="212" t="s">
        <v>76</v>
      </c>
      <c r="E151" s="224" t="s">
        <v>211</v>
      </c>
      <c r="F151" s="224" t="s">
        <v>212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P152</f>
        <v>0</v>
      </c>
      <c r="Q151" s="218"/>
      <c r="R151" s="219">
        <f>R152</f>
        <v>0</v>
      </c>
      <c r="S151" s="218"/>
      <c r="T151" s="22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82</v>
      </c>
      <c r="AT151" s="222" t="s">
        <v>76</v>
      </c>
      <c r="AU151" s="222" t="s">
        <v>82</v>
      </c>
      <c r="AY151" s="221" t="s">
        <v>116</v>
      </c>
      <c r="BK151" s="223">
        <f>BK152</f>
        <v>0</v>
      </c>
    </row>
    <row r="152" spans="1:65" s="2" customFormat="1" ht="16.5" customHeight="1">
      <c r="A152" s="35"/>
      <c r="B152" s="36"/>
      <c r="C152" s="226" t="s">
        <v>213</v>
      </c>
      <c r="D152" s="226" t="s">
        <v>118</v>
      </c>
      <c r="E152" s="227" t="s">
        <v>214</v>
      </c>
      <c r="F152" s="228" t="s">
        <v>215</v>
      </c>
      <c r="G152" s="229" t="s">
        <v>139</v>
      </c>
      <c r="H152" s="230">
        <v>10.003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42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122</v>
      </c>
      <c r="AT152" s="238" t="s">
        <v>118</v>
      </c>
      <c r="AU152" s="238" t="s">
        <v>84</v>
      </c>
      <c r="AY152" s="14" t="s">
        <v>116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82</v>
      </c>
      <c r="BK152" s="239">
        <f>ROUND(I152*H152,2)</f>
        <v>0</v>
      </c>
      <c r="BL152" s="14" t="s">
        <v>122</v>
      </c>
      <c r="BM152" s="238" t="s">
        <v>216</v>
      </c>
    </row>
    <row r="153" spans="1:63" s="12" customFormat="1" ht="25.9" customHeight="1">
      <c r="A153" s="12"/>
      <c r="B153" s="210"/>
      <c r="C153" s="211"/>
      <c r="D153" s="212" t="s">
        <v>76</v>
      </c>
      <c r="E153" s="213" t="s">
        <v>217</v>
      </c>
      <c r="F153" s="213" t="s">
        <v>218</v>
      </c>
      <c r="G153" s="211"/>
      <c r="H153" s="211"/>
      <c r="I153" s="214"/>
      <c r="J153" s="215">
        <f>BK153</f>
        <v>0</v>
      </c>
      <c r="K153" s="211"/>
      <c r="L153" s="216"/>
      <c r="M153" s="217"/>
      <c r="N153" s="218"/>
      <c r="O153" s="218"/>
      <c r="P153" s="219">
        <f>P154</f>
        <v>0</v>
      </c>
      <c r="Q153" s="218"/>
      <c r="R153" s="219">
        <f>R154</f>
        <v>0</v>
      </c>
      <c r="S153" s="218"/>
      <c r="T153" s="220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135</v>
      </c>
      <c r="AT153" s="222" t="s">
        <v>76</v>
      </c>
      <c r="AU153" s="222" t="s">
        <v>77</v>
      </c>
      <c r="AY153" s="221" t="s">
        <v>116</v>
      </c>
      <c r="BK153" s="223">
        <f>BK154</f>
        <v>0</v>
      </c>
    </row>
    <row r="154" spans="1:63" s="12" customFormat="1" ht="22.8" customHeight="1">
      <c r="A154" s="12"/>
      <c r="B154" s="210"/>
      <c r="C154" s="211"/>
      <c r="D154" s="212" t="s">
        <v>76</v>
      </c>
      <c r="E154" s="224" t="s">
        <v>219</v>
      </c>
      <c r="F154" s="224" t="s">
        <v>220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P155</f>
        <v>0</v>
      </c>
      <c r="Q154" s="218"/>
      <c r="R154" s="219">
        <f>R155</f>
        <v>0</v>
      </c>
      <c r="S154" s="218"/>
      <c r="T154" s="220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135</v>
      </c>
      <c r="AT154" s="222" t="s">
        <v>76</v>
      </c>
      <c r="AU154" s="222" t="s">
        <v>82</v>
      </c>
      <c r="AY154" s="221" t="s">
        <v>116</v>
      </c>
      <c r="BK154" s="223">
        <f>BK155</f>
        <v>0</v>
      </c>
    </row>
    <row r="155" spans="1:65" s="2" customFormat="1" ht="16.5" customHeight="1">
      <c r="A155" s="35"/>
      <c r="B155" s="36"/>
      <c r="C155" s="226" t="s">
        <v>221</v>
      </c>
      <c r="D155" s="226" t="s">
        <v>118</v>
      </c>
      <c r="E155" s="227" t="s">
        <v>222</v>
      </c>
      <c r="F155" s="228" t="s">
        <v>220</v>
      </c>
      <c r="G155" s="229" t="s">
        <v>223</v>
      </c>
      <c r="H155" s="230">
        <v>1</v>
      </c>
      <c r="I155" s="231"/>
      <c r="J155" s="232">
        <f>ROUND(I155*H155,2)</f>
        <v>0</v>
      </c>
      <c r="K155" s="233"/>
      <c r="L155" s="41"/>
      <c r="M155" s="251" t="s">
        <v>1</v>
      </c>
      <c r="N155" s="252" t="s">
        <v>42</v>
      </c>
      <c r="O155" s="25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224</v>
      </c>
      <c r="AT155" s="238" t="s">
        <v>118</v>
      </c>
      <c r="AU155" s="238" t="s">
        <v>84</v>
      </c>
      <c r="AY155" s="14" t="s">
        <v>116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82</v>
      </c>
      <c r="BK155" s="239">
        <f>ROUND(I155*H155,2)</f>
        <v>0</v>
      </c>
      <c r="BL155" s="14" t="s">
        <v>224</v>
      </c>
      <c r="BM155" s="238" t="s">
        <v>225</v>
      </c>
    </row>
    <row r="156" spans="1:31" s="2" customFormat="1" ht="6.95" customHeight="1">
      <c r="A156" s="35"/>
      <c r="B156" s="63"/>
      <c r="C156" s="64"/>
      <c r="D156" s="64"/>
      <c r="E156" s="64"/>
      <c r="F156" s="64"/>
      <c r="G156" s="64"/>
      <c r="H156" s="64"/>
      <c r="I156" s="174"/>
      <c r="J156" s="64"/>
      <c r="K156" s="64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password="CC35" sheet="1" objects="1" scenarios="1" formatColumns="0" formatRows="0" autoFilter="0"/>
  <autoFilter ref="C121:K155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TOSHIBAC660\kucera</dc:creator>
  <cp:keywords/>
  <dc:description/>
  <cp:lastModifiedBy>TOSHIBAC660\kucera</cp:lastModifiedBy>
  <dcterms:created xsi:type="dcterms:W3CDTF">2020-05-12T17:35:20Z</dcterms:created>
  <dcterms:modified xsi:type="dcterms:W3CDTF">2020-05-12T17:35:23Z</dcterms:modified>
  <cp:category/>
  <cp:version/>
  <cp:contentType/>
  <cp:contentStatus/>
</cp:coreProperties>
</file>