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20-05-2022 - ZŠ Lidická -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'20-05-2022 - ZŠ Lidická -...'!$C$126:$K$203</definedName>
    <definedName name="_xlnm.Print_Area" localSheetId="1">'20-05-2022 - ZŠ Lidická -...'!$C$82:$J$110,'20-05-2022 - ZŠ Lidická -...'!$C$116:$J$203</definedName>
    <definedName name="_xlnm.Print_Titles" localSheetId="0">'Rekapitulace zakázky'!$92:$92</definedName>
    <definedName name="_xlnm.Print_Titles" localSheetId="1">'20-05-2022 - ZŠ Lidická -...'!$126:$126</definedName>
  </definedNames>
  <calcPr fullCalcOnLoad="1"/>
</workbook>
</file>

<file path=xl/sharedStrings.xml><?xml version="1.0" encoding="utf-8"?>
<sst xmlns="http://schemas.openxmlformats.org/spreadsheetml/2006/main" count="1210" uniqueCount="391">
  <si>
    <t>Export Komplet</t>
  </si>
  <si>
    <t/>
  </si>
  <si>
    <t>2.0</t>
  </si>
  <si>
    <t>ZAMOK</t>
  </si>
  <si>
    <t>False</t>
  </si>
  <si>
    <t>{2fe92d00-efc0-458c-a2fa-03d292f84cad}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</si>
  <si>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</si>
  <si>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</si>
  <si>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</si>
  <si>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</si>
  <si>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</si>
  <si>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</si>
  <si>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</si>
  <si>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</si>
  <si>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20-05-2022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</si>
  <si>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</si>
  <si>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</si>
  <si>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ZŠ Lidická - dvorek u školních dílen</t>
  </si>
  <si>
    <t>KSO:</t>
  </si>
  <si>
    <t>CC-CZ:</t>
  </si>
  <si>
    <t>Místo:</t>
  </si>
  <si>
    <t>ZŠ Lidická</t>
  </si>
  <si>
    <t>Datum:</t>
  </si>
  <si>
    <t>31. 5. 2022</t>
  </si>
  <si>
    <t>Zadavatel:</t>
  </si>
  <si>
    <t>IČ:</t>
  </si>
  <si>
    <t>MU Bílina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</si>
  <si>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</si>
  <si>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</si>
  <si>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</si>
  <si>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</si>
  <si>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</si>
  <si>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</si>
  <si>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</si>
  <si>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</si>
  <si>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</si>
  <si>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</si>
  <si>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</si>
  <si>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</si>
  <si>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</si>
  <si>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</si>
  <si>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</si>
  <si>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</si>
  <si>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</si>
  <si>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</si>
  <si>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</si>
  <si>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</si>
  <si>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</si>
  <si>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</si>
  <si>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</si>
  <si>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</si>
  <si>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</si>
  <si>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</si>
  <si>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</si>
  <si>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</si>
  <si>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</si>
  <si>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</si>
  <si>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</si>
  <si>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</si>
  <si>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</si>
  <si>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</si>
  <si>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</si>
  <si>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</si>
  <si>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</si>
  <si>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</si>
  <si>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</si>
  <si>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</si>
  <si>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</si>
  <si>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</si>
  <si>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</si>
  <si>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</si>
  <si>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</si>
  <si>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</si>
  <si>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</si>
  <si>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</si>
  <si>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</si>
  <si>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</si>
  <si>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</si>
  <si>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</si>
  <si>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</si>
  <si>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</si>
  <si>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</si>
  <si>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</si>
  <si>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</si>
  <si>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</si>
  <si>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</si>
  <si>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</si>
  <si>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</si>
  <si>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</si>
  <si>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</si>
  <si>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</si>
  <si>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</si>
  <si>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</si>
  <si>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</si>
  <si>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</si>
  <si>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</si>
  <si>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</si>
  <si>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</si>
  <si>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</si>
  <si>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</si>
  <si>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</si>
  <si>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764 - Konstrukce klempířské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</si>
  <si>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</si>
  <si>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</si>
  <si>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</si>
  <si>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</si>
  <si>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</si>
  <si>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</si>
  <si>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</si>
  <si>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</si>
  <si>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</si>
  <si>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</si>
  <si>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</si>
  <si>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</si>
  <si>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</si>
  <si>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</si>
  <si>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</si>
  <si>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</si>
  <si>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</si>
  <si>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</si>
  <si>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</si>
  <si>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</si>
  <si>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</si>
  <si>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Vykopávky v uzavřených prostorech v hornině třídy těžitelnosti I skupiny 1 až 3 ručně</t>
  </si>
  <si>
    <t>m3</t>
  </si>
  <si>
    <t>4</t>
  </si>
  <si>
    <t>978052650</t>
  </si>
  <si>
    <t>161111502</t>
  </si>
  <si>
    <t>Svislé přemístění výkopku z horniny třídy těžitelnosti I skupiny 1 až 3 hl výkopu přes 3 do 6 m nošením</t>
  </si>
  <si>
    <t>-179942471</t>
  </si>
  <si>
    <t>3</t>
  </si>
  <si>
    <t>162211311</t>
  </si>
  <si>
    <t>Vodorovné přemístění výkopku z horniny třídy těžitelnosti I skupiny 1 až 3 stavebním kolečkem do 10 m</t>
  </si>
  <si>
    <t>791472589</t>
  </si>
  <si>
    <t>162211319</t>
  </si>
  <si>
    <t>Příplatek k vodorovnému přemístění výkopku z horniny třídy těžitelnosti I skupiny 1 až 3 stavebním kolečkem za každých dalších 10 m</t>
  </si>
  <si>
    <t>-1688927747</t>
  </si>
  <si>
    <t>5</t>
  </si>
  <si>
    <t>162751117</t>
  </si>
  <si>
    <t>Vodorovné přemístění přes 9 000 do 10000 m výkopku/sypaniny z horniny třídy těžitelnosti I skupiny 1 až 3</t>
  </si>
  <si>
    <t>467853681</t>
  </si>
  <si>
    <t>6</t>
  </si>
  <si>
    <t>162751119</t>
  </si>
  <si>
    <t>Příplatek k vodorovnému přemístění výkopku/sypaniny z horniny třídy těžitelnosti I skupiny 1 až 3 ZKD 1000 m přes 10000 m</t>
  </si>
  <si>
    <t>1194439421</t>
  </si>
  <si>
    <t>7</t>
  </si>
  <si>
    <t>171201221</t>
  </si>
  <si>
    <t>Poplatek za uložení na skládce (skládkovné) zeminy a kamení kód odpadu 17 05 04</t>
  </si>
  <si>
    <t>t</t>
  </si>
  <si>
    <t>1348108077</t>
  </si>
  <si>
    <t>8</t>
  </si>
  <si>
    <t>171251201</t>
  </si>
  <si>
    <t>Uložení sypaniny na skládky nebo meziskládky</t>
  </si>
  <si>
    <t>-321420816</t>
  </si>
  <si>
    <t>9</t>
  </si>
  <si>
    <t>175111101</t>
  </si>
  <si>
    <t>Obsypání potrubí ručně sypaninou bez prohození, uloženou do 3 m</t>
  </si>
  <si>
    <t>1209384452</t>
  </si>
  <si>
    <t>10</t>
  </si>
  <si>
    <t>M</t>
  </si>
  <si>
    <t>58337303</t>
  </si>
  <si>
    <t>štěrkopísek frakce 0/8</t>
  </si>
  <si>
    <t>-796202247</t>
  </si>
  <si>
    <t>11</t>
  </si>
  <si>
    <t>175111201</t>
  </si>
  <si>
    <t>Obsypání objektu nad přilehlým původním terénem sypaninou bez prohození, uloženou do 3 m ručně</t>
  </si>
  <si>
    <t>-1679553393</t>
  </si>
  <si>
    <t>Zakládání</t>
  </si>
  <si>
    <t>12</t>
  </si>
  <si>
    <t>213311151</t>
  </si>
  <si>
    <t>Polštáře zhutněné pod základy ze štěrkodrti netříděné</t>
  </si>
  <si>
    <t>672013451</t>
  </si>
  <si>
    <t>Vodorovné konstrukce</t>
  </si>
  <si>
    <t>13</t>
  </si>
  <si>
    <t>451573111</t>
  </si>
  <si>
    <t>Lože pod potrubí otevřený výkop ze štěrkopísku</t>
  </si>
  <si>
    <t>-820049510</t>
  </si>
  <si>
    <t>Úpravy povrchů, podlahy a osazování výplní</t>
  </si>
  <si>
    <t>14</t>
  </si>
  <si>
    <t>622131121</t>
  </si>
  <si>
    <t>Penetrační nátěr vnějších stěn nanášený ručně</t>
  </si>
  <si>
    <t>m2</t>
  </si>
  <si>
    <t>-2101407022</t>
  </si>
  <si>
    <t>622131151</t>
  </si>
  <si>
    <t>Sanační postřik vnějších stěn nanášený celoplošně ručně</t>
  </si>
  <si>
    <t>1664030824</t>
  </si>
  <si>
    <t>16</t>
  </si>
  <si>
    <t>622324411.WBR.001</t>
  </si>
  <si>
    <t>Sanační podkladní omítka webersan vyrovnávací WTA vnějších stěn nanášená ručně</t>
  </si>
  <si>
    <t>-1071999637</t>
  </si>
  <si>
    <t>17</t>
  </si>
  <si>
    <t>622325121.WBR.001</t>
  </si>
  <si>
    <t>Sanační jádrová omítka webersan WTA vnějších stěn nanášená ručně</t>
  </si>
  <si>
    <t>-2136072625</t>
  </si>
  <si>
    <t>18</t>
  </si>
  <si>
    <t>622328231.WBR.001</t>
  </si>
  <si>
    <t>Potažení vnějších stěn sanačním štukem webersan 600 tloušťky do 3 mm</t>
  </si>
  <si>
    <t>1458395408</t>
  </si>
  <si>
    <t>19</t>
  </si>
  <si>
    <t>631311125</t>
  </si>
  <si>
    <t>Mazanina tl přes 80 do 120 mm z betonu prostého bez zvýšených nároků na prostředí tř. C 20/25</t>
  </si>
  <si>
    <t>724280318</t>
  </si>
  <si>
    <t>20</t>
  </si>
  <si>
    <t>631319012</t>
  </si>
  <si>
    <t>Příplatek k mazanině tl přes 80 do 120 mm za přehlazení povrchu</t>
  </si>
  <si>
    <t>-636948943</t>
  </si>
  <si>
    <t>631319173</t>
  </si>
  <si>
    <t>Příplatek k mazanině tl přes 80 do 120 mm za stržení povrchu spodní vrstvy před vložením výztuže</t>
  </si>
  <si>
    <t>1000391947</t>
  </si>
  <si>
    <t>22</t>
  </si>
  <si>
    <t>631362024</t>
  </si>
  <si>
    <t>Výztuž mazanin z kompozitních sítí D drátu 8 mm velikost ok 150 x 150 mm</t>
  </si>
  <si>
    <t>756080309</t>
  </si>
  <si>
    <t>Trubní vedení</t>
  </si>
  <si>
    <t>23</t>
  </si>
  <si>
    <t>871275211</t>
  </si>
  <si>
    <t>Kanalizační potrubí z tvrdého PVC jednovrstvé tuhost třídy SN4 DN 125, propojení svodu</t>
  </si>
  <si>
    <t>m</t>
  </si>
  <si>
    <t>-1058604864</t>
  </si>
  <si>
    <t>24</t>
  </si>
  <si>
    <t>877265271</t>
  </si>
  <si>
    <t>Montáž lapače střešních splavenin z tvrdého PVC-systém KG DN 110</t>
  </si>
  <si>
    <t>kus</t>
  </si>
  <si>
    <t>1731644950</t>
  </si>
  <si>
    <t>25</t>
  </si>
  <si>
    <t>HLE.HL660E</t>
  </si>
  <si>
    <t>Lapač střešních splavenin DN125/110, s košem pro zachytávání nečistot, ZU - suchá klapka, s čistícím víčkem a těsnicím kroužkem pr.  75/90/100/110/120mm</t>
  </si>
  <si>
    <t>525257120</t>
  </si>
  <si>
    <t>26</t>
  </si>
  <si>
    <t>877275211</t>
  </si>
  <si>
    <t>Montáž tvarovek z tvrdého PVC-systém KG nebo z polypropylenu-systém KG 2000 jednoosé DN 125</t>
  </si>
  <si>
    <t>-2137710815</t>
  </si>
  <si>
    <t>27</t>
  </si>
  <si>
    <t>28611358</t>
  </si>
  <si>
    <t>koleno kanalizace PVC KG 125x87°</t>
  </si>
  <si>
    <t>1302719856</t>
  </si>
  <si>
    <t>Ostatní konstrukce a práce, bourání</t>
  </si>
  <si>
    <t>28</t>
  </si>
  <si>
    <t>953941210</t>
  </si>
  <si>
    <t>Osazování kovových poklopů s rámy pl do 1 m2</t>
  </si>
  <si>
    <t>82448028</t>
  </si>
  <si>
    <t>29</t>
  </si>
  <si>
    <t>965042131</t>
  </si>
  <si>
    <t>Bourání podkladů pod dlažby nebo mazanin betonových nebo z litého asfaltu tl do 100 mm pl do 4 m2</t>
  </si>
  <si>
    <t>1360999388</t>
  </si>
  <si>
    <t>30</t>
  </si>
  <si>
    <t>976085411</t>
  </si>
  <si>
    <t>Vybourání kanalizačních rámů včetně poklopů nebo mříží pl přes 0,6 m2</t>
  </si>
  <si>
    <t>1238231038</t>
  </si>
  <si>
    <t>31</t>
  </si>
  <si>
    <t>978015391</t>
  </si>
  <si>
    <t>Otlučení (osekání) vnější vápenné nebo vápenocementové omítky stupně členitosti 1 a 2 v rozsahu přes 80 do 100 %</t>
  </si>
  <si>
    <t>1458913043</t>
  </si>
  <si>
    <t>32</t>
  </si>
  <si>
    <t>978023411</t>
  </si>
  <si>
    <t>Vyškrabání spár zdiva cihelného mimo komínového</t>
  </si>
  <si>
    <t>93135561</t>
  </si>
  <si>
    <t>33</t>
  </si>
  <si>
    <t>985131311</t>
  </si>
  <si>
    <t>Ruční dočištění ploch stěn, rubu kleneb a podlah ocelových kartáči</t>
  </si>
  <si>
    <t>-1413534033</t>
  </si>
  <si>
    <t>997</t>
  </si>
  <si>
    <t>Přesun sutě</t>
  </si>
  <si>
    <t>34</t>
  </si>
  <si>
    <t>997013211</t>
  </si>
  <si>
    <t>Vnitrostaveništní doprava suti a vybouraných hmot pro budovy v do 6 m ručně</t>
  </si>
  <si>
    <t>202002321</t>
  </si>
  <si>
    <t>35</t>
  </si>
  <si>
    <t>997013219</t>
  </si>
  <si>
    <t>Příplatek k vnitrostaveništní dopravě suti a vybouraných hmot za zvětšenou dopravu suti ZKD 10 m</t>
  </si>
  <si>
    <t>-1098866500</t>
  </si>
  <si>
    <t>36</t>
  </si>
  <si>
    <t>997013501</t>
  </si>
  <si>
    <t>Odvoz suti a vybouraných hmot na skládku nebo meziskládku do 1 km se složením</t>
  </si>
  <si>
    <t>455340898</t>
  </si>
  <si>
    <t>37</t>
  </si>
  <si>
    <t>997013509</t>
  </si>
  <si>
    <t>Příplatek k odvozu suti a vybouraných hmot na skládku ZKD 1 km přes 1 km</t>
  </si>
  <si>
    <t>-1327714972</t>
  </si>
  <si>
    <t>38</t>
  </si>
  <si>
    <t>997013601</t>
  </si>
  <si>
    <t>Poplatek za uložení na skládce (skládkovné) stavebního odpadu betonového kód odpadu 17 01 01</t>
  </si>
  <si>
    <t>-1125765468</t>
  </si>
  <si>
    <t>39</t>
  </si>
  <si>
    <t>997013603</t>
  </si>
  <si>
    <t>Poplatek za uložení na skládce (skládkovné) stavebního odpadu cihelného kód odpadu 17 01 02</t>
  </si>
  <si>
    <t>-1219514719</t>
  </si>
  <si>
    <t>998</t>
  </si>
  <si>
    <t>Přesun hmot</t>
  </si>
  <si>
    <t>40</t>
  </si>
  <si>
    <t>998018001</t>
  </si>
  <si>
    <t>Přesun hmot ruční pro budovy v do 6 m</t>
  </si>
  <si>
    <t>-1980653337</t>
  </si>
  <si>
    <t>PSV</t>
  </si>
  <si>
    <t>Práce a dodávky PSV</t>
  </si>
  <si>
    <t>711</t>
  </si>
  <si>
    <t>Izolace proti vodě, vlhkosti a plynům</t>
  </si>
  <si>
    <t>41</t>
  </si>
  <si>
    <t>711161273</t>
  </si>
  <si>
    <t>Provedení izolace proti zemní vlhkosti svislé z nopové fólie</t>
  </si>
  <si>
    <t>-831859349</t>
  </si>
  <si>
    <t>42</t>
  </si>
  <si>
    <t>GTA.1750174</t>
  </si>
  <si>
    <t>Guttabeta N  1,0x20m</t>
  </si>
  <si>
    <t>1146562241</t>
  </si>
  <si>
    <t>43</t>
  </si>
  <si>
    <t>711161383.GTA</t>
  </si>
  <si>
    <t>Izolace proti zemní vlhkosti nopovou fólií ukončení horní lištou GUTTABETA lišta N</t>
  </si>
  <si>
    <t>1871172182</t>
  </si>
  <si>
    <t>44</t>
  </si>
  <si>
    <t>711161391</t>
  </si>
  <si>
    <t>Izolace proti zemní vlhkosti připevnění folie hřeby</t>
  </si>
  <si>
    <t>-2113588344</t>
  </si>
  <si>
    <t>721</t>
  </si>
  <si>
    <t>Zdravotechnika - vnitřní kanalizace</t>
  </si>
  <si>
    <t>45</t>
  </si>
  <si>
    <t>721171915</t>
  </si>
  <si>
    <t>Potrubí z PP propojení potrubí DN 110</t>
  </si>
  <si>
    <t>780985418</t>
  </si>
  <si>
    <t>46</t>
  </si>
  <si>
    <t>721171916</t>
  </si>
  <si>
    <t>Potrubí z PP propojení potrubí DN 125</t>
  </si>
  <si>
    <t>-1326942152</t>
  </si>
  <si>
    <t>47</t>
  </si>
  <si>
    <t>721210818</t>
  </si>
  <si>
    <t>Demontáž vpustí  DN 100</t>
  </si>
  <si>
    <t>1509842450</t>
  </si>
  <si>
    <t>48</t>
  </si>
  <si>
    <t>721211913</t>
  </si>
  <si>
    <t>Montáž vpustí podlahových DN 110 ostatní typ</t>
  </si>
  <si>
    <t>1466785308</t>
  </si>
  <si>
    <t>49</t>
  </si>
  <si>
    <t>HLE.HL317</t>
  </si>
  <si>
    <t>Podlahová vpust DN50/75/110 se svislým odtokem s pevnou izolační přírubou, ZU standard, plast 147x147mm/ nerez 138x138mm, sítko</t>
  </si>
  <si>
    <t>-1749020299</t>
  </si>
  <si>
    <t>764</t>
  </si>
  <si>
    <t>Konstrukce klempířské</t>
  </si>
  <si>
    <t>50</t>
  </si>
  <si>
    <t>764002851</t>
  </si>
  <si>
    <t>Demontáž oplechování parapetů do suti</t>
  </si>
  <si>
    <t>1150336062</t>
  </si>
  <si>
    <t>51</t>
  </si>
  <si>
    <t>764247344</t>
  </si>
  <si>
    <t>Oplechování parapetů oblých nebo ze segmentů celoplošně lepené z TiZn lesklého plechu rš 330 mm</t>
  </si>
  <si>
    <t>-1450485054</t>
  </si>
  <si>
    <t>783</t>
  </si>
  <si>
    <t>Dokončovací práce - nátěry</t>
  </si>
  <si>
    <t>52</t>
  </si>
  <si>
    <t>783000101</t>
  </si>
  <si>
    <t>Ochrana podlah nebo vodorovných ploch při provádění nátěrů olepením páskou nebo fólií</t>
  </si>
  <si>
    <t>-406792607</t>
  </si>
  <si>
    <t>53</t>
  </si>
  <si>
    <t>HST.5907758510896</t>
  </si>
  <si>
    <t>fasádní páska 48 mm / 20 m oranžová</t>
  </si>
  <si>
    <t>-1278660877</t>
  </si>
  <si>
    <t>54</t>
  </si>
  <si>
    <t>783823133</t>
  </si>
  <si>
    <t>Penetrační silikátový nátěr hladkých, tenkovrstvých zrnitých nebo štukových omítek</t>
  </si>
  <si>
    <t>-848392396</t>
  </si>
  <si>
    <t>55</t>
  </si>
  <si>
    <t>783826313</t>
  </si>
  <si>
    <t>Silikátový nátěr omítek</t>
  </si>
  <si>
    <t>-1352468876</t>
  </si>
  <si>
    <t>56</t>
  </si>
  <si>
    <t>783897603</t>
  </si>
  <si>
    <t>Příplatek k cenám dvojnásobného krycího nátěru omítek za provedení styku 2 barev</t>
  </si>
  <si>
    <t>-1911029234</t>
  </si>
  <si>
    <t>57</t>
  </si>
  <si>
    <t>783897611</t>
  </si>
  <si>
    <t>Příplatek k cenám dvojnásobného krycího nátěru omítek za barevné provedení v odstínu středně sytém</t>
  </si>
  <si>
    <t>1798127974</t>
  </si>
  <si>
    <t>58</t>
  </si>
  <si>
    <t>783901551</t>
  </si>
  <si>
    <t>Omytí tlakovou vodou betonových podlah před provedením nátěru</t>
  </si>
  <si>
    <t>-1986231819</t>
  </si>
  <si>
    <t>59</t>
  </si>
  <si>
    <t>783923161</t>
  </si>
  <si>
    <t>Penetrační akrylátový nátěr pórovitých betonových podlah</t>
  </si>
  <si>
    <t>1366458401</t>
  </si>
  <si>
    <t>60</t>
  </si>
  <si>
    <t>783927161</t>
  </si>
  <si>
    <t>Krycí dvojnásobný akrylátový nátěr betonové podlahy</t>
  </si>
  <si>
    <t>729253554</t>
  </si>
  <si>
    <t>HZS</t>
  </si>
  <si>
    <t>Hodinové zúčtovací sazby</t>
  </si>
  <si>
    <t>61</t>
  </si>
  <si>
    <t>HZS2132</t>
  </si>
  <si>
    <t>Hodinová zúčtovací sazba zámečník - podepření, příp. dem. a mont.schodiště</t>
  </si>
  <si>
    <t>hod</t>
  </si>
  <si>
    <t>512</t>
  </si>
  <si>
    <t>1786627533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</si>
</sst>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20-05-2022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ZŠ Lidická - dvorek u školních dílen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ZŠ Lidická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31. 5. 2022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MU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0" s="7" customFormat="1" ht="24.75" customHeight="1">
      <c r="A95" s="115" t="s">
        <v>78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'20-05-2022 - ZŠ Lidická -...'!J28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79</v>
      </c>
      <c r="AR95" s="122"/>
      <c r="AS95" s="123">
        <v>0</v>
      </c>
      <c r="AT95" s="124">
        <f>ROUND(SUM(AV95:AW95),2)</f>
        <v>0</v>
      </c>
      <c r="AU95" s="125">
        <f>'20-05-2022 - ZŠ Lidická -...'!P127</f>
        <v>0</v>
      </c>
      <c r="AV95" s="124">
        <f>'20-05-2022 - ZŠ Lidická -...'!J31</f>
        <v>0</v>
      </c>
      <c r="AW95" s="124">
        <f>'20-05-2022 - ZŠ Lidická -...'!J32</f>
        <v>0</v>
      </c>
      <c r="AX95" s="124">
        <f>'20-05-2022 - ZŠ Lidická -...'!J33</f>
        <v>0</v>
      </c>
      <c r="AY95" s="124">
        <f>'20-05-2022 - ZŠ Lidická -...'!J34</f>
        <v>0</v>
      </c>
      <c r="AZ95" s="124">
        <f>'20-05-2022 - ZŠ Lidická -...'!F31</f>
        <v>0</v>
      </c>
      <c r="BA95" s="124">
        <f>'20-05-2022 - ZŠ Lidická -...'!F32</f>
        <v>0</v>
      </c>
      <c r="BB95" s="124">
        <f>'20-05-2022 - ZŠ Lidická -...'!F33</f>
        <v>0</v>
      </c>
      <c r="BC95" s="124">
        <f>'20-05-2022 - ZŠ Lidická -...'!F34</f>
        <v>0</v>
      </c>
      <c r="BD95" s="126">
        <f>'20-05-2022 - ZŠ Lidická -...'!F35</f>
        <v>0</v>
      </c>
      <c r="BE95" s="7"/>
      <c r="BT95" s="127" t="s">
        <v>80</v>
      </c>
      <c r="BU95" s="127" t="s">
        <v>81</v>
      </c>
      <c r="BV95" s="127" t="s">
        <v>76</v>
      </c>
      <c r="BW95" s="127" t="s">
        <v>5</v>
      </c>
      <c r="BX95" s="127" t="s">
        <v>77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-05-2022 - ZŠ Lidická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82</v>
      </c>
    </row>
    <row r="4" spans="2:46" s="1" customFormat="1" ht="24.95" customHeight="1" hidden="1">
      <c r="B4" s="17"/>
      <c r="D4" s="130" t="s">
        <v>83</v>
      </c>
      <c r="L4" s="17"/>
      <c r="M4" s="131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 hidden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 hidden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 hidden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zakázky'!AN8</f>
        <v>31. 5. 2022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 hidden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 hidden="1">
      <c r="A13" s="35"/>
      <c r="B13" s="41"/>
      <c r="C13" s="35"/>
      <c r="D13" s="35"/>
      <c r="E13" s="134" t="s">
        <v>26</v>
      </c>
      <c r="F13" s="35"/>
      <c r="G13" s="35"/>
      <c r="H13" s="35"/>
      <c r="I13" s="132" t="s">
        <v>27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 hidden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1"/>
      <c r="C15" s="35"/>
      <c r="D15" s="132" t="s">
        <v>28</v>
      </c>
      <c r="E15" s="35"/>
      <c r="F15" s="35"/>
      <c r="G15" s="35"/>
      <c r="H15" s="35"/>
      <c r="I15" s="132" t="s">
        <v>25</v>
      </c>
      <c r="J15" s="30" t="str">
        <f>'Rekapitulace zakázky'!AN13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 hidden="1">
      <c r="A16" s="35"/>
      <c r="B16" s="41"/>
      <c r="C16" s="35"/>
      <c r="D16" s="35"/>
      <c r="E16" s="30" t="str">
        <f>'Rekapitulace zakázky'!E14</f>
        <v>Vyplň údaj</v>
      </c>
      <c r="F16" s="134"/>
      <c r="G16" s="134"/>
      <c r="H16" s="134"/>
      <c r="I16" s="132" t="s">
        <v>27</v>
      </c>
      <c r="J16" s="30" t="str">
        <f>'Rekapitulace zakázky'!AN14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 hidden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1"/>
      <c r="C18" s="35"/>
      <c r="D18" s="132" t="s">
        <v>30</v>
      </c>
      <c r="E18" s="35"/>
      <c r="F18" s="35"/>
      <c r="G18" s="35"/>
      <c r="H18" s="35"/>
      <c r="I18" s="132" t="s">
        <v>25</v>
      </c>
      <c r="J18" s="134" t="str">
        <f>IF('Rekapitulace zakázky'!AN16="","",'Rekapitulace zakázky'!AN16)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1"/>
      <c r="C19" s="35"/>
      <c r="D19" s="35"/>
      <c r="E19" s="134" t="str">
        <f>IF('Rekapitulace zakázky'!E17="","",'Rekapitulace zakázky'!E17)</f>
        <v xml:space="preserve"> </v>
      </c>
      <c r="F19" s="35"/>
      <c r="G19" s="35"/>
      <c r="H19" s="35"/>
      <c r="I19" s="132" t="s">
        <v>27</v>
      </c>
      <c r="J19" s="134" t="str">
        <f>IF('Rekapitulace zakázky'!AN17="","",'Rekapitulace zakázky'!AN17)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1"/>
      <c r="C21" s="35"/>
      <c r="D21" s="132" t="s">
        <v>33</v>
      </c>
      <c r="E21" s="35"/>
      <c r="F21" s="35"/>
      <c r="G21" s="35"/>
      <c r="H21" s="35"/>
      <c r="I21" s="132" t="s">
        <v>25</v>
      </c>
      <c r="J21" s="134" t="str">
        <f>IF('Rekapitulace zakázky'!AN19="","",'Rekapitulace zakázky'!AN19)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1"/>
      <c r="C22" s="35"/>
      <c r="D22" s="35"/>
      <c r="E22" s="134" t="str">
        <f>IF('Rekapitulace zakázky'!E20="","",'Rekapitulace zakázky'!E20)</f>
        <v xml:space="preserve"> </v>
      </c>
      <c r="F22" s="35"/>
      <c r="G22" s="35"/>
      <c r="H22" s="35"/>
      <c r="I22" s="132" t="s">
        <v>27</v>
      </c>
      <c r="J22" s="134" t="str">
        <f>IF('Rekapitulace zakázky'!AN20="","",'Rekapitulace zakázky'!AN20)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 hidden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 hidden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 hidden="1">
      <c r="A28" s="35"/>
      <c r="B28" s="41"/>
      <c r="C28" s="35"/>
      <c r="D28" s="141" t="s">
        <v>35</v>
      </c>
      <c r="E28" s="35"/>
      <c r="F28" s="35"/>
      <c r="G28" s="35"/>
      <c r="H28" s="35"/>
      <c r="I28" s="35"/>
      <c r="J28" s="142">
        <f>ROUND(J127,2)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 hidden="1">
      <c r="A30" s="35"/>
      <c r="B30" s="41"/>
      <c r="C30" s="35"/>
      <c r="D30" s="35"/>
      <c r="E30" s="35"/>
      <c r="F30" s="143" t="s">
        <v>37</v>
      </c>
      <c r="G30" s="35"/>
      <c r="H30" s="35"/>
      <c r="I30" s="143" t="s">
        <v>36</v>
      </c>
      <c r="J30" s="143" t="s">
        <v>38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 hidden="1">
      <c r="A31" s="35"/>
      <c r="B31" s="41"/>
      <c r="C31" s="35"/>
      <c r="D31" s="144" t="s">
        <v>39</v>
      </c>
      <c r="E31" s="132" t="s">
        <v>40</v>
      </c>
      <c r="F31" s="145">
        <f>ROUND((SUM(BE127:BE203)),2)</f>
        <v>0</v>
      </c>
      <c r="G31" s="35"/>
      <c r="H31" s="35"/>
      <c r="I31" s="146">
        <v>0.21</v>
      </c>
      <c r="J31" s="145">
        <f>ROUND(((SUM(BE127:BE203))*I31),2)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132" t="s">
        <v>41</v>
      </c>
      <c r="F32" s="145">
        <f>ROUND((SUM(BF127:BF203)),2)</f>
        <v>0</v>
      </c>
      <c r="G32" s="35"/>
      <c r="H32" s="35"/>
      <c r="I32" s="146">
        <v>0.15</v>
      </c>
      <c r="J32" s="145">
        <f>ROUND(((SUM(BF127:BF203))*I32),2)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42</v>
      </c>
      <c r="F33" s="145">
        <f>ROUND((SUM(BG127:BG203)),2)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43</v>
      </c>
      <c r="F34" s="145">
        <f>ROUND((SUM(BH127:BH203)),2)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44</v>
      </c>
      <c r="F35" s="145">
        <f>ROUND((SUM(BI127:BI203)),2)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 hidden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 hidden="1">
      <c r="A37" s="35"/>
      <c r="B37" s="41"/>
      <c r="C37" s="147"/>
      <c r="D37" s="148" t="s">
        <v>45</v>
      </c>
      <c r="E37" s="149"/>
      <c r="F37" s="149"/>
      <c r="G37" s="150" t="s">
        <v>46</v>
      </c>
      <c r="H37" s="151" t="s">
        <v>47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 hidden="1">
      <c r="B39" s="17"/>
      <c r="L39" s="17"/>
    </row>
    <row r="40" spans="2:12" s="1" customFormat="1" ht="14.4" customHeight="1" hidden="1">
      <c r="B40" s="17"/>
      <c r="L40" s="17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54" t="s">
        <v>48</v>
      </c>
      <c r="E50" s="155"/>
      <c r="F50" s="155"/>
      <c r="G50" s="154" t="s">
        <v>49</v>
      </c>
      <c r="H50" s="155"/>
      <c r="I50" s="155"/>
      <c r="J50" s="155"/>
      <c r="K50" s="155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56" t="s">
        <v>50</v>
      </c>
      <c r="E61" s="157"/>
      <c r="F61" s="158" t="s">
        <v>51</v>
      </c>
      <c r="G61" s="156" t="s">
        <v>50</v>
      </c>
      <c r="H61" s="157"/>
      <c r="I61" s="157"/>
      <c r="J61" s="159" t="s">
        <v>51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54" t="s">
        <v>52</v>
      </c>
      <c r="E65" s="160"/>
      <c r="F65" s="160"/>
      <c r="G65" s="154" t="s">
        <v>53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56" t="s">
        <v>50</v>
      </c>
      <c r="E76" s="157"/>
      <c r="F76" s="158" t="s">
        <v>51</v>
      </c>
      <c r="G76" s="156" t="s">
        <v>50</v>
      </c>
      <c r="H76" s="157"/>
      <c r="I76" s="157"/>
      <c r="J76" s="159" t="s">
        <v>51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ZŠ Lidická - dvorek u školních dílen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ZŠ Lidická</v>
      </c>
      <c r="G87" s="37"/>
      <c r="H87" s="37"/>
      <c r="I87" s="29" t="s">
        <v>22</v>
      </c>
      <c r="J87" s="76" t="str">
        <f>IF(J10="","",J10)</f>
        <v>31. 5. 2022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MU Bílina</v>
      </c>
      <c r="G89" s="37"/>
      <c r="H89" s="37"/>
      <c r="I89" s="29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33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85</v>
      </c>
      <c r="D92" s="166"/>
      <c r="E92" s="166"/>
      <c r="F92" s="166"/>
      <c r="G92" s="166"/>
      <c r="H92" s="166"/>
      <c r="I92" s="166"/>
      <c r="J92" s="167" t="s">
        <v>86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87</v>
      </c>
      <c r="D94" s="37"/>
      <c r="E94" s="37"/>
      <c r="F94" s="37"/>
      <c r="G94" s="37"/>
      <c r="H94" s="37"/>
      <c r="I94" s="37"/>
      <c r="J94" s="107">
        <f>J127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88</v>
      </c>
    </row>
    <row r="95" spans="1:31" s="9" customFormat="1" ht="24.95" customHeight="1">
      <c r="A95" s="9"/>
      <c r="B95" s="169"/>
      <c r="C95" s="170"/>
      <c r="D95" s="171" t="s">
        <v>89</v>
      </c>
      <c r="E95" s="172"/>
      <c r="F95" s="172"/>
      <c r="G95" s="172"/>
      <c r="H95" s="172"/>
      <c r="I95" s="172"/>
      <c r="J95" s="173">
        <f>J128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90</v>
      </c>
      <c r="E96" s="178"/>
      <c r="F96" s="178"/>
      <c r="G96" s="178"/>
      <c r="H96" s="178"/>
      <c r="I96" s="178"/>
      <c r="J96" s="179">
        <f>J129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91</v>
      </c>
      <c r="E97" s="178"/>
      <c r="F97" s="178"/>
      <c r="G97" s="178"/>
      <c r="H97" s="178"/>
      <c r="I97" s="178"/>
      <c r="J97" s="179">
        <f>J141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92</v>
      </c>
      <c r="E98" s="178"/>
      <c r="F98" s="178"/>
      <c r="G98" s="178"/>
      <c r="H98" s="178"/>
      <c r="I98" s="178"/>
      <c r="J98" s="179">
        <f>J143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93</v>
      </c>
      <c r="E99" s="178"/>
      <c r="F99" s="178"/>
      <c r="G99" s="178"/>
      <c r="H99" s="178"/>
      <c r="I99" s="178"/>
      <c r="J99" s="179">
        <f>J145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94</v>
      </c>
      <c r="E100" s="178"/>
      <c r="F100" s="178"/>
      <c r="G100" s="178"/>
      <c r="H100" s="178"/>
      <c r="I100" s="178"/>
      <c r="J100" s="179">
        <f>J155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5"/>
      <c r="C101" s="176"/>
      <c r="D101" s="177" t="s">
        <v>95</v>
      </c>
      <c r="E101" s="178"/>
      <c r="F101" s="178"/>
      <c r="G101" s="178"/>
      <c r="H101" s="178"/>
      <c r="I101" s="178"/>
      <c r="J101" s="179">
        <f>J161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5"/>
      <c r="C102" s="176"/>
      <c r="D102" s="177" t="s">
        <v>96</v>
      </c>
      <c r="E102" s="178"/>
      <c r="F102" s="178"/>
      <c r="G102" s="178"/>
      <c r="H102" s="178"/>
      <c r="I102" s="178"/>
      <c r="J102" s="179">
        <f>J168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97</v>
      </c>
      <c r="E103" s="178"/>
      <c r="F103" s="178"/>
      <c r="G103" s="178"/>
      <c r="H103" s="178"/>
      <c r="I103" s="178"/>
      <c r="J103" s="179">
        <f>J175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69"/>
      <c r="C104" s="170"/>
      <c r="D104" s="171" t="s">
        <v>98</v>
      </c>
      <c r="E104" s="172"/>
      <c r="F104" s="172"/>
      <c r="G104" s="172"/>
      <c r="H104" s="172"/>
      <c r="I104" s="172"/>
      <c r="J104" s="173">
        <f>J177</f>
        <v>0</v>
      </c>
      <c r="K104" s="170"/>
      <c r="L104" s="17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5"/>
      <c r="C105" s="176"/>
      <c r="D105" s="177" t="s">
        <v>99</v>
      </c>
      <c r="E105" s="178"/>
      <c r="F105" s="178"/>
      <c r="G105" s="178"/>
      <c r="H105" s="178"/>
      <c r="I105" s="178"/>
      <c r="J105" s="179">
        <f>J178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5"/>
      <c r="C106" s="176"/>
      <c r="D106" s="177" t="s">
        <v>100</v>
      </c>
      <c r="E106" s="178"/>
      <c r="F106" s="178"/>
      <c r="G106" s="178"/>
      <c r="H106" s="178"/>
      <c r="I106" s="178"/>
      <c r="J106" s="179">
        <f>J183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5"/>
      <c r="C107" s="176"/>
      <c r="D107" s="177" t="s">
        <v>101</v>
      </c>
      <c r="E107" s="178"/>
      <c r="F107" s="178"/>
      <c r="G107" s="178"/>
      <c r="H107" s="178"/>
      <c r="I107" s="178"/>
      <c r="J107" s="179">
        <f>J189</f>
        <v>0</v>
      </c>
      <c r="K107" s="176"/>
      <c r="L107" s="18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5"/>
      <c r="C108" s="176"/>
      <c r="D108" s="177" t="s">
        <v>102</v>
      </c>
      <c r="E108" s="178"/>
      <c r="F108" s="178"/>
      <c r="G108" s="178"/>
      <c r="H108" s="178"/>
      <c r="I108" s="178"/>
      <c r="J108" s="179">
        <f>J192</f>
        <v>0</v>
      </c>
      <c r="K108" s="176"/>
      <c r="L108" s="18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69"/>
      <c r="C109" s="170"/>
      <c r="D109" s="171" t="s">
        <v>103</v>
      </c>
      <c r="E109" s="172"/>
      <c r="F109" s="172"/>
      <c r="G109" s="172"/>
      <c r="H109" s="172"/>
      <c r="I109" s="172"/>
      <c r="J109" s="173">
        <f>J202</f>
        <v>0</v>
      </c>
      <c r="K109" s="170"/>
      <c r="L109" s="17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0" t="s">
        <v>104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16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E7</f>
        <v>ZŠ Lidická - dvorek u školních dílen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F10</f>
        <v>ZŠ Lidická</v>
      </c>
      <c r="G121" s="37"/>
      <c r="H121" s="37"/>
      <c r="I121" s="29" t="s">
        <v>22</v>
      </c>
      <c r="J121" s="76" t="str">
        <f>IF(J10="","",J10)</f>
        <v>31. 5. 2022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E13</f>
        <v>MU Bílina</v>
      </c>
      <c r="G123" s="37"/>
      <c r="H123" s="37"/>
      <c r="I123" s="29" t="s">
        <v>30</v>
      </c>
      <c r="J123" s="33" t="str">
        <f>E19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28</v>
      </c>
      <c r="D124" s="37"/>
      <c r="E124" s="37"/>
      <c r="F124" s="24" t="str">
        <f>IF(E16="","",E16)</f>
        <v>Vyplň údaj</v>
      </c>
      <c r="G124" s="37"/>
      <c r="H124" s="37"/>
      <c r="I124" s="29" t="s">
        <v>33</v>
      </c>
      <c r="J124" s="33" t="str">
        <f>E22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1"/>
      <c r="B126" s="182"/>
      <c r="C126" s="183" t="s">
        <v>105</v>
      </c>
      <c r="D126" s="184" t="s">
        <v>60</v>
      </c>
      <c r="E126" s="184" t="s">
        <v>56</v>
      </c>
      <c r="F126" s="184" t="s">
        <v>57</v>
      </c>
      <c r="G126" s="184" t="s">
        <v>106</v>
      </c>
      <c r="H126" s="184" t="s">
        <v>107</v>
      </c>
      <c r="I126" s="184" t="s">
        <v>108</v>
      </c>
      <c r="J126" s="185" t="s">
        <v>86</v>
      </c>
      <c r="K126" s="186" t="s">
        <v>109</v>
      </c>
      <c r="L126" s="187"/>
      <c r="M126" s="97" t="s">
        <v>1</v>
      </c>
      <c r="N126" s="98" t="s">
        <v>39</v>
      </c>
      <c r="O126" s="98" t="s">
        <v>110</v>
      </c>
      <c r="P126" s="98" t="s">
        <v>111</v>
      </c>
      <c r="Q126" s="98" t="s">
        <v>112</v>
      </c>
      <c r="R126" s="98" t="s">
        <v>113</v>
      </c>
      <c r="S126" s="98" t="s">
        <v>114</v>
      </c>
      <c r="T126" s="99" t="s">
        <v>115</v>
      </c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</row>
    <row r="127" spans="1:63" s="2" customFormat="1" ht="22.8" customHeight="1">
      <c r="A127" s="35"/>
      <c r="B127" s="36"/>
      <c r="C127" s="104" t="s">
        <v>116</v>
      </c>
      <c r="D127" s="37"/>
      <c r="E127" s="37"/>
      <c r="F127" s="37"/>
      <c r="G127" s="37"/>
      <c r="H127" s="37"/>
      <c r="I127" s="37"/>
      <c r="J127" s="188">
        <f>BK127</f>
        <v>0</v>
      </c>
      <c r="K127" s="37"/>
      <c r="L127" s="41"/>
      <c r="M127" s="100"/>
      <c r="N127" s="189"/>
      <c r="O127" s="101"/>
      <c r="P127" s="190">
        <f>P128+P177+P202</f>
        <v>0</v>
      </c>
      <c r="Q127" s="101"/>
      <c r="R127" s="190">
        <f>R128+R177+R202</f>
        <v>22.080189209999997</v>
      </c>
      <c r="S127" s="101"/>
      <c r="T127" s="191">
        <f>T128+T177+T202</f>
        <v>14.406692000000001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74</v>
      </c>
      <c r="AU127" s="14" t="s">
        <v>88</v>
      </c>
      <c r="BK127" s="192">
        <f>BK128+BK177+BK202</f>
        <v>0</v>
      </c>
    </row>
    <row r="128" spans="1:63" s="12" customFormat="1" ht="25.9" customHeight="1">
      <c r="A128" s="12"/>
      <c r="B128" s="193"/>
      <c r="C128" s="194"/>
      <c r="D128" s="195" t="s">
        <v>74</v>
      </c>
      <c r="E128" s="196" t="s">
        <v>117</v>
      </c>
      <c r="F128" s="196" t="s">
        <v>118</v>
      </c>
      <c r="G128" s="194"/>
      <c r="H128" s="194"/>
      <c r="I128" s="197"/>
      <c r="J128" s="198">
        <f>BK128</f>
        <v>0</v>
      </c>
      <c r="K128" s="194"/>
      <c r="L128" s="199"/>
      <c r="M128" s="200"/>
      <c r="N128" s="201"/>
      <c r="O128" s="201"/>
      <c r="P128" s="202">
        <f>P129+P141+P143+P145+P155+P161+P168+P175</f>
        <v>0</v>
      </c>
      <c r="Q128" s="201"/>
      <c r="R128" s="202">
        <f>R129+R141+R143+R145+R155+R161+R168+R175</f>
        <v>22.00652159</v>
      </c>
      <c r="S128" s="201"/>
      <c r="T128" s="203">
        <f>T129+T141+T143+T145+T155+T161+T168+T175</f>
        <v>14.383416000000002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4" t="s">
        <v>80</v>
      </c>
      <c r="AT128" s="205" t="s">
        <v>74</v>
      </c>
      <c r="AU128" s="205" t="s">
        <v>75</v>
      </c>
      <c r="AY128" s="204" t="s">
        <v>119</v>
      </c>
      <c r="BK128" s="206">
        <f>BK129+BK141+BK143+BK145+BK155+BK161+BK168+BK175</f>
        <v>0</v>
      </c>
    </row>
    <row r="129" spans="1:63" s="12" customFormat="1" ht="22.8" customHeight="1">
      <c r="A129" s="12"/>
      <c r="B129" s="193"/>
      <c r="C129" s="194"/>
      <c r="D129" s="195" t="s">
        <v>74</v>
      </c>
      <c r="E129" s="207" t="s">
        <v>80</v>
      </c>
      <c r="F129" s="207" t="s">
        <v>120</v>
      </c>
      <c r="G129" s="194"/>
      <c r="H129" s="194"/>
      <c r="I129" s="197"/>
      <c r="J129" s="208">
        <f>BK129</f>
        <v>0</v>
      </c>
      <c r="K129" s="194"/>
      <c r="L129" s="199"/>
      <c r="M129" s="200"/>
      <c r="N129" s="201"/>
      <c r="O129" s="201"/>
      <c r="P129" s="202">
        <f>SUM(P130:P140)</f>
        <v>0</v>
      </c>
      <c r="Q129" s="201"/>
      <c r="R129" s="202">
        <f>SUM(R130:R140)</f>
        <v>0.6</v>
      </c>
      <c r="S129" s="201"/>
      <c r="T129" s="203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4" t="s">
        <v>80</v>
      </c>
      <c r="AT129" s="205" t="s">
        <v>74</v>
      </c>
      <c r="AU129" s="205" t="s">
        <v>80</v>
      </c>
      <c r="AY129" s="204" t="s">
        <v>119</v>
      </c>
      <c r="BK129" s="206">
        <f>SUM(BK130:BK140)</f>
        <v>0</v>
      </c>
    </row>
    <row r="130" spans="1:65" s="2" customFormat="1" ht="16.5" customHeight="1">
      <c r="A130" s="35"/>
      <c r="B130" s="36"/>
      <c r="C130" s="209" t="s">
        <v>80</v>
      </c>
      <c r="D130" s="209" t="s">
        <v>121</v>
      </c>
      <c r="E130" s="210" t="s">
        <v>122</v>
      </c>
      <c r="F130" s="211" t="s">
        <v>123</v>
      </c>
      <c r="G130" s="212" t="s">
        <v>124</v>
      </c>
      <c r="H130" s="213">
        <v>13.742</v>
      </c>
      <c r="I130" s="214"/>
      <c r="J130" s="215">
        <f>ROUND(I130*H130,2)</f>
        <v>0</v>
      </c>
      <c r="K130" s="216"/>
      <c r="L130" s="41"/>
      <c r="M130" s="217" t="s">
        <v>1</v>
      </c>
      <c r="N130" s="218" t="s">
        <v>40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125</v>
      </c>
      <c r="AT130" s="221" t="s">
        <v>121</v>
      </c>
      <c r="AU130" s="221" t="s">
        <v>82</v>
      </c>
      <c r="AY130" s="14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80</v>
      </c>
      <c r="BK130" s="222">
        <f>ROUND(I130*H130,2)</f>
        <v>0</v>
      </c>
      <c r="BL130" s="14" t="s">
        <v>125</v>
      </c>
      <c r="BM130" s="221" t="s">
        <v>126</v>
      </c>
    </row>
    <row r="131" spans="1:65" s="2" customFormat="1" ht="21.75" customHeight="1">
      <c r="A131" s="35"/>
      <c r="B131" s="36"/>
      <c r="C131" s="209" t="s">
        <v>82</v>
      </c>
      <c r="D131" s="209" t="s">
        <v>121</v>
      </c>
      <c r="E131" s="210" t="s">
        <v>127</v>
      </c>
      <c r="F131" s="211" t="s">
        <v>128</v>
      </c>
      <c r="G131" s="212" t="s">
        <v>124</v>
      </c>
      <c r="H131" s="213">
        <v>3.997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40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125</v>
      </c>
      <c r="AT131" s="221" t="s">
        <v>121</v>
      </c>
      <c r="AU131" s="221" t="s">
        <v>82</v>
      </c>
      <c r="AY131" s="14" t="s">
        <v>119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80</v>
      </c>
      <c r="BK131" s="222">
        <f>ROUND(I131*H131,2)</f>
        <v>0</v>
      </c>
      <c r="BL131" s="14" t="s">
        <v>125</v>
      </c>
      <c r="BM131" s="221" t="s">
        <v>129</v>
      </c>
    </row>
    <row r="132" spans="1:65" s="2" customFormat="1" ht="21.75" customHeight="1">
      <c r="A132" s="35"/>
      <c r="B132" s="36"/>
      <c r="C132" s="209" t="s">
        <v>130</v>
      </c>
      <c r="D132" s="209" t="s">
        <v>121</v>
      </c>
      <c r="E132" s="210" t="s">
        <v>131</v>
      </c>
      <c r="F132" s="211" t="s">
        <v>132</v>
      </c>
      <c r="G132" s="212" t="s">
        <v>124</v>
      </c>
      <c r="H132" s="213">
        <v>3.997</v>
      </c>
      <c r="I132" s="214"/>
      <c r="J132" s="215">
        <f>ROUND(I132*H132,2)</f>
        <v>0</v>
      </c>
      <c r="K132" s="216"/>
      <c r="L132" s="41"/>
      <c r="M132" s="217" t="s">
        <v>1</v>
      </c>
      <c r="N132" s="218" t="s">
        <v>40</v>
      </c>
      <c r="O132" s="88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1" t="s">
        <v>125</v>
      </c>
      <c r="AT132" s="221" t="s">
        <v>121</v>
      </c>
      <c r="AU132" s="221" t="s">
        <v>82</v>
      </c>
      <c r="AY132" s="14" t="s">
        <v>119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4" t="s">
        <v>80</v>
      </c>
      <c r="BK132" s="222">
        <f>ROUND(I132*H132,2)</f>
        <v>0</v>
      </c>
      <c r="BL132" s="14" t="s">
        <v>125</v>
      </c>
      <c r="BM132" s="221" t="s">
        <v>133</v>
      </c>
    </row>
    <row r="133" spans="1:65" s="2" customFormat="1" ht="24.15" customHeight="1">
      <c r="A133" s="35"/>
      <c r="B133" s="36"/>
      <c r="C133" s="209" t="s">
        <v>125</v>
      </c>
      <c r="D133" s="209" t="s">
        <v>121</v>
      </c>
      <c r="E133" s="210" t="s">
        <v>134</v>
      </c>
      <c r="F133" s="211" t="s">
        <v>135</v>
      </c>
      <c r="G133" s="212" t="s">
        <v>124</v>
      </c>
      <c r="H133" s="213">
        <v>11.991</v>
      </c>
      <c r="I133" s="214"/>
      <c r="J133" s="215">
        <f>ROUND(I133*H133,2)</f>
        <v>0</v>
      </c>
      <c r="K133" s="216"/>
      <c r="L133" s="41"/>
      <c r="M133" s="217" t="s">
        <v>1</v>
      </c>
      <c r="N133" s="218" t="s">
        <v>40</v>
      </c>
      <c r="O133" s="88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1" t="s">
        <v>125</v>
      </c>
      <c r="AT133" s="221" t="s">
        <v>121</v>
      </c>
      <c r="AU133" s="221" t="s">
        <v>82</v>
      </c>
      <c r="AY133" s="14" t="s">
        <v>119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4" t="s">
        <v>80</v>
      </c>
      <c r="BK133" s="222">
        <f>ROUND(I133*H133,2)</f>
        <v>0</v>
      </c>
      <c r="BL133" s="14" t="s">
        <v>125</v>
      </c>
      <c r="BM133" s="221" t="s">
        <v>136</v>
      </c>
    </row>
    <row r="134" spans="1:65" s="2" customFormat="1" ht="21.75" customHeight="1">
      <c r="A134" s="35"/>
      <c r="B134" s="36"/>
      <c r="C134" s="209" t="s">
        <v>137</v>
      </c>
      <c r="D134" s="209" t="s">
        <v>121</v>
      </c>
      <c r="E134" s="210" t="s">
        <v>138</v>
      </c>
      <c r="F134" s="211" t="s">
        <v>139</v>
      </c>
      <c r="G134" s="212" t="s">
        <v>124</v>
      </c>
      <c r="H134" s="213">
        <v>3.997</v>
      </c>
      <c r="I134" s="214"/>
      <c r="J134" s="215">
        <f>ROUND(I134*H134,2)</f>
        <v>0</v>
      </c>
      <c r="K134" s="216"/>
      <c r="L134" s="41"/>
      <c r="M134" s="217" t="s">
        <v>1</v>
      </c>
      <c r="N134" s="218" t="s">
        <v>40</v>
      </c>
      <c r="O134" s="88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1" t="s">
        <v>125</v>
      </c>
      <c r="AT134" s="221" t="s">
        <v>121</v>
      </c>
      <c r="AU134" s="221" t="s">
        <v>82</v>
      </c>
      <c r="AY134" s="14" t="s">
        <v>119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4" t="s">
        <v>80</v>
      </c>
      <c r="BK134" s="222">
        <f>ROUND(I134*H134,2)</f>
        <v>0</v>
      </c>
      <c r="BL134" s="14" t="s">
        <v>125</v>
      </c>
      <c r="BM134" s="221" t="s">
        <v>140</v>
      </c>
    </row>
    <row r="135" spans="1:65" s="2" customFormat="1" ht="24.15" customHeight="1">
      <c r="A135" s="35"/>
      <c r="B135" s="36"/>
      <c r="C135" s="209" t="s">
        <v>141</v>
      </c>
      <c r="D135" s="209" t="s">
        <v>121</v>
      </c>
      <c r="E135" s="210" t="s">
        <v>142</v>
      </c>
      <c r="F135" s="211" t="s">
        <v>143</v>
      </c>
      <c r="G135" s="212" t="s">
        <v>124</v>
      </c>
      <c r="H135" s="213">
        <v>59.955</v>
      </c>
      <c r="I135" s="214"/>
      <c r="J135" s="215">
        <f>ROUND(I135*H135,2)</f>
        <v>0</v>
      </c>
      <c r="K135" s="216"/>
      <c r="L135" s="41"/>
      <c r="M135" s="217" t="s">
        <v>1</v>
      </c>
      <c r="N135" s="218" t="s">
        <v>40</v>
      </c>
      <c r="O135" s="88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125</v>
      </c>
      <c r="AT135" s="221" t="s">
        <v>121</v>
      </c>
      <c r="AU135" s="221" t="s">
        <v>82</v>
      </c>
      <c r="AY135" s="14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80</v>
      </c>
      <c r="BK135" s="222">
        <f>ROUND(I135*H135,2)</f>
        <v>0</v>
      </c>
      <c r="BL135" s="14" t="s">
        <v>125</v>
      </c>
      <c r="BM135" s="221" t="s">
        <v>144</v>
      </c>
    </row>
    <row r="136" spans="1:65" s="2" customFormat="1" ht="16.5" customHeight="1">
      <c r="A136" s="35"/>
      <c r="B136" s="36"/>
      <c r="C136" s="209" t="s">
        <v>145</v>
      </c>
      <c r="D136" s="209" t="s">
        <v>121</v>
      </c>
      <c r="E136" s="210" t="s">
        <v>146</v>
      </c>
      <c r="F136" s="211" t="s">
        <v>147</v>
      </c>
      <c r="G136" s="212" t="s">
        <v>148</v>
      </c>
      <c r="H136" s="213">
        <v>7.195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40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125</v>
      </c>
      <c r="AT136" s="221" t="s">
        <v>121</v>
      </c>
      <c r="AU136" s="221" t="s">
        <v>82</v>
      </c>
      <c r="AY136" s="14" t="s">
        <v>119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80</v>
      </c>
      <c r="BK136" s="222">
        <f>ROUND(I136*H136,2)</f>
        <v>0</v>
      </c>
      <c r="BL136" s="14" t="s">
        <v>125</v>
      </c>
      <c r="BM136" s="221" t="s">
        <v>149</v>
      </c>
    </row>
    <row r="137" spans="1:65" s="2" customFormat="1" ht="16.5" customHeight="1">
      <c r="A137" s="35"/>
      <c r="B137" s="36"/>
      <c r="C137" s="209" t="s">
        <v>150</v>
      </c>
      <c r="D137" s="209" t="s">
        <v>121</v>
      </c>
      <c r="E137" s="210" t="s">
        <v>151</v>
      </c>
      <c r="F137" s="211" t="s">
        <v>152</v>
      </c>
      <c r="G137" s="212" t="s">
        <v>124</v>
      </c>
      <c r="H137" s="213">
        <v>13.742</v>
      </c>
      <c r="I137" s="214"/>
      <c r="J137" s="215">
        <f>ROUND(I137*H137,2)</f>
        <v>0</v>
      </c>
      <c r="K137" s="216"/>
      <c r="L137" s="41"/>
      <c r="M137" s="217" t="s">
        <v>1</v>
      </c>
      <c r="N137" s="218" t="s">
        <v>40</v>
      </c>
      <c r="O137" s="88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1" t="s">
        <v>125</v>
      </c>
      <c r="AT137" s="221" t="s">
        <v>121</v>
      </c>
      <c r="AU137" s="221" t="s">
        <v>82</v>
      </c>
      <c r="AY137" s="14" t="s">
        <v>119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4" t="s">
        <v>80</v>
      </c>
      <c r="BK137" s="222">
        <f>ROUND(I137*H137,2)</f>
        <v>0</v>
      </c>
      <c r="BL137" s="14" t="s">
        <v>125</v>
      </c>
      <c r="BM137" s="221" t="s">
        <v>153</v>
      </c>
    </row>
    <row r="138" spans="1:65" s="2" customFormat="1" ht="16.5" customHeight="1">
      <c r="A138" s="35"/>
      <c r="B138" s="36"/>
      <c r="C138" s="209" t="s">
        <v>154</v>
      </c>
      <c r="D138" s="209" t="s">
        <v>121</v>
      </c>
      <c r="E138" s="210" t="s">
        <v>155</v>
      </c>
      <c r="F138" s="211" t="s">
        <v>156</v>
      </c>
      <c r="G138" s="212" t="s">
        <v>124</v>
      </c>
      <c r="H138" s="213">
        <v>0.3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40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125</v>
      </c>
      <c r="AT138" s="221" t="s">
        <v>121</v>
      </c>
      <c r="AU138" s="221" t="s">
        <v>82</v>
      </c>
      <c r="AY138" s="14" t="s">
        <v>119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80</v>
      </c>
      <c r="BK138" s="222">
        <f>ROUND(I138*H138,2)</f>
        <v>0</v>
      </c>
      <c r="BL138" s="14" t="s">
        <v>125</v>
      </c>
      <c r="BM138" s="221" t="s">
        <v>157</v>
      </c>
    </row>
    <row r="139" spans="1:65" s="2" customFormat="1" ht="16.5" customHeight="1">
      <c r="A139" s="35"/>
      <c r="B139" s="36"/>
      <c r="C139" s="223" t="s">
        <v>158</v>
      </c>
      <c r="D139" s="223" t="s">
        <v>159</v>
      </c>
      <c r="E139" s="224" t="s">
        <v>160</v>
      </c>
      <c r="F139" s="225" t="s">
        <v>161</v>
      </c>
      <c r="G139" s="226" t="s">
        <v>148</v>
      </c>
      <c r="H139" s="227">
        <v>0.6</v>
      </c>
      <c r="I139" s="228"/>
      <c r="J139" s="229">
        <f>ROUND(I139*H139,2)</f>
        <v>0</v>
      </c>
      <c r="K139" s="230"/>
      <c r="L139" s="231"/>
      <c r="M139" s="232" t="s">
        <v>1</v>
      </c>
      <c r="N139" s="233" t="s">
        <v>40</v>
      </c>
      <c r="O139" s="88"/>
      <c r="P139" s="219">
        <f>O139*H139</f>
        <v>0</v>
      </c>
      <c r="Q139" s="219">
        <v>1</v>
      </c>
      <c r="R139" s="219">
        <f>Q139*H139</f>
        <v>0.6</v>
      </c>
      <c r="S139" s="219">
        <v>0</v>
      </c>
      <c r="T139" s="220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150</v>
      </c>
      <c r="AT139" s="221" t="s">
        <v>159</v>
      </c>
      <c r="AU139" s="221" t="s">
        <v>82</v>
      </c>
      <c r="AY139" s="14" t="s">
        <v>119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80</v>
      </c>
      <c r="BK139" s="222">
        <f>ROUND(I139*H139,2)</f>
        <v>0</v>
      </c>
      <c r="BL139" s="14" t="s">
        <v>125</v>
      </c>
      <c r="BM139" s="221" t="s">
        <v>162</v>
      </c>
    </row>
    <row r="140" spans="1:65" s="2" customFormat="1" ht="21.75" customHeight="1">
      <c r="A140" s="35"/>
      <c r="B140" s="36"/>
      <c r="C140" s="209" t="s">
        <v>163</v>
      </c>
      <c r="D140" s="209" t="s">
        <v>121</v>
      </c>
      <c r="E140" s="210" t="s">
        <v>164</v>
      </c>
      <c r="F140" s="211" t="s">
        <v>165</v>
      </c>
      <c r="G140" s="212" t="s">
        <v>124</v>
      </c>
      <c r="H140" s="213">
        <v>9.294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40</v>
      </c>
      <c r="O140" s="88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125</v>
      </c>
      <c r="AT140" s="221" t="s">
        <v>121</v>
      </c>
      <c r="AU140" s="221" t="s">
        <v>82</v>
      </c>
      <c r="AY140" s="14" t="s">
        <v>119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80</v>
      </c>
      <c r="BK140" s="222">
        <f>ROUND(I140*H140,2)</f>
        <v>0</v>
      </c>
      <c r="BL140" s="14" t="s">
        <v>125</v>
      </c>
      <c r="BM140" s="221" t="s">
        <v>166</v>
      </c>
    </row>
    <row r="141" spans="1:63" s="12" customFormat="1" ht="22.8" customHeight="1">
      <c r="A141" s="12"/>
      <c r="B141" s="193"/>
      <c r="C141" s="194"/>
      <c r="D141" s="195" t="s">
        <v>74</v>
      </c>
      <c r="E141" s="207" t="s">
        <v>82</v>
      </c>
      <c r="F141" s="207" t="s">
        <v>167</v>
      </c>
      <c r="G141" s="194"/>
      <c r="H141" s="194"/>
      <c r="I141" s="197"/>
      <c r="J141" s="208">
        <f>BK141</f>
        <v>0</v>
      </c>
      <c r="K141" s="194"/>
      <c r="L141" s="199"/>
      <c r="M141" s="200"/>
      <c r="N141" s="201"/>
      <c r="O141" s="201"/>
      <c r="P141" s="202">
        <f>P142</f>
        <v>0</v>
      </c>
      <c r="Q141" s="201"/>
      <c r="R141" s="202">
        <f>R142</f>
        <v>8.63352</v>
      </c>
      <c r="S141" s="201"/>
      <c r="T141" s="20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4" t="s">
        <v>80</v>
      </c>
      <c r="AT141" s="205" t="s">
        <v>74</v>
      </c>
      <c r="AU141" s="205" t="s">
        <v>80</v>
      </c>
      <c r="AY141" s="204" t="s">
        <v>119</v>
      </c>
      <c r="BK141" s="206">
        <f>BK142</f>
        <v>0</v>
      </c>
    </row>
    <row r="142" spans="1:65" s="2" customFormat="1" ht="16.5" customHeight="1">
      <c r="A142" s="35"/>
      <c r="B142" s="36"/>
      <c r="C142" s="209" t="s">
        <v>168</v>
      </c>
      <c r="D142" s="209" t="s">
        <v>121</v>
      </c>
      <c r="E142" s="210" t="s">
        <v>169</v>
      </c>
      <c r="F142" s="211" t="s">
        <v>170</v>
      </c>
      <c r="G142" s="212" t="s">
        <v>124</v>
      </c>
      <c r="H142" s="213">
        <v>3.997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40</v>
      </c>
      <c r="O142" s="88"/>
      <c r="P142" s="219">
        <f>O142*H142</f>
        <v>0</v>
      </c>
      <c r="Q142" s="219">
        <v>2.16</v>
      </c>
      <c r="R142" s="219">
        <f>Q142*H142</f>
        <v>8.63352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125</v>
      </c>
      <c r="AT142" s="221" t="s">
        <v>121</v>
      </c>
      <c r="AU142" s="221" t="s">
        <v>82</v>
      </c>
      <c r="AY142" s="14" t="s">
        <v>119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80</v>
      </c>
      <c r="BK142" s="222">
        <f>ROUND(I142*H142,2)</f>
        <v>0</v>
      </c>
      <c r="BL142" s="14" t="s">
        <v>125</v>
      </c>
      <c r="BM142" s="221" t="s">
        <v>171</v>
      </c>
    </row>
    <row r="143" spans="1:63" s="12" customFormat="1" ht="22.8" customHeight="1">
      <c r="A143" s="12"/>
      <c r="B143" s="193"/>
      <c r="C143" s="194"/>
      <c r="D143" s="195" t="s">
        <v>74</v>
      </c>
      <c r="E143" s="207" t="s">
        <v>125</v>
      </c>
      <c r="F143" s="207" t="s">
        <v>172</v>
      </c>
      <c r="G143" s="194"/>
      <c r="H143" s="194"/>
      <c r="I143" s="197"/>
      <c r="J143" s="208">
        <f>BK143</f>
        <v>0</v>
      </c>
      <c r="K143" s="194"/>
      <c r="L143" s="199"/>
      <c r="M143" s="200"/>
      <c r="N143" s="201"/>
      <c r="O143" s="201"/>
      <c r="P143" s="202">
        <f>P144</f>
        <v>0</v>
      </c>
      <c r="Q143" s="201"/>
      <c r="R143" s="202">
        <f>R144</f>
        <v>0</v>
      </c>
      <c r="S143" s="201"/>
      <c r="T143" s="20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4" t="s">
        <v>80</v>
      </c>
      <c r="AT143" s="205" t="s">
        <v>74</v>
      </c>
      <c r="AU143" s="205" t="s">
        <v>80</v>
      </c>
      <c r="AY143" s="204" t="s">
        <v>119</v>
      </c>
      <c r="BK143" s="206">
        <f>BK144</f>
        <v>0</v>
      </c>
    </row>
    <row r="144" spans="1:65" s="2" customFormat="1" ht="16.5" customHeight="1">
      <c r="A144" s="35"/>
      <c r="B144" s="36"/>
      <c r="C144" s="209" t="s">
        <v>173</v>
      </c>
      <c r="D144" s="209" t="s">
        <v>121</v>
      </c>
      <c r="E144" s="210" t="s">
        <v>174</v>
      </c>
      <c r="F144" s="211" t="s">
        <v>175</v>
      </c>
      <c r="G144" s="212" t="s">
        <v>124</v>
      </c>
      <c r="H144" s="213">
        <v>0.15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40</v>
      </c>
      <c r="O144" s="88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125</v>
      </c>
      <c r="AT144" s="221" t="s">
        <v>121</v>
      </c>
      <c r="AU144" s="221" t="s">
        <v>82</v>
      </c>
      <c r="AY144" s="14" t="s">
        <v>119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80</v>
      </c>
      <c r="BK144" s="222">
        <f>ROUND(I144*H144,2)</f>
        <v>0</v>
      </c>
      <c r="BL144" s="14" t="s">
        <v>125</v>
      </c>
      <c r="BM144" s="221" t="s">
        <v>176</v>
      </c>
    </row>
    <row r="145" spans="1:63" s="12" customFormat="1" ht="22.8" customHeight="1">
      <c r="A145" s="12"/>
      <c r="B145" s="193"/>
      <c r="C145" s="194"/>
      <c r="D145" s="195" t="s">
        <v>74</v>
      </c>
      <c r="E145" s="207" t="s">
        <v>141</v>
      </c>
      <c r="F145" s="207" t="s">
        <v>177</v>
      </c>
      <c r="G145" s="194"/>
      <c r="H145" s="194"/>
      <c r="I145" s="197"/>
      <c r="J145" s="208">
        <f>BK145</f>
        <v>0</v>
      </c>
      <c r="K145" s="194"/>
      <c r="L145" s="199"/>
      <c r="M145" s="200"/>
      <c r="N145" s="201"/>
      <c r="O145" s="201"/>
      <c r="P145" s="202">
        <f>SUM(P146:P154)</f>
        <v>0</v>
      </c>
      <c r="Q145" s="201"/>
      <c r="R145" s="202">
        <f>SUM(R146:R154)</f>
        <v>12.701801589999997</v>
      </c>
      <c r="S145" s="201"/>
      <c r="T145" s="203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4" t="s">
        <v>80</v>
      </c>
      <c r="AT145" s="205" t="s">
        <v>74</v>
      </c>
      <c r="AU145" s="205" t="s">
        <v>80</v>
      </c>
      <c r="AY145" s="204" t="s">
        <v>119</v>
      </c>
      <c r="BK145" s="206">
        <f>SUM(BK146:BK154)</f>
        <v>0</v>
      </c>
    </row>
    <row r="146" spans="1:65" s="2" customFormat="1" ht="16.5" customHeight="1">
      <c r="A146" s="35"/>
      <c r="B146" s="36"/>
      <c r="C146" s="209" t="s">
        <v>178</v>
      </c>
      <c r="D146" s="209" t="s">
        <v>121</v>
      </c>
      <c r="E146" s="210" t="s">
        <v>179</v>
      </c>
      <c r="F146" s="211" t="s">
        <v>180</v>
      </c>
      <c r="G146" s="212" t="s">
        <v>181</v>
      </c>
      <c r="H146" s="213">
        <v>15.592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40</v>
      </c>
      <c r="O146" s="88"/>
      <c r="P146" s="219">
        <f>O146*H146</f>
        <v>0</v>
      </c>
      <c r="Q146" s="219">
        <v>0.00026</v>
      </c>
      <c r="R146" s="219">
        <f>Q146*H146</f>
        <v>0.00405392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125</v>
      </c>
      <c r="AT146" s="221" t="s">
        <v>121</v>
      </c>
      <c r="AU146" s="221" t="s">
        <v>82</v>
      </c>
      <c r="AY146" s="14" t="s">
        <v>119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80</v>
      </c>
      <c r="BK146" s="222">
        <f>ROUND(I146*H146,2)</f>
        <v>0</v>
      </c>
      <c r="BL146" s="14" t="s">
        <v>125</v>
      </c>
      <c r="BM146" s="221" t="s">
        <v>182</v>
      </c>
    </row>
    <row r="147" spans="1:65" s="2" customFormat="1" ht="16.5" customHeight="1">
      <c r="A147" s="35"/>
      <c r="B147" s="36"/>
      <c r="C147" s="209" t="s">
        <v>8</v>
      </c>
      <c r="D147" s="209" t="s">
        <v>121</v>
      </c>
      <c r="E147" s="210" t="s">
        <v>183</v>
      </c>
      <c r="F147" s="211" t="s">
        <v>184</v>
      </c>
      <c r="G147" s="212" t="s">
        <v>181</v>
      </c>
      <c r="H147" s="213">
        <v>15.592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40</v>
      </c>
      <c r="O147" s="88"/>
      <c r="P147" s="219">
        <f>O147*H147</f>
        <v>0</v>
      </c>
      <c r="Q147" s="219">
        <v>0.009</v>
      </c>
      <c r="R147" s="219">
        <f>Q147*H147</f>
        <v>0.14032799999999998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125</v>
      </c>
      <c r="AT147" s="221" t="s">
        <v>121</v>
      </c>
      <c r="AU147" s="221" t="s">
        <v>82</v>
      </c>
      <c r="AY147" s="14" t="s">
        <v>119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80</v>
      </c>
      <c r="BK147" s="222">
        <f>ROUND(I147*H147,2)</f>
        <v>0</v>
      </c>
      <c r="BL147" s="14" t="s">
        <v>125</v>
      </c>
      <c r="BM147" s="221" t="s">
        <v>185</v>
      </c>
    </row>
    <row r="148" spans="1:65" s="2" customFormat="1" ht="24.15" customHeight="1">
      <c r="A148" s="35"/>
      <c r="B148" s="36"/>
      <c r="C148" s="209" t="s">
        <v>186</v>
      </c>
      <c r="D148" s="209" t="s">
        <v>121</v>
      </c>
      <c r="E148" s="210" t="s">
        <v>187</v>
      </c>
      <c r="F148" s="211" t="s">
        <v>188</v>
      </c>
      <c r="G148" s="212" t="s">
        <v>181</v>
      </c>
      <c r="H148" s="213">
        <v>15.592</v>
      </c>
      <c r="I148" s="214"/>
      <c r="J148" s="215">
        <f>ROUND(I148*H148,2)</f>
        <v>0</v>
      </c>
      <c r="K148" s="216"/>
      <c r="L148" s="41"/>
      <c r="M148" s="217" t="s">
        <v>1</v>
      </c>
      <c r="N148" s="218" t="s">
        <v>40</v>
      </c>
      <c r="O148" s="88"/>
      <c r="P148" s="219">
        <f>O148*H148</f>
        <v>0</v>
      </c>
      <c r="Q148" s="219">
        <v>0.011</v>
      </c>
      <c r="R148" s="219">
        <f>Q148*H148</f>
        <v>0.171512</v>
      </c>
      <c r="S148" s="219">
        <v>0</v>
      </c>
      <c r="T148" s="220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1" t="s">
        <v>125</v>
      </c>
      <c r="AT148" s="221" t="s">
        <v>121</v>
      </c>
      <c r="AU148" s="221" t="s">
        <v>82</v>
      </c>
      <c r="AY148" s="14" t="s">
        <v>119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4" t="s">
        <v>80</v>
      </c>
      <c r="BK148" s="222">
        <f>ROUND(I148*H148,2)</f>
        <v>0</v>
      </c>
      <c r="BL148" s="14" t="s">
        <v>125</v>
      </c>
      <c r="BM148" s="221" t="s">
        <v>189</v>
      </c>
    </row>
    <row r="149" spans="1:65" s="2" customFormat="1" ht="24.15" customHeight="1">
      <c r="A149" s="35"/>
      <c r="B149" s="36"/>
      <c r="C149" s="209" t="s">
        <v>190</v>
      </c>
      <c r="D149" s="209" t="s">
        <v>121</v>
      </c>
      <c r="E149" s="210" t="s">
        <v>191</v>
      </c>
      <c r="F149" s="211" t="s">
        <v>192</v>
      </c>
      <c r="G149" s="212" t="s">
        <v>181</v>
      </c>
      <c r="H149" s="213">
        <v>15.592</v>
      </c>
      <c r="I149" s="214"/>
      <c r="J149" s="215">
        <f>ROUND(I149*H149,2)</f>
        <v>0</v>
      </c>
      <c r="K149" s="216"/>
      <c r="L149" s="41"/>
      <c r="M149" s="217" t="s">
        <v>1</v>
      </c>
      <c r="N149" s="218" t="s">
        <v>40</v>
      </c>
      <c r="O149" s="88"/>
      <c r="P149" s="219">
        <f>O149*H149</f>
        <v>0</v>
      </c>
      <c r="Q149" s="219">
        <v>0.0165</v>
      </c>
      <c r="R149" s="219">
        <f>Q149*H149</f>
        <v>0.257268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125</v>
      </c>
      <c r="AT149" s="221" t="s">
        <v>121</v>
      </c>
      <c r="AU149" s="221" t="s">
        <v>82</v>
      </c>
      <c r="AY149" s="14" t="s">
        <v>119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80</v>
      </c>
      <c r="BK149" s="222">
        <f>ROUND(I149*H149,2)</f>
        <v>0</v>
      </c>
      <c r="BL149" s="14" t="s">
        <v>125</v>
      </c>
      <c r="BM149" s="221" t="s">
        <v>193</v>
      </c>
    </row>
    <row r="150" spans="1:65" s="2" customFormat="1" ht="24.15" customHeight="1">
      <c r="A150" s="35"/>
      <c r="B150" s="36"/>
      <c r="C150" s="209" t="s">
        <v>194</v>
      </c>
      <c r="D150" s="209" t="s">
        <v>121</v>
      </c>
      <c r="E150" s="210" t="s">
        <v>195</v>
      </c>
      <c r="F150" s="211" t="s">
        <v>196</v>
      </c>
      <c r="G150" s="212" t="s">
        <v>181</v>
      </c>
      <c r="H150" s="213">
        <v>15.592</v>
      </c>
      <c r="I150" s="214"/>
      <c r="J150" s="215">
        <f>ROUND(I150*H150,2)</f>
        <v>0</v>
      </c>
      <c r="K150" s="216"/>
      <c r="L150" s="41"/>
      <c r="M150" s="217" t="s">
        <v>1</v>
      </c>
      <c r="N150" s="218" t="s">
        <v>40</v>
      </c>
      <c r="O150" s="88"/>
      <c r="P150" s="219">
        <f>O150*H150</f>
        <v>0</v>
      </c>
      <c r="Q150" s="219">
        <v>0.0054</v>
      </c>
      <c r="R150" s="219">
        <f>Q150*H150</f>
        <v>0.0841968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125</v>
      </c>
      <c r="AT150" s="221" t="s">
        <v>121</v>
      </c>
      <c r="AU150" s="221" t="s">
        <v>82</v>
      </c>
      <c r="AY150" s="14" t="s">
        <v>119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80</v>
      </c>
      <c r="BK150" s="222">
        <f>ROUND(I150*H150,2)</f>
        <v>0</v>
      </c>
      <c r="BL150" s="14" t="s">
        <v>125</v>
      </c>
      <c r="BM150" s="221" t="s">
        <v>197</v>
      </c>
    </row>
    <row r="151" spans="1:65" s="2" customFormat="1" ht="21.75" customHeight="1">
      <c r="A151" s="35"/>
      <c r="B151" s="36"/>
      <c r="C151" s="209" t="s">
        <v>198</v>
      </c>
      <c r="D151" s="209" t="s">
        <v>121</v>
      </c>
      <c r="E151" s="210" t="s">
        <v>199</v>
      </c>
      <c r="F151" s="211" t="s">
        <v>200</v>
      </c>
      <c r="G151" s="212" t="s">
        <v>124</v>
      </c>
      <c r="H151" s="213">
        <v>4.797</v>
      </c>
      <c r="I151" s="214"/>
      <c r="J151" s="215">
        <f>ROUND(I151*H151,2)</f>
        <v>0</v>
      </c>
      <c r="K151" s="216"/>
      <c r="L151" s="41"/>
      <c r="M151" s="217" t="s">
        <v>1</v>
      </c>
      <c r="N151" s="218" t="s">
        <v>40</v>
      </c>
      <c r="O151" s="88"/>
      <c r="P151" s="219">
        <f>O151*H151</f>
        <v>0</v>
      </c>
      <c r="Q151" s="219">
        <v>2.50187</v>
      </c>
      <c r="R151" s="219">
        <f>Q151*H151</f>
        <v>12.001470389999998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125</v>
      </c>
      <c r="AT151" s="221" t="s">
        <v>121</v>
      </c>
      <c r="AU151" s="221" t="s">
        <v>82</v>
      </c>
      <c r="AY151" s="14" t="s">
        <v>119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80</v>
      </c>
      <c r="BK151" s="222">
        <f>ROUND(I151*H151,2)</f>
        <v>0</v>
      </c>
      <c r="BL151" s="14" t="s">
        <v>125</v>
      </c>
      <c r="BM151" s="221" t="s">
        <v>201</v>
      </c>
    </row>
    <row r="152" spans="1:65" s="2" customFormat="1" ht="16.5" customHeight="1">
      <c r="A152" s="35"/>
      <c r="B152" s="36"/>
      <c r="C152" s="209" t="s">
        <v>202</v>
      </c>
      <c r="D152" s="209" t="s">
        <v>121</v>
      </c>
      <c r="E152" s="210" t="s">
        <v>203</v>
      </c>
      <c r="F152" s="211" t="s">
        <v>204</v>
      </c>
      <c r="G152" s="212" t="s">
        <v>124</v>
      </c>
      <c r="H152" s="213">
        <v>4.797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40</v>
      </c>
      <c r="O152" s="88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125</v>
      </c>
      <c r="AT152" s="221" t="s">
        <v>121</v>
      </c>
      <c r="AU152" s="221" t="s">
        <v>82</v>
      </c>
      <c r="AY152" s="14" t="s">
        <v>119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80</v>
      </c>
      <c r="BK152" s="222">
        <f>ROUND(I152*H152,2)</f>
        <v>0</v>
      </c>
      <c r="BL152" s="14" t="s">
        <v>125</v>
      </c>
      <c r="BM152" s="221" t="s">
        <v>205</v>
      </c>
    </row>
    <row r="153" spans="1:65" s="2" customFormat="1" ht="21.75" customHeight="1">
      <c r="A153" s="35"/>
      <c r="B153" s="36"/>
      <c r="C153" s="209" t="s">
        <v>7</v>
      </c>
      <c r="D153" s="209" t="s">
        <v>121</v>
      </c>
      <c r="E153" s="210" t="s">
        <v>206</v>
      </c>
      <c r="F153" s="211" t="s">
        <v>207</v>
      </c>
      <c r="G153" s="212" t="s">
        <v>124</v>
      </c>
      <c r="H153" s="213">
        <v>4.797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40</v>
      </c>
      <c r="O153" s="88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125</v>
      </c>
      <c r="AT153" s="221" t="s">
        <v>121</v>
      </c>
      <c r="AU153" s="221" t="s">
        <v>82</v>
      </c>
      <c r="AY153" s="14" t="s">
        <v>119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80</v>
      </c>
      <c r="BK153" s="222">
        <f>ROUND(I153*H153,2)</f>
        <v>0</v>
      </c>
      <c r="BL153" s="14" t="s">
        <v>125</v>
      </c>
      <c r="BM153" s="221" t="s">
        <v>208</v>
      </c>
    </row>
    <row r="154" spans="1:65" s="2" customFormat="1" ht="16.5" customHeight="1">
      <c r="A154" s="35"/>
      <c r="B154" s="36"/>
      <c r="C154" s="209" t="s">
        <v>209</v>
      </c>
      <c r="D154" s="209" t="s">
        <v>121</v>
      </c>
      <c r="E154" s="210" t="s">
        <v>210</v>
      </c>
      <c r="F154" s="211" t="s">
        <v>211</v>
      </c>
      <c r="G154" s="212" t="s">
        <v>181</v>
      </c>
      <c r="H154" s="213">
        <v>49.968</v>
      </c>
      <c r="I154" s="214"/>
      <c r="J154" s="215">
        <f>ROUND(I154*H154,2)</f>
        <v>0</v>
      </c>
      <c r="K154" s="216"/>
      <c r="L154" s="41"/>
      <c r="M154" s="217" t="s">
        <v>1</v>
      </c>
      <c r="N154" s="218" t="s">
        <v>40</v>
      </c>
      <c r="O154" s="88"/>
      <c r="P154" s="219">
        <f>O154*H154</f>
        <v>0</v>
      </c>
      <c r="Q154" s="219">
        <v>0.00086</v>
      </c>
      <c r="R154" s="219">
        <f>Q154*H154</f>
        <v>0.04297248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125</v>
      </c>
      <c r="AT154" s="221" t="s">
        <v>121</v>
      </c>
      <c r="AU154" s="221" t="s">
        <v>82</v>
      </c>
      <c r="AY154" s="14" t="s">
        <v>119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80</v>
      </c>
      <c r="BK154" s="222">
        <f>ROUND(I154*H154,2)</f>
        <v>0</v>
      </c>
      <c r="BL154" s="14" t="s">
        <v>125</v>
      </c>
      <c r="BM154" s="221" t="s">
        <v>212</v>
      </c>
    </row>
    <row r="155" spans="1:63" s="12" customFormat="1" ht="22.8" customHeight="1">
      <c r="A155" s="12"/>
      <c r="B155" s="193"/>
      <c r="C155" s="194"/>
      <c r="D155" s="195" t="s">
        <v>74</v>
      </c>
      <c r="E155" s="207" t="s">
        <v>150</v>
      </c>
      <c r="F155" s="207" t="s">
        <v>213</v>
      </c>
      <c r="G155" s="194"/>
      <c r="H155" s="194"/>
      <c r="I155" s="197"/>
      <c r="J155" s="208">
        <f>BK155</f>
        <v>0</v>
      </c>
      <c r="K155" s="194"/>
      <c r="L155" s="199"/>
      <c r="M155" s="200"/>
      <c r="N155" s="201"/>
      <c r="O155" s="201"/>
      <c r="P155" s="202">
        <f>SUM(P156:P160)</f>
        <v>0</v>
      </c>
      <c r="Q155" s="201"/>
      <c r="R155" s="202">
        <f>SUM(R156:R160)</f>
        <v>0.02523</v>
      </c>
      <c r="S155" s="201"/>
      <c r="T155" s="203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4" t="s">
        <v>80</v>
      </c>
      <c r="AT155" s="205" t="s">
        <v>74</v>
      </c>
      <c r="AU155" s="205" t="s">
        <v>80</v>
      </c>
      <c r="AY155" s="204" t="s">
        <v>119</v>
      </c>
      <c r="BK155" s="206">
        <f>SUM(BK156:BK160)</f>
        <v>0</v>
      </c>
    </row>
    <row r="156" spans="1:65" s="2" customFormat="1" ht="16.5" customHeight="1">
      <c r="A156" s="35"/>
      <c r="B156" s="36"/>
      <c r="C156" s="209" t="s">
        <v>214</v>
      </c>
      <c r="D156" s="209" t="s">
        <v>121</v>
      </c>
      <c r="E156" s="210" t="s">
        <v>215</v>
      </c>
      <c r="F156" s="211" t="s">
        <v>216</v>
      </c>
      <c r="G156" s="212" t="s">
        <v>217</v>
      </c>
      <c r="H156" s="213">
        <v>3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40</v>
      </c>
      <c r="O156" s="88"/>
      <c r="P156" s="219">
        <f>O156*H156</f>
        <v>0</v>
      </c>
      <c r="Q156" s="219">
        <v>0.00746</v>
      </c>
      <c r="R156" s="219">
        <f>Q156*H156</f>
        <v>0.022379999999999997</v>
      </c>
      <c r="S156" s="219">
        <v>0</v>
      </c>
      <c r="T156" s="22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125</v>
      </c>
      <c r="AT156" s="221" t="s">
        <v>121</v>
      </c>
      <c r="AU156" s="221" t="s">
        <v>82</v>
      </c>
      <c r="AY156" s="14" t="s">
        <v>119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80</v>
      </c>
      <c r="BK156" s="222">
        <f>ROUND(I156*H156,2)</f>
        <v>0</v>
      </c>
      <c r="BL156" s="14" t="s">
        <v>125</v>
      </c>
      <c r="BM156" s="221" t="s">
        <v>218</v>
      </c>
    </row>
    <row r="157" spans="1:65" s="2" customFormat="1" ht="16.5" customHeight="1">
      <c r="A157" s="35"/>
      <c r="B157" s="36"/>
      <c r="C157" s="209" t="s">
        <v>219</v>
      </c>
      <c r="D157" s="209" t="s">
        <v>121</v>
      </c>
      <c r="E157" s="210" t="s">
        <v>220</v>
      </c>
      <c r="F157" s="211" t="s">
        <v>221</v>
      </c>
      <c r="G157" s="212" t="s">
        <v>222</v>
      </c>
      <c r="H157" s="213">
        <v>1</v>
      </c>
      <c r="I157" s="214"/>
      <c r="J157" s="215">
        <f>ROUND(I157*H157,2)</f>
        <v>0</v>
      </c>
      <c r="K157" s="216"/>
      <c r="L157" s="41"/>
      <c r="M157" s="217" t="s">
        <v>1</v>
      </c>
      <c r="N157" s="218" t="s">
        <v>40</v>
      </c>
      <c r="O157" s="88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125</v>
      </c>
      <c r="AT157" s="221" t="s">
        <v>121</v>
      </c>
      <c r="AU157" s="221" t="s">
        <v>82</v>
      </c>
      <c r="AY157" s="14" t="s">
        <v>119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80</v>
      </c>
      <c r="BK157" s="222">
        <f>ROUND(I157*H157,2)</f>
        <v>0</v>
      </c>
      <c r="BL157" s="14" t="s">
        <v>125</v>
      </c>
      <c r="BM157" s="221" t="s">
        <v>223</v>
      </c>
    </row>
    <row r="158" spans="1:65" s="2" customFormat="1" ht="24.15" customHeight="1">
      <c r="A158" s="35"/>
      <c r="B158" s="36"/>
      <c r="C158" s="223" t="s">
        <v>224</v>
      </c>
      <c r="D158" s="223" t="s">
        <v>159</v>
      </c>
      <c r="E158" s="224" t="s">
        <v>225</v>
      </c>
      <c r="F158" s="225" t="s">
        <v>226</v>
      </c>
      <c r="G158" s="226" t="s">
        <v>222</v>
      </c>
      <c r="H158" s="227">
        <v>1</v>
      </c>
      <c r="I158" s="228"/>
      <c r="J158" s="229">
        <f>ROUND(I158*H158,2)</f>
        <v>0</v>
      </c>
      <c r="K158" s="230"/>
      <c r="L158" s="231"/>
      <c r="M158" s="232" t="s">
        <v>1</v>
      </c>
      <c r="N158" s="233" t="s">
        <v>40</v>
      </c>
      <c r="O158" s="88"/>
      <c r="P158" s="219">
        <f>O158*H158</f>
        <v>0</v>
      </c>
      <c r="Q158" s="219">
        <v>0.0015</v>
      </c>
      <c r="R158" s="219">
        <f>Q158*H158</f>
        <v>0.0015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150</v>
      </c>
      <c r="AT158" s="221" t="s">
        <v>159</v>
      </c>
      <c r="AU158" s="221" t="s">
        <v>82</v>
      </c>
      <c r="AY158" s="14" t="s">
        <v>119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80</v>
      </c>
      <c r="BK158" s="222">
        <f>ROUND(I158*H158,2)</f>
        <v>0</v>
      </c>
      <c r="BL158" s="14" t="s">
        <v>125</v>
      </c>
      <c r="BM158" s="221" t="s">
        <v>227</v>
      </c>
    </row>
    <row r="159" spans="1:65" s="2" customFormat="1" ht="21.75" customHeight="1">
      <c r="A159" s="35"/>
      <c r="B159" s="36"/>
      <c r="C159" s="209" t="s">
        <v>228</v>
      </c>
      <c r="D159" s="209" t="s">
        <v>121</v>
      </c>
      <c r="E159" s="210" t="s">
        <v>229</v>
      </c>
      <c r="F159" s="211" t="s">
        <v>230</v>
      </c>
      <c r="G159" s="212" t="s">
        <v>222</v>
      </c>
      <c r="H159" s="213">
        <v>3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40</v>
      </c>
      <c r="O159" s="88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125</v>
      </c>
      <c r="AT159" s="221" t="s">
        <v>121</v>
      </c>
      <c r="AU159" s="221" t="s">
        <v>82</v>
      </c>
      <c r="AY159" s="14" t="s">
        <v>119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80</v>
      </c>
      <c r="BK159" s="222">
        <f>ROUND(I159*H159,2)</f>
        <v>0</v>
      </c>
      <c r="BL159" s="14" t="s">
        <v>125</v>
      </c>
      <c r="BM159" s="221" t="s">
        <v>231</v>
      </c>
    </row>
    <row r="160" spans="1:65" s="2" customFormat="1" ht="16.5" customHeight="1">
      <c r="A160" s="35"/>
      <c r="B160" s="36"/>
      <c r="C160" s="223" t="s">
        <v>232</v>
      </c>
      <c r="D160" s="223" t="s">
        <v>159</v>
      </c>
      <c r="E160" s="224" t="s">
        <v>233</v>
      </c>
      <c r="F160" s="225" t="s">
        <v>234</v>
      </c>
      <c r="G160" s="226" t="s">
        <v>222</v>
      </c>
      <c r="H160" s="227">
        <v>3</v>
      </c>
      <c r="I160" s="228"/>
      <c r="J160" s="229">
        <f>ROUND(I160*H160,2)</f>
        <v>0</v>
      </c>
      <c r="K160" s="230"/>
      <c r="L160" s="231"/>
      <c r="M160" s="232" t="s">
        <v>1</v>
      </c>
      <c r="N160" s="233" t="s">
        <v>40</v>
      </c>
      <c r="O160" s="88"/>
      <c r="P160" s="219">
        <f>O160*H160</f>
        <v>0</v>
      </c>
      <c r="Q160" s="219">
        <v>0.00045</v>
      </c>
      <c r="R160" s="219">
        <f>Q160*H160</f>
        <v>0.00135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150</v>
      </c>
      <c r="AT160" s="221" t="s">
        <v>159</v>
      </c>
      <c r="AU160" s="221" t="s">
        <v>82</v>
      </c>
      <c r="AY160" s="14" t="s">
        <v>119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80</v>
      </c>
      <c r="BK160" s="222">
        <f>ROUND(I160*H160,2)</f>
        <v>0</v>
      </c>
      <c r="BL160" s="14" t="s">
        <v>125</v>
      </c>
      <c r="BM160" s="221" t="s">
        <v>235</v>
      </c>
    </row>
    <row r="161" spans="1:63" s="12" customFormat="1" ht="22.8" customHeight="1">
      <c r="A161" s="12"/>
      <c r="B161" s="193"/>
      <c r="C161" s="194"/>
      <c r="D161" s="195" t="s">
        <v>74</v>
      </c>
      <c r="E161" s="207" t="s">
        <v>154</v>
      </c>
      <c r="F161" s="207" t="s">
        <v>236</v>
      </c>
      <c r="G161" s="194"/>
      <c r="H161" s="194"/>
      <c r="I161" s="197"/>
      <c r="J161" s="208">
        <f>BK161</f>
        <v>0</v>
      </c>
      <c r="K161" s="194"/>
      <c r="L161" s="199"/>
      <c r="M161" s="200"/>
      <c r="N161" s="201"/>
      <c r="O161" s="201"/>
      <c r="P161" s="202">
        <f>SUM(P162:P167)</f>
        <v>0</v>
      </c>
      <c r="Q161" s="201"/>
      <c r="R161" s="202">
        <f>SUM(R162:R167)</f>
        <v>0.04597</v>
      </c>
      <c r="S161" s="201"/>
      <c r="T161" s="203">
        <f>SUM(T162:T167)</f>
        <v>14.383416000000002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4" t="s">
        <v>80</v>
      </c>
      <c r="AT161" s="205" t="s">
        <v>74</v>
      </c>
      <c r="AU161" s="205" t="s">
        <v>80</v>
      </c>
      <c r="AY161" s="204" t="s">
        <v>119</v>
      </c>
      <c r="BK161" s="206">
        <f>SUM(BK162:BK167)</f>
        <v>0</v>
      </c>
    </row>
    <row r="162" spans="1:65" s="2" customFormat="1" ht="16.5" customHeight="1">
      <c r="A162" s="35"/>
      <c r="B162" s="36"/>
      <c r="C162" s="209" t="s">
        <v>237</v>
      </c>
      <c r="D162" s="209" t="s">
        <v>121</v>
      </c>
      <c r="E162" s="210" t="s">
        <v>238</v>
      </c>
      <c r="F162" s="211" t="s">
        <v>239</v>
      </c>
      <c r="G162" s="212" t="s">
        <v>222</v>
      </c>
      <c r="H162" s="213">
        <v>1</v>
      </c>
      <c r="I162" s="214"/>
      <c r="J162" s="215">
        <f>ROUND(I162*H162,2)</f>
        <v>0</v>
      </c>
      <c r="K162" s="216"/>
      <c r="L162" s="41"/>
      <c r="M162" s="217" t="s">
        <v>1</v>
      </c>
      <c r="N162" s="218" t="s">
        <v>40</v>
      </c>
      <c r="O162" s="88"/>
      <c r="P162" s="219">
        <f>O162*H162</f>
        <v>0</v>
      </c>
      <c r="Q162" s="219">
        <v>0.04597</v>
      </c>
      <c r="R162" s="219">
        <f>Q162*H162</f>
        <v>0.04597</v>
      </c>
      <c r="S162" s="219">
        <v>0</v>
      </c>
      <c r="T162" s="22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1" t="s">
        <v>125</v>
      </c>
      <c r="AT162" s="221" t="s">
        <v>121</v>
      </c>
      <c r="AU162" s="221" t="s">
        <v>82</v>
      </c>
      <c r="AY162" s="14" t="s">
        <v>119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4" t="s">
        <v>80</v>
      </c>
      <c r="BK162" s="222">
        <f>ROUND(I162*H162,2)</f>
        <v>0</v>
      </c>
      <c r="BL162" s="14" t="s">
        <v>125</v>
      </c>
      <c r="BM162" s="221" t="s">
        <v>240</v>
      </c>
    </row>
    <row r="163" spans="1:65" s="2" customFormat="1" ht="21.75" customHeight="1">
      <c r="A163" s="35"/>
      <c r="B163" s="36"/>
      <c r="C163" s="209" t="s">
        <v>241</v>
      </c>
      <c r="D163" s="209" t="s">
        <v>121</v>
      </c>
      <c r="E163" s="210" t="s">
        <v>242</v>
      </c>
      <c r="F163" s="211" t="s">
        <v>243</v>
      </c>
      <c r="G163" s="212" t="s">
        <v>124</v>
      </c>
      <c r="H163" s="213">
        <v>5.996</v>
      </c>
      <c r="I163" s="214"/>
      <c r="J163" s="215">
        <f>ROUND(I163*H163,2)</f>
        <v>0</v>
      </c>
      <c r="K163" s="216"/>
      <c r="L163" s="41"/>
      <c r="M163" s="217" t="s">
        <v>1</v>
      </c>
      <c r="N163" s="218" t="s">
        <v>40</v>
      </c>
      <c r="O163" s="88"/>
      <c r="P163" s="219">
        <f>O163*H163</f>
        <v>0</v>
      </c>
      <c r="Q163" s="219">
        <v>0</v>
      </c>
      <c r="R163" s="219">
        <f>Q163*H163</f>
        <v>0</v>
      </c>
      <c r="S163" s="219">
        <v>2.2</v>
      </c>
      <c r="T163" s="220">
        <f>S163*H163</f>
        <v>13.191200000000002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125</v>
      </c>
      <c r="AT163" s="221" t="s">
        <v>121</v>
      </c>
      <c r="AU163" s="221" t="s">
        <v>82</v>
      </c>
      <c r="AY163" s="14" t="s">
        <v>119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80</v>
      </c>
      <c r="BK163" s="222">
        <f>ROUND(I163*H163,2)</f>
        <v>0</v>
      </c>
      <c r="BL163" s="14" t="s">
        <v>125</v>
      </c>
      <c r="BM163" s="221" t="s">
        <v>244</v>
      </c>
    </row>
    <row r="164" spans="1:65" s="2" customFormat="1" ht="16.5" customHeight="1">
      <c r="A164" s="35"/>
      <c r="B164" s="36"/>
      <c r="C164" s="209" t="s">
        <v>245</v>
      </c>
      <c r="D164" s="209" t="s">
        <v>121</v>
      </c>
      <c r="E164" s="210" t="s">
        <v>246</v>
      </c>
      <c r="F164" s="211" t="s">
        <v>247</v>
      </c>
      <c r="G164" s="212" t="s">
        <v>222</v>
      </c>
      <c r="H164" s="213">
        <v>1</v>
      </c>
      <c r="I164" s="214"/>
      <c r="J164" s="215">
        <f>ROUND(I164*H164,2)</f>
        <v>0</v>
      </c>
      <c r="K164" s="216"/>
      <c r="L164" s="41"/>
      <c r="M164" s="217" t="s">
        <v>1</v>
      </c>
      <c r="N164" s="218" t="s">
        <v>40</v>
      </c>
      <c r="O164" s="88"/>
      <c r="P164" s="219">
        <f>O164*H164</f>
        <v>0</v>
      </c>
      <c r="Q164" s="219">
        <v>0</v>
      </c>
      <c r="R164" s="219">
        <f>Q164*H164</f>
        <v>0</v>
      </c>
      <c r="S164" s="219">
        <v>0.054</v>
      </c>
      <c r="T164" s="220">
        <f>S164*H164</f>
        <v>0.054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1" t="s">
        <v>125</v>
      </c>
      <c r="AT164" s="221" t="s">
        <v>121</v>
      </c>
      <c r="AU164" s="221" t="s">
        <v>82</v>
      </c>
      <c r="AY164" s="14" t="s">
        <v>119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4" t="s">
        <v>80</v>
      </c>
      <c r="BK164" s="222">
        <f>ROUND(I164*H164,2)</f>
        <v>0</v>
      </c>
      <c r="BL164" s="14" t="s">
        <v>125</v>
      </c>
      <c r="BM164" s="221" t="s">
        <v>248</v>
      </c>
    </row>
    <row r="165" spans="1:65" s="2" customFormat="1" ht="24.15" customHeight="1">
      <c r="A165" s="35"/>
      <c r="B165" s="36"/>
      <c r="C165" s="209" t="s">
        <v>249</v>
      </c>
      <c r="D165" s="209" t="s">
        <v>121</v>
      </c>
      <c r="E165" s="210" t="s">
        <v>250</v>
      </c>
      <c r="F165" s="211" t="s">
        <v>251</v>
      </c>
      <c r="G165" s="212" t="s">
        <v>181</v>
      </c>
      <c r="H165" s="213">
        <v>15.592</v>
      </c>
      <c r="I165" s="214"/>
      <c r="J165" s="215">
        <f>ROUND(I165*H165,2)</f>
        <v>0</v>
      </c>
      <c r="K165" s="216"/>
      <c r="L165" s="41"/>
      <c r="M165" s="217" t="s">
        <v>1</v>
      </c>
      <c r="N165" s="218" t="s">
        <v>40</v>
      </c>
      <c r="O165" s="88"/>
      <c r="P165" s="219">
        <f>O165*H165</f>
        <v>0</v>
      </c>
      <c r="Q165" s="219">
        <v>0</v>
      </c>
      <c r="R165" s="219">
        <f>Q165*H165</f>
        <v>0</v>
      </c>
      <c r="S165" s="219">
        <v>0.059</v>
      </c>
      <c r="T165" s="220">
        <f>S165*H165</f>
        <v>0.919928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1" t="s">
        <v>125</v>
      </c>
      <c r="AT165" s="221" t="s">
        <v>121</v>
      </c>
      <c r="AU165" s="221" t="s">
        <v>82</v>
      </c>
      <c r="AY165" s="14" t="s">
        <v>119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4" t="s">
        <v>80</v>
      </c>
      <c r="BK165" s="222">
        <f>ROUND(I165*H165,2)</f>
        <v>0</v>
      </c>
      <c r="BL165" s="14" t="s">
        <v>125</v>
      </c>
      <c r="BM165" s="221" t="s">
        <v>252</v>
      </c>
    </row>
    <row r="166" spans="1:65" s="2" customFormat="1" ht="16.5" customHeight="1">
      <c r="A166" s="35"/>
      <c r="B166" s="36"/>
      <c r="C166" s="209" t="s">
        <v>253</v>
      </c>
      <c r="D166" s="209" t="s">
        <v>121</v>
      </c>
      <c r="E166" s="210" t="s">
        <v>254</v>
      </c>
      <c r="F166" s="211" t="s">
        <v>255</v>
      </c>
      <c r="G166" s="212" t="s">
        <v>181</v>
      </c>
      <c r="H166" s="213">
        <v>15.592</v>
      </c>
      <c r="I166" s="214"/>
      <c r="J166" s="215">
        <f>ROUND(I166*H166,2)</f>
        <v>0</v>
      </c>
      <c r="K166" s="216"/>
      <c r="L166" s="41"/>
      <c r="M166" s="217" t="s">
        <v>1</v>
      </c>
      <c r="N166" s="218" t="s">
        <v>40</v>
      </c>
      <c r="O166" s="88"/>
      <c r="P166" s="219">
        <f>O166*H166</f>
        <v>0</v>
      </c>
      <c r="Q166" s="219">
        <v>0</v>
      </c>
      <c r="R166" s="219">
        <f>Q166*H166</f>
        <v>0</v>
      </c>
      <c r="S166" s="219">
        <v>0.014</v>
      </c>
      <c r="T166" s="220">
        <f>S166*H166</f>
        <v>0.218288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1" t="s">
        <v>125</v>
      </c>
      <c r="AT166" s="221" t="s">
        <v>121</v>
      </c>
      <c r="AU166" s="221" t="s">
        <v>82</v>
      </c>
      <c r="AY166" s="14" t="s">
        <v>119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4" t="s">
        <v>80</v>
      </c>
      <c r="BK166" s="222">
        <f>ROUND(I166*H166,2)</f>
        <v>0</v>
      </c>
      <c r="BL166" s="14" t="s">
        <v>125</v>
      </c>
      <c r="BM166" s="221" t="s">
        <v>256</v>
      </c>
    </row>
    <row r="167" spans="1:65" s="2" customFormat="1" ht="16.5" customHeight="1">
      <c r="A167" s="35"/>
      <c r="B167" s="36"/>
      <c r="C167" s="209" t="s">
        <v>257</v>
      </c>
      <c r="D167" s="209" t="s">
        <v>121</v>
      </c>
      <c r="E167" s="210" t="s">
        <v>258</v>
      </c>
      <c r="F167" s="211" t="s">
        <v>259</v>
      </c>
      <c r="G167" s="212" t="s">
        <v>181</v>
      </c>
      <c r="H167" s="213">
        <v>35.082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40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125</v>
      </c>
      <c r="AT167" s="221" t="s">
        <v>121</v>
      </c>
      <c r="AU167" s="221" t="s">
        <v>82</v>
      </c>
      <c r="AY167" s="14" t="s">
        <v>119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80</v>
      </c>
      <c r="BK167" s="222">
        <f>ROUND(I167*H167,2)</f>
        <v>0</v>
      </c>
      <c r="BL167" s="14" t="s">
        <v>125</v>
      </c>
      <c r="BM167" s="221" t="s">
        <v>260</v>
      </c>
    </row>
    <row r="168" spans="1:63" s="12" customFormat="1" ht="22.8" customHeight="1">
      <c r="A168" s="12"/>
      <c r="B168" s="193"/>
      <c r="C168" s="194"/>
      <c r="D168" s="195" t="s">
        <v>74</v>
      </c>
      <c r="E168" s="207" t="s">
        <v>261</v>
      </c>
      <c r="F168" s="207" t="s">
        <v>262</v>
      </c>
      <c r="G168" s="194"/>
      <c r="H168" s="194"/>
      <c r="I168" s="197"/>
      <c r="J168" s="208">
        <f>BK168</f>
        <v>0</v>
      </c>
      <c r="K168" s="194"/>
      <c r="L168" s="199"/>
      <c r="M168" s="200"/>
      <c r="N168" s="201"/>
      <c r="O168" s="201"/>
      <c r="P168" s="202">
        <f>SUM(P169:P174)</f>
        <v>0</v>
      </c>
      <c r="Q168" s="201"/>
      <c r="R168" s="202">
        <f>SUM(R169:R174)</f>
        <v>0</v>
      </c>
      <c r="S168" s="201"/>
      <c r="T168" s="203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4" t="s">
        <v>80</v>
      </c>
      <c r="AT168" s="205" t="s">
        <v>74</v>
      </c>
      <c r="AU168" s="205" t="s">
        <v>80</v>
      </c>
      <c r="AY168" s="204" t="s">
        <v>119</v>
      </c>
      <c r="BK168" s="206">
        <f>SUM(BK169:BK174)</f>
        <v>0</v>
      </c>
    </row>
    <row r="169" spans="1:65" s="2" customFormat="1" ht="16.5" customHeight="1">
      <c r="A169" s="35"/>
      <c r="B169" s="36"/>
      <c r="C169" s="209" t="s">
        <v>263</v>
      </c>
      <c r="D169" s="209" t="s">
        <v>121</v>
      </c>
      <c r="E169" s="210" t="s">
        <v>264</v>
      </c>
      <c r="F169" s="211" t="s">
        <v>265</v>
      </c>
      <c r="G169" s="212" t="s">
        <v>148</v>
      </c>
      <c r="H169" s="213">
        <v>14.407</v>
      </c>
      <c r="I169" s="214"/>
      <c r="J169" s="215">
        <f>ROUND(I169*H169,2)</f>
        <v>0</v>
      </c>
      <c r="K169" s="216"/>
      <c r="L169" s="41"/>
      <c r="M169" s="217" t="s">
        <v>1</v>
      </c>
      <c r="N169" s="218" t="s">
        <v>40</v>
      </c>
      <c r="O169" s="88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125</v>
      </c>
      <c r="AT169" s="221" t="s">
        <v>121</v>
      </c>
      <c r="AU169" s="221" t="s">
        <v>82</v>
      </c>
      <c r="AY169" s="14" t="s">
        <v>119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80</v>
      </c>
      <c r="BK169" s="222">
        <f>ROUND(I169*H169,2)</f>
        <v>0</v>
      </c>
      <c r="BL169" s="14" t="s">
        <v>125</v>
      </c>
      <c r="BM169" s="221" t="s">
        <v>266</v>
      </c>
    </row>
    <row r="170" spans="1:65" s="2" customFormat="1" ht="21.75" customHeight="1">
      <c r="A170" s="35"/>
      <c r="B170" s="36"/>
      <c r="C170" s="209" t="s">
        <v>267</v>
      </c>
      <c r="D170" s="209" t="s">
        <v>121</v>
      </c>
      <c r="E170" s="210" t="s">
        <v>268</v>
      </c>
      <c r="F170" s="211" t="s">
        <v>269</v>
      </c>
      <c r="G170" s="212" t="s">
        <v>148</v>
      </c>
      <c r="H170" s="213">
        <v>71.645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40</v>
      </c>
      <c r="O170" s="88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125</v>
      </c>
      <c r="AT170" s="221" t="s">
        <v>121</v>
      </c>
      <c r="AU170" s="221" t="s">
        <v>82</v>
      </c>
      <c r="AY170" s="14" t="s">
        <v>119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80</v>
      </c>
      <c r="BK170" s="222">
        <f>ROUND(I170*H170,2)</f>
        <v>0</v>
      </c>
      <c r="BL170" s="14" t="s">
        <v>125</v>
      </c>
      <c r="BM170" s="221" t="s">
        <v>270</v>
      </c>
    </row>
    <row r="171" spans="1:65" s="2" customFormat="1" ht="16.5" customHeight="1">
      <c r="A171" s="35"/>
      <c r="B171" s="36"/>
      <c r="C171" s="209" t="s">
        <v>271</v>
      </c>
      <c r="D171" s="209" t="s">
        <v>121</v>
      </c>
      <c r="E171" s="210" t="s">
        <v>272</v>
      </c>
      <c r="F171" s="211" t="s">
        <v>273</v>
      </c>
      <c r="G171" s="212" t="s">
        <v>148</v>
      </c>
      <c r="H171" s="213">
        <v>14.407</v>
      </c>
      <c r="I171" s="214"/>
      <c r="J171" s="215">
        <f>ROUND(I171*H171,2)</f>
        <v>0</v>
      </c>
      <c r="K171" s="216"/>
      <c r="L171" s="41"/>
      <c r="M171" s="217" t="s">
        <v>1</v>
      </c>
      <c r="N171" s="218" t="s">
        <v>40</v>
      </c>
      <c r="O171" s="88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1" t="s">
        <v>125</v>
      </c>
      <c r="AT171" s="221" t="s">
        <v>121</v>
      </c>
      <c r="AU171" s="221" t="s">
        <v>82</v>
      </c>
      <c r="AY171" s="14" t="s">
        <v>119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4" t="s">
        <v>80</v>
      </c>
      <c r="BK171" s="222">
        <f>ROUND(I171*H171,2)</f>
        <v>0</v>
      </c>
      <c r="BL171" s="14" t="s">
        <v>125</v>
      </c>
      <c r="BM171" s="221" t="s">
        <v>274</v>
      </c>
    </row>
    <row r="172" spans="1:65" s="2" customFormat="1" ht="16.5" customHeight="1">
      <c r="A172" s="35"/>
      <c r="B172" s="36"/>
      <c r="C172" s="209" t="s">
        <v>275</v>
      </c>
      <c r="D172" s="209" t="s">
        <v>121</v>
      </c>
      <c r="E172" s="210" t="s">
        <v>276</v>
      </c>
      <c r="F172" s="211" t="s">
        <v>277</v>
      </c>
      <c r="G172" s="212" t="s">
        <v>148</v>
      </c>
      <c r="H172" s="213">
        <v>214.935</v>
      </c>
      <c r="I172" s="214"/>
      <c r="J172" s="215">
        <f>ROUND(I172*H172,2)</f>
        <v>0</v>
      </c>
      <c r="K172" s="216"/>
      <c r="L172" s="41"/>
      <c r="M172" s="217" t="s">
        <v>1</v>
      </c>
      <c r="N172" s="218" t="s">
        <v>40</v>
      </c>
      <c r="O172" s="88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1" t="s">
        <v>125</v>
      </c>
      <c r="AT172" s="221" t="s">
        <v>121</v>
      </c>
      <c r="AU172" s="221" t="s">
        <v>82</v>
      </c>
      <c r="AY172" s="14" t="s">
        <v>119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4" t="s">
        <v>80</v>
      </c>
      <c r="BK172" s="222">
        <f>ROUND(I172*H172,2)</f>
        <v>0</v>
      </c>
      <c r="BL172" s="14" t="s">
        <v>125</v>
      </c>
      <c r="BM172" s="221" t="s">
        <v>278</v>
      </c>
    </row>
    <row r="173" spans="1:65" s="2" customFormat="1" ht="21.75" customHeight="1">
      <c r="A173" s="35"/>
      <c r="B173" s="36"/>
      <c r="C173" s="209" t="s">
        <v>279</v>
      </c>
      <c r="D173" s="209" t="s">
        <v>121</v>
      </c>
      <c r="E173" s="210" t="s">
        <v>280</v>
      </c>
      <c r="F173" s="211" t="s">
        <v>281</v>
      </c>
      <c r="G173" s="212" t="s">
        <v>148</v>
      </c>
      <c r="H173" s="213">
        <v>13.191</v>
      </c>
      <c r="I173" s="214"/>
      <c r="J173" s="215">
        <f>ROUND(I173*H173,2)</f>
        <v>0</v>
      </c>
      <c r="K173" s="216"/>
      <c r="L173" s="41"/>
      <c r="M173" s="217" t="s">
        <v>1</v>
      </c>
      <c r="N173" s="218" t="s">
        <v>40</v>
      </c>
      <c r="O173" s="88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1" t="s">
        <v>125</v>
      </c>
      <c r="AT173" s="221" t="s">
        <v>121</v>
      </c>
      <c r="AU173" s="221" t="s">
        <v>82</v>
      </c>
      <c r="AY173" s="14" t="s">
        <v>119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4" t="s">
        <v>80</v>
      </c>
      <c r="BK173" s="222">
        <f>ROUND(I173*H173,2)</f>
        <v>0</v>
      </c>
      <c r="BL173" s="14" t="s">
        <v>125</v>
      </c>
      <c r="BM173" s="221" t="s">
        <v>282</v>
      </c>
    </row>
    <row r="174" spans="1:65" s="2" customFormat="1" ht="21.75" customHeight="1">
      <c r="A174" s="35"/>
      <c r="B174" s="36"/>
      <c r="C174" s="209" t="s">
        <v>283</v>
      </c>
      <c r="D174" s="209" t="s">
        <v>121</v>
      </c>
      <c r="E174" s="210" t="s">
        <v>284</v>
      </c>
      <c r="F174" s="211" t="s">
        <v>285</v>
      </c>
      <c r="G174" s="212" t="s">
        <v>148</v>
      </c>
      <c r="H174" s="213">
        <v>1.138</v>
      </c>
      <c r="I174" s="214"/>
      <c r="J174" s="215">
        <f>ROUND(I174*H174,2)</f>
        <v>0</v>
      </c>
      <c r="K174" s="216"/>
      <c r="L174" s="41"/>
      <c r="M174" s="217" t="s">
        <v>1</v>
      </c>
      <c r="N174" s="218" t="s">
        <v>40</v>
      </c>
      <c r="O174" s="88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1" t="s">
        <v>125</v>
      </c>
      <c r="AT174" s="221" t="s">
        <v>121</v>
      </c>
      <c r="AU174" s="221" t="s">
        <v>82</v>
      </c>
      <c r="AY174" s="14" t="s">
        <v>119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4" t="s">
        <v>80</v>
      </c>
      <c r="BK174" s="222">
        <f>ROUND(I174*H174,2)</f>
        <v>0</v>
      </c>
      <c r="BL174" s="14" t="s">
        <v>125</v>
      </c>
      <c r="BM174" s="221" t="s">
        <v>286</v>
      </c>
    </row>
    <row r="175" spans="1:63" s="12" customFormat="1" ht="22.8" customHeight="1">
      <c r="A175" s="12"/>
      <c r="B175" s="193"/>
      <c r="C175" s="194"/>
      <c r="D175" s="195" t="s">
        <v>74</v>
      </c>
      <c r="E175" s="207" t="s">
        <v>287</v>
      </c>
      <c r="F175" s="207" t="s">
        <v>288</v>
      </c>
      <c r="G175" s="194"/>
      <c r="H175" s="194"/>
      <c r="I175" s="197"/>
      <c r="J175" s="208">
        <f>BK175</f>
        <v>0</v>
      </c>
      <c r="K175" s="194"/>
      <c r="L175" s="199"/>
      <c r="M175" s="200"/>
      <c r="N175" s="201"/>
      <c r="O175" s="201"/>
      <c r="P175" s="202">
        <f>P176</f>
        <v>0</v>
      </c>
      <c r="Q175" s="201"/>
      <c r="R175" s="202">
        <f>R176</f>
        <v>0</v>
      </c>
      <c r="S175" s="201"/>
      <c r="T175" s="20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4" t="s">
        <v>80</v>
      </c>
      <c r="AT175" s="205" t="s">
        <v>74</v>
      </c>
      <c r="AU175" s="205" t="s">
        <v>80</v>
      </c>
      <c r="AY175" s="204" t="s">
        <v>119</v>
      </c>
      <c r="BK175" s="206">
        <f>BK176</f>
        <v>0</v>
      </c>
    </row>
    <row r="176" spans="1:65" s="2" customFormat="1" ht="16.5" customHeight="1">
      <c r="A176" s="35"/>
      <c r="B176" s="36"/>
      <c r="C176" s="209" t="s">
        <v>289</v>
      </c>
      <c r="D176" s="209" t="s">
        <v>121</v>
      </c>
      <c r="E176" s="210" t="s">
        <v>290</v>
      </c>
      <c r="F176" s="211" t="s">
        <v>291</v>
      </c>
      <c r="G176" s="212" t="s">
        <v>148</v>
      </c>
      <c r="H176" s="213">
        <v>22.007</v>
      </c>
      <c r="I176" s="214"/>
      <c r="J176" s="215">
        <f>ROUND(I176*H176,2)</f>
        <v>0</v>
      </c>
      <c r="K176" s="216"/>
      <c r="L176" s="41"/>
      <c r="M176" s="217" t="s">
        <v>1</v>
      </c>
      <c r="N176" s="218" t="s">
        <v>40</v>
      </c>
      <c r="O176" s="88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1" t="s">
        <v>125</v>
      </c>
      <c r="AT176" s="221" t="s">
        <v>121</v>
      </c>
      <c r="AU176" s="221" t="s">
        <v>82</v>
      </c>
      <c r="AY176" s="14" t="s">
        <v>119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4" t="s">
        <v>80</v>
      </c>
      <c r="BK176" s="222">
        <f>ROUND(I176*H176,2)</f>
        <v>0</v>
      </c>
      <c r="BL176" s="14" t="s">
        <v>125</v>
      </c>
      <c r="BM176" s="221" t="s">
        <v>292</v>
      </c>
    </row>
    <row r="177" spans="1:63" s="12" customFormat="1" ht="25.9" customHeight="1">
      <c r="A177" s="12"/>
      <c r="B177" s="193"/>
      <c r="C177" s="194"/>
      <c r="D177" s="195" t="s">
        <v>74</v>
      </c>
      <c r="E177" s="196" t="s">
        <v>293</v>
      </c>
      <c r="F177" s="196" t="s">
        <v>294</v>
      </c>
      <c r="G177" s="194"/>
      <c r="H177" s="194"/>
      <c r="I177" s="197"/>
      <c r="J177" s="198">
        <f>BK177</f>
        <v>0</v>
      </c>
      <c r="K177" s="194"/>
      <c r="L177" s="199"/>
      <c r="M177" s="200"/>
      <c r="N177" s="201"/>
      <c r="O177" s="201"/>
      <c r="P177" s="202">
        <f>P178+P183+P189+P192</f>
        <v>0</v>
      </c>
      <c r="Q177" s="201"/>
      <c r="R177" s="202">
        <f>R178+R183+R189+R192</f>
        <v>0.07366762</v>
      </c>
      <c r="S177" s="201"/>
      <c r="T177" s="203">
        <f>T178+T183+T189+T192</f>
        <v>0.023275999999999998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4" t="s">
        <v>82</v>
      </c>
      <c r="AT177" s="205" t="s">
        <v>74</v>
      </c>
      <c r="AU177" s="205" t="s">
        <v>75</v>
      </c>
      <c r="AY177" s="204" t="s">
        <v>119</v>
      </c>
      <c r="BK177" s="206">
        <f>BK178+BK183+BK189+BK192</f>
        <v>0</v>
      </c>
    </row>
    <row r="178" spans="1:63" s="12" customFormat="1" ht="22.8" customHeight="1">
      <c r="A178" s="12"/>
      <c r="B178" s="193"/>
      <c r="C178" s="194"/>
      <c r="D178" s="195" t="s">
        <v>74</v>
      </c>
      <c r="E178" s="207" t="s">
        <v>295</v>
      </c>
      <c r="F178" s="207" t="s">
        <v>296</v>
      </c>
      <c r="G178" s="194"/>
      <c r="H178" s="194"/>
      <c r="I178" s="197"/>
      <c r="J178" s="208">
        <f>BK178</f>
        <v>0</v>
      </c>
      <c r="K178" s="194"/>
      <c r="L178" s="199"/>
      <c r="M178" s="200"/>
      <c r="N178" s="201"/>
      <c r="O178" s="201"/>
      <c r="P178" s="202">
        <f>SUM(P179:P182)</f>
        <v>0</v>
      </c>
      <c r="Q178" s="201"/>
      <c r="R178" s="202">
        <f>SUM(R179:R182)</f>
        <v>0.009944999999999999</v>
      </c>
      <c r="S178" s="201"/>
      <c r="T178" s="203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4" t="s">
        <v>82</v>
      </c>
      <c r="AT178" s="205" t="s">
        <v>74</v>
      </c>
      <c r="AU178" s="205" t="s">
        <v>80</v>
      </c>
      <c r="AY178" s="204" t="s">
        <v>119</v>
      </c>
      <c r="BK178" s="206">
        <f>SUM(BK179:BK182)</f>
        <v>0</v>
      </c>
    </row>
    <row r="179" spans="1:65" s="2" customFormat="1" ht="16.5" customHeight="1">
      <c r="A179" s="35"/>
      <c r="B179" s="36"/>
      <c r="C179" s="209" t="s">
        <v>297</v>
      </c>
      <c r="D179" s="209" t="s">
        <v>121</v>
      </c>
      <c r="E179" s="210" t="s">
        <v>298</v>
      </c>
      <c r="F179" s="211" t="s">
        <v>299</v>
      </c>
      <c r="G179" s="212" t="s">
        <v>181</v>
      </c>
      <c r="H179" s="213">
        <v>19.49</v>
      </c>
      <c r="I179" s="214"/>
      <c r="J179" s="215">
        <f>ROUND(I179*H179,2)</f>
        <v>0</v>
      </c>
      <c r="K179" s="216"/>
      <c r="L179" s="41"/>
      <c r="M179" s="217" t="s">
        <v>1</v>
      </c>
      <c r="N179" s="218" t="s">
        <v>40</v>
      </c>
      <c r="O179" s="88"/>
      <c r="P179" s="219">
        <f>O179*H179</f>
        <v>0</v>
      </c>
      <c r="Q179" s="219">
        <v>4E-05</v>
      </c>
      <c r="R179" s="219">
        <f>Q179*H179</f>
        <v>0.0007796</v>
      </c>
      <c r="S179" s="219">
        <v>0</v>
      </c>
      <c r="T179" s="220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1" t="s">
        <v>186</v>
      </c>
      <c r="AT179" s="221" t="s">
        <v>121</v>
      </c>
      <c r="AU179" s="221" t="s">
        <v>82</v>
      </c>
      <c r="AY179" s="14" t="s">
        <v>119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4" t="s">
        <v>80</v>
      </c>
      <c r="BK179" s="222">
        <f>ROUND(I179*H179,2)</f>
        <v>0</v>
      </c>
      <c r="BL179" s="14" t="s">
        <v>186</v>
      </c>
      <c r="BM179" s="221" t="s">
        <v>300</v>
      </c>
    </row>
    <row r="180" spans="1:65" s="2" customFormat="1" ht="16.5" customHeight="1">
      <c r="A180" s="35"/>
      <c r="B180" s="36"/>
      <c r="C180" s="223" t="s">
        <v>301</v>
      </c>
      <c r="D180" s="223" t="s">
        <v>159</v>
      </c>
      <c r="E180" s="224" t="s">
        <v>302</v>
      </c>
      <c r="F180" s="225" t="s">
        <v>303</v>
      </c>
      <c r="G180" s="226" t="s">
        <v>181</v>
      </c>
      <c r="H180" s="227">
        <v>19.49</v>
      </c>
      <c r="I180" s="228"/>
      <c r="J180" s="229">
        <f>ROUND(I180*H180,2)</f>
        <v>0</v>
      </c>
      <c r="K180" s="230"/>
      <c r="L180" s="231"/>
      <c r="M180" s="232" t="s">
        <v>1</v>
      </c>
      <c r="N180" s="233" t="s">
        <v>40</v>
      </c>
      <c r="O180" s="88"/>
      <c r="P180" s="219">
        <f>O180*H180</f>
        <v>0</v>
      </c>
      <c r="Q180" s="219">
        <v>0.0003</v>
      </c>
      <c r="R180" s="219">
        <f>Q180*H180</f>
        <v>0.005846999999999999</v>
      </c>
      <c r="S180" s="219">
        <v>0</v>
      </c>
      <c r="T180" s="22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1" t="s">
        <v>253</v>
      </c>
      <c r="AT180" s="221" t="s">
        <v>159</v>
      </c>
      <c r="AU180" s="221" t="s">
        <v>82</v>
      </c>
      <c r="AY180" s="14" t="s">
        <v>119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4" t="s">
        <v>80</v>
      </c>
      <c r="BK180" s="222">
        <f>ROUND(I180*H180,2)</f>
        <v>0</v>
      </c>
      <c r="BL180" s="14" t="s">
        <v>186</v>
      </c>
      <c r="BM180" s="221" t="s">
        <v>304</v>
      </c>
    </row>
    <row r="181" spans="1:65" s="2" customFormat="1" ht="16.5" customHeight="1">
      <c r="A181" s="35"/>
      <c r="B181" s="36"/>
      <c r="C181" s="209" t="s">
        <v>305</v>
      </c>
      <c r="D181" s="209" t="s">
        <v>121</v>
      </c>
      <c r="E181" s="210" t="s">
        <v>306</v>
      </c>
      <c r="F181" s="211" t="s">
        <v>307</v>
      </c>
      <c r="G181" s="212" t="s">
        <v>217</v>
      </c>
      <c r="H181" s="213">
        <v>19.49</v>
      </c>
      <c r="I181" s="214"/>
      <c r="J181" s="215">
        <f>ROUND(I181*H181,2)</f>
        <v>0</v>
      </c>
      <c r="K181" s="216"/>
      <c r="L181" s="41"/>
      <c r="M181" s="217" t="s">
        <v>1</v>
      </c>
      <c r="N181" s="218" t="s">
        <v>40</v>
      </c>
      <c r="O181" s="88"/>
      <c r="P181" s="219">
        <f>O181*H181</f>
        <v>0</v>
      </c>
      <c r="Q181" s="219">
        <v>0.00016</v>
      </c>
      <c r="R181" s="219">
        <f>Q181*H181</f>
        <v>0.0031184</v>
      </c>
      <c r="S181" s="219">
        <v>0</v>
      </c>
      <c r="T181" s="22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1" t="s">
        <v>186</v>
      </c>
      <c r="AT181" s="221" t="s">
        <v>121</v>
      </c>
      <c r="AU181" s="221" t="s">
        <v>82</v>
      </c>
      <c r="AY181" s="14" t="s">
        <v>119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4" t="s">
        <v>80</v>
      </c>
      <c r="BK181" s="222">
        <f>ROUND(I181*H181,2)</f>
        <v>0</v>
      </c>
      <c r="BL181" s="14" t="s">
        <v>186</v>
      </c>
      <c r="BM181" s="221" t="s">
        <v>308</v>
      </c>
    </row>
    <row r="182" spans="1:65" s="2" customFormat="1" ht="16.5" customHeight="1">
      <c r="A182" s="35"/>
      <c r="B182" s="36"/>
      <c r="C182" s="209" t="s">
        <v>309</v>
      </c>
      <c r="D182" s="209" t="s">
        <v>121</v>
      </c>
      <c r="E182" s="210" t="s">
        <v>310</v>
      </c>
      <c r="F182" s="211" t="s">
        <v>311</v>
      </c>
      <c r="G182" s="212" t="s">
        <v>222</v>
      </c>
      <c r="H182" s="213">
        <v>20</v>
      </c>
      <c r="I182" s="214"/>
      <c r="J182" s="215">
        <f>ROUND(I182*H182,2)</f>
        <v>0</v>
      </c>
      <c r="K182" s="216"/>
      <c r="L182" s="41"/>
      <c r="M182" s="217" t="s">
        <v>1</v>
      </c>
      <c r="N182" s="218" t="s">
        <v>40</v>
      </c>
      <c r="O182" s="88"/>
      <c r="P182" s="219">
        <f>O182*H182</f>
        <v>0</v>
      </c>
      <c r="Q182" s="219">
        <v>1E-05</v>
      </c>
      <c r="R182" s="219">
        <f>Q182*H182</f>
        <v>0.0002</v>
      </c>
      <c r="S182" s="219">
        <v>0</v>
      </c>
      <c r="T182" s="22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1" t="s">
        <v>186</v>
      </c>
      <c r="AT182" s="221" t="s">
        <v>121</v>
      </c>
      <c r="AU182" s="221" t="s">
        <v>82</v>
      </c>
      <c r="AY182" s="14" t="s">
        <v>119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4" t="s">
        <v>80</v>
      </c>
      <c r="BK182" s="222">
        <f>ROUND(I182*H182,2)</f>
        <v>0</v>
      </c>
      <c r="BL182" s="14" t="s">
        <v>186</v>
      </c>
      <c r="BM182" s="221" t="s">
        <v>312</v>
      </c>
    </row>
    <row r="183" spans="1:63" s="12" customFormat="1" ht="22.8" customHeight="1">
      <c r="A183" s="12"/>
      <c r="B183" s="193"/>
      <c r="C183" s="194"/>
      <c r="D183" s="195" t="s">
        <v>74</v>
      </c>
      <c r="E183" s="207" t="s">
        <v>313</v>
      </c>
      <c r="F183" s="207" t="s">
        <v>314</v>
      </c>
      <c r="G183" s="194"/>
      <c r="H183" s="194"/>
      <c r="I183" s="197"/>
      <c r="J183" s="208">
        <f>BK183</f>
        <v>0</v>
      </c>
      <c r="K183" s="194"/>
      <c r="L183" s="199"/>
      <c r="M183" s="200"/>
      <c r="N183" s="201"/>
      <c r="O183" s="201"/>
      <c r="P183" s="202">
        <f>SUM(P184:P188)</f>
        <v>0</v>
      </c>
      <c r="Q183" s="201"/>
      <c r="R183" s="202">
        <f>SUM(R184:R188)</f>
        <v>0.004059999999999999</v>
      </c>
      <c r="S183" s="201"/>
      <c r="T183" s="203">
        <f>SUM(T184:T188)</f>
        <v>0.02027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4" t="s">
        <v>82</v>
      </c>
      <c r="AT183" s="205" t="s">
        <v>74</v>
      </c>
      <c r="AU183" s="205" t="s">
        <v>80</v>
      </c>
      <c r="AY183" s="204" t="s">
        <v>119</v>
      </c>
      <c r="BK183" s="206">
        <f>SUM(BK184:BK188)</f>
        <v>0</v>
      </c>
    </row>
    <row r="184" spans="1:65" s="2" customFormat="1" ht="16.5" customHeight="1">
      <c r="A184" s="35"/>
      <c r="B184" s="36"/>
      <c r="C184" s="209" t="s">
        <v>315</v>
      </c>
      <c r="D184" s="209" t="s">
        <v>121</v>
      </c>
      <c r="E184" s="210" t="s">
        <v>316</v>
      </c>
      <c r="F184" s="211" t="s">
        <v>317</v>
      </c>
      <c r="G184" s="212" t="s">
        <v>222</v>
      </c>
      <c r="H184" s="213">
        <v>1</v>
      </c>
      <c r="I184" s="214"/>
      <c r="J184" s="215">
        <f>ROUND(I184*H184,2)</f>
        <v>0</v>
      </c>
      <c r="K184" s="216"/>
      <c r="L184" s="41"/>
      <c r="M184" s="217" t="s">
        <v>1</v>
      </c>
      <c r="N184" s="218" t="s">
        <v>40</v>
      </c>
      <c r="O184" s="88"/>
      <c r="P184" s="219">
        <f>O184*H184</f>
        <v>0</v>
      </c>
      <c r="Q184" s="219">
        <v>0.001</v>
      </c>
      <c r="R184" s="219">
        <f>Q184*H184</f>
        <v>0.001</v>
      </c>
      <c r="S184" s="219">
        <v>0</v>
      </c>
      <c r="T184" s="22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1" t="s">
        <v>186</v>
      </c>
      <c r="AT184" s="221" t="s">
        <v>121</v>
      </c>
      <c r="AU184" s="221" t="s">
        <v>82</v>
      </c>
      <c r="AY184" s="14" t="s">
        <v>119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4" t="s">
        <v>80</v>
      </c>
      <c r="BK184" s="222">
        <f>ROUND(I184*H184,2)</f>
        <v>0</v>
      </c>
      <c r="BL184" s="14" t="s">
        <v>186</v>
      </c>
      <c r="BM184" s="221" t="s">
        <v>318</v>
      </c>
    </row>
    <row r="185" spans="1:65" s="2" customFormat="1" ht="16.5" customHeight="1">
      <c r="A185" s="35"/>
      <c r="B185" s="36"/>
      <c r="C185" s="209" t="s">
        <v>319</v>
      </c>
      <c r="D185" s="209" t="s">
        <v>121</v>
      </c>
      <c r="E185" s="210" t="s">
        <v>320</v>
      </c>
      <c r="F185" s="211" t="s">
        <v>321</v>
      </c>
      <c r="G185" s="212" t="s">
        <v>222</v>
      </c>
      <c r="H185" s="213">
        <v>1</v>
      </c>
      <c r="I185" s="214"/>
      <c r="J185" s="215">
        <f>ROUND(I185*H185,2)</f>
        <v>0</v>
      </c>
      <c r="K185" s="216"/>
      <c r="L185" s="41"/>
      <c r="M185" s="217" t="s">
        <v>1</v>
      </c>
      <c r="N185" s="218" t="s">
        <v>40</v>
      </c>
      <c r="O185" s="88"/>
      <c r="P185" s="219">
        <f>O185*H185</f>
        <v>0</v>
      </c>
      <c r="Q185" s="219">
        <v>0.00129</v>
      </c>
      <c r="R185" s="219">
        <f>Q185*H185</f>
        <v>0.00129</v>
      </c>
      <c r="S185" s="219">
        <v>0</v>
      </c>
      <c r="T185" s="22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1" t="s">
        <v>186</v>
      </c>
      <c r="AT185" s="221" t="s">
        <v>121</v>
      </c>
      <c r="AU185" s="221" t="s">
        <v>82</v>
      </c>
      <c r="AY185" s="14" t="s">
        <v>119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4" t="s">
        <v>80</v>
      </c>
      <c r="BK185" s="222">
        <f>ROUND(I185*H185,2)</f>
        <v>0</v>
      </c>
      <c r="BL185" s="14" t="s">
        <v>186</v>
      </c>
      <c r="BM185" s="221" t="s">
        <v>322</v>
      </c>
    </row>
    <row r="186" spans="1:65" s="2" customFormat="1" ht="16.5" customHeight="1">
      <c r="A186" s="35"/>
      <c r="B186" s="36"/>
      <c r="C186" s="209" t="s">
        <v>323</v>
      </c>
      <c r="D186" s="209" t="s">
        <v>121</v>
      </c>
      <c r="E186" s="210" t="s">
        <v>324</v>
      </c>
      <c r="F186" s="211" t="s">
        <v>325</v>
      </c>
      <c r="G186" s="212" t="s">
        <v>222</v>
      </c>
      <c r="H186" s="213">
        <v>1</v>
      </c>
      <c r="I186" s="214"/>
      <c r="J186" s="215">
        <f>ROUND(I186*H186,2)</f>
        <v>0</v>
      </c>
      <c r="K186" s="216"/>
      <c r="L186" s="41"/>
      <c r="M186" s="217" t="s">
        <v>1</v>
      </c>
      <c r="N186" s="218" t="s">
        <v>40</v>
      </c>
      <c r="O186" s="88"/>
      <c r="P186" s="219">
        <f>O186*H186</f>
        <v>0</v>
      </c>
      <c r="Q186" s="219">
        <v>0</v>
      </c>
      <c r="R186" s="219">
        <f>Q186*H186</f>
        <v>0</v>
      </c>
      <c r="S186" s="219">
        <v>0.02027</v>
      </c>
      <c r="T186" s="220">
        <f>S186*H186</f>
        <v>0.02027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1" t="s">
        <v>186</v>
      </c>
      <c r="AT186" s="221" t="s">
        <v>121</v>
      </c>
      <c r="AU186" s="221" t="s">
        <v>82</v>
      </c>
      <c r="AY186" s="14" t="s">
        <v>119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4" t="s">
        <v>80</v>
      </c>
      <c r="BK186" s="222">
        <f>ROUND(I186*H186,2)</f>
        <v>0</v>
      </c>
      <c r="BL186" s="14" t="s">
        <v>186</v>
      </c>
      <c r="BM186" s="221" t="s">
        <v>326</v>
      </c>
    </row>
    <row r="187" spans="1:65" s="2" customFormat="1" ht="16.5" customHeight="1">
      <c r="A187" s="35"/>
      <c r="B187" s="36"/>
      <c r="C187" s="209" t="s">
        <v>327</v>
      </c>
      <c r="D187" s="209" t="s">
        <v>121</v>
      </c>
      <c r="E187" s="210" t="s">
        <v>328</v>
      </c>
      <c r="F187" s="211" t="s">
        <v>329</v>
      </c>
      <c r="G187" s="212" t="s">
        <v>222</v>
      </c>
      <c r="H187" s="213">
        <v>1</v>
      </c>
      <c r="I187" s="214"/>
      <c r="J187" s="215">
        <f>ROUND(I187*H187,2)</f>
        <v>0</v>
      </c>
      <c r="K187" s="216"/>
      <c r="L187" s="41"/>
      <c r="M187" s="217" t="s">
        <v>1</v>
      </c>
      <c r="N187" s="218" t="s">
        <v>40</v>
      </c>
      <c r="O187" s="88"/>
      <c r="P187" s="219">
        <f>O187*H187</f>
        <v>0</v>
      </c>
      <c r="Q187" s="219">
        <v>0.00057</v>
      </c>
      <c r="R187" s="219">
        <f>Q187*H187</f>
        <v>0.00057</v>
      </c>
      <c r="S187" s="219">
        <v>0</v>
      </c>
      <c r="T187" s="22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1" t="s">
        <v>186</v>
      </c>
      <c r="AT187" s="221" t="s">
        <v>121</v>
      </c>
      <c r="AU187" s="221" t="s">
        <v>82</v>
      </c>
      <c r="AY187" s="14" t="s">
        <v>119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4" t="s">
        <v>80</v>
      </c>
      <c r="BK187" s="222">
        <f>ROUND(I187*H187,2)</f>
        <v>0</v>
      </c>
      <c r="BL187" s="14" t="s">
        <v>186</v>
      </c>
      <c r="BM187" s="221" t="s">
        <v>330</v>
      </c>
    </row>
    <row r="188" spans="1:65" s="2" customFormat="1" ht="24.15" customHeight="1">
      <c r="A188" s="35"/>
      <c r="B188" s="36"/>
      <c r="C188" s="223" t="s">
        <v>331</v>
      </c>
      <c r="D188" s="223" t="s">
        <v>159</v>
      </c>
      <c r="E188" s="224" t="s">
        <v>332</v>
      </c>
      <c r="F188" s="225" t="s">
        <v>333</v>
      </c>
      <c r="G188" s="226" t="s">
        <v>222</v>
      </c>
      <c r="H188" s="227">
        <v>1</v>
      </c>
      <c r="I188" s="228"/>
      <c r="J188" s="229">
        <f>ROUND(I188*H188,2)</f>
        <v>0</v>
      </c>
      <c r="K188" s="230"/>
      <c r="L188" s="231"/>
      <c r="M188" s="232" t="s">
        <v>1</v>
      </c>
      <c r="N188" s="233" t="s">
        <v>40</v>
      </c>
      <c r="O188" s="88"/>
      <c r="P188" s="219">
        <f>O188*H188</f>
        <v>0</v>
      </c>
      <c r="Q188" s="219">
        <v>0.0012</v>
      </c>
      <c r="R188" s="219">
        <f>Q188*H188</f>
        <v>0.0012</v>
      </c>
      <c r="S188" s="219">
        <v>0</v>
      </c>
      <c r="T188" s="22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1" t="s">
        <v>253</v>
      </c>
      <c r="AT188" s="221" t="s">
        <v>159</v>
      </c>
      <c r="AU188" s="221" t="s">
        <v>82</v>
      </c>
      <c r="AY188" s="14" t="s">
        <v>119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4" t="s">
        <v>80</v>
      </c>
      <c r="BK188" s="222">
        <f>ROUND(I188*H188,2)</f>
        <v>0</v>
      </c>
      <c r="BL188" s="14" t="s">
        <v>186</v>
      </c>
      <c r="BM188" s="221" t="s">
        <v>334</v>
      </c>
    </row>
    <row r="189" spans="1:63" s="12" customFormat="1" ht="22.8" customHeight="1">
      <c r="A189" s="12"/>
      <c r="B189" s="193"/>
      <c r="C189" s="194"/>
      <c r="D189" s="195" t="s">
        <v>74</v>
      </c>
      <c r="E189" s="207" t="s">
        <v>335</v>
      </c>
      <c r="F189" s="207" t="s">
        <v>336</v>
      </c>
      <c r="G189" s="194"/>
      <c r="H189" s="194"/>
      <c r="I189" s="197"/>
      <c r="J189" s="208">
        <f>BK189</f>
        <v>0</v>
      </c>
      <c r="K189" s="194"/>
      <c r="L189" s="199"/>
      <c r="M189" s="200"/>
      <c r="N189" s="201"/>
      <c r="O189" s="201"/>
      <c r="P189" s="202">
        <f>SUM(P190:P191)</f>
        <v>0</v>
      </c>
      <c r="Q189" s="201"/>
      <c r="R189" s="202">
        <f>SUM(R190:R191)</f>
        <v>0.020769000000000003</v>
      </c>
      <c r="S189" s="201"/>
      <c r="T189" s="203">
        <f>SUM(T190:T191)</f>
        <v>0.003006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4" t="s">
        <v>82</v>
      </c>
      <c r="AT189" s="205" t="s">
        <v>74</v>
      </c>
      <c r="AU189" s="205" t="s">
        <v>80</v>
      </c>
      <c r="AY189" s="204" t="s">
        <v>119</v>
      </c>
      <c r="BK189" s="206">
        <f>SUM(BK190:BK191)</f>
        <v>0</v>
      </c>
    </row>
    <row r="190" spans="1:65" s="2" customFormat="1" ht="16.5" customHeight="1">
      <c r="A190" s="35"/>
      <c r="B190" s="36"/>
      <c r="C190" s="209" t="s">
        <v>337</v>
      </c>
      <c r="D190" s="209" t="s">
        <v>121</v>
      </c>
      <c r="E190" s="210" t="s">
        <v>338</v>
      </c>
      <c r="F190" s="211" t="s">
        <v>339</v>
      </c>
      <c r="G190" s="212" t="s">
        <v>217</v>
      </c>
      <c r="H190" s="213">
        <v>1.8</v>
      </c>
      <c r="I190" s="214"/>
      <c r="J190" s="215">
        <f>ROUND(I190*H190,2)</f>
        <v>0</v>
      </c>
      <c r="K190" s="216"/>
      <c r="L190" s="41"/>
      <c r="M190" s="217" t="s">
        <v>1</v>
      </c>
      <c r="N190" s="218" t="s">
        <v>40</v>
      </c>
      <c r="O190" s="88"/>
      <c r="P190" s="219">
        <f>O190*H190</f>
        <v>0</v>
      </c>
      <c r="Q190" s="219">
        <v>0</v>
      </c>
      <c r="R190" s="219">
        <f>Q190*H190</f>
        <v>0</v>
      </c>
      <c r="S190" s="219">
        <v>0.00167</v>
      </c>
      <c r="T190" s="220">
        <f>S190*H190</f>
        <v>0.003006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1" t="s">
        <v>186</v>
      </c>
      <c r="AT190" s="221" t="s">
        <v>121</v>
      </c>
      <c r="AU190" s="221" t="s">
        <v>82</v>
      </c>
      <c r="AY190" s="14" t="s">
        <v>119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4" t="s">
        <v>80</v>
      </c>
      <c r="BK190" s="222">
        <f>ROUND(I190*H190,2)</f>
        <v>0</v>
      </c>
      <c r="BL190" s="14" t="s">
        <v>186</v>
      </c>
      <c r="BM190" s="221" t="s">
        <v>340</v>
      </c>
    </row>
    <row r="191" spans="1:65" s="2" customFormat="1" ht="21.75" customHeight="1">
      <c r="A191" s="35"/>
      <c r="B191" s="36"/>
      <c r="C191" s="209" t="s">
        <v>341</v>
      </c>
      <c r="D191" s="209" t="s">
        <v>121</v>
      </c>
      <c r="E191" s="210" t="s">
        <v>342</v>
      </c>
      <c r="F191" s="211" t="s">
        <v>343</v>
      </c>
      <c r="G191" s="212" t="s">
        <v>217</v>
      </c>
      <c r="H191" s="213">
        <v>6.45</v>
      </c>
      <c r="I191" s="214"/>
      <c r="J191" s="215">
        <f>ROUND(I191*H191,2)</f>
        <v>0</v>
      </c>
      <c r="K191" s="216"/>
      <c r="L191" s="41"/>
      <c r="M191" s="217" t="s">
        <v>1</v>
      </c>
      <c r="N191" s="218" t="s">
        <v>40</v>
      </c>
      <c r="O191" s="88"/>
      <c r="P191" s="219">
        <f>O191*H191</f>
        <v>0</v>
      </c>
      <c r="Q191" s="219">
        <v>0.00322</v>
      </c>
      <c r="R191" s="219">
        <f>Q191*H191</f>
        <v>0.020769000000000003</v>
      </c>
      <c r="S191" s="219">
        <v>0</v>
      </c>
      <c r="T191" s="220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1" t="s">
        <v>186</v>
      </c>
      <c r="AT191" s="221" t="s">
        <v>121</v>
      </c>
      <c r="AU191" s="221" t="s">
        <v>82</v>
      </c>
      <c r="AY191" s="14" t="s">
        <v>119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4" t="s">
        <v>80</v>
      </c>
      <c r="BK191" s="222">
        <f>ROUND(I191*H191,2)</f>
        <v>0</v>
      </c>
      <c r="BL191" s="14" t="s">
        <v>186</v>
      </c>
      <c r="BM191" s="221" t="s">
        <v>344</v>
      </c>
    </row>
    <row r="192" spans="1:63" s="12" customFormat="1" ht="22.8" customHeight="1">
      <c r="A192" s="12"/>
      <c r="B192" s="193"/>
      <c r="C192" s="194"/>
      <c r="D192" s="195" t="s">
        <v>74</v>
      </c>
      <c r="E192" s="207" t="s">
        <v>345</v>
      </c>
      <c r="F192" s="207" t="s">
        <v>346</v>
      </c>
      <c r="G192" s="194"/>
      <c r="H192" s="194"/>
      <c r="I192" s="197"/>
      <c r="J192" s="208">
        <f>BK192</f>
        <v>0</v>
      </c>
      <c r="K192" s="194"/>
      <c r="L192" s="199"/>
      <c r="M192" s="200"/>
      <c r="N192" s="201"/>
      <c r="O192" s="201"/>
      <c r="P192" s="202">
        <f>SUM(P193:P201)</f>
        <v>0</v>
      </c>
      <c r="Q192" s="201"/>
      <c r="R192" s="202">
        <f>SUM(R193:R201)</f>
        <v>0.038893620000000004</v>
      </c>
      <c r="S192" s="201"/>
      <c r="T192" s="203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4" t="s">
        <v>82</v>
      </c>
      <c r="AT192" s="205" t="s">
        <v>74</v>
      </c>
      <c r="AU192" s="205" t="s">
        <v>80</v>
      </c>
      <c r="AY192" s="204" t="s">
        <v>119</v>
      </c>
      <c r="BK192" s="206">
        <f>SUM(BK193:BK201)</f>
        <v>0</v>
      </c>
    </row>
    <row r="193" spans="1:65" s="2" customFormat="1" ht="16.5" customHeight="1">
      <c r="A193" s="35"/>
      <c r="B193" s="36"/>
      <c r="C193" s="209" t="s">
        <v>347</v>
      </c>
      <c r="D193" s="209" t="s">
        <v>121</v>
      </c>
      <c r="E193" s="210" t="s">
        <v>348</v>
      </c>
      <c r="F193" s="211" t="s">
        <v>349</v>
      </c>
      <c r="G193" s="212" t="s">
        <v>217</v>
      </c>
      <c r="H193" s="213">
        <v>19.49</v>
      </c>
      <c r="I193" s="214"/>
      <c r="J193" s="215">
        <f>ROUND(I193*H193,2)</f>
        <v>0</v>
      </c>
      <c r="K193" s="216"/>
      <c r="L193" s="41"/>
      <c r="M193" s="217" t="s">
        <v>1</v>
      </c>
      <c r="N193" s="218" t="s">
        <v>40</v>
      </c>
      <c r="O193" s="88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1" t="s">
        <v>186</v>
      </c>
      <c r="AT193" s="221" t="s">
        <v>121</v>
      </c>
      <c r="AU193" s="221" t="s">
        <v>82</v>
      </c>
      <c r="AY193" s="14" t="s">
        <v>119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4" t="s">
        <v>80</v>
      </c>
      <c r="BK193" s="222">
        <f>ROUND(I193*H193,2)</f>
        <v>0</v>
      </c>
      <c r="BL193" s="14" t="s">
        <v>186</v>
      </c>
      <c r="BM193" s="221" t="s">
        <v>350</v>
      </c>
    </row>
    <row r="194" spans="1:65" s="2" customFormat="1" ht="24.15" customHeight="1">
      <c r="A194" s="35"/>
      <c r="B194" s="36"/>
      <c r="C194" s="223" t="s">
        <v>351</v>
      </c>
      <c r="D194" s="223" t="s">
        <v>159</v>
      </c>
      <c r="E194" s="224" t="s">
        <v>352</v>
      </c>
      <c r="F194" s="225" t="s">
        <v>353</v>
      </c>
      <c r="G194" s="226" t="s">
        <v>217</v>
      </c>
      <c r="H194" s="227">
        <v>20.465</v>
      </c>
      <c r="I194" s="228"/>
      <c r="J194" s="229">
        <f>ROUND(I194*H194,2)</f>
        <v>0</v>
      </c>
      <c r="K194" s="230"/>
      <c r="L194" s="231"/>
      <c r="M194" s="232" t="s">
        <v>1</v>
      </c>
      <c r="N194" s="233" t="s">
        <v>40</v>
      </c>
      <c r="O194" s="88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1" t="s">
        <v>253</v>
      </c>
      <c r="AT194" s="221" t="s">
        <v>159</v>
      </c>
      <c r="AU194" s="221" t="s">
        <v>82</v>
      </c>
      <c r="AY194" s="14" t="s">
        <v>119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4" t="s">
        <v>80</v>
      </c>
      <c r="BK194" s="222">
        <f>ROUND(I194*H194,2)</f>
        <v>0</v>
      </c>
      <c r="BL194" s="14" t="s">
        <v>186</v>
      </c>
      <c r="BM194" s="221" t="s">
        <v>354</v>
      </c>
    </row>
    <row r="195" spans="1:65" s="2" customFormat="1" ht="16.5" customHeight="1">
      <c r="A195" s="35"/>
      <c r="B195" s="36"/>
      <c r="C195" s="209" t="s">
        <v>355</v>
      </c>
      <c r="D195" s="209" t="s">
        <v>121</v>
      </c>
      <c r="E195" s="210" t="s">
        <v>356</v>
      </c>
      <c r="F195" s="211" t="s">
        <v>357</v>
      </c>
      <c r="G195" s="212" t="s">
        <v>181</v>
      </c>
      <c r="H195" s="213">
        <v>15.592</v>
      </c>
      <c r="I195" s="214"/>
      <c r="J195" s="215">
        <f>ROUND(I195*H195,2)</f>
        <v>0</v>
      </c>
      <c r="K195" s="216"/>
      <c r="L195" s="41"/>
      <c r="M195" s="217" t="s">
        <v>1</v>
      </c>
      <c r="N195" s="218" t="s">
        <v>40</v>
      </c>
      <c r="O195" s="88"/>
      <c r="P195" s="219">
        <f>O195*H195</f>
        <v>0</v>
      </c>
      <c r="Q195" s="219">
        <v>0.00011</v>
      </c>
      <c r="R195" s="219">
        <f>Q195*H195</f>
        <v>0.00171512</v>
      </c>
      <c r="S195" s="219">
        <v>0</v>
      </c>
      <c r="T195" s="22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1" t="s">
        <v>186</v>
      </c>
      <c r="AT195" s="221" t="s">
        <v>121</v>
      </c>
      <c r="AU195" s="221" t="s">
        <v>82</v>
      </c>
      <c r="AY195" s="14" t="s">
        <v>119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4" t="s">
        <v>80</v>
      </c>
      <c r="BK195" s="222">
        <f>ROUND(I195*H195,2)</f>
        <v>0</v>
      </c>
      <c r="BL195" s="14" t="s">
        <v>186</v>
      </c>
      <c r="BM195" s="221" t="s">
        <v>358</v>
      </c>
    </row>
    <row r="196" spans="1:65" s="2" customFormat="1" ht="16.5" customHeight="1">
      <c r="A196" s="35"/>
      <c r="B196" s="36"/>
      <c r="C196" s="209" t="s">
        <v>359</v>
      </c>
      <c r="D196" s="209" t="s">
        <v>121</v>
      </c>
      <c r="E196" s="210" t="s">
        <v>360</v>
      </c>
      <c r="F196" s="211" t="s">
        <v>361</v>
      </c>
      <c r="G196" s="212" t="s">
        <v>181</v>
      </c>
      <c r="H196" s="213">
        <v>15.592</v>
      </c>
      <c r="I196" s="214"/>
      <c r="J196" s="215">
        <f>ROUND(I196*H196,2)</f>
        <v>0</v>
      </c>
      <c r="K196" s="216"/>
      <c r="L196" s="41"/>
      <c r="M196" s="217" t="s">
        <v>1</v>
      </c>
      <c r="N196" s="218" t="s">
        <v>40</v>
      </c>
      <c r="O196" s="88"/>
      <c r="P196" s="219">
        <f>O196*H196</f>
        <v>0</v>
      </c>
      <c r="Q196" s="219">
        <v>0.00098</v>
      </c>
      <c r="R196" s="219">
        <f>Q196*H196</f>
        <v>0.01528016</v>
      </c>
      <c r="S196" s="219">
        <v>0</v>
      </c>
      <c r="T196" s="22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1" t="s">
        <v>186</v>
      </c>
      <c r="AT196" s="221" t="s">
        <v>121</v>
      </c>
      <c r="AU196" s="221" t="s">
        <v>82</v>
      </c>
      <c r="AY196" s="14" t="s">
        <v>119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4" t="s">
        <v>80</v>
      </c>
      <c r="BK196" s="222">
        <f>ROUND(I196*H196,2)</f>
        <v>0</v>
      </c>
      <c r="BL196" s="14" t="s">
        <v>186</v>
      </c>
      <c r="BM196" s="221" t="s">
        <v>362</v>
      </c>
    </row>
    <row r="197" spans="1:65" s="2" customFormat="1" ht="16.5" customHeight="1">
      <c r="A197" s="35"/>
      <c r="B197" s="36"/>
      <c r="C197" s="209" t="s">
        <v>363</v>
      </c>
      <c r="D197" s="209" t="s">
        <v>121</v>
      </c>
      <c r="E197" s="210" t="s">
        <v>364</v>
      </c>
      <c r="F197" s="211" t="s">
        <v>365</v>
      </c>
      <c r="G197" s="212" t="s">
        <v>181</v>
      </c>
      <c r="H197" s="213">
        <v>15.592</v>
      </c>
      <c r="I197" s="214"/>
      <c r="J197" s="215">
        <f>ROUND(I197*H197,2)</f>
        <v>0</v>
      </c>
      <c r="K197" s="216"/>
      <c r="L197" s="41"/>
      <c r="M197" s="217" t="s">
        <v>1</v>
      </c>
      <c r="N197" s="218" t="s">
        <v>40</v>
      </c>
      <c r="O197" s="88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1" t="s">
        <v>186</v>
      </c>
      <c r="AT197" s="221" t="s">
        <v>121</v>
      </c>
      <c r="AU197" s="221" t="s">
        <v>82</v>
      </c>
      <c r="AY197" s="14" t="s">
        <v>119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4" t="s">
        <v>80</v>
      </c>
      <c r="BK197" s="222">
        <f>ROUND(I197*H197,2)</f>
        <v>0</v>
      </c>
      <c r="BL197" s="14" t="s">
        <v>186</v>
      </c>
      <c r="BM197" s="221" t="s">
        <v>366</v>
      </c>
    </row>
    <row r="198" spans="1:65" s="2" customFormat="1" ht="21.75" customHeight="1">
      <c r="A198" s="35"/>
      <c r="B198" s="36"/>
      <c r="C198" s="209" t="s">
        <v>367</v>
      </c>
      <c r="D198" s="209" t="s">
        <v>121</v>
      </c>
      <c r="E198" s="210" t="s">
        <v>368</v>
      </c>
      <c r="F198" s="211" t="s">
        <v>369</v>
      </c>
      <c r="G198" s="212" t="s">
        <v>181</v>
      </c>
      <c r="H198" s="213">
        <v>15.592</v>
      </c>
      <c r="I198" s="214"/>
      <c r="J198" s="215">
        <f>ROUND(I198*H198,2)</f>
        <v>0</v>
      </c>
      <c r="K198" s="216"/>
      <c r="L198" s="41"/>
      <c r="M198" s="217" t="s">
        <v>1</v>
      </c>
      <c r="N198" s="218" t="s">
        <v>40</v>
      </c>
      <c r="O198" s="88"/>
      <c r="P198" s="219">
        <f>O198*H198</f>
        <v>0</v>
      </c>
      <c r="Q198" s="219">
        <v>2E-05</v>
      </c>
      <c r="R198" s="219">
        <f>Q198*H198</f>
        <v>0.00031184</v>
      </c>
      <c r="S198" s="219">
        <v>0</v>
      </c>
      <c r="T198" s="22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1" t="s">
        <v>186</v>
      </c>
      <c r="AT198" s="221" t="s">
        <v>121</v>
      </c>
      <c r="AU198" s="221" t="s">
        <v>82</v>
      </c>
      <c r="AY198" s="14" t="s">
        <v>119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4" t="s">
        <v>80</v>
      </c>
      <c r="BK198" s="222">
        <f>ROUND(I198*H198,2)</f>
        <v>0</v>
      </c>
      <c r="BL198" s="14" t="s">
        <v>186</v>
      </c>
      <c r="BM198" s="221" t="s">
        <v>370</v>
      </c>
    </row>
    <row r="199" spans="1:65" s="2" customFormat="1" ht="16.5" customHeight="1">
      <c r="A199" s="35"/>
      <c r="B199" s="36"/>
      <c r="C199" s="209" t="s">
        <v>371</v>
      </c>
      <c r="D199" s="209" t="s">
        <v>121</v>
      </c>
      <c r="E199" s="210" t="s">
        <v>372</v>
      </c>
      <c r="F199" s="211" t="s">
        <v>373</v>
      </c>
      <c r="G199" s="212" t="s">
        <v>181</v>
      </c>
      <c r="H199" s="213">
        <v>39.975</v>
      </c>
      <c r="I199" s="214"/>
      <c r="J199" s="215">
        <f>ROUND(I199*H199,2)</f>
        <v>0</v>
      </c>
      <c r="K199" s="216"/>
      <c r="L199" s="41"/>
      <c r="M199" s="217" t="s">
        <v>1</v>
      </c>
      <c r="N199" s="218" t="s">
        <v>40</v>
      </c>
      <c r="O199" s="88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186</v>
      </c>
      <c r="AT199" s="221" t="s">
        <v>121</v>
      </c>
      <c r="AU199" s="221" t="s">
        <v>82</v>
      </c>
      <c r="AY199" s="14" t="s">
        <v>119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80</v>
      </c>
      <c r="BK199" s="222">
        <f>ROUND(I199*H199,2)</f>
        <v>0</v>
      </c>
      <c r="BL199" s="14" t="s">
        <v>186</v>
      </c>
      <c r="BM199" s="221" t="s">
        <v>374</v>
      </c>
    </row>
    <row r="200" spans="1:65" s="2" customFormat="1" ht="16.5" customHeight="1">
      <c r="A200" s="35"/>
      <c r="B200" s="36"/>
      <c r="C200" s="209" t="s">
        <v>375</v>
      </c>
      <c r="D200" s="209" t="s">
        <v>121</v>
      </c>
      <c r="E200" s="210" t="s">
        <v>376</v>
      </c>
      <c r="F200" s="211" t="s">
        <v>377</v>
      </c>
      <c r="G200" s="212" t="s">
        <v>181</v>
      </c>
      <c r="H200" s="213">
        <v>39.975</v>
      </c>
      <c r="I200" s="214"/>
      <c r="J200" s="215">
        <f>ROUND(I200*H200,2)</f>
        <v>0</v>
      </c>
      <c r="K200" s="216"/>
      <c r="L200" s="41"/>
      <c r="M200" s="217" t="s">
        <v>1</v>
      </c>
      <c r="N200" s="218" t="s">
        <v>40</v>
      </c>
      <c r="O200" s="88"/>
      <c r="P200" s="219">
        <f>O200*H200</f>
        <v>0</v>
      </c>
      <c r="Q200" s="219">
        <v>0.00021</v>
      </c>
      <c r="R200" s="219">
        <f>Q200*H200</f>
        <v>0.008394750000000001</v>
      </c>
      <c r="S200" s="219">
        <v>0</v>
      </c>
      <c r="T200" s="22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1" t="s">
        <v>186</v>
      </c>
      <c r="AT200" s="221" t="s">
        <v>121</v>
      </c>
      <c r="AU200" s="221" t="s">
        <v>82</v>
      </c>
      <c r="AY200" s="14" t="s">
        <v>119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4" t="s">
        <v>80</v>
      </c>
      <c r="BK200" s="222">
        <f>ROUND(I200*H200,2)</f>
        <v>0</v>
      </c>
      <c r="BL200" s="14" t="s">
        <v>186</v>
      </c>
      <c r="BM200" s="221" t="s">
        <v>378</v>
      </c>
    </row>
    <row r="201" spans="1:65" s="2" customFormat="1" ht="16.5" customHeight="1">
      <c r="A201" s="35"/>
      <c r="B201" s="36"/>
      <c r="C201" s="209" t="s">
        <v>379</v>
      </c>
      <c r="D201" s="209" t="s">
        <v>121</v>
      </c>
      <c r="E201" s="210" t="s">
        <v>380</v>
      </c>
      <c r="F201" s="211" t="s">
        <v>381</v>
      </c>
      <c r="G201" s="212" t="s">
        <v>181</v>
      </c>
      <c r="H201" s="213">
        <v>39.975</v>
      </c>
      <c r="I201" s="214"/>
      <c r="J201" s="215">
        <f>ROUND(I201*H201,2)</f>
        <v>0</v>
      </c>
      <c r="K201" s="216"/>
      <c r="L201" s="41"/>
      <c r="M201" s="217" t="s">
        <v>1</v>
      </c>
      <c r="N201" s="218" t="s">
        <v>40</v>
      </c>
      <c r="O201" s="88"/>
      <c r="P201" s="219">
        <f>O201*H201</f>
        <v>0</v>
      </c>
      <c r="Q201" s="219">
        <v>0.00033</v>
      </c>
      <c r="R201" s="219">
        <f>Q201*H201</f>
        <v>0.01319175</v>
      </c>
      <c r="S201" s="219">
        <v>0</v>
      </c>
      <c r="T201" s="22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1" t="s">
        <v>186</v>
      </c>
      <c r="AT201" s="221" t="s">
        <v>121</v>
      </c>
      <c r="AU201" s="221" t="s">
        <v>82</v>
      </c>
      <c r="AY201" s="14" t="s">
        <v>119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4" t="s">
        <v>80</v>
      </c>
      <c r="BK201" s="222">
        <f>ROUND(I201*H201,2)</f>
        <v>0</v>
      </c>
      <c r="BL201" s="14" t="s">
        <v>186</v>
      </c>
      <c r="BM201" s="221" t="s">
        <v>382</v>
      </c>
    </row>
    <row r="202" spans="1:63" s="12" customFormat="1" ht="25.9" customHeight="1">
      <c r="A202" s="12"/>
      <c r="B202" s="193"/>
      <c r="C202" s="194"/>
      <c r="D202" s="195" t="s">
        <v>74</v>
      </c>
      <c r="E202" s="196" t="s">
        <v>383</v>
      </c>
      <c r="F202" s="196" t="s">
        <v>384</v>
      </c>
      <c r="G202" s="194"/>
      <c r="H202" s="194"/>
      <c r="I202" s="197"/>
      <c r="J202" s="198">
        <f>BK202</f>
        <v>0</v>
      </c>
      <c r="K202" s="194"/>
      <c r="L202" s="199"/>
      <c r="M202" s="200"/>
      <c r="N202" s="201"/>
      <c r="O202" s="201"/>
      <c r="P202" s="202">
        <f>P203</f>
        <v>0</v>
      </c>
      <c r="Q202" s="201"/>
      <c r="R202" s="202">
        <f>R203</f>
        <v>0</v>
      </c>
      <c r="S202" s="201"/>
      <c r="T202" s="203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4" t="s">
        <v>125</v>
      </c>
      <c r="AT202" s="205" t="s">
        <v>74</v>
      </c>
      <c r="AU202" s="205" t="s">
        <v>75</v>
      </c>
      <c r="AY202" s="204" t="s">
        <v>119</v>
      </c>
      <c r="BK202" s="206">
        <f>BK203</f>
        <v>0</v>
      </c>
    </row>
    <row r="203" spans="1:65" s="2" customFormat="1" ht="16.5" customHeight="1">
      <c r="A203" s="35"/>
      <c r="B203" s="36"/>
      <c r="C203" s="209" t="s">
        <v>385</v>
      </c>
      <c r="D203" s="209" t="s">
        <v>121</v>
      </c>
      <c r="E203" s="210" t="s">
        <v>386</v>
      </c>
      <c r="F203" s="211" t="s">
        <v>387</v>
      </c>
      <c r="G203" s="212" t="s">
        <v>388</v>
      </c>
      <c r="H203" s="213">
        <v>8</v>
      </c>
      <c r="I203" s="214"/>
      <c r="J203" s="215">
        <f>ROUND(I203*H203,2)</f>
        <v>0</v>
      </c>
      <c r="K203" s="216"/>
      <c r="L203" s="41"/>
      <c r="M203" s="234" t="s">
        <v>1</v>
      </c>
      <c r="N203" s="235" t="s">
        <v>40</v>
      </c>
      <c r="O203" s="236"/>
      <c r="P203" s="237">
        <f>O203*H203</f>
        <v>0</v>
      </c>
      <c r="Q203" s="237">
        <v>0</v>
      </c>
      <c r="R203" s="237">
        <f>Q203*H203</f>
        <v>0</v>
      </c>
      <c r="S203" s="237">
        <v>0</v>
      </c>
      <c r="T203" s="23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1" t="s">
        <v>389</v>
      </c>
      <c r="AT203" s="221" t="s">
        <v>121</v>
      </c>
      <c r="AU203" s="221" t="s">
        <v>80</v>
      </c>
      <c r="AY203" s="14" t="s">
        <v>119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4" t="s">
        <v>80</v>
      </c>
      <c r="BK203" s="222">
        <f>ROUND(I203*H203,2)</f>
        <v>0</v>
      </c>
      <c r="BL203" s="14" t="s">
        <v>389</v>
      </c>
      <c r="BM203" s="221" t="s">
        <v>390</v>
      </c>
    </row>
    <row r="204" spans="1:31" s="2" customFormat="1" ht="6.95" customHeight="1">
      <c r="A204" s="35"/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41"/>
      <c r="M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</sheetData>
  <sheetProtection password="CC35" sheet="1" objects="1" scenarios="1" formatColumns="0" formatRows="0" autoFilter="0"/>
  <autoFilter ref="C126:K203"/>
  <mergeCells count="6">
    <mergeCell ref="E7:H7"/>
    <mergeCell ref="E16:H16"/>
    <mergeCell ref="E25:H25"/>
    <mergeCell ref="E85:H8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Kučera Bořivoj - Raeder&amp;Falge</cp:lastModifiedBy>
  <dcterms:created xsi:type="dcterms:W3CDTF">2022-06-08T17:25:45Z</dcterms:created>
  <dcterms:modified xsi:type="dcterms:W3CDTF">2022-06-08T17:25:51Z</dcterms:modified>
  <cp:category/>
  <cp:version/>
  <cp:contentType/>
  <cp:contentStatus/>
</cp:coreProperties>
</file>