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45" windowWidth="28455" windowHeight="11700" activeTab="0"/>
  </bookViews>
  <sheets>
    <sheet name="Rekapitulace stavby" sheetId="1" r:id="rId1"/>
    <sheet name="SO 101 - Oprava místních ..." sheetId="2" r:id="rId2"/>
    <sheet name="SO 201 - Most přes Lukovs..." sheetId="3" r:id="rId3"/>
    <sheet name="SO 202 - Most přes Lukovs..." sheetId="4" r:id="rId4"/>
    <sheet name="SO 301 - Dešťová kanalizace" sheetId="5" r:id="rId5"/>
    <sheet name="Seznam figur" sheetId="6" r:id="rId6"/>
  </sheets>
  <definedNames>
    <definedName name="_xlnm._FilterDatabase" localSheetId="1" hidden="1">'SO 101 - Oprava místních ...'!$C$130:$K$316</definedName>
    <definedName name="_xlnm._FilterDatabase" localSheetId="2" hidden="1">'SO 201 - Most přes Lukovs...'!$C$131:$K$252</definedName>
    <definedName name="_xlnm._FilterDatabase" localSheetId="3" hidden="1">'SO 202 - Most přes Lukovs...'!$C$131:$K$262</definedName>
    <definedName name="_xlnm._FilterDatabase" localSheetId="4" hidden="1">'SO 301 - Dešťová kanalizace'!$C$122:$K$178</definedName>
    <definedName name="_xlnm.Print_Area" localSheetId="0">'Rekapitulace stavby'!$D$4:$AO$76,'Rekapitulace stavby'!$C$82:$AQ$99</definedName>
    <definedName name="_xlnm.Print_Area" localSheetId="5">'Seznam figur'!$C$4:$G$92</definedName>
    <definedName name="_xlnm.Print_Area" localSheetId="1">'SO 101 - Oprava místních ...'!$C$4:$J$76,'SO 101 - Oprava místních ...'!$C$82:$J$112,'SO 101 - Oprava místních ...'!$C$118:$J$316</definedName>
    <definedName name="_xlnm.Print_Area" localSheetId="2">'SO 201 - Most přes Lukovs...'!$C$4:$J$76,'SO 201 - Most přes Lukovs...'!$C$82:$J$113,'SO 201 - Most přes Lukovs...'!$C$119:$J$252</definedName>
    <definedName name="_xlnm.Print_Area" localSheetId="3">'SO 202 - Most přes Lukovs...'!$C$4:$J$76,'SO 202 - Most přes Lukovs...'!$C$82:$J$113,'SO 202 - Most přes Lukovs...'!$C$119:$J$262</definedName>
    <definedName name="_xlnm.Print_Area" localSheetId="4">'SO 301 - Dešťová kanalizace'!$C$4:$J$76,'SO 301 - Dešťová kanalizace'!$C$82:$J$104,'SO 301 - Dešťová kanalizace'!$C$110:$J$178</definedName>
    <definedName name="_xlnm.Print_Titles" localSheetId="0">'Rekapitulace stavby'!$92:$92</definedName>
    <definedName name="_xlnm.Print_Titles" localSheetId="1">'SO 101 - Oprava místních ...'!$130:$130</definedName>
    <definedName name="_xlnm.Print_Titles" localSheetId="2">'SO 201 - Most přes Lukovs...'!$131:$131</definedName>
    <definedName name="_xlnm.Print_Titles" localSheetId="3">'SO 202 - Most přes Lukovs...'!$131:$131</definedName>
    <definedName name="_xlnm.Print_Titles" localSheetId="4">'SO 301 - Dešťová kanalizace'!$122:$122</definedName>
    <definedName name="_xlnm.Print_Titles" localSheetId="5">'Seznam figur'!$9:$9</definedName>
  </definedNames>
  <calcPr calcId="125725"/>
</workbook>
</file>

<file path=xl/sharedStrings.xml><?xml version="1.0" encoding="utf-8"?>
<sst xmlns="http://schemas.openxmlformats.org/spreadsheetml/2006/main" count="6343" uniqueCount="937">
  <si>
    <t>Export Komplet</t>
  </si>
  <si>
    <t/>
  </si>
  <si>
    <t>2.0</t>
  </si>
  <si>
    <t>ZAMOK</t>
  </si>
  <si>
    <t>False</t>
  </si>
  <si>
    <t>{8eb5e93e-6ebe-4fd4-b198-d5f3bf66c28a}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</si>
  <si>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</si>
  <si>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</si>
  <si>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</si>
  <si>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</si>
  <si>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</si>
  <si>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</si>
  <si>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</si>
  <si>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</si>
  <si>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</si>
  <si>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</si>
  <si>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</si>
  <si>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komunikace a mostů v Bílině ul. Horská</t>
  </si>
  <si>
    <t>KSO:</t>
  </si>
  <si>
    <t>CC-CZ:</t>
  </si>
  <si>
    <t>Místo:</t>
  </si>
  <si>
    <t xml:space="preserve"> </t>
  </si>
  <si>
    <t>Datum:</t>
  </si>
  <si>
    <t>30. 1. 2023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</si>
  <si>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</si>
  <si>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</si>
  <si>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</si>
  <si>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</si>
  <si>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</si>
  <si>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</si>
  <si>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</si>
  <si>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</si>
  <si>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</si>
  <si>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</si>
  <si>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</si>
  <si>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</si>
  <si>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</si>
  <si>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</si>
  <si>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</si>
  <si>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</si>
  <si>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</si>
  <si>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</si>
  <si>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</si>
  <si>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</si>
  <si>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</si>
  <si>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</si>
  <si>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</si>
  <si>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</si>
  <si>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</si>
  <si>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</si>
  <si>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</si>
  <si>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</si>
  <si>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</si>
  <si>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</si>
  <si>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</si>
  <si>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</si>
  <si>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</si>
  <si>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</si>
  <si>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</si>
  <si>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</si>
  <si>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</si>
  <si>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</si>
  <si>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</si>
  <si>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</si>
  <si>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</si>
  <si>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</si>
  <si>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</si>
  <si>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</si>
  <si>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</si>
  <si>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</si>
  <si>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</si>
  <si>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</si>
  <si>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</si>
  <si>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</si>
  <si>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</si>
  <si>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</si>
  <si>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</si>
  <si>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</si>
  <si>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</si>
  <si>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místních komunikací</t>
  </si>
  <si>
    <t>STA</t>
  </si>
  <si>
    <t>1</t>
  </si>
  <si>
    <t>{ebcd2893-7940-4bb6-b12a-95f4a4d47a42}</t>
  </si>
  <si>
    <t>2</t>
  </si>
  <si>
    <t>SO 201</t>
  </si>
  <si>
    <t>Most přes Lukovský potok</t>
  </si>
  <si>
    <t>{5a0f15b2-4d8e-4b19-b761-b548a785fbbc}</t>
  </si>
  <si>
    <t>SO 202</t>
  </si>
  <si>
    <t>{f4759038-f2ae-4e12-bd13-f63d989cc8d2}</t>
  </si>
  <si>
    <t>SO 301</t>
  </si>
  <si>
    <t>Dešťová kanalizace</t>
  </si>
  <si>
    <t>{77a14778-7ceb-4bc0-9819-5077cff6d60d}</t>
  </si>
  <si>
    <t>VV0002</t>
  </si>
  <si>
    <t>Nový výkaz (2)</t>
  </si>
  <si>
    <t>193,614</t>
  </si>
  <si>
    <t>3</t>
  </si>
  <si>
    <t>VV0003</t>
  </si>
  <si>
    <t>Nový výkaz (3)</t>
  </si>
  <si>
    <t>212,38</t>
  </si>
  <si>
    <t>KRYCÍ LIST SOUPISU PRACÍ</t>
  </si>
  <si>
    <t>VV0004</t>
  </si>
  <si>
    <t>Nový výkaz (4)</t>
  </si>
  <si>
    <t>36,55</t>
  </si>
  <si>
    <t>VV0005</t>
  </si>
  <si>
    <t>Nový výkaz (5)</t>
  </si>
  <si>
    <t>451,766</t>
  </si>
  <si>
    <t>VV0006</t>
  </si>
  <si>
    <t>Nový výkaz (6)</t>
  </si>
  <si>
    <t>919,46</t>
  </si>
  <si>
    <t>VV0008</t>
  </si>
  <si>
    <t>Nový výkaz (8)</t>
  </si>
  <si>
    <t>894,31</t>
  </si>
  <si>
    <t>Objekt:</t>
  </si>
  <si>
    <t>VV0009</t>
  </si>
  <si>
    <t>Nový výkaz (9)</t>
  </si>
  <si>
    <t>645,38</t>
  </si>
  <si>
    <t>SO 101 - Oprava místních komunikací</t>
  </si>
  <si>
    <t>VV0010</t>
  </si>
  <si>
    <t>Nový výkaz (10)</t>
  </si>
  <si>
    <t>25,15</t>
  </si>
  <si>
    <t>VV0011</t>
  </si>
  <si>
    <t>Nový výkaz (11)</t>
  </si>
  <si>
    <t>234,37</t>
  </si>
  <si>
    <t>VV0012</t>
  </si>
  <si>
    <t>Nový výkaz (12)</t>
  </si>
  <si>
    <t>14,56</t>
  </si>
  <si>
    <t>VV0013</t>
  </si>
  <si>
    <t>Nový výkaz (13)</t>
  </si>
  <si>
    <t>279,95</t>
  </si>
  <si>
    <t>VV0014</t>
  </si>
  <si>
    <t>Nový výkaz (14)</t>
  </si>
  <si>
    <t>168,23</t>
  </si>
  <si>
    <t>VV0015</t>
  </si>
  <si>
    <t>Nový výkaz (15)</t>
  </si>
  <si>
    <t>23,82</t>
  </si>
  <si>
    <t>VV0016</t>
  </si>
  <si>
    <t>Nový výkaz (16)</t>
  </si>
  <si>
    <t>170,94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</si>
  <si>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</si>
  <si>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</si>
  <si>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</si>
  <si>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</si>
  <si>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</si>
  <si>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</si>
  <si>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</si>
  <si>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</si>
  <si>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</si>
  <si>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</si>
  <si>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</si>
  <si>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</si>
  <si>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</si>
  <si>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</si>
  <si>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</si>
  <si>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</si>
  <si>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</si>
  <si>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</si>
  <si>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</si>
  <si>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</si>
  <si>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</si>
  <si>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</si>
  <si>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</si>
  <si>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</si>
  <si>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</si>
  <si>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</si>
  <si>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</si>
  <si>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</si>
  <si>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</si>
  <si>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</si>
  <si>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</si>
  <si>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</si>
  <si>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</si>
  <si>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</si>
  <si>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</si>
  <si>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</si>
  <si>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</si>
  <si>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</si>
  <si>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</si>
  <si>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</si>
  <si>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</si>
  <si>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</si>
  <si>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1585026886</t>
  </si>
  <si>
    <t>VV</t>
  </si>
  <si>
    <t>"Množství určené pomocí aplikace Výměry.</t>
  </si>
  <si>
    <t>"Sjezd</t>
  </si>
  <si>
    <t>"Chodníky</t>
  </si>
  <si>
    <t>113106190</t>
  </si>
  <si>
    <t>Rozebrání vozovek ze silničních dílců se spárami vyplněnými kamenivem strojně pl do 50 m2</t>
  </si>
  <si>
    <t>-1511084983</t>
  </si>
  <si>
    <t>"Sjezd (panely)</t>
  </si>
  <si>
    <t>113107312</t>
  </si>
  <si>
    <t>Odstranění podkladu z kameniva těženého tl přes 100 do 200 mm strojně pl do 50 m2</t>
  </si>
  <si>
    <t>-788410672</t>
  </si>
  <si>
    <t>"Odstranění krytu z kameniva</t>
  </si>
  <si>
    <t>113107322</t>
  </si>
  <si>
    <t>Odstranění podkladu z kameniva drceného tl přes 100 do 200 mm strojně pl do 50 m2</t>
  </si>
  <si>
    <t>1457475402</t>
  </si>
  <si>
    <t>"Veškeré plochy</t>
  </si>
  <si>
    <t>"Podkladní vrstvy</t>
  </si>
  <si>
    <t>5</t>
  </si>
  <si>
    <t>113107332</t>
  </si>
  <si>
    <t>Odstranění podkladu z betonu prostého tl přes 150 do 300 mm strojně pl do 50 m2</t>
  </si>
  <si>
    <t>-1672943516</t>
  </si>
  <si>
    <t>"Odstranění krytu z betonu</t>
  </si>
  <si>
    <t>6</t>
  </si>
  <si>
    <t>122251104</t>
  </si>
  <si>
    <t>Odkopávky a prokopávky nezapažené v hornině třídy těžitelnosti I skupiny 3 objem do 500 m3 strojně</t>
  </si>
  <si>
    <t>m3</t>
  </si>
  <si>
    <t>-1555944987</t>
  </si>
  <si>
    <t>"Výměna podloží v aktivní zóně (viz. popis TZ)</t>
  </si>
  <si>
    <t>919,46*0,3</t>
  </si>
  <si>
    <t>7</t>
  </si>
  <si>
    <t>132251102</t>
  </si>
  <si>
    <t>Hloubení rýh nezapažených š do 800 mm v hornině třídy těžitelnosti I skupiny 3 objem do 50 m3 strojně</t>
  </si>
  <si>
    <t>-2092617870</t>
  </si>
  <si>
    <t>"Drenáž</t>
  </si>
  <si>
    <t>170,94*0,4*0,3</t>
  </si>
  <si>
    <t>8</t>
  </si>
  <si>
    <t>133251101</t>
  </si>
  <si>
    <t>Hloubení šachet nezapažených v hornině třídy těžitelnosti I skupiny 3 objem do 20 m3</t>
  </si>
  <si>
    <t>1260256928</t>
  </si>
  <si>
    <t>"Základové patky pro zábradlí</t>
  </si>
  <si>
    <t>10,8</t>
  </si>
  <si>
    <t>9</t>
  </si>
  <si>
    <t>162751117</t>
  </si>
  <si>
    <t>Vodorovné přemístění přes 9 000 do 10000 m výkopku/sypaniny z horniny třídy těžitelnosti I skupiny 1 až 3</t>
  </si>
  <si>
    <t>-1082511751</t>
  </si>
  <si>
    <t>275,838+10,8+20,513</t>
  </si>
  <si>
    <t>10</t>
  </si>
  <si>
    <t>171201231</t>
  </si>
  <si>
    <t>Poplatek za uložení zeminy a kamení na recyklační skládce (skládkovné) kód odpadu 17 05 04</t>
  </si>
  <si>
    <t>t</t>
  </si>
  <si>
    <t>-2104246615</t>
  </si>
  <si>
    <t>307,151*1,8</t>
  </si>
  <si>
    <t>11</t>
  </si>
  <si>
    <t>171251201</t>
  </si>
  <si>
    <t>Uložení sypaniny na skládky nebo meziskládky</t>
  </si>
  <si>
    <t>1336591856</t>
  </si>
  <si>
    <t>Zakládání</t>
  </si>
  <si>
    <t>12</t>
  </si>
  <si>
    <t>211521111</t>
  </si>
  <si>
    <t>Výplň odvodňovacích žeber nebo trativodů kamenivem hrubým drceným frakce 63 až 125 mm</t>
  </si>
  <si>
    <t>205280014</t>
  </si>
  <si>
    <t>1*0,2*0,96</t>
  </si>
  <si>
    <t>13</t>
  </si>
  <si>
    <t>211971121</t>
  </si>
  <si>
    <t>Zřízení opláštění žeber nebo trativodů geotextilií v rýze nebo zářezu sklonu přes 1:2 š do 2,5 m</t>
  </si>
  <si>
    <t>1997586921</t>
  </si>
  <si>
    <t>170,94*1,1</t>
  </si>
  <si>
    <t>14</t>
  </si>
  <si>
    <t>M</t>
  </si>
  <si>
    <t>69311226</t>
  </si>
  <si>
    <t>geotextilie netkaná separační, ochranná, filtrační, drenážní PES 150g/m2</t>
  </si>
  <si>
    <t>-930368295</t>
  </si>
  <si>
    <t>188,034*1,1845 'Přepočtené koeficientem množství</t>
  </si>
  <si>
    <t>212572111</t>
  </si>
  <si>
    <t>Lože pro trativody ze štěrkopísku tříděného</t>
  </si>
  <si>
    <t>501024285</t>
  </si>
  <si>
    <t>170,94*0,3*0,4</t>
  </si>
  <si>
    <t>16</t>
  </si>
  <si>
    <t>212755214</t>
  </si>
  <si>
    <t>Trativody z drenážních trubek plastových flexibilních D 100 mm bez lože</t>
  </si>
  <si>
    <t>m</t>
  </si>
  <si>
    <t>-1320171344</t>
  </si>
  <si>
    <t>17</t>
  </si>
  <si>
    <t>275313511</t>
  </si>
  <si>
    <t>Základové patky z betonu tř. C 12/15</t>
  </si>
  <si>
    <t>264410859</t>
  </si>
  <si>
    <t>"patky pro zábradlí</t>
  </si>
  <si>
    <t>30*0,6*0,6*1</t>
  </si>
  <si>
    <t>18</t>
  </si>
  <si>
    <t>275351121</t>
  </si>
  <si>
    <t>Zřízení bednění základových patek</t>
  </si>
  <si>
    <t>1050623463</t>
  </si>
  <si>
    <t>0,6*1*4*30</t>
  </si>
  <si>
    <t>Součet</t>
  </si>
  <si>
    <t>19</t>
  </si>
  <si>
    <t>275351122</t>
  </si>
  <si>
    <t>Odstranění bednění základových patek</t>
  </si>
  <si>
    <t>210494551</t>
  </si>
  <si>
    <t>Vodorovné konstrukce</t>
  </si>
  <si>
    <t>20</t>
  </si>
  <si>
    <t>464511111</t>
  </si>
  <si>
    <t>Pohoz z lomového kamene neupraveného tříděného z terénu</t>
  </si>
  <si>
    <t>-1483383522</t>
  </si>
  <si>
    <t xml:space="preserve">"Štěrková konstrukce vozovky </t>
  </si>
  <si>
    <t>"35kg/m2</t>
  </si>
  <si>
    <t>25,15*35/1,8/1000</t>
  </si>
  <si>
    <t>Komunikace pozemní</t>
  </si>
  <si>
    <t>564761101</t>
  </si>
  <si>
    <t>Podklad z kameniva hrubého drceného vel. 32-63 mm plochy do 100 m2 tl 200 mm</t>
  </si>
  <si>
    <t>-1514353196</t>
  </si>
  <si>
    <t>"ŠD</t>
  </si>
  <si>
    <t>22</t>
  </si>
  <si>
    <t>564851111</t>
  </si>
  <si>
    <t>Podklad ze štěrkodrtě ŠD plochy přes 100 m2 tl 150 mm</t>
  </si>
  <si>
    <t>662500421</t>
  </si>
  <si>
    <t>"Sjezd+Sjezd (panely)</t>
  </si>
  <si>
    <t>23</t>
  </si>
  <si>
    <t>564851112</t>
  </si>
  <si>
    <t>Podklad ze štěrkodrtě ŠD plochy přes 100 m2 tl 160 mm</t>
  </si>
  <si>
    <t>-373310434</t>
  </si>
  <si>
    <t>"Komunikace</t>
  </si>
  <si>
    <t>24</t>
  </si>
  <si>
    <t>564851114</t>
  </si>
  <si>
    <t>Podklad ze štěrkodrtě ŠD plochy přes 100 m2 tl 180 mm</t>
  </si>
  <si>
    <t>1341887100</t>
  </si>
  <si>
    <t>"Sjezdy+Sjezd (panely)+Chodníky+Komunikace</t>
  </si>
  <si>
    <t>25</t>
  </si>
  <si>
    <t>564861111</t>
  </si>
  <si>
    <t>Podklad ze štěrkodrtě ŠD plochy přes 100 m2 tl 200 mm</t>
  </si>
  <si>
    <t>-802558191</t>
  </si>
  <si>
    <t>26</t>
  </si>
  <si>
    <t>564871116</t>
  </si>
  <si>
    <t>Podklad ze štěrkodrtě ŠD plochy přes 100 m2 tl. 300 mm</t>
  </si>
  <si>
    <t>-726450643</t>
  </si>
  <si>
    <t>27</t>
  </si>
  <si>
    <t>565155121</t>
  </si>
  <si>
    <t>Asfaltový beton vrstva podkladní ACP 16 (obalované kamenivo OKS) tl 70 mm š přes 3 m</t>
  </si>
  <si>
    <t>1095457481</t>
  </si>
  <si>
    <t>28</t>
  </si>
  <si>
    <t>573111112</t>
  </si>
  <si>
    <t>Postřik živičný infiltrační s posypem z asfaltu množství 1 kg/m2</t>
  </si>
  <si>
    <t>-663651659</t>
  </si>
  <si>
    <t>29</t>
  </si>
  <si>
    <t>573211106</t>
  </si>
  <si>
    <t>Postřik živičný spojovací z asfaltu v množství 0,20 kg/m2</t>
  </si>
  <si>
    <t>-1233931057</t>
  </si>
  <si>
    <t>30</t>
  </si>
  <si>
    <t>577134121</t>
  </si>
  <si>
    <t>Asfaltový beton vrstva obrusná ACO 11 (ABS) tř. I tl 40 mm š přes 3 m z nemodifikovaného asfaltu</t>
  </si>
  <si>
    <t>-961093621</t>
  </si>
  <si>
    <t>31</t>
  </si>
  <si>
    <t>596211110</t>
  </si>
  <si>
    <t>Kladení zámkové dlažby komunikací pro pěší ručně tl 60 mm skupiny A pl do 50 m2</t>
  </si>
  <si>
    <t>1778783468</t>
  </si>
  <si>
    <t>32</t>
  </si>
  <si>
    <t>59245018</t>
  </si>
  <si>
    <t>dlažba tvar obdélník betonová 200x100x60mm přírodní</t>
  </si>
  <si>
    <t>-1583000758</t>
  </si>
  <si>
    <t>14,56*1,03 'Přepočtené koeficientem množství</t>
  </si>
  <si>
    <t>33</t>
  </si>
  <si>
    <t>596212210</t>
  </si>
  <si>
    <t>Kladení zámkové dlažby pozemních komunikací ručně tl 80 mm skupiny A pl do 50 m2</t>
  </si>
  <si>
    <t>1224930108</t>
  </si>
  <si>
    <t>34</t>
  </si>
  <si>
    <t>59245020</t>
  </si>
  <si>
    <t>dlažba tvar obdélník betonová 200x100x80mm přírodní</t>
  </si>
  <si>
    <t>-1429787778</t>
  </si>
  <si>
    <t>234,37*1,03 'Přepočtené koeficientem množství</t>
  </si>
  <si>
    <t>35</t>
  </si>
  <si>
    <t>597069111</t>
  </si>
  <si>
    <t>Příplatek ZKD 10 mm tl lože přes 100 mm u rigolu dlážděného</t>
  </si>
  <si>
    <t>-1365787145</t>
  </si>
  <si>
    <t>4,8*25</t>
  </si>
  <si>
    <t>36</t>
  </si>
  <si>
    <t>597161111</t>
  </si>
  <si>
    <t>Rigol dlážděný do lože z betonu tl 100 mm z lomového kamene</t>
  </si>
  <si>
    <t>343304871</t>
  </si>
  <si>
    <t>"Kamenná svodnice</t>
  </si>
  <si>
    <t>5*0,96</t>
  </si>
  <si>
    <t>Ostatní konstrukce a práce, bourání</t>
  </si>
  <si>
    <t>37</t>
  </si>
  <si>
    <t>901R</t>
  </si>
  <si>
    <t>Uliční vpusť (viz. popis v TZ)</t>
  </si>
  <si>
    <t>kus</t>
  </si>
  <si>
    <t>-1939394547</t>
  </si>
  <si>
    <t>38</t>
  </si>
  <si>
    <t>902R</t>
  </si>
  <si>
    <t>Horská vpusť (viz. popis v TZ)</t>
  </si>
  <si>
    <t>-985505683</t>
  </si>
  <si>
    <t>39</t>
  </si>
  <si>
    <t>903R</t>
  </si>
  <si>
    <t>Výšková rektifikace uliční vpusti (viz. popis v TZ)</t>
  </si>
  <si>
    <t>400983522</t>
  </si>
  <si>
    <t>40</t>
  </si>
  <si>
    <t>916131113</t>
  </si>
  <si>
    <t>Osazení silničního obrubníku betonového ležatého s boční opěrou do lože z betonu prostého</t>
  </si>
  <si>
    <t>1828486259</t>
  </si>
  <si>
    <t>41</t>
  </si>
  <si>
    <t>59217031</t>
  </si>
  <si>
    <t>obrubník betonový silniční 1000x150x250mm</t>
  </si>
  <si>
    <t>446248374</t>
  </si>
  <si>
    <t>"Silniční 150</t>
  </si>
  <si>
    <t>279,95*1,02 'Přepočtené koeficientem množství</t>
  </si>
  <si>
    <t>42</t>
  </si>
  <si>
    <t>59217033</t>
  </si>
  <si>
    <t>obrubník betonový silniční 1000x100x300mm</t>
  </si>
  <si>
    <t>-442029979</t>
  </si>
  <si>
    <t>"Silniční 100</t>
  </si>
  <si>
    <t>168,23*1,02 'Přepočtené koeficientem množství</t>
  </si>
  <si>
    <t>43</t>
  </si>
  <si>
    <t>916231113</t>
  </si>
  <si>
    <t>Osazení chodníkového obrubníku betonového ležatého s boční opěrou do lože z betonu prostého</t>
  </si>
  <si>
    <t>-1948018230</t>
  </si>
  <si>
    <t>44</t>
  </si>
  <si>
    <t>59217002</t>
  </si>
  <si>
    <t>obrubník betonový zahradní šedý 1000x50x200mm</t>
  </si>
  <si>
    <t>-1028070254</t>
  </si>
  <si>
    <t>"Chodníkový</t>
  </si>
  <si>
    <t>23,82*1,02 'Přepočtené koeficientem množství</t>
  </si>
  <si>
    <t>45</t>
  </si>
  <si>
    <t>935114111</t>
  </si>
  <si>
    <t>Mikroštěrbinový odvodňovací betonový žlab 220x260 mm bez vnitřního spádu se základem</t>
  </si>
  <si>
    <t>-431675857</t>
  </si>
  <si>
    <t>997</t>
  </si>
  <si>
    <t>Přesun sutě</t>
  </si>
  <si>
    <t>46</t>
  </si>
  <si>
    <t>997221551</t>
  </si>
  <si>
    <t>Vodorovná doprava suti ze sypkých materiálů do 1 km</t>
  </si>
  <si>
    <t>1979460841</t>
  </si>
  <si>
    <t>47</t>
  </si>
  <si>
    <t>997221559</t>
  </si>
  <si>
    <t>Příplatek ZKD 1 km u vodorovné dopravy suti ze sypkých materiálů</t>
  </si>
  <si>
    <t>-20114949</t>
  </si>
  <si>
    <t>676,572*9 'Přepočtené koeficientem množství</t>
  </si>
  <si>
    <t>48</t>
  </si>
  <si>
    <t>997221615</t>
  </si>
  <si>
    <t>Poplatek za uložení na skládce (skládkovné) stavebního odpadu betonového kód odpadu 17 01 01</t>
  </si>
  <si>
    <t>-718406659</t>
  </si>
  <si>
    <t>282,354+14,62</t>
  </si>
  <si>
    <t>49</t>
  </si>
  <si>
    <t>997221873</t>
  </si>
  <si>
    <t>Poplatek za uložení stavebního odpadu na recyklační skládce (skládkovné) zeminy a kamení zatříděného do Katalogu odpadů pod kódem 17 05 04</t>
  </si>
  <si>
    <t>-1814881</t>
  </si>
  <si>
    <t>675,858-296,974</t>
  </si>
  <si>
    <t>998</t>
  </si>
  <si>
    <t>Přesun hmot</t>
  </si>
  <si>
    <t>50</t>
  </si>
  <si>
    <t>998225111</t>
  </si>
  <si>
    <t>Přesun hmot pro pozemní komunikace s krytem z kamene, monolitickým betonovým nebo živičným</t>
  </si>
  <si>
    <t>10498293</t>
  </si>
  <si>
    <t>PSV</t>
  </si>
  <si>
    <t>Práce a dodávky PSV</t>
  </si>
  <si>
    <t>767</t>
  </si>
  <si>
    <t>Konstrukce zámečnické</t>
  </si>
  <si>
    <t>51</t>
  </si>
  <si>
    <t>767161813</t>
  </si>
  <si>
    <t>Demontáž zábradlí rovného nerozebíratelného hmotnosti 1 m zábradlí do 20 kg do suti</t>
  </si>
  <si>
    <t>-1716905292</t>
  </si>
  <si>
    <t>3,5+7,3+33,8</t>
  </si>
  <si>
    <t>52</t>
  </si>
  <si>
    <t>998767201</t>
  </si>
  <si>
    <t>Přesun hmot procentní pro zámečnické konstrukce v objektech v do 6 m</t>
  </si>
  <si>
    <t>%</t>
  </si>
  <si>
    <t>1700101760</t>
  </si>
  <si>
    <t>53</t>
  </si>
  <si>
    <t>Z01</t>
  </si>
  <si>
    <t>Ocelové zábradlí v. 1,1m vč. povrchové úpravy D+M</t>
  </si>
  <si>
    <t>-26935211</t>
  </si>
  <si>
    <t>54</t>
  </si>
  <si>
    <t>Z02</t>
  </si>
  <si>
    <t>Branka (bude upřesněno) D+M</t>
  </si>
  <si>
    <t>1477513146</t>
  </si>
  <si>
    <t>VRN</t>
  </si>
  <si>
    <t>Vedlejší rozpočtové náklady</t>
  </si>
  <si>
    <t>VRN1</t>
  </si>
  <si>
    <t>Průzkumné, geodetické a projektové práce</t>
  </si>
  <si>
    <t>55</t>
  </si>
  <si>
    <t>010001000</t>
  </si>
  <si>
    <t>…</t>
  </si>
  <si>
    <t>1024</t>
  </si>
  <si>
    <t>1813620706</t>
  </si>
  <si>
    <t>"Viz. popis TZ</t>
  </si>
  <si>
    <t>"Geodetické zaměření skutečného provedení stavby</t>
  </si>
  <si>
    <t>"Projekt skutečného provedení</t>
  </si>
  <si>
    <t>"Havarijní a povodňový plán</t>
  </si>
  <si>
    <t>"Plán BOZP</t>
  </si>
  <si>
    <t>"Laboratorní zkouška pro určení úpravy v aktivní zóně</t>
  </si>
  <si>
    <t>VRN3</t>
  </si>
  <si>
    <t>Zařízení staveniště</t>
  </si>
  <si>
    <t>56</t>
  </si>
  <si>
    <t>030001000</t>
  </si>
  <si>
    <t>1652292965</t>
  </si>
  <si>
    <t>57</t>
  </si>
  <si>
    <t>034303000</t>
  </si>
  <si>
    <t>Dopravní značení na staveništi</t>
  </si>
  <si>
    <t>-10028823</t>
  </si>
  <si>
    <t>"Provizorní dopravní značení (bude upřesněno)</t>
  </si>
  <si>
    <t>VRN4</t>
  </si>
  <si>
    <t>Inženýrská činnost</t>
  </si>
  <si>
    <t>58</t>
  </si>
  <si>
    <t>043002000</t>
  </si>
  <si>
    <t>Zkoušky a ostatní měření</t>
  </si>
  <si>
    <t>-122350739</t>
  </si>
  <si>
    <t>"Viz popis v TZ</t>
  </si>
  <si>
    <t>"Zkoušky podkladů z nestmelených vrstev</t>
  </si>
  <si>
    <t>"Zkoušky asfaltových směsí</t>
  </si>
  <si>
    <t>"Zkoušky hutněné asfaltové vrstvy</t>
  </si>
  <si>
    <t>VRN7</t>
  </si>
  <si>
    <t>Provozní vlivy</t>
  </si>
  <si>
    <t>59</t>
  </si>
  <si>
    <t>070001000</t>
  </si>
  <si>
    <t>12523985</t>
  </si>
  <si>
    <t>"Úprava průchodu pro pěší mezi větví A a B v délce 29m (bude upřesněno)</t>
  </si>
  <si>
    <t>SO 201 - Most přes Lukovský potok</t>
  </si>
  <si>
    <t xml:space="preserve">    3 - Svislé a kompletní konstrukce</t>
  </si>
  <si>
    <t xml:space="preserve">    711 - Izolace proti vodě, vlhkosti a plynům</t>
  </si>
  <si>
    <t>132251252</t>
  </si>
  <si>
    <t>Hloubení rýh nezapažených š do 2000 mm v hornině třídy těžitelnosti I skupiny 3 objem do 50 m3 strojně</t>
  </si>
  <si>
    <t>-492781310</t>
  </si>
  <si>
    <t>4*1,6*1,7*2</t>
  </si>
  <si>
    <t>-110369661</t>
  </si>
  <si>
    <t>1347326380</t>
  </si>
  <si>
    <t>21,76*1,8</t>
  </si>
  <si>
    <t>-918849999</t>
  </si>
  <si>
    <t>212341111</t>
  </si>
  <si>
    <t>Obetonování drenážních trub mezerovitým betonem</t>
  </si>
  <si>
    <t>684038164</t>
  </si>
  <si>
    <t>4*1,7*1,3*2</t>
  </si>
  <si>
    <t>212792312</t>
  </si>
  <si>
    <t>Odvodnění mostní opěry - drenážní plastové potrubí HDPE DN 150</t>
  </si>
  <si>
    <t>-1490845007</t>
  </si>
  <si>
    <t>4*2</t>
  </si>
  <si>
    <t>212972113</t>
  </si>
  <si>
    <t>Opláštění drenážních trub filtrační textilií DN 160</t>
  </si>
  <si>
    <t>-742847711</t>
  </si>
  <si>
    <t>3,5*4*2*2</t>
  </si>
  <si>
    <t>273311124</t>
  </si>
  <si>
    <t>Základové desky z betonu prostého C 12/15</t>
  </si>
  <si>
    <t>195538269</t>
  </si>
  <si>
    <t>"Betonový základ pro drenáž</t>
  </si>
  <si>
    <t>4*0,6*0,3*2</t>
  </si>
  <si>
    <t>274321118</t>
  </si>
  <si>
    <t>Základové pasy, prahy, věnce a ostruhy mostních konstrukcí ze ŽB C 30/37</t>
  </si>
  <si>
    <t>1898508618</t>
  </si>
  <si>
    <t>3,55*0,51*0,6*2</t>
  </si>
  <si>
    <t>274321191</t>
  </si>
  <si>
    <t>Příplatek k základovým pasům, prahům a věncům mostních konstrukcí ze ŽB za betonáž malého rozsahu do 25 m3</t>
  </si>
  <si>
    <t>1665266325</t>
  </si>
  <si>
    <t>274354111</t>
  </si>
  <si>
    <t>Bednění základových pasů - zřízení</t>
  </si>
  <si>
    <t>749058295</t>
  </si>
  <si>
    <t>(3,55*0,6*2+0,51*0,6*2)*2</t>
  </si>
  <si>
    <t>274354211</t>
  </si>
  <si>
    <t>Bednění základových pasů - odstranění</t>
  </si>
  <si>
    <t>-405312848</t>
  </si>
  <si>
    <t>274361116</t>
  </si>
  <si>
    <t>Výztuž základových pasů, prahů, věnců a ostruh z betonářské oceli 10 505</t>
  </si>
  <si>
    <t>1100610835</t>
  </si>
  <si>
    <t>2,173*0,1</t>
  </si>
  <si>
    <t>Svislé a kompletní konstrukce</t>
  </si>
  <si>
    <t>317321118</t>
  </si>
  <si>
    <t>Mostní římsy ze ŽB C 30/37</t>
  </si>
  <si>
    <t>170069145</t>
  </si>
  <si>
    <t>10*(0,55*0,3+0,3*0,15)*2</t>
  </si>
  <si>
    <t>317321191</t>
  </si>
  <si>
    <t>Příplatek k mostním římsám ze ŽB za betonáž malého rozsahu do 25 m3</t>
  </si>
  <si>
    <t>-278583697</t>
  </si>
  <si>
    <t>317353121</t>
  </si>
  <si>
    <t>Bednění mostních říms všech tvarů - zřízení</t>
  </si>
  <si>
    <t>-1367300636</t>
  </si>
  <si>
    <t>10*1,1*2</t>
  </si>
  <si>
    <t>317353221</t>
  </si>
  <si>
    <t>Bednění mostních říms všech tvarů - odstranění</t>
  </si>
  <si>
    <t>1846224276</t>
  </si>
  <si>
    <t>317361116</t>
  </si>
  <si>
    <t>Výztuž mostních říms z betonářské oceli 10 505</t>
  </si>
  <si>
    <t>1172792191</t>
  </si>
  <si>
    <t>4,2*0,1</t>
  </si>
  <si>
    <t>317R01</t>
  </si>
  <si>
    <t>Kotvení mostní římsy (viz. popis v TZ)</t>
  </si>
  <si>
    <t>soubor</t>
  </si>
  <si>
    <t>1596321241</t>
  </si>
  <si>
    <t>985311113</t>
  </si>
  <si>
    <t>Reprofilace stěn cementovou sanační maltou tl přes 20 do 30 mm</t>
  </si>
  <si>
    <t>1141882473</t>
  </si>
  <si>
    <t>3,85*2*2</t>
  </si>
  <si>
    <t>334323118</t>
  </si>
  <si>
    <t>Mostní opěry a úložné prahy ze ŽB C 30/37</t>
  </si>
  <si>
    <t>1338177420</t>
  </si>
  <si>
    <t>3,55*1,22*0,5*2</t>
  </si>
  <si>
    <t>334323191</t>
  </si>
  <si>
    <t>Příplatek k mostním opěrám a úložným prahům ze ŽB za betonáž malého rozsahu do 25 m3</t>
  </si>
  <si>
    <t>-140732193</t>
  </si>
  <si>
    <t>334351111</t>
  </si>
  <si>
    <t>Bednění systémové mostních opěr a úložných prahů z překližek pro prostý beton - zřízení</t>
  </si>
  <si>
    <t>-2085568260</t>
  </si>
  <si>
    <t>(3,85*0,5*2+1,22*0,5*2)*2</t>
  </si>
  <si>
    <t>334351211</t>
  </si>
  <si>
    <t>Bednění systémové mostních opěr a úložných prahů z překližek - odstranění</t>
  </si>
  <si>
    <t>889503379</t>
  </si>
  <si>
    <t>334361266</t>
  </si>
  <si>
    <t>Výztuž úložných prahů ložisek z betonářské oceli 10 505</t>
  </si>
  <si>
    <t>1042220576</t>
  </si>
  <si>
    <t>4,331*0,1</t>
  </si>
  <si>
    <t>D1</t>
  </si>
  <si>
    <t>Prefabrikovaná deska D1 8600x1200x450 mm (viz samostatný výkres) D+M</t>
  </si>
  <si>
    <t>-290551852</t>
  </si>
  <si>
    <t>D2</t>
  </si>
  <si>
    <t>Prefabrikovaná deska D2 8600x900x450 mm (viz samostatný výkres) D+M</t>
  </si>
  <si>
    <t>-1755202971</t>
  </si>
  <si>
    <t>428381312</t>
  </si>
  <si>
    <t>Zřízení vrubového kloubu mostního rámu ze ŽB</t>
  </si>
  <si>
    <t>543103673</t>
  </si>
  <si>
    <t>3,55*2</t>
  </si>
  <si>
    <t>428386215</t>
  </si>
  <si>
    <t>Samostatná výztuž kloubu do 12 mm</t>
  </si>
  <si>
    <t>-1573653328</t>
  </si>
  <si>
    <t>428992111</t>
  </si>
  <si>
    <t>Osazení mostního ložiska elastomerového zatížení do 400 kN</t>
  </si>
  <si>
    <t>1699003841</t>
  </si>
  <si>
    <t>428R01</t>
  </si>
  <si>
    <t>elastomerové ložisko 100x150 tl. 30mm 121 kN</t>
  </si>
  <si>
    <t>-484169526</t>
  </si>
  <si>
    <t>451477121</t>
  </si>
  <si>
    <t>Podkladní vrstva plastbetonová drenážní první vrstva tl 20 mm</t>
  </si>
  <si>
    <t>1241149036</t>
  </si>
  <si>
    <t>10*0,15</t>
  </si>
  <si>
    <t>457311118</t>
  </si>
  <si>
    <t>Vyrovnávací nebo spádový beton C 30/37 včetně úpravy povrchu</t>
  </si>
  <si>
    <t>-917691222</t>
  </si>
  <si>
    <t>10*3,35*0,16</t>
  </si>
  <si>
    <t>578133212</t>
  </si>
  <si>
    <t>Litý asfalt MA 11 (LAS) tl 35 mm š přes 3 m z nemodifikovaného asfaltu</t>
  </si>
  <si>
    <t>-1162247870</t>
  </si>
  <si>
    <t>10*2,75</t>
  </si>
  <si>
    <t>Přeložení plynovodu - bude upřesněno při realizaci (viz. popis v TZ)</t>
  </si>
  <si>
    <t>-242345925</t>
  </si>
  <si>
    <t>931992111</t>
  </si>
  <si>
    <t>Výplň dilatačních spár z pěnového polystyrénu tl 20 mm</t>
  </si>
  <si>
    <t>1769758181</t>
  </si>
  <si>
    <t>10*0,15*2</t>
  </si>
  <si>
    <t>931994102R</t>
  </si>
  <si>
    <t>Těsnění dilatační spáry betonové konstrukce těsnící zálivkou</t>
  </si>
  <si>
    <t>-716309727</t>
  </si>
  <si>
    <t>3,85*2</t>
  </si>
  <si>
    <t>931995111</t>
  </si>
  <si>
    <t>Nátěr v pracovní spáře betonářské výztuže 2x ochranný</t>
  </si>
  <si>
    <t>1200230157</t>
  </si>
  <si>
    <t>941111111</t>
  </si>
  <si>
    <t>Montáž lešení řadového trubkového lehkého s podlahami zatížení do 200 kg/m2 š od 0,6 do 0,9 m v do 10 m</t>
  </si>
  <si>
    <t>-1709286011</t>
  </si>
  <si>
    <t>7,2*5</t>
  </si>
  <si>
    <t>941111211</t>
  </si>
  <si>
    <t>Příplatek k lešení řadovému trubkovému lehkému s podlahami š 0,9 m v 10 m za první a ZKD den použití</t>
  </si>
  <si>
    <t>213638226</t>
  </si>
  <si>
    <t>36*20 'Přepočtené koeficientem množství</t>
  </si>
  <si>
    <t>941111811</t>
  </si>
  <si>
    <t>Demontáž lešení řadového trubkového lehkého s podlahami zatížení do 200 kg/m2 š od 0,6 do 0,9 m v do 10 m</t>
  </si>
  <si>
    <t>-765930505</t>
  </si>
  <si>
    <t>963065312</t>
  </si>
  <si>
    <t>Bourání mostní nosné konstrukce ze dřeva tvrdého</t>
  </si>
  <si>
    <t>-2026282270</t>
  </si>
  <si>
    <t>"Demontáž dřevěných pražců</t>
  </si>
  <si>
    <t>5,75*0,15*0,25*24</t>
  </si>
  <si>
    <t>963071122</t>
  </si>
  <si>
    <t>Demontáž ocelových prvků mostů nýtovaných přes 100 kg</t>
  </si>
  <si>
    <t>kg</t>
  </si>
  <si>
    <t>1748482460</t>
  </si>
  <si>
    <t>"Demontáž ocelových nosníků</t>
  </si>
  <si>
    <t>10,22*141*3</t>
  </si>
  <si>
    <t>966075141</t>
  </si>
  <si>
    <t>Odstranění kovového zábradlí vcelku</t>
  </si>
  <si>
    <t>2112686315</t>
  </si>
  <si>
    <t>10*2</t>
  </si>
  <si>
    <t>985324111</t>
  </si>
  <si>
    <t>Impregnační nátěr betonu dvojnásobný S1 (OS-A)</t>
  </si>
  <si>
    <t>4797990</t>
  </si>
  <si>
    <t>98542112R</t>
  </si>
  <si>
    <t>Injektáž trhlin š 5 mm v železobetonu tl přes 600 mm aktivovanou cementovou maltou včetně vrtů</t>
  </si>
  <si>
    <t>-1182240195</t>
  </si>
  <si>
    <t>997013501</t>
  </si>
  <si>
    <t>Odvoz suti a vybouraných hmot na skládku nebo meziskládku do 1 km se složením</t>
  </si>
  <si>
    <t>-1672567584</t>
  </si>
  <si>
    <t>997013509</t>
  </si>
  <si>
    <t>Příplatek k odvozu suti a vybouraných hmot na skládku ZKD 1 km přes 1 km</t>
  </si>
  <si>
    <t>819326340</t>
  </si>
  <si>
    <t>8,771*9 'Přepočtené koeficientem množství</t>
  </si>
  <si>
    <t>997013631</t>
  </si>
  <si>
    <t>Poplatek za uložení na skládce (skládkovné) stavebního odpadu směsného kód odpadu 17 09 04</t>
  </si>
  <si>
    <t>-503500433</t>
  </si>
  <si>
    <t>998214111</t>
  </si>
  <si>
    <t>Přesun hmot pro mosty montované z dílců ŽB nebo předpjatých v do 20 m</t>
  </si>
  <si>
    <t>584690803</t>
  </si>
  <si>
    <t>711</t>
  </si>
  <si>
    <t>Izolace proti vodě, vlhkosti a plynům</t>
  </si>
  <si>
    <t>711111001</t>
  </si>
  <si>
    <t>Provedení izolace proti zemní vlhkosti vodorovné za studena nátěrem penetračním</t>
  </si>
  <si>
    <t>-494912982</t>
  </si>
  <si>
    <t>10*3,35</t>
  </si>
  <si>
    <t>11163150</t>
  </si>
  <si>
    <t>lak penetrační asfaltový</t>
  </si>
  <si>
    <t>1367269203</t>
  </si>
  <si>
    <t>33,5*0,0003 'Přepočtené koeficientem množství</t>
  </si>
  <si>
    <t>711141559</t>
  </si>
  <si>
    <t>Provedení izolace proti zemní vlhkosti pásy přitavením vodorovné NAIP</t>
  </si>
  <si>
    <t>947006379</t>
  </si>
  <si>
    <t>62855009</t>
  </si>
  <si>
    <t>pás asfaltový natavitelný modifikovaný SBS tl 5,0mm s vložkou z polyesterové vyztužené rohože a hrubozrnným břidličným posypem na horním povrchu</t>
  </si>
  <si>
    <t>1424103983</t>
  </si>
  <si>
    <t>33,5*1,1655 'Přepočtené koeficientem množství</t>
  </si>
  <si>
    <t>711331382</t>
  </si>
  <si>
    <t>Provedení hydroizolace mostovek pásy na sucho AIP nebo tkaniny</t>
  </si>
  <si>
    <t>-70822603</t>
  </si>
  <si>
    <t>10*0,4*2</t>
  </si>
  <si>
    <t>62811120</t>
  </si>
  <si>
    <t>asfaltový pás separační bez krycí vrstvy (impregnovaná vložka), typu A</t>
  </si>
  <si>
    <t>-205515081</t>
  </si>
  <si>
    <t>8*1,1655 'Přepočtené koeficientem množství</t>
  </si>
  <si>
    <t>998711101</t>
  </si>
  <si>
    <t>Přesun hmot tonážní pro izolace proti vodě, vlhkosti a plynům v objektech v do 6 m</t>
  </si>
  <si>
    <t>727503684</t>
  </si>
  <si>
    <t>-780258800</t>
  </si>
  <si>
    <t>1291347369</t>
  </si>
  <si>
    <t>60</t>
  </si>
  <si>
    <t>011002000</t>
  </si>
  <si>
    <t>Průzkumné práce</t>
  </si>
  <si>
    <t>-467474572</t>
  </si>
  <si>
    <t>61</t>
  </si>
  <si>
    <t>012002000</t>
  </si>
  <si>
    <t>Geodetické práce</t>
  </si>
  <si>
    <t>387114048</t>
  </si>
  <si>
    <t>62</t>
  </si>
  <si>
    <t>013002000</t>
  </si>
  <si>
    <t>Projektové práce</t>
  </si>
  <si>
    <t>1792051952</t>
  </si>
  <si>
    <t>63</t>
  </si>
  <si>
    <t>-290948523</t>
  </si>
  <si>
    <t>64</t>
  </si>
  <si>
    <t>-452459018</t>
  </si>
  <si>
    <t>"Zřízení provizorní lávky pro pěší</t>
  </si>
  <si>
    <t>SO 202 - Most přes Lukovský potok</t>
  </si>
  <si>
    <t>-1494415681</t>
  </si>
  <si>
    <t>5,4*1,6*1,7*2</t>
  </si>
  <si>
    <t>13973276</t>
  </si>
  <si>
    <t>1705139662</t>
  </si>
  <si>
    <t>29,376*1,8 'Přepočtené koeficientem množství</t>
  </si>
  <si>
    <t>-1726663680</t>
  </si>
  <si>
    <t>1358127919</t>
  </si>
  <si>
    <t>5,4*1,7*1,3*2</t>
  </si>
  <si>
    <t>183915798</t>
  </si>
  <si>
    <t>5,4*2</t>
  </si>
  <si>
    <t>-620326621</t>
  </si>
  <si>
    <t>5*4*2*2</t>
  </si>
  <si>
    <t>-1935242764</t>
  </si>
  <si>
    <t>5,4*0,6*0,3*2</t>
  </si>
  <si>
    <t>829914066</t>
  </si>
  <si>
    <t>5,2*0,51*0,6*2</t>
  </si>
  <si>
    <t>343569564</t>
  </si>
  <si>
    <t>608028007</t>
  </si>
  <si>
    <t>(5,2*0,6*2+0,51*0,6*2)*2</t>
  </si>
  <si>
    <t>1650644798</t>
  </si>
  <si>
    <t>1026053769</t>
  </si>
  <si>
    <t>3,182*0,1</t>
  </si>
  <si>
    <t>2069404350</t>
  </si>
  <si>
    <t>7,39*(0,55*0,3+0,3*0,15)*2</t>
  </si>
  <si>
    <t>327538116</t>
  </si>
  <si>
    <t>1802760903</t>
  </si>
  <si>
    <t>7,39*1,1*2</t>
  </si>
  <si>
    <t>-1674827298</t>
  </si>
  <si>
    <t>-2068589667</t>
  </si>
  <si>
    <t>3,104*0,1</t>
  </si>
  <si>
    <t>672659972</t>
  </si>
  <si>
    <t>-583734900</t>
  </si>
  <si>
    <t>5,4*2,2*2</t>
  </si>
  <si>
    <t>-1627725756</t>
  </si>
  <si>
    <t>5,4*0,8*0,46</t>
  </si>
  <si>
    <t>5,4*0,8*0,43</t>
  </si>
  <si>
    <t>5,4*0,7*0,3</t>
  </si>
  <si>
    <t>-638972432</t>
  </si>
  <si>
    <t>2052621333</t>
  </si>
  <si>
    <t>(5,4*0,46+0,8*0,46)*2</t>
  </si>
  <si>
    <t>(5,4*0,43+0,8*0,43)*2</t>
  </si>
  <si>
    <t>(5,4*0,3+0,8*0,3)*2</t>
  </si>
  <si>
    <t>-638364436</t>
  </si>
  <si>
    <t>2087423269</t>
  </si>
  <si>
    <t>4,979*0,1</t>
  </si>
  <si>
    <t>Prefabrikovaná deska D1 6900x900x400 mm (viz samostatný výkres) D+M</t>
  </si>
  <si>
    <t>1314751385</t>
  </si>
  <si>
    <t>-492210482</t>
  </si>
  <si>
    <t>-818237381</t>
  </si>
  <si>
    <t>-293717663</t>
  </si>
  <si>
    <t>1111819548</t>
  </si>
  <si>
    <t>-182318067</t>
  </si>
  <si>
    <t>7,39*0,15*2</t>
  </si>
  <si>
    <t>-26482824</t>
  </si>
  <si>
    <t>7,39*5,2*0,15</t>
  </si>
  <si>
    <t>282740101</t>
  </si>
  <si>
    <t>7,39*4,3</t>
  </si>
  <si>
    <t>471220818</t>
  </si>
  <si>
    <t>-333715961</t>
  </si>
  <si>
    <t>1246359095</t>
  </si>
  <si>
    <t>-955799678</t>
  </si>
  <si>
    <t>528583285</t>
  </si>
  <si>
    <t>5,4*6</t>
  </si>
  <si>
    <t>-831810930</t>
  </si>
  <si>
    <t>32,4*20 'Přepočtené koeficientem množství</t>
  </si>
  <si>
    <t>968962083</t>
  </si>
  <si>
    <t>963021112</t>
  </si>
  <si>
    <t>Bourání mostní nosné konstrukce z kamene</t>
  </si>
  <si>
    <t>1825510758</t>
  </si>
  <si>
    <t>"bourání vrchní části opěr</t>
  </si>
  <si>
    <t>5,93*0,8*0,46*2</t>
  </si>
  <si>
    <t>963051111</t>
  </si>
  <si>
    <t>Bourání mostní nosné konstrukce z ŽB</t>
  </si>
  <si>
    <t>885432769</t>
  </si>
  <si>
    <t>5,93*5,6*0,34</t>
  </si>
  <si>
    <t>1910817110</t>
  </si>
  <si>
    <t>6*5*41,9</t>
  </si>
  <si>
    <t>-1817013605</t>
  </si>
  <si>
    <t>5,8*2+1,86</t>
  </si>
  <si>
    <t>985142212</t>
  </si>
  <si>
    <t>Vysekání spojovací hmoty ze spár zdiva hl přes 40 mm dl přes 6 do 12 m/m2</t>
  </si>
  <si>
    <t>1856155942</t>
  </si>
  <si>
    <t>985231112</t>
  </si>
  <si>
    <t>Spárování zdiva aktivovanou maltou spára hl do 40 mm dl přes 6 do 12 m/m2</t>
  </si>
  <si>
    <t>374460811</t>
  </si>
  <si>
    <t>-2101578293</t>
  </si>
  <si>
    <t>985421124</t>
  </si>
  <si>
    <t>Injektáž trhlin š 5 mm v cihelném zdivu tl přes 600 mm aktivovanou cementovou maltou včetně vrtů</t>
  </si>
  <si>
    <t>274185431</t>
  </si>
  <si>
    <t>1783440400</t>
  </si>
  <si>
    <t>895200036</t>
  </si>
  <si>
    <t>41,315*9 'Přepočtené koeficientem množství</t>
  </si>
  <si>
    <t>-681921193</t>
  </si>
  <si>
    <t>-2046560240</t>
  </si>
  <si>
    <t>-951288394</t>
  </si>
  <si>
    <t>7,39*5,2</t>
  </si>
  <si>
    <t>-319177310</t>
  </si>
  <si>
    <t>38,428*0,0003 'Přepočtené koeficientem množství</t>
  </si>
  <si>
    <t>-1011986910</t>
  </si>
  <si>
    <t>1642913290</t>
  </si>
  <si>
    <t>38,428*1,1655 'Přepočtené koeficientem množství</t>
  </si>
  <si>
    <t>-167995787</t>
  </si>
  <si>
    <t>7,39*0,4*2</t>
  </si>
  <si>
    <t>591159896</t>
  </si>
  <si>
    <t>5,912*1,1655 'Přepočtené koeficientem množství</t>
  </si>
  <si>
    <t>-1626153490</t>
  </si>
  <si>
    <t>2125236548</t>
  </si>
  <si>
    <t>7,39*2</t>
  </si>
  <si>
    <t>-1744668326</t>
  </si>
  <si>
    <t>-291668160</t>
  </si>
  <si>
    <t>1396507959</t>
  </si>
  <si>
    <t>452332879</t>
  </si>
  <si>
    <t>65</t>
  </si>
  <si>
    <t>354125349</t>
  </si>
  <si>
    <t>66</t>
  </si>
  <si>
    <t>-387148610</t>
  </si>
  <si>
    <t>SO 301 - Dešťová kanalizace</t>
  </si>
  <si>
    <t xml:space="preserve">    8 - Trubní vedení</t>
  </si>
  <si>
    <t>132254204</t>
  </si>
  <si>
    <t>Hloubení zapažených rýh š do 2000 mm v hornině třídy těžitelnosti I skupiny 3 objem do 500 m3</t>
  </si>
  <si>
    <t>1472685172</t>
  </si>
  <si>
    <t>86,82*1*2</t>
  </si>
  <si>
    <t>12,43*0,9*2</t>
  </si>
  <si>
    <t>-60784428</t>
  </si>
  <si>
    <t>1,4*1,4*3,14159/4*2*5</t>
  </si>
  <si>
    <t>151101101</t>
  </si>
  <si>
    <t>Zřízení příložného pažení a rozepření stěn rýh hl do 2 m</t>
  </si>
  <si>
    <t>1321327659</t>
  </si>
  <si>
    <t>86,82*(2-1,2)*2</t>
  </si>
  <si>
    <t>12,43*(2-1,2)*2</t>
  </si>
  <si>
    <t>151101211</t>
  </si>
  <si>
    <t>Odstranění příložného pažení stěn hl do 4 m</t>
  </si>
  <si>
    <t>-732997886</t>
  </si>
  <si>
    <t>1015493327</t>
  </si>
  <si>
    <t>196,014+15,394-147,01</t>
  </si>
  <si>
    <t>171152501</t>
  </si>
  <si>
    <t>Zhutnění podloží z hornin soudržných nebo nesoudržných pod násypy</t>
  </si>
  <si>
    <t>175718868</t>
  </si>
  <si>
    <t>86,82*1</t>
  </si>
  <si>
    <t>12,43*0,9</t>
  </si>
  <si>
    <t>-1443031014</t>
  </si>
  <si>
    <t>64,398*1,8 'Přepočtené koeficientem množství</t>
  </si>
  <si>
    <t>-354609370</t>
  </si>
  <si>
    <t>174111109</t>
  </si>
  <si>
    <t>Příplatek k zásypu za ruční prohození sypaniny sítem</t>
  </si>
  <si>
    <t>778844581</t>
  </si>
  <si>
    <t>174151101</t>
  </si>
  <si>
    <t>Zásyp jam, šachet rýh nebo kolem objektů sypaninou se zhutněním</t>
  </si>
  <si>
    <t>326781735</t>
  </si>
  <si>
    <t>196,014-49,004</t>
  </si>
  <si>
    <t>175151101</t>
  </si>
  <si>
    <t>Obsypání potrubí strojně sypaninou bez prohození, uloženou do 3 m</t>
  </si>
  <si>
    <t>673201464</t>
  </si>
  <si>
    <t>86,82*1*0,5</t>
  </si>
  <si>
    <t>12,43*0,9*0,5</t>
  </si>
  <si>
    <t>58337310</t>
  </si>
  <si>
    <t>štěrkopísek frakce 0/4</t>
  </si>
  <si>
    <t>1247324148</t>
  </si>
  <si>
    <t>49,004*2 'Přepočtené koeficientem množství</t>
  </si>
  <si>
    <t>Trubní vedení</t>
  </si>
  <si>
    <t>871310310</t>
  </si>
  <si>
    <t>Montáž kanalizačního potrubí hladkého plnostěnného SN 10 z polypropylenu DN 150</t>
  </si>
  <si>
    <t>702630820</t>
  </si>
  <si>
    <t>28617003</t>
  </si>
  <si>
    <t>trubka kanalizační PP plnostěnná třívrstvá DN 150x1000mm SN10</t>
  </si>
  <si>
    <t>2037843221</t>
  </si>
  <si>
    <t>12,43*1,015 'Přepočtené koeficientem množství</t>
  </si>
  <si>
    <t>871370310</t>
  </si>
  <si>
    <t>Montáž kanalizačního potrubí hladkého plnostěnného SN 10 z polypropylenu DN 300</t>
  </si>
  <si>
    <t>-527245667</t>
  </si>
  <si>
    <t>28617006</t>
  </si>
  <si>
    <t>trubka kanalizační PP plnostěnná třívrstvá DN 300x1000mm SN10</t>
  </si>
  <si>
    <t>-1128213239</t>
  </si>
  <si>
    <t>86,82*1,015 'Přepočtené koeficientem množství</t>
  </si>
  <si>
    <t>892351111</t>
  </si>
  <si>
    <t>Tlaková zkouška vodou potrubí DN 150 nebo 200</t>
  </si>
  <si>
    <t>1295675272</t>
  </si>
  <si>
    <t>892372111</t>
  </si>
  <si>
    <t>Zabezpečení konců potrubí DN do 300 při tlakových zkouškách vodou</t>
  </si>
  <si>
    <t>-184540846</t>
  </si>
  <si>
    <t>892381111</t>
  </si>
  <si>
    <t>Tlaková zkouška vodou potrubí DN 250, DN 300 nebo 350</t>
  </si>
  <si>
    <t>1397948562</t>
  </si>
  <si>
    <t>899721111</t>
  </si>
  <si>
    <t>Signalizační vodič DN do 150 mm na potrubí</t>
  </si>
  <si>
    <t>490535831</t>
  </si>
  <si>
    <t>899721112</t>
  </si>
  <si>
    <t>Signalizační vodič DN přes 150 mm na potrubí</t>
  </si>
  <si>
    <t>315294749</t>
  </si>
  <si>
    <t>899722114</t>
  </si>
  <si>
    <t>Krytí potrubí z plastů výstražnou fólií z PVC 40 cm</t>
  </si>
  <si>
    <t>-223169823</t>
  </si>
  <si>
    <t>12,43+86,82</t>
  </si>
  <si>
    <t>Zřízení výústního objektu a veškeré práce spojené se zřízením (viz. popis v TZ)</t>
  </si>
  <si>
    <t>1404398276</t>
  </si>
  <si>
    <t>Revizní kanalizační šachta DN 1400 (viz. samostatný výkres)</t>
  </si>
  <si>
    <t>2052063223</t>
  </si>
  <si>
    <t>998276101</t>
  </si>
  <si>
    <t>Přesun hmot pro trubní vedení z trub z plastických hmot otevřený výkop</t>
  </si>
  <si>
    <t>1684196870</t>
  </si>
  <si>
    <t>1215372935</t>
  </si>
  <si>
    <t>-880689261</t>
  </si>
  <si>
    <t>1344401823</t>
  </si>
  <si>
    <t>SEZNAM FIGUR</t>
  </si>
  <si>
    <t>Výměra</t>
  </si>
  <si>
    <t xml:space="preserve"> SO 101</t>
  </si>
  <si>
    <t>VV0001</t>
  </si>
  <si>
    <t>Nový výkaz (1)</t>
  </si>
  <si>
    <t>919,460</t>
  </si>
  <si>
    <t>Použití figury:</t>
  </si>
  <si>
    <t>VV0007</t>
  </si>
  <si>
    <t>Nový výkaz (7)</t>
  </si>
  <si>
    <t>645,380</t>
  </si>
  <si>
    <t>894,310</t>
  </si>
  <si>
    <t>234,370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</si>
</sst>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3" t="s">
        <v>14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2"/>
      <c r="AL5" s="22"/>
      <c r="AM5" s="22"/>
      <c r="AN5" s="22"/>
      <c r="AO5" s="22"/>
      <c r="AP5" s="22"/>
      <c r="AQ5" s="22"/>
      <c r="AR5" s="20"/>
      <c r="BE5" s="29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5" t="s">
        <v>17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2"/>
      <c r="AL6" s="22"/>
      <c r="AM6" s="22"/>
      <c r="AN6" s="22"/>
      <c r="AO6" s="22"/>
      <c r="AP6" s="22"/>
      <c r="AQ6" s="22"/>
      <c r="AR6" s="20"/>
      <c r="BE6" s="29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1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9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1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91"/>
      <c r="BS13" s="17" t="s">
        <v>6</v>
      </c>
    </row>
    <row r="14" spans="2:71" ht="12.75">
      <c r="B14" s="21"/>
      <c r="C14" s="22"/>
      <c r="D14" s="22"/>
      <c r="E14" s="296" t="s">
        <v>28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9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1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1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9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1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1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9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1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1"/>
    </row>
    <row r="23" spans="2:57" s="1" customFormat="1" ht="16.5" customHeight="1">
      <c r="B23" s="21"/>
      <c r="C23" s="22"/>
      <c r="D23" s="22"/>
      <c r="E23" s="298" t="s">
        <v>1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2"/>
      <c r="AP23" s="22"/>
      <c r="AQ23" s="22"/>
      <c r="AR23" s="20"/>
      <c r="BE23" s="29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1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9">
        <f>ROUND(AG94,2)</f>
        <v>0</v>
      </c>
      <c r="AL26" s="300"/>
      <c r="AM26" s="300"/>
      <c r="AN26" s="300"/>
      <c r="AO26" s="300"/>
      <c r="AP26" s="36"/>
      <c r="AQ26" s="36"/>
      <c r="AR26" s="39"/>
      <c r="BE26" s="29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1" t="s">
        <v>34</v>
      </c>
      <c r="M28" s="301"/>
      <c r="N28" s="301"/>
      <c r="O28" s="301"/>
      <c r="P28" s="301"/>
      <c r="Q28" s="36"/>
      <c r="R28" s="36"/>
      <c r="S28" s="36"/>
      <c r="T28" s="36"/>
      <c r="U28" s="36"/>
      <c r="V28" s="36"/>
      <c r="W28" s="301" t="s">
        <v>35</v>
      </c>
      <c r="X28" s="301"/>
      <c r="Y28" s="301"/>
      <c r="Z28" s="301"/>
      <c r="AA28" s="301"/>
      <c r="AB28" s="301"/>
      <c r="AC28" s="301"/>
      <c r="AD28" s="301"/>
      <c r="AE28" s="301"/>
      <c r="AF28" s="36"/>
      <c r="AG28" s="36"/>
      <c r="AH28" s="36"/>
      <c r="AI28" s="36"/>
      <c r="AJ28" s="36"/>
      <c r="AK28" s="301" t="s">
        <v>36</v>
      </c>
      <c r="AL28" s="301"/>
      <c r="AM28" s="301"/>
      <c r="AN28" s="301"/>
      <c r="AO28" s="301"/>
      <c r="AP28" s="36"/>
      <c r="AQ28" s="36"/>
      <c r="AR28" s="39"/>
      <c r="BE28" s="291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304">
        <v>0.21</v>
      </c>
      <c r="M29" s="303"/>
      <c r="N29" s="303"/>
      <c r="O29" s="303"/>
      <c r="P29" s="303"/>
      <c r="Q29" s="41"/>
      <c r="R29" s="41"/>
      <c r="S29" s="41"/>
      <c r="T29" s="41"/>
      <c r="U29" s="41"/>
      <c r="V29" s="41"/>
      <c r="W29" s="302">
        <f>ROUND(AZ94,2)</f>
        <v>0</v>
      </c>
      <c r="X29" s="303"/>
      <c r="Y29" s="303"/>
      <c r="Z29" s="303"/>
      <c r="AA29" s="303"/>
      <c r="AB29" s="303"/>
      <c r="AC29" s="303"/>
      <c r="AD29" s="303"/>
      <c r="AE29" s="303"/>
      <c r="AF29" s="41"/>
      <c r="AG29" s="41"/>
      <c r="AH29" s="41"/>
      <c r="AI29" s="41"/>
      <c r="AJ29" s="41"/>
      <c r="AK29" s="302">
        <f>ROUND(AV94,2)</f>
        <v>0</v>
      </c>
      <c r="AL29" s="303"/>
      <c r="AM29" s="303"/>
      <c r="AN29" s="303"/>
      <c r="AO29" s="303"/>
      <c r="AP29" s="41"/>
      <c r="AQ29" s="41"/>
      <c r="AR29" s="42"/>
      <c r="BE29" s="292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304">
        <v>0.15</v>
      </c>
      <c r="M30" s="303"/>
      <c r="N30" s="303"/>
      <c r="O30" s="303"/>
      <c r="P30" s="303"/>
      <c r="Q30" s="41"/>
      <c r="R30" s="41"/>
      <c r="S30" s="41"/>
      <c r="T30" s="41"/>
      <c r="U30" s="41"/>
      <c r="V30" s="41"/>
      <c r="W30" s="302">
        <f>ROUND(BA94,2)</f>
        <v>0</v>
      </c>
      <c r="X30" s="303"/>
      <c r="Y30" s="303"/>
      <c r="Z30" s="303"/>
      <c r="AA30" s="303"/>
      <c r="AB30" s="303"/>
      <c r="AC30" s="303"/>
      <c r="AD30" s="303"/>
      <c r="AE30" s="303"/>
      <c r="AF30" s="41"/>
      <c r="AG30" s="41"/>
      <c r="AH30" s="41"/>
      <c r="AI30" s="41"/>
      <c r="AJ30" s="41"/>
      <c r="AK30" s="302">
        <f>ROUND(AW94,2)</f>
        <v>0</v>
      </c>
      <c r="AL30" s="303"/>
      <c r="AM30" s="303"/>
      <c r="AN30" s="303"/>
      <c r="AO30" s="303"/>
      <c r="AP30" s="41"/>
      <c r="AQ30" s="41"/>
      <c r="AR30" s="42"/>
      <c r="BE30" s="292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304">
        <v>0.21</v>
      </c>
      <c r="M31" s="303"/>
      <c r="N31" s="303"/>
      <c r="O31" s="303"/>
      <c r="P31" s="303"/>
      <c r="Q31" s="41"/>
      <c r="R31" s="41"/>
      <c r="S31" s="41"/>
      <c r="T31" s="41"/>
      <c r="U31" s="41"/>
      <c r="V31" s="41"/>
      <c r="W31" s="302">
        <f>ROUND(BB94,2)</f>
        <v>0</v>
      </c>
      <c r="X31" s="303"/>
      <c r="Y31" s="303"/>
      <c r="Z31" s="303"/>
      <c r="AA31" s="303"/>
      <c r="AB31" s="303"/>
      <c r="AC31" s="303"/>
      <c r="AD31" s="303"/>
      <c r="AE31" s="303"/>
      <c r="AF31" s="41"/>
      <c r="AG31" s="41"/>
      <c r="AH31" s="41"/>
      <c r="AI31" s="41"/>
      <c r="AJ31" s="41"/>
      <c r="AK31" s="302">
        <v>0</v>
      </c>
      <c r="AL31" s="303"/>
      <c r="AM31" s="303"/>
      <c r="AN31" s="303"/>
      <c r="AO31" s="303"/>
      <c r="AP31" s="41"/>
      <c r="AQ31" s="41"/>
      <c r="AR31" s="42"/>
      <c r="BE31" s="292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304">
        <v>0.15</v>
      </c>
      <c r="M32" s="303"/>
      <c r="N32" s="303"/>
      <c r="O32" s="303"/>
      <c r="P32" s="303"/>
      <c r="Q32" s="41"/>
      <c r="R32" s="41"/>
      <c r="S32" s="41"/>
      <c r="T32" s="41"/>
      <c r="U32" s="41"/>
      <c r="V32" s="41"/>
      <c r="W32" s="302">
        <f>ROUND(BC94,2)</f>
        <v>0</v>
      </c>
      <c r="X32" s="303"/>
      <c r="Y32" s="303"/>
      <c r="Z32" s="303"/>
      <c r="AA32" s="303"/>
      <c r="AB32" s="303"/>
      <c r="AC32" s="303"/>
      <c r="AD32" s="303"/>
      <c r="AE32" s="303"/>
      <c r="AF32" s="41"/>
      <c r="AG32" s="41"/>
      <c r="AH32" s="41"/>
      <c r="AI32" s="41"/>
      <c r="AJ32" s="41"/>
      <c r="AK32" s="302">
        <v>0</v>
      </c>
      <c r="AL32" s="303"/>
      <c r="AM32" s="303"/>
      <c r="AN32" s="303"/>
      <c r="AO32" s="303"/>
      <c r="AP32" s="41"/>
      <c r="AQ32" s="41"/>
      <c r="AR32" s="42"/>
      <c r="BE32" s="292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304">
        <v>0</v>
      </c>
      <c r="M33" s="303"/>
      <c r="N33" s="303"/>
      <c r="O33" s="303"/>
      <c r="P33" s="303"/>
      <c r="Q33" s="41"/>
      <c r="R33" s="41"/>
      <c r="S33" s="41"/>
      <c r="T33" s="41"/>
      <c r="U33" s="41"/>
      <c r="V33" s="41"/>
      <c r="W33" s="302">
        <f>ROUND(BD94,2)</f>
        <v>0</v>
      </c>
      <c r="X33" s="303"/>
      <c r="Y33" s="303"/>
      <c r="Z33" s="303"/>
      <c r="AA33" s="303"/>
      <c r="AB33" s="303"/>
      <c r="AC33" s="303"/>
      <c r="AD33" s="303"/>
      <c r="AE33" s="303"/>
      <c r="AF33" s="41"/>
      <c r="AG33" s="41"/>
      <c r="AH33" s="41"/>
      <c r="AI33" s="41"/>
      <c r="AJ33" s="41"/>
      <c r="AK33" s="302">
        <v>0</v>
      </c>
      <c r="AL33" s="303"/>
      <c r="AM33" s="303"/>
      <c r="AN33" s="303"/>
      <c r="AO33" s="303"/>
      <c r="AP33" s="41"/>
      <c r="AQ33" s="41"/>
      <c r="AR33" s="42"/>
      <c r="BE33" s="29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1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308" t="s">
        <v>45</v>
      </c>
      <c r="Y35" s="306"/>
      <c r="Z35" s="306"/>
      <c r="AA35" s="306"/>
      <c r="AB35" s="306"/>
      <c r="AC35" s="45"/>
      <c r="AD35" s="45"/>
      <c r="AE35" s="45"/>
      <c r="AF35" s="45"/>
      <c r="AG35" s="45"/>
      <c r="AH35" s="45"/>
      <c r="AI35" s="45"/>
      <c r="AJ35" s="45"/>
      <c r="AK35" s="305">
        <f>SUM(AK26:AK33)</f>
        <v>0</v>
      </c>
      <c r="AL35" s="306"/>
      <c r="AM35" s="306"/>
      <c r="AN35" s="306"/>
      <c r="AO35" s="30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00123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9" t="str">
        <f>K6</f>
        <v>Rekonstrukce komunikace a mostů v Bílině ul. Horská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1" t="str">
        <f>IF(AN8="","",AN8)</f>
        <v>30. 1. 2023</v>
      </c>
      <c r="AN87" s="271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2" t="str">
        <f>IF(E17="","",E17)</f>
        <v xml:space="preserve"> </v>
      </c>
      <c r="AN89" s="273"/>
      <c r="AO89" s="273"/>
      <c r="AP89" s="273"/>
      <c r="AQ89" s="36"/>
      <c r="AR89" s="39"/>
      <c r="AS89" s="274" t="s">
        <v>53</v>
      </c>
      <c r="AT89" s="27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72" t="str">
        <f>IF(E20="","",E20)</f>
        <v xml:space="preserve"> </v>
      </c>
      <c r="AN90" s="273"/>
      <c r="AO90" s="273"/>
      <c r="AP90" s="273"/>
      <c r="AQ90" s="36"/>
      <c r="AR90" s="39"/>
      <c r="AS90" s="276"/>
      <c r="AT90" s="27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8"/>
      <c r="AT91" s="27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0" t="s">
        <v>54</v>
      </c>
      <c r="D92" s="281"/>
      <c r="E92" s="281"/>
      <c r="F92" s="281"/>
      <c r="G92" s="281"/>
      <c r="H92" s="73"/>
      <c r="I92" s="283" t="s">
        <v>55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2" t="s">
        <v>56</v>
      </c>
      <c r="AH92" s="281"/>
      <c r="AI92" s="281"/>
      <c r="AJ92" s="281"/>
      <c r="AK92" s="281"/>
      <c r="AL92" s="281"/>
      <c r="AM92" s="281"/>
      <c r="AN92" s="283" t="s">
        <v>57</v>
      </c>
      <c r="AO92" s="281"/>
      <c r="AP92" s="284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8">
        <f>ROUND(SUM(AG95:AG98),2)</f>
        <v>0</v>
      </c>
      <c r="AH94" s="288"/>
      <c r="AI94" s="288"/>
      <c r="AJ94" s="288"/>
      <c r="AK94" s="288"/>
      <c r="AL94" s="288"/>
      <c r="AM94" s="288"/>
      <c r="AN94" s="289">
        <f>SUM(AG94,AT94)</f>
        <v>0</v>
      </c>
      <c r="AO94" s="289"/>
      <c r="AP94" s="289"/>
      <c r="AQ94" s="85" t="s">
        <v>1</v>
      </c>
      <c r="AR94" s="86"/>
      <c r="AS94" s="87">
        <f>ROUND(SUM(AS95:AS98),2)</f>
        <v>0</v>
      </c>
      <c r="AT94" s="88">
        <f>ROUND(SUM(AV94:AW94),2)</f>
        <v>0</v>
      </c>
      <c r="AU94" s="89">
        <f>ROUND(SUM(AU95:AU98),5)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ROUND(SUM(AZ95:AZ98),2)</f>
        <v>0</v>
      </c>
      <c r="BA94" s="88">
        <f>ROUND(SUM(BA95:BA98),2)</f>
        <v>0</v>
      </c>
      <c r="BB94" s="88">
        <f>ROUND(SUM(BB95:BB98),2)</f>
        <v>0</v>
      </c>
      <c r="BC94" s="88">
        <f>ROUND(SUM(BC95:BC98),2)</f>
        <v>0</v>
      </c>
      <c r="BD94" s="90">
        <f>ROUND(SUM(BD95:BD98),2)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85" t="s">
        <v>78</v>
      </c>
      <c r="E95" s="285"/>
      <c r="F95" s="285"/>
      <c r="G95" s="285"/>
      <c r="H95" s="285"/>
      <c r="I95" s="96"/>
      <c r="J95" s="285" t="s">
        <v>79</v>
      </c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6">
        <f>'SO 101 - Oprava místních ...'!J30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97" t="s">
        <v>80</v>
      </c>
      <c r="AR95" s="98"/>
      <c r="AS95" s="99">
        <v>0</v>
      </c>
      <c r="AT95" s="100">
        <f>ROUND(SUM(AV95:AW95),2)</f>
        <v>0</v>
      </c>
      <c r="AU95" s="101">
        <f>'SO 101 - Oprava místních ...'!P131</f>
        <v>0</v>
      </c>
      <c r="AV95" s="100">
        <f>'SO 101 - Oprava místních ...'!J33</f>
        <v>0</v>
      </c>
      <c r="AW95" s="100">
        <f>'SO 101 - Oprava místních ...'!J34</f>
        <v>0</v>
      </c>
      <c r="AX95" s="100">
        <f>'SO 101 - Oprava místních ...'!J35</f>
        <v>0</v>
      </c>
      <c r="AY95" s="100">
        <f>'SO 101 - Oprava místních ...'!J36</f>
        <v>0</v>
      </c>
      <c r="AZ95" s="100">
        <f>'SO 101 - Oprava místních ...'!F33</f>
        <v>0</v>
      </c>
      <c r="BA95" s="100">
        <f>'SO 101 - Oprava místních ...'!F34</f>
        <v>0</v>
      </c>
      <c r="BB95" s="100">
        <f>'SO 101 - Oprava místních ...'!F35</f>
        <v>0</v>
      </c>
      <c r="BC95" s="100">
        <f>'SO 101 - Oprava místních ...'!F36</f>
        <v>0</v>
      </c>
      <c r="BD95" s="102">
        <f>'SO 101 - Oprava místních 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85" t="s">
        <v>84</v>
      </c>
      <c r="E96" s="285"/>
      <c r="F96" s="285"/>
      <c r="G96" s="285"/>
      <c r="H96" s="285"/>
      <c r="I96" s="96"/>
      <c r="J96" s="285" t="s">
        <v>85</v>
      </c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6">
        <f>'SO 201 - Most přes Lukovs...'!J30</f>
        <v>0</v>
      </c>
      <c r="AH96" s="287"/>
      <c r="AI96" s="287"/>
      <c r="AJ96" s="287"/>
      <c r="AK96" s="287"/>
      <c r="AL96" s="287"/>
      <c r="AM96" s="287"/>
      <c r="AN96" s="286">
        <f>SUM(AG96,AT96)</f>
        <v>0</v>
      </c>
      <c r="AO96" s="287"/>
      <c r="AP96" s="287"/>
      <c r="AQ96" s="97" t="s">
        <v>80</v>
      </c>
      <c r="AR96" s="98"/>
      <c r="AS96" s="99">
        <v>0</v>
      </c>
      <c r="AT96" s="100">
        <f>ROUND(SUM(AV96:AW96),2)</f>
        <v>0</v>
      </c>
      <c r="AU96" s="101">
        <f>'SO 201 - Most přes Lukovs...'!P132</f>
        <v>0</v>
      </c>
      <c r="AV96" s="100">
        <f>'SO 201 - Most přes Lukovs...'!J33</f>
        <v>0</v>
      </c>
      <c r="AW96" s="100">
        <f>'SO 201 - Most přes Lukovs...'!J34</f>
        <v>0</v>
      </c>
      <c r="AX96" s="100">
        <f>'SO 201 - Most přes Lukovs...'!J35</f>
        <v>0</v>
      </c>
      <c r="AY96" s="100">
        <f>'SO 201 - Most přes Lukovs...'!J36</f>
        <v>0</v>
      </c>
      <c r="AZ96" s="100">
        <f>'SO 201 - Most přes Lukovs...'!F33</f>
        <v>0</v>
      </c>
      <c r="BA96" s="100">
        <f>'SO 201 - Most přes Lukovs...'!F34</f>
        <v>0</v>
      </c>
      <c r="BB96" s="100">
        <f>'SO 201 - Most přes Lukovs...'!F35</f>
        <v>0</v>
      </c>
      <c r="BC96" s="100">
        <f>'SO 201 - Most přes Lukovs...'!F36</f>
        <v>0</v>
      </c>
      <c r="BD96" s="102">
        <f>'SO 201 - Most přes Lukovs...'!F37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91" s="7" customFormat="1" ht="16.5" customHeight="1">
      <c r="A97" s="93" t="s">
        <v>77</v>
      </c>
      <c r="B97" s="94"/>
      <c r="C97" s="95"/>
      <c r="D97" s="285" t="s">
        <v>87</v>
      </c>
      <c r="E97" s="285"/>
      <c r="F97" s="285"/>
      <c r="G97" s="285"/>
      <c r="H97" s="285"/>
      <c r="I97" s="96"/>
      <c r="J97" s="285" t="s">
        <v>85</v>
      </c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6">
        <f>'SO 202 - Most přes Lukovs...'!J30</f>
        <v>0</v>
      </c>
      <c r="AH97" s="287"/>
      <c r="AI97" s="287"/>
      <c r="AJ97" s="287"/>
      <c r="AK97" s="287"/>
      <c r="AL97" s="287"/>
      <c r="AM97" s="287"/>
      <c r="AN97" s="286">
        <f>SUM(AG97,AT97)</f>
        <v>0</v>
      </c>
      <c r="AO97" s="287"/>
      <c r="AP97" s="287"/>
      <c r="AQ97" s="97" t="s">
        <v>80</v>
      </c>
      <c r="AR97" s="98"/>
      <c r="AS97" s="99">
        <v>0</v>
      </c>
      <c r="AT97" s="100">
        <f>ROUND(SUM(AV97:AW97),2)</f>
        <v>0</v>
      </c>
      <c r="AU97" s="101">
        <f>'SO 202 - Most přes Lukovs...'!P132</f>
        <v>0</v>
      </c>
      <c r="AV97" s="100">
        <f>'SO 202 - Most přes Lukovs...'!J33</f>
        <v>0</v>
      </c>
      <c r="AW97" s="100">
        <f>'SO 202 - Most přes Lukovs...'!J34</f>
        <v>0</v>
      </c>
      <c r="AX97" s="100">
        <f>'SO 202 - Most přes Lukovs...'!J35</f>
        <v>0</v>
      </c>
      <c r="AY97" s="100">
        <f>'SO 202 - Most přes Lukovs...'!J36</f>
        <v>0</v>
      </c>
      <c r="AZ97" s="100">
        <f>'SO 202 - Most přes Lukovs...'!F33</f>
        <v>0</v>
      </c>
      <c r="BA97" s="100">
        <f>'SO 202 - Most přes Lukovs...'!F34</f>
        <v>0</v>
      </c>
      <c r="BB97" s="100">
        <f>'SO 202 - Most přes Lukovs...'!F35</f>
        <v>0</v>
      </c>
      <c r="BC97" s="100">
        <f>'SO 202 - Most přes Lukovs...'!F36</f>
        <v>0</v>
      </c>
      <c r="BD97" s="102">
        <f>'SO 202 - Most přes Lukovs...'!F37</f>
        <v>0</v>
      </c>
      <c r="BT97" s="103" t="s">
        <v>81</v>
      </c>
      <c r="BV97" s="103" t="s">
        <v>75</v>
      </c>
      <c r="BW97" s="103" t="s">
        <v>88</v>
      </c>
      <c r="BX97" s="103" t="s">
        <v>5</v>
      </c>
      <c r="CL97" s="103" t="s">
        <v>1</v>
      </c>
      <c r="CM97" s="103" t="s">
        <v>83</v>
      </c>
    </row>
    <row r="98" spans="1:91" s="7" customFormat="1" ht="16.5" customHeight="1">
      <c r="A98" s="93" t="s">
        <v>77</v>
      </c>
      <c r="B98" s="94"/>
      <c r="C98" s="95"/>
      <c r="D98" s="285" t="s">
        <v>89</v>
      </c>
      <c r="E98" s="285"/>
      <c r="F98" s="285"/>
      <c r="G98" s="285"/>
      <c r="H98" s="285"/>
      <c r="I98" s="96"/>
      <c r="J98" s="285" t="s">
        <v>90</v>
      </c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6">
        <f>'SO 301 - Dešťová kanalizace'!J30</f>
        <v>0</v>
      </c>
      <c r="AH98" s="287"/>
      <c r="AI98" s="287"/>
      <c r="AJ98" s="287"/>
      <c r="AK98" s="287"/>
      <c r="AL98" s="287"/>
      <c r="AM98" s="287"/>
      <c r="AN98" s="286">
        <f>SUM(AG98,AT98)</f>
        <v>0</v>
      </c>
      <c r="AO98" s="287"/>
      <c r="AP98" s="287"/>
      <c r="AQ98" s="97" t="s">
        <v>80</v>
      </c>
      <c r="AR98" s="98"/>
      <c r="AS98" s="104">
        <v>0</v>
      </c>
      <c r="AT98" s="105">
        <f>ROUND(SUM(AV98:AW98),2)</f>
        <v>0</v>
      </c>
      <c r="AU98" s="106">
        <f>'SO 301 - Dešťová kanalizace'!P123</f>
        <v>0</v>
      </c>
      <c r="AV98" s="105">
        <f>'SO 301 - Dešťová kanalizace'!J33</f>
        <v>0</v>
      </c>
      <c r="AW98" s="105">
        <f>'SO 301 - Dešťová kanalizace'!J34</f>
        <v>0</v>
      </c>
      <c r="AX98" s="105">
        <f>'SO 301 - Dešťová kanalizace'!J35</f>
        <v>0</v>
      </c>
      <c r="AY98" s="105">
        <f>'SO 301 - Dešťová kanalizace'!J36</f>
        <v>0</v>
      </c>
      <c r="AZ98" s="105">
        <f>'SO 301 - Dešťová kanalizace'!F33</f>
        <v>0</v>
      </c>
      <c r="BA98" s="105">
        <f>'SO 301 - Dešťová kanalizace'!F34</f>
        <v>0</v>
      </c>
      <c r="BB98" s="105">
        <f>'SO 301 - Dešťová kanalizace'!F35</f>
        <v>0</v>
      </c>
      <c r="BC98" s="105">
        <f>'SO 301 - Dešťová kanalizace'!F36</f>
        <v>0</v>
      </c>
      <c r="BD98" s="107">
        <f>'SO 301 - Dešťová kanalizace'!F37</f>
        <v>0</v>
      </c>
      <c r="BT98" s="103" t="s">
        <v>81</v>
      </c>
      <c r="BV98" s="103" t="s">
        <v>75</v>
      </c>
      <c r="BW98" s="103" t="s">
        <v>91</v>
      </c>
      <c r="BX98" s="103" t="s">
        <v>5</v>
      </c>
      <c r="CL98" s="103" t="s">
        <v>1</v>
      </c>
      <c r="CM98" s="103" t="s">
        <v>83</v>
      </c>
    </row>
    <row r="99" spans="1:57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1VSzJXp6rhQkVQwUQCNd4ZHd2BlCVfmb1uWN9Afo6qrkWXKKtptyN0l5Q3YV1NiE9fDHxqETiGS65eRu6irpHA==" saltValue="EOqI4xsKbGyiwvp+in6WvJX8IURwl1bOQo7iN6nQYSHEgkgRGsGJrMTjX+jiiYDDAn+RK6Lcz3V136OOLEvKl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SO 101 - Oprava místních ...'!C2" display="/"/>
    <hyperlink ref="A96" location="'SO 201 - Most přes Lukovs...'!C2" display="/"/>
    <hyperlink ref="A97" location="'SO 202 - Most přes Lukovs...'!C2" display="/"/>
    <hyperlink ref="A98" location="'SO 301 - Dešťová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82</v>
      </c>
      <c r="AZ2" s="108" t="s">
        <v>92</v>
      </c>
      <c r="BA2" s="108" t="s">
        <v>93</v>
      </c>
      <c r="BB2" s="108" t="s">
        <v>1</v>
      </c>
      <c r="BC2" s="108" t="s">
        <v>94</v>
      </c>
      <c r="BD2" s="108" t="s">
        <v>95</v>
      </c>
    </row>
    <row r="3" spans="2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83</v>
      </c>
      <c r="AZ3" s="108" t="s">
        <v>96</v>
      </c>
      <c r="BA3" s="108" t="s">
        <v>97</v>
      </c>
      <c r="BB3" s="108" t="s">
        <v>1</v>
      </c>
      <c r="BC3" s="108" t="s">
        <v>98</v>
      </c>
      <c r="BD3" s="108" t="s">
        <v>95</v>
      </c>
    </row>
    <row r="4" spans="2:56" s="1" customFormat="1" ht="24.95" customHeight="1">
      <c r="B4" s="20"/>
      <c r="D4" s="111" t="s">
        <v>99</v>
      </c>
      <c r="L4" s="20"/>
      <c r="M4" s="112" t="s">
        <v>10</v>
      </c>
      <c r="AT4" s="17" t="s">
        <v>4</v>
      </c>
      <c r="AZ4" s="108" t="s">
        <v>100</v>
      </c>
      <c r="BA4" s="108" t="s">
        <v>101</v>
      </c>
      <c r="BB4" s="108" t="s">
        <v>1</v>
      </c>
      <c r="BC4" s="108" t="s">
        <v>102</v>
      </c>
      <c r="BD4" s="108" t="s">
        <v>95</v>
      </c>
    </row>
    <row r="5" spans="2:56" s="1" customFormat="1" ht="6.95" customHeight="1">
      <c r="B5" s="20"/>
      <c r="L5" s="20"/>
      <c r="AZ5" s="108" t="s">
        <v>103</v>
      </c>
      <c r="BA5" s="108" t="s">
        <v>104</v>
      </c>
      <c r="BB5" s="108" t="s">
        <v>1</v>
      </c>
      <c r="BC5" s="108" t="s">
        <v>105</v>
      </c>
      <c r="BD5" s="108" t="s">
        <v>95</v>
      </c>
    </row>
    <row r="6" spans="2:56" s="1" customFormat="1" ht="12" customHeight="1">
      <c r="B6" s="20"/>
      <c r="D6" s="113" t="s">
        <v>16</v>
      </c>
      <c r="L6" s="20"/>
      <c r="AZ6" s="108" t="s">
        <v>106</v>
      </c>
      <c r="BA6" s="108" t="s">
        <v>107</v>
      </c>
      <c r="BB6" s="108" t="s">
        <v>1</v>
      </c>
      <c r="BC6" s="108" t="s">
        <v>108</v>
      </c>
      <c r="BD6" s="108" t="s">
        <v>95</v>
      </c>
    </row>
    <row r="7" spans="2:56" s="1" customFormat="1" ht="16.5" customHeight="1">
      <c r="B7" s="20"/>
      <c r="E7" s="310" t="str">
        <f>'Rekapitulace stavby'!K6</f>
        <v>Rekonstrukce komunikace a mostů v Bílině ul. Horská</v>
      </c>
      <c r="F7" s="311"/>
      <c r="G7" s="311"/>
      <c r="H7" s="311"/>
      <c r="L7" s="20"/>
      <c r="AZ7" s="108" t="s">
        <v>109</v>
      </c>
      <c r="BA7" s="108" t="s">
        <v>110</v>
      </c>
      <c r="BB7" s="108" t="s">
        <v>1</v>
      </c>
      <c r="BC7" s="108" t="s">
        <v>111</v>
      </c>
      <c r="BD7" s="108" t="s">
        <v>95</v>
      </c>
    </row>
    <row r="8" spans="1:56" s="2" customFormat="1" ht="12" customHeight="1">
      <c r="A8" s="34"/>
      <c r="B8" s="39"/>
      <c r="C8" s="34"/>
      <c r="D8" s="113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8" t="s">
        <v>113</v>
      </c>
      <c r="BA8" s="108" t="s">
        <v>114</v>
      </c>
      <c r="BB8" s="108" t="s">
        <v>1</v>
      </c>
      <c r="BC8" s="108" t="s">
        <v>115</v>
      </c>
      <c r="BD8" s="108" t="s">
        <v>95</v>
      </c>
    </row>
    <row r="9" spans="1:56" s="2" customFormat="1" ht="16.5" customHeight="1">
      <c r="A9" s="34"/>
      <c r="B9" s="39"/>
      <c r="C9" s="34"/>
      <c r="D9" s="34"/>
      <c r="E9" s="312" t="s">
        <v>116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8" t="s">
        <v>117</v>
      </c>
      <c r="BA9" s="108" t="s">
        <v>118</v>
      </c>
      <c r="BB9" s="108" t="s">
        <v>1</v>
      </c>
      <c r="BC9" s="108" t="s">
        <v>119</v>
      </c>
      <c r="BD9" s="108" t="s">
        <v>95</v>
      </c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08" t="s">
        <v>120</v>
      </c>
      <c r="BA10" s="108" t="s">
        <v>121</v>
      </c>
      <c r="BB10" s="108" t="s">
        <v>1</v>
      </c>
      <c r="BC10" s="108" t="s">
        <v>122</v>
      </c>
      <c r="BD10" s="108" t="s">
        <v>95</v>
      </c>
    </row>
    <row r="11" spans="1:56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08" t="s">
        <v>123</v>
      </c>
      <c r="BA11" s="108" t="s">
        <v>124</v>
      </c>
      <c r="BB11" s="108" t="s">
        <v>1</v>
      </c>
      <c r="BC11" s="108" t="s">
        <v>125</v>
      </c>
      <c r="BD11" s="108" t="s">
        <v>95</v>
      </c>
    </row>
    <row r="12" spans="1:56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30. 1. 2023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08" t="s">
        <v>126</v>
      </c>
      <c r="BA12" s="108" t="s">
        <v>127</v>
      </c>
      <c r="BB12" s="108" t="s">
        <v>1</v>
      </c>
      <c r="BC12" s="108" t="s">
        <v>128</v>
      </c>
      <c r="BD12" s="108" t="s">
        <v>95</v>
      </c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08" t="s">
        <v>129</v>
      </c>
      <c r="BA13" s="108" t="s">
        <v>130</v>
      </c>
      <c r="BB13" s="108" t="s">
        <v>1</v>
      </c>
      <c r="BC13" s="108" t="s">
        <v>131</v>
      </c>
      <c r="BD13" s="108" t="s">
        <v>95</v>
      </c>
    </row>
    <row r="14" spans="1:56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08" t="s">
        <v>132</v>
      </c>
      <c r="BA14" s="108" t="s">
        <v>133</v>
      </c>
      <c r="BB14" s="108" t="s">
        <v>1</v>
      </c>
      <c r="BC14" s="108" t="s">
        <v>134</v>
      </c>
      <c r="BD14" s="108" t="s">
        <v>95</v>
      </c>
    </row>
    <row r="15" spans="1:56" s="2" customFormat="1" ht="18" customHeight="1">
      <c r="A15" s="34"/>
      <c r="B15" s="39"/>
      <c r="C15" s="34"/>
      <c r="D15" s="34"/>
      <c r="E15" s="114" t="str">
        <f>IF('Rekapitulace stavby'!E11="","",'Rekapitulace stavby'!E11)</f>
        <v xml:space="preserve"> </v>
      </c>
      <c r="F15" s="34"/>
      <c r="G15" s="34"/>
      <c r="H15" s="34"/>
      <c r="I15" s="113" t="s">
        <v>26</v>
      </c>
      <c r="J15" s="114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108" t="s">
        <v>135</v>
      </c>
      <c r="BA15" s="108" t="s">
        <v>136</v>
      </c>
      <c r="BB15" s="108" t="s">
        <v>1</v>
      </c>
      <c r="BC15" s="108" t="s">
        <v>137</v>
      </c>
      <c r="BD15" s="108" t="s">
        <v>95</v>
      </c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27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29</v>
      </c>
      <c r="E20" s="34"/>
      <c r="F20" s="34"/>
      <c r="G20" s="34"/>
      <c r="H20" s="34"/>
      <c r="I20" s="113" t="s">
        <v>25</v>
      </c>
      <c r="J20" s="114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tr">
        <f>IF('Rekapitulace stavby'!E17="","",'Rekapitulace stavby'!E17)</f>
        <v xml:space="preserve"> </v>
      </c>
      <c r="F21" s="34"/>
      <c r="G21" s="34"/>
      <c r="H21" s="34"/>
      <c r="I21" s="113" t="s">
        <v>26</v>
      </c>
      <c r="J21" s="114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31</v>
      </c>
      <c r="E23" s="34"/>
      <c r="F23" s="34"/>
      <c r="G23" s="34"/>
      <c r="H23" s="34"/>
      <c r="I23" s="113" t="s">
        <v>25</v>
      </c>
      <c r="J23" s="114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IF('Rekapitulace stavby'!E20="","",'Rekapitulace stavby'!E20)</f>
        <v xml:space="preserve"> </v>
      </c>
      <c r="F24" s="34"/>
      <c r="G24" s="34"/>
      <c r="H24" s="34"/>
      <c r="I24" s="113" t="s">
        <v>26</v>
      </c>
      <c r="J24" s="114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33</v>
      </c>
      <c r="E30" s="34"/>
      <c r="F30" s="34"/>
      <c r="G30" s="34"/>
      <c r="H30" s="34"/>
      <c r="I30" s="34"/>
      <c r="J30" s="121">
        <f>ROUND(J131,2)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35</v>
      </c>
      <c r="G32" s="34"/>
      <c r="H32" s="34"/>
      <c r="I32" s="122" t="s">
        <v>34</v>
      </c>
      <c r="J32" s="122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37</v>
      </c>
      <c r="E33" s="113" t="s">
        <v>38</v>
      </c>
      <c r="F33" s="124">
        <f>ROUND((SUM(BE131:BE316)),2)</f>
        <v>0</v>
      </c>
      <c r="G33" s="34"/>
      <c r="H33" s="34"/>
      <c r="I33" s="125">
        <v>0.21</v>
      </c>
      <c r="J33" s="124">
        <f>ROUND(((SUM(BE131:BE316))*I33),2)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39</v>
      </c>
      <c r="F34" s="124">
        <f>ROUND((SUM(BF131:BF316)),2)</f>
        <v>0</v>
      </c>
      <c r="G34" s="34"/>
      <c r="H34" s="34"/>
      <c r="I34" s="125">
        <v>0.15</v>
      </c>
      <c r="J34" s="124">
        <f>ROUND(((SUM(BF131:BF316))*I34),2)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40</v>
      </c>
      <c r="F35" s="124">
        <f>ROUND((SUM(BG131:BG316)),2)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41</v>
      </c>
      <c r="F36" s="124">
        <f>ROUND((SUM(BH131:BH316)),2)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42</v>
      </c>
      <c r="F37" s="124">
        <f>ROUND((SUM(BI131:BI316)),2)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7" t="str">
        <f>E7</f>
        <v>Rekonstrukce komunikace a mostů v Bílině ul. Horská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9" t="str">
        <f>E9</f>
        <v>SO 101 - Oprava místních komunikací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30. 1. 2023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139</v>
      </c>
      <c r="D94" s="145"/>
      <c r="E94" s="145"/>
      <c r="F94" s="145"/>
      <c r="G94" s="145"/>
      <c r="H94" s="145"/>
      <c r="I94" s="145"/>
      <c r="J94" s="146" t="s">
        <v>140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141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142</v>
      </c>
    </row>
    <row r="97" spans="2:12" s="9" customFormat="1" ht="24.95" customHeight="1">
      <c r="B97" s="148"/>
      <c r="C97" s="149"/>
      <c r="D97" s="150" t="s">
        <v>143</v>
      </c>
      <c r="E97" s="151"/>
      <c r="F97" s="151"/>
      <c r="G97" s="151"/>
      <c r="H97" s="151"/>
      <c r="I97" s="151"/>
      <c r="J97" s="152">
        <f>J132</f>
        <v>0</v>
      </c>
      <c r="K97" s="149"/>
      <c r="L97" s="153"/>
    </row>
    <row r="98" spans="2:12" s="10" customFormat="1" ht="19.9" customHeight="1">
      <c r="B98" s="154"/>
      <c r="C98" s="155"/>
      <c r="D98" s="156" t="s">
        <v>144</v>
      </c>
      <c r="E98" s="157"/>
      <c r="F98" s="157"/>
      <c r="G98" s="157"/>
      <c r="H98" s="157"/>
      <c r="I98" s="157"/>
      <c r="J98" s="158">
        <f>J133</f>
        <v>0</v>
      </c>
      <c r="K98" s="155"/>
      <c r="L98" s="159"/>
    </row>
    <row r="99" spans="2:12" s="10" customFormat="1" ht="19.9" customHeight="1">
      <c r="B99" s="154"/>
      <c r="C99" s="155"/>
      <c r="D99" s="156" t="s">
        <v>145</v>
      </c>
      <c r="E99" s="157"/>
      <c r="F99" s="157"/>
      <c r="G99" s="157"/>
      <c r="H99" s="157"/>
      <c r="I99" s="157"/>
      <c r="J99" s="158">
        <f>J170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146</v>
      </c>
      <c r="E100" s="157"/>
      <c r="F100" s="157"/>
      <c r="G100" s="157"/>
      <c r="H100" s="157"/>
      <c r="I100" s="157"/>
      <c r="J100" s="158">
        <f>J190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147</v>
      </c>
      <c r="E101" s="157"/>
      <c r="F101" s="157"/>
      <c r="G101" s="157"/>
      <c r="H101" s="157"/>
      <c r="I101" s="157"/>
      <c r="J101" s="158">
        <f>J195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148</v>
      </c>
      <c r="E102" s="157"/>
      <c r="F102" s="157"/>
      <c r="G102" s="157"/>
      <c r="H102" s="157"/>
      <c r="I102" s="157"/>
      <c r="J102" s="158">
        <f>J252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149</v>
      </c>
      <c r="E103" s="157"/>
      <c r="F103" s="157"/>
      <c r="G103" s="157"/>
      <c r="H103" s="157"/>
      <c r="I103" s="157"/>
      <c r="J103" s="158">
        <f>J274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150</v>
      </c>
      <c r="E104" s="157"/>
      <c r="F104" s="157"/>
      <c r="G104" s="157"/>
      <c r="H104" s="157"/>
      <c r="I104" s="157"/>
      <c r="J104" s="158">
        <f>J282</f>
        <v>0</v>
      </c>
      <c r="K104" s="155"/>
      <c r="L104" s="159"/>
    </row>
    <row r="105" spans="2:12" s="9" customFormat="1" ht="24.95" customHeight="1">
      <c r="B105" s="148"/>
      <c r="C105" s="149"/>
      <c r="D105" s="150" t="s">
        <v>151</v>
      </c>
      <c r="E105" s="151"/>
      <c r="F105" s="151"/>
      <c r="G105" s="151"/>
      <c r="H105" s="151"/>
      <c r="I105" s="151"/>
      <c r="J105" s="152">
        <f>J284</f>
        <v>0</v>
      </c>
      <c r="K105" s="149"/>
      <c r="L105" s="153"/>
    </row>
    <row r="106" spans="2:12" s="10" customFormat="1" ht="19.9" customHeight="1">
      <c r="B106" s="154"/>
      <c r="C106" s="155"/>
      <c r="D106" s="156" t="s">
        <v>152</v>
      </c>
      <c r="E106" s="157"/>
      <c r="F106" s="157"/>
      <c r="G106" s="157"/>
      <c r="H106" s="157"/>
      <c r="I106" s="157"/>
      <c r="J106" s="158">
        <f>J285</f>
        <v>0</v>
      </c>
      <c r="K106" s="155"/>
      <c r="L106" s="159"/>
    </row>
    <row r="107" spans="2:12" s="9" customFormat="1" ht="24.95" customHeight="1">
      <c r="B107" s="148"/>
      <c r="C107" s="149"/>
      <c r="D107" s="150" t="s">
        <v>153</v>
      </c>
      <c r="E107" s="151"/>
      <c r="F107" s="151"/>
      <c r="G107" s="151"/>
      <c r="H107" s="151"/>
      <c r="I107" s="151"/>
      <c r="J107" s="152">
        <f>J291</f>
        <v>0</v>
      </c>
      <c r="K107" s="149"/>
      <c r="L107" s="153"/>
    </row>
    <row r="108" spans="2:12" s="10" customFormat="1" ht="19.9" customHeight="1">
      <c r="B108" s="154"/>
      <c r="C108" s="155"/>
      <c r="D108" s="156" t="s">
        <v>154</v>
      </c>
      <c r="E108" s="157"/>
      <c r="F108" s="157"/>
      <c r="G108" s="157"/>
      <c r="H108" s="157"/>
      <c r="I108" s="157"/>
      <c r="J108" s="158">
        <f>J292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155</v>
      </c>
      <c r="E109" s="157"/>
      <c r="F109" s="157"/>
      <c r="G109" s="157"/>
      <c r="H109" s="157"/>
      <c r="I109" s="157"/>
      <c r="J109" s="158">
        <f>J301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156</v>
      </c>
      <c r="E110" s="157"/>
      <c r="F110" s="157"/>
      <c r="G110" s="157"/>
      <c r="H110" s="157"/>
      <c r="I110" s="157"/>
      <c r="J110" s="158">
        <f>J306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157</v>
      </c>
      <c r="E111" s="157"/>
      <c r="F111" s="157"/>
      <c r="G111" s="157"/>
      <c r="H111" s="157"/>
      <c r="I111" s="157"/>
      <c r="J111" s="158">
        <f>J313</f>
        <v>0</v>
      </c>
      <c r="K111" s="155"/>
      <c r="L111" s="159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158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17" t="str">
        <f>E7</f>
        <v>Rekonstrukce komunikace a mostů v Bílině ul. Horská</v>
      </c>
      <c r="F121" s="318"/>
      <c r="G121" s="318"/>
      <c r="H121" s="318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112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69" t="str">
        <f>E9</f>
        <v>SO 101 - Oprava místních komunikací</v>
      </c>
      <c r="F123" s="319"/>
      <c r="G123" s="319"/>
      <c r="H123" s="319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29" t="s">
        <v>22</v>
      </c>
      <c r="J125" s="66" t="str">
        <f>IF(J12="","",J12)</f>
        <v>30. 1. 2023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24</v>
      </c>
      <c r="D127" s="36"/>
      <c r="E127" s="36"/>
      <c r="F127" s="27" t="str">
        <f>E15</f>
        <v xml:space="preserve"> </v>
      </c>
      <c r="G127" s="36"/>
      <c r="H127" s="36"/>
      <c r="I127" s="29" t="s">
        <v>29</v>
      </c>
      <c r="J127" s="32" t="str">
        <f>E21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27</v>
      </c>
      <c r="D128" s="36"/>
      <c r="E128" s="36"/>
      <c r="F128" s="27" t="str">
        <f>IF(E18="","",E18)</f>
        <v>Vyplň údaj</v>
      </c>
      <c r="G128" s="36"/>
      <c r="H128" s="36"/>
      <c r="I128" s="29" t="s">
        <v>31</v>
      </c>
      <c r="J128" s="32" t="str">
        <f>E24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60"/>
      <c r="B130" s="161"/>
      <c r="C130" s="162" t="s">
        <v>159</v>
      </c>
      <c r="D130" s="163" t="s">
        <v>58</v>
      </c>
      <c r="E130" s="163" t="s">
        <v>54</v>
      </c>
      <c r="F130" s="163" t="s">
        <v>55</v>
      </c>
      <c r="G130" s="163" t="s">
        <v>160</v>
      </c>
      <c r="H130" s="163" t="s">
        <v>161</v>
      </c>
      <c r="I130" s="163" t="s">
        <v>162</v>
      </c>
      <c r="J130" s="164" t="s">
        <v>140</v>
      </c>
      <c r="K130" s="165" t="s">
        <v>163</v>
      </c>
      <c r="L130" s="166"/>
      <c r="M130" s="75" t="s">
        <v>1</v>
      </c>
      <c r="N130" s="76" t="s">
        <v>37</v>
      </c>
      <c r="O130" s="76" t="s">
        <v>164</v>
      </c>
      <c r="P130" s="76" t="s">
        <v>165</v>
      </c>
      <c r="Q130" s="76" t="s">
        <v>166</v>
      </c>
      <c r="R130" s="76" t="s">
        <v>167</v>
      </c>
      <c r="S130" s="76" t="s">
        <v>168</v>
      </c>
      <c r="T130" s="77" t="s">
        <v>169</v>
      </c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</row>
    <row r="131" spans="1:63" s="2" customFormat="1" ht="22.9" customHeight="1">
      <c r="A131" s="34"/>
      <c r="B131" s="35"/>
      <c r="C131" s="82" t="s">
        <v>170</v>
      </c>
      <c r="D131" s="36"/>
      <c r="E131" s="36"/>
      <c r="F131" s="36"/>
      <c r="G131" s="36"/>
      <c r="H131" s="36"/>
      <c r="I131" s="36"/>
      <c r="J131" s="167">
        <f>BK131</f>
        <v>0</v>
      </c>
      <c r="K131" s="36"/>
      <c r="L131" s="39"/>
      <c r="M131" s="78"/>
      <c r="N131" s="168"/>
      <c r="O131" s="79"/>
      <c r="P131" s="169">
        <f>P132+P284+P291</f>
        <v>0</v>
      </c>
      <c r="Q131" s="79"/>
      <c r="R131" s="169">
        <f>R132+R284+R291</f>
        <v>280.70431263999996</v>
      </c>
      <c r="S131" s="79"/>
      <c r="T131" s="170">
        <f>T132+T284+T291</f>
        <v>676.57185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72</v>
      </c>
      <c r="AU131" s="17" t="s">
        <v>142</v>
      </c>
      <c r="BK131" s="171">
        <f>BK132+BK284+BK291</f>
        <v>0</v>
      </c>
    </row>
    <row r="132" spans="2:63" s="12" customFormat="1" ht="25.9" customHeight="1">
      <c r="B132" s="172"/>
      <c r="C132" s="173"/>
      <c r="D132" s="174" t="s">
        <v>72</v>
      </c>
      <c r="E132" s="175" t="s">
        <v>171</v>
      </c>
      <c r="F132" s="175" t="s">
        <v>172</v>
      </c>
      <c r="G132" s="173"/>
      <c r="H132" s="173"/>
      <c r="I132" s="176"/>
      <c r="J132" s="177">
        <f>BK132</f>
        <v>0</v>
      </c>
      <c r="K132" s="173"/>
      <c r="L132" s="178"/>
      <c r="M132" s="179"/>
      <c r="N132" s="180"/>
      <c r="O132" s="180"/>
      <c r="P132" s="181">
        <f>P133+P170+P190+P195+P252+P274+P282</f>
        <v>0</v>
      </c>
      <c r="Q132" s="180"/>
      <c r="R132" s="181">
        <f>R133+R170+R190+R195+R252+R274+R282</f>
        <v>280.70431263999996</v>
      </c>
      <c r="S132" s="180"/>
      <c r="T132" s="182">
        <f>T133+T170+T190+T195+T252+T274+T282</f>
        <v>675.85825</v>
      </c>
      <c r="AR132" s="183" t="s">
        <v>81</v>
      </c>
      <c r="AT132" s="184" t="s">
        <v>72</v>
      </c>
      <c r="AU132" s="184" t="s">
        <v>73</v>
      </c>
      <c r="AY132" s="183" t="s">
        <v>173</v>
      </c>
      <c r="BK132" s="185">
        <f>BK133+BK170+BK190+BK195+BK252+BK274+BK282</f>
        <v>0</v>
      </c>
    </row>
    <row r="133" spans="2:63" s="12" customFormat="1" ht="22.9" customHeight="1">
      <c r="B133" s="172"/>
      <c r="C133" s="173"/>
      <c r="D133" s="174" t="s">
        <v>72</v>
      </c>
      <c r="E133" s="186" t="s">
        <v>81</v>
      </c>
      <c r="F133" s="186" t="s">
        <v>174</v>
      </c>
      <c r="G133" s="173"/>
      <c r="H133" s="173"/>
      <c r="I133" s="176"/>
      <c r="J133" s="187">
        <f>BK133</f>
        <v>0</v>
      </c>
      <c r="K133" s="173"/>
      <c r="L133" s="178"/>
      <c r="M133" s="179"/>
      <c r="N133" s="180"/>
      <c r="O133" s="180"/>
      <c r="P133" s="181">
        <f>SUM(P134:P169)</f>
        <v>0</v>
      </c>
      <c r="Q133" s="180"/>
      <c r="R133" s="181">
        <f>SUM(R134:R169)</f>
        <v>0</v>
      </c>
      <c r="S133" s="180"/>
      <c r="T133" s="182">
        <f>SUM(T134:T169)</f>
        <v>675.85825</v>
      </c>
      <c r="AR133" s="183" t="s">
        <v>81</v>
      </c>
      <c r="AT133" s="184" t="s">
        <v>72</v>
      </c>
      <c r="AU133" s="184" t="s">
        <v>81</v>
      </c>
      <c r="AY133" s="183" t="s">
        <v>173</v>
      </c>
      <c r="BK133" s="185">
        <f>SUM(BK134:BK169)</f>
        <v>0</v>
      </c>
    </row>
    <row r="134" spans="1:65" s="2" customFormat="1" ht="24.2" customHeight="1">
      <c r="A134" s="34"/>
      <c r="B134" s="35"/>
      <c r="C134" s="188" t="s">
        <v>81</v>
      </c>
      <c r="D134" s="188" t="s">
        <v>175</v>
      </c>
      <c r="E134" s="189" t="s">
        <v>176</v>
      </c>
      <c r="F134" s="190" t="s">
        <v>177</v>
      </c>
      <c r="G134" s="191" t="s">
        <v>178</v>
      </c>
      <c r="H134" s="192">
        <v>212.38</v>
      </c>
      <c r="I134" s="193"/>
      <c r="J134" s="194">
        <f>ROUND(I134*H134,2)</f>
        <v>0</v>
      </c>
      <c r="K134" s="195"/>
      <c r="L134" s="39"/>
      <c r="M134" s="196" t="s">
        <v>1</v>
      </c>
      <c r="N134" s="197" t="s">
        <v>38</v>
      </c>
      <c r="O134" s="71"/>
      <c r="P134" s="198">
        <f>O134*H134</f>
        <v>0</v>
      </c>
      <c r="Q134" s="198">
        <v>0</v>
      </c>
      <c r="R134" s="198">
        <f>Q134*H134</f>
        <v>0</v>
      </c>
      <c r="S134" s="198">
        <v>0.255</v>
      </c>
      <c r="T134" s="199">
        <f>S134*H134</f>
        <v>54.1569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0" t="s">
        <v>179</v>
      </c>
      <c r="AT134" s="200" t="s">
        <v>175</v>
      </c>
      <c r="AU134" s="200" t="s">
        <v>83</v>
      </c>
      <c r="AY134" s="17" t="s">
        <v>173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17" t="s">
        <v>81</v>
      </c>
      <c r="BK134" s="201">
        <f>ROUND(I134*H134,2)</f>
        <v>0</v>
      </c>
      <c r="BL134" s="17" t="s">
        <v>179</v>
      </c>
      <c r="BM134" s="200" t="s">
        <v>180</v>
      </c>
    </row>
    <row r="135" spans="2:51" s="13" customFormat="1" ht="11.25">
      <c r="B135" s="202"/>
      <c r="C135" s="203"/>
      <c r="D135" s="204" t="s">
        <v>181</v>
      </c>
      <c r="E135" s="205" t="s">
        <v>1</v>
      </c>
      <c r="F135" s="206" t="s">
        <v>182</v>
      </c>
      <c r="G135" s="203"/>
      <c r="H135" s="205" t="s">
        <v>1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181</v>
      </c>
      <c r="AU135" s="212" t="s">
        <v>83</v>
      </c>
      <c r="AV135" s="13" t="s">
        <v>81</v>
      </c>
      <c r="AW135" s="13" t="s">
        <v>30</v>
      </c>
      <c r="AX135" s="13" t="s">
        <v>73</v>
      </c>
      <c r="AY135" s="212" t="s">
        <v>173</v>
      </c>
    </row>
    <row r="136" spans="2:51" s="13" customFormat="1" ht="11.25">
      <c r="B136" s="202"/>
      <c r="C136" s="203"/>
      <c r="D136" s="204" t="s">
        <v>181</v>
      </c>
      <c r="E136" s="205" t="s">
        <v>1</v>
      </c>
      <c r="F136" s="206" t="s">
        <v>183</v>
      </c>
      <c r="G136" s="203"/>
      <c r="H136" s="205" t="s">
        <v>1</v>
      </c>
      <c r="I136" s="207"/>
      <c r="J136" s="203"/>
      <c r="K136" s="203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181</v>
      </c>
      <c r="AU136" s="212" t="s">
        <v>83</v>
      </c>
      <c r="AV136" s="13" t="s">
        <v>81</v>
      </c>
      <c r="AW136" s="13" t="s">
        <v>30</v>
      </c>
      <c r="AX136" s="13" t="s">
        <v>73</v>
      </c>
      <c r="AY136" s="212" t="s">
        <v>173</v>
      </c>
    </row>
    <row r="137" spans="2:51" s="13" customFormat="1" ht="11.25">
      <c r="B137" s="202"/>
      <c r="C137" s="203"/>
      <c r="D137" s="204" t="s">
        <v>181</v>
      </c>
      <c r="E137" s="205" t="s">
        <v>1</v>
      </c>
      <c r="F137" s="206" t="s">
        <v>184</v>
      </c>
      <c r="G137" s="203"/>
      <c r="H137" s="205" t="s">
        <v>1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181</v>
      </c>
      <c r="AU137" s="212" t="s">
        <v>83</v>
      </c>
      <c r="AV137" s="13" t="s">
        <v>81</v>
      </c>
      <c r="AW137" s="13" t="s">
        <v>30</v>
      </c>
      <c r="AX137" s="13" t="s">
        <v>73</v>
      </c>
      <c r="AY137" s="212" t="s">
        <v>173</v>
      </c>
    </row>
    <row r="138" spans="2:51" s="14" customFormat="1" ht="11.25">
      <c r="B138" s="213"/>
      <c r="C138" s="214"/>
      <c r="D138" s="204" t="s">
        <v>181</v>
      </c>
      <c r="E138" s="215" t="s">
        <v>1</v>
      </c>
      <c r="F138" s="216" t="s">
        <v>96</v>
      </c>
      <c r="G138" s="214"/>
      <c r="H138" s="217">
        <v>212.38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181</v>
      </c>
      <c r="AU138" s="223" t="s">
        <v>83</v>
      </c>
      <c r="AV138" s="14" t="s">
        <v>83</v>
      </c>
      <c r="AW138" s="14" t="s">
        <v>30</v>
      </c>
      <c r="AX138" s="14" t="s">
        <v>81</v>
      </c>
      <c r="AY138" s="223" t="s">
        <v>173</v>
      </c>
    </row>
    <row r="139" spans="1:65" s="2" customFormat="1" ht="24.2" customHeight="1">
      <c r="A139" s="34"/>
      <c r="B139" s="35"/>
      <c r="C139" s="188" t="s">
        <v>83</v>
      </c>
      <c r="D139" s="188" t="s">
        <v>175</v>
      </c>
      <c r="E139" s="189" t="s">
        <v>185</v>
      </c>
      <c r="F139" s="190" t="s">
        <v>186</v>
      </c>
      <c r="G139" s="191" t="s">
        <v>178</v>
      </c>
      <c r="H139" s="192">
        <v>36.55</v>
      </c>
      <c r="I139" s="193"/>
      <c r="J139" s="194">
        <f>ROUND(I139*H139,2)</f>
        <v>0</v>
      </c>
      <c r="K139" s="195"/>
      <c r="L139" s="39"/>
      <c r="M139" s="196" t="s">
        <v>1</v>
      </c>
      <c r="N139" s="197" t="s">
        <v>38</v>
      </c>
      <c r="O139" s="71"/>
      <c r="P139" s="198">
        <f>O139*H139</f>
        <v>0</v>
      </c>
      <c r="Q139" s="198">
        <v>0</v>
      </c>
      <c r="R139" s="198">
        <f>Q139*H139</f>
        <v>0</v>
      </c>
      <c r="S139" s="198">
        <v>0.4</v>
      </c>
      <c r="T139" s="199">
        <f>S139*H139</f>
        <v>14.62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0" t="s">
        <v>179</v>
      </c>
      <c r="AT139" s="200" t="s">
        <v>175</v>
      </c>
      <c r="AU139" s="200" t="s">
        <v>83</v>
      </c>
      <c r="AY139" s="17" t="s">
        <v>173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7" t="s">
        <v>81</v>
      </c>
      <c r="BK139" s="201">
        <f>ROUND(I139*H139,2)</f>
        <v>0</v>
      </c>
      <c r="BL139" s="17" t="s">
        <v>179</v>
      </c>
      <c r="BM139" s="200" t="s">
        <v>187</v>
      </c>
    </row>
    <row r="140" spans="2:51" s="13" customFormat="1" ht="11.25">
      <c r="B140" s="202"/>
      <c r="C140" s="203"/>
      <c r="D140" s="204" t="s">
        <v>181</v>
      </c>
      <c r="E140" s="205" t="s">
        <v>1</v>
      </c>
      <c r="F140" s="206" t="s">
        <v>182</v>
      </c>
      <c r="G140" s="203"/>
      <c r="H140" s="205" t="s">
        <v>1</v>
      </c>
      <c r="I140" s="207"/>
      <c r="J140" s="203"/>
      <c r="K140" s="203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181</v>
      </c>
      <c r="AU140" s="212" t="s">
        <v>83</v>
      </c>
      <c r="AV140" s="13" t="s">
        <v>81</v>
      </c>
      <c r="AW140" s="13" t="s">
        <v>30</v>
      </c>
      <c r="AX140" s="13" t="s">
        <v>73</v>
      </c>
      <c r="AY140" s="212" t="s">
        <v>173</v>
      </c>
    </row>
    <row r="141" spans="2:51" s="13" customFormat="1" ht="11.25">
      <c r="B141" s="202"/>
      <c r="C141" s="203"/>
      <c r="D141" s="204" t="s">
        <v>181</v>
      </c>
      <c r="E141" s="205" t="s">
        <v>1</v>
      </c>
      <c r="F141" s="206" t="s">
        <v>188</v>
      </c>
      <c r="G141" s="203"/>
      <c r="H141" s="205" t="s">
        <v>1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181</v>
      </c>
      <c r="AU141" s="212" t="s">
        <v>83</v>
      </c>
      <c r="AV141" s="13" t="s">
        <v>81</v>
      </c>
      <c r="AW141" s="13" t="s">
        <v>30</v>
      </c>
      <c r="AX141" s="13" t="s">
        <v>73</v>
      </c>
      <c r="AY141" s="212" t="s">
        <v>173</v>
      </c>
    </row>
    <row r="142" spans="2:51" s="14" customFormat="1" ht="11.25">
      <c r="B142" s="213"/>
      <c r="C142" s="214"/>
      <c r="D142" s="204" t="s">
        <v>181</v>
      </c>
      <c r="E142" s="215" t="s">
        <v>1</v>
      </c>
      <c r="F142" s="216" t="s">
        <v>100</v>
      </c>
      <c r="G142" s="214"/>
      <c r="H142" s="217">
        <v>36.55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181</v>
      </c>
      <c r="AU142" s="223" t="s">
        <v>83</v>
      </c>
      <c r="AV142" s="14" t="s">
        <v>83</v>
      </c>
      <c r="AW142" s="14" t="s">
        <v>30</v>
      </c>
      <c r="AX142" s="14" t="s">
        <v>81</v>
      </c>
      <c r="AY142" s="223" t="s">
        <v>173</v>
      </c>
    </row>
    <row r="143" spans="1:65" s="2" customFormat="1" ht="24.2" customHeight="1">
      <c r="A143" s="34"/>
      <c r="B143" s="35"/>
      <c r="C143" s="188" t="s">
        <v>95</v>
      </c>
      <c r="D143" s="188" t="s">
        <v>175</v>
      </c>
      <c r="E143" s="189" t="s">
        <v>189</v>
      </c>
      <c r="F143" s="190" t="s">
        <v>190</v>
      </c>
      <c r="G143" s="191" t="s">
        <v>178</v>
      </c>
      <c r="H143" s="192">
        <v>193.614</v>
      </c>
      <c r="I143" s="193"/>
      <c r="J143" s="194">
        <f>ROUND(I143*H143,2)</f>
        <v>0</v>
      </c>
      <c r="K143" s="195"/>
      <c r="L143" s="39"/>
      <c r="M143" s="196" t="s">
        <v>1</v>
      </c>
      <c r="N143" s="197" t="s">
        <v>38</v>
      </c>
      <c r="O143" s="71"/>
      <c r="P143" s="198">
        <f>O143*H143</f>
        <v>0</v>
      </c>
      <c r="Q143" s="198">
        <v>0</v>
      </c>
      <c r="R143" s="198">
        <f>Q143*H143</f>
        <v>0</v>
      </c>
      <c r="S143" s="198">
        <v>0.3</v>
      </c>
      <c r="T143" s="199">
        <f>S143*H143</f>
        <v>58.084199999999996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0" t="s">
        <v>179</v>
      </c>
      <c r="AT143" s="200" t="s">
        <v>175</v>
      </c>
      <c r="AU143" s="200" t="s">
        <v>83</v>
      </c>
      <c r="AY143" s="17" t="s">
        <v>173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7" t="s">
        <v>81</v>
      </c>
      <c r="BK143" s="201">
        <f>ROUND(I143*H143,2)</f>
        <v>0</v>
      </c>
      <c r="BL143" s="17" t="s">
        <v>179</v>
      </c>
      <c r="BM143" s="200" t="s">
        <v>191</v>
      </c>
    </row>
    <row r="144" spans="2:51" s="13" customFormat="1" ht="11.25">
      <c r="B144" s="202"/>
      <c r="C144" s="203"/>
      <c r="D144" s="204" t="s">
        <v>181</v>
      </c>
      <c r="E144" s="205" t="s">
        <v>1</v>
      </c>
      <c r="F144" s="206" t="s">
        <v>182</v>
      </c>
      <c r="G144" s="203"/>
      <c r="H144" s="205" t="s">
        <v>1</v>
      </c>
      <c r="I144" s="207"/>
      <c r="J144" s="203"/>
      <c r="K144" s="203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181</v>
      </c>
      <c r="AU144" s="212" t="s">
        <v>83</v>
      </c>
      <c r="AV144" s="13" t="s">
        <v>81</v>
      </c>
      <c r="AW144" s="13" t="s">
        <v>30</v>
      </c>
      <c r="AX144" s="13" t="s">
        <v>73</v>
      </c>
      <c r="AY144" s="212" t="s">
        <v>173</v>
      </c>
    </row>
    <row r="145" spans="2:51" s="13" customFormat="1" ht="11.25">
      <c r="B145" s="202"/>
      <c r="C145" s="203"/>
      <c r="D145" s="204" t="s">
        <v>181</v>
      </c>
      <c r="E145" s="205" t="s">
        <v>1</v>
      </c>
      <c r="F145" s="206" t="s">
        <v>192</v>
      </c>
      <c r="G145" s="203"/>
      <c r="H145" s="205" t="s">
        <v>1</v>
      </c>
      <c r="I145" s="207"/>
      <c r="J145" s="203"/>
      <c r="K145" s="203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181</v>
      </c>
      <c r="AU145" s="212" t="s">
        <v>83</v>
      </c>
      <c r="AV145" s="13" t="s">
        <v>81</v>
      </c>
      <c r="AW145" s="13" t="s">
        <v>30</v>
      </c>
      <c r="AX145" s="13" t="s">
        <v>73</v>
      </c>
      <c r="AY145" s="212" t="s">
        <v>173</v>
      </c>
    </row>
    <row r="146" spans="2:51" s="14" customFormat="1" ht="11.25">
      <c r="B146" s="213"/>
      <c r="C146" s="214"/>
      <c r="D146" s="204" t="s">
        <v>181</v>
      </c>
      <c r="E146" s="215" t="s">
        <v>1</v>
      </c>
      <c r="F146" s="216" t="s">
        <v>92</v>
      </c>
      <c r="G146" s="214"/>
      <c r="H146" s="217">
        <v>193.614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181</v>
      </c>
      <c r="AU146" s="223" t="s">
        <v>83</v>
      </c>
      <c r="AV146" s="14" t="s">
        <v>83</v>
      </c>
      <c r="AW146" s="14" t="s">
        <v>30</v>
      </c>
      <c r="AX146" s="14" t="s">
        <v>81</v>
      </c>
      <c r="AY146" s="223" t="s">
        <v>173</v>
      </c>
    </row>
    <row r="147" spans="1:65" s="2" customFormat="1" ht="24.2" customHeight="1">
      <c r="A147" s="34"/>
      <c r="B147" s="35"/>
      <c r="C147" s="188" t="s">
        <v>179</v>
      </c>
      <c r="D147" s="188" t="s">
        <v>175</v>
      </c>
      <c r="E147" s="189" t="s">
        <v>193</v>
      </c>
      <c r="F147" s="190" t="s">
        <v>194</v>
      </c>
      <c r="G147" s="191" t="s">
        <v>178</v>
      </c>
      <c r="H147" s="192">
        <v>919.46</v>
      </c>
      <c r="I147" s="193"/>
      <c r="J147" s="194">
        <f>ROUND(I147*H147,2)</f>
        <v>0</v>
      </c>
      <c r="K147" s="195"/>
      <c r="L147" s="39"/>
      <c r="M147" s="196" t="s">
        <v>1</v>
      </c>
      <c r="N147" s="197" t="s">
        <v>38</v>
      </c>
      <c r="O147" s="71"/>
      <c r="P147" s="198">
        <f>O147*H147</f>
        <v>0</v>
      </c>
      <c r="Q147" s="198">
        <v>0</v>
      </c>
      <c r="R147" s="198">
        <f>Q147*H147</f>
        <v>0</v>
      </c>
      <c r="S147" s="198">
        <v>0.29</v>
      </c>
      <c r="T147" s="199">
        <f>S147*H147</f>
        <v>266.6434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0" t="s">
        <v>179</v>
      </c>
      <c r="AT147" s="200" t="s">
        <v>175</v>
      </c>
      <c r="AU147" s="200" t="s">
        <v>83</v>
      </c>
      <c r="AY147" s="17" t="s">
        <v>173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7" t="s">
        <v>81</v>
      </c>
      <c r="BK147" s="201">
        <f>ROUND(I147*H147,2)</f>
        <v>0</v>
      </c>
      <c r="BL147" s="17" t="s">
        <v>179</v>
      </c>
      <c r="BM147" s="200" t="s">
        <v>195</v>
      </c>
    </row>
    <row r="148" spans="2:51" s="13" customFormat="1" ht="11.25">
      <c r="B148" s="202"/>
      <c r="C148" s="203"/>
      <c r="D148" s="204" t="s">
        <v>181</v>
      </c>
      <c r="E148" s="205" t="s">
        <v>1</v>
      </c>
      <c r="F148" s="206" t="s">
        <v>182</v>
      </c>
      <c r="G148" s="203"/>
      <c r="H148" s="205" t="s">
        <v>1</v>
      </c>
      <c r="I148" s="207"/>
      <c r="J148" s="203"/>
      <c r="K148" s="203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181</v>
      </c>
      <c r="AU148" s="212" t="s">
        <v>83</v>
      </c>
      <c r="AV148" s="13" t="s">
        <v>81</v>
      </c>
      <c r="AW148" s="13" t="s">
        <v>30</v>
      </c>
      <c r="AX148" s="13" t="s">
        <v>73</v>
      </c>
      <c r="AY148" s="212" t="s">
        <v>173</v>
      </c>
    </row>
    <row r="149" spans="2:51" s="13" customFormat="1" ht="11.25">
      <c r="B149" s="202"/>
      <c r="C149" s="203"/>
      <c r="D149" s="204" t="s">
        <v>181</v>
      </c>
      <c r="E149" s="205" t="s">
        <v>1</v>
      </c>
      <c r="F149" s="206" t="s">
        <v>196</v>
      </c>
      <c r="G149" s="203"/>
      <c r="H149" s="205" t="s">
        <v>1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181</v>
      </c>
      <c r="AU149" s="212" t="s">
        <v>83</v>
      </c>
      <c r="AV149" s="13" t="s">
        <v>81</v>
      </c>
      <c r="AW149" s="13" t="s">
        <v>30</v>
      </c>
      <c r="AX149" s="13" t="s">
        <v>73</v>
      </c>
      <c r="AY149" s="212" t="s">
        <v>173</v>
      </c>
    </row>
    <row r="150" spans="2:51" s="13" customFormat="1" ht="11.25">
      <c r="B150" s="202"/>
      <c r="C150" s="203"/>
      <c r="D150" s="204" t="s">
        <v>181</v>
      </c>
      <c r="E150" s="205" t="s">
        <v>1</v>
      </c>
      <c r="F150" s="206" t="s">
        <v>197</v>
      </c>
      <c r="G150" s="203"/>
      <c r="H150" s="205" t="s">
        <v>1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181</v>
      </c>
      <c r="AU150" s="212" t="s">
        <v>83</v>
      </c>
      <c r="AV150" s="13" t="s">
        <v>81</v>
      </c>
      <c r="AW150" s="13" t="s">
        <v>30</v>
      </c>
      <c r="AX150" s="13" t="s">
        <v>73</v>
      </c>
      <c r="AY150" s="212" t="s">
        <v>173</v>
      </c>
    </row>
    <row r="151" spans="2:51" s="14" customFormat="1" ht="11.25">
      <c r="B151" s="213"/>
      <c r="C151" s="214"/>
      <c r="D151" s="204" t="s">
        <v>181</v>
      </c>
      <c r="E151" s="215" t="s">
        <v>1</v>
      </c>
      <c r="F151" s="216" t="s">
        <v>106</v>
      </c>
      <c r="G151" s="214"/>
      <c r="H151" s="217">
        <v>919.46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181</v>
      </c>
      <c r="AU151" s="223" t="s">
        <v>83</v>
      </c>
      <c r="AV151" s="14" t="s">
        <v>83</v>
      </c>
      <c r="AW151" s="14" t="s">
        <v>30</v>
      </c>
      <c r="AX151" s="14" t="s">
        <v>81</v>
      </c>
      <c r="AY151" s="223" t="s">
        <v>173</v>
      </c>
    </row>
    <row r="152" spans="1:65" s="2" customFormat="1" ht="24.2" customHeight="1">
      <c r="A152" s="34"/>
      <c r="B152" s="35"/>
      <c r="C152" s="188" t="s">
        <v>198</v>
      </c>
      <c r="D152" s="188" t="s">
        <v>175</v>
      </c>
      <c r="E152" s="189" t="s">
        <v>199</v>
      </c>
      <c r="F152" s="190" t="s">
        <v>200</v>
      </c>
      <c r="G152" s="191" t="s">
        <v>178</v>
      </c>
      <c r="H152" s="192">
        <v>451.766</v>
      </c>
      <c r="I152" s="193"/>
      <c r="J152" s="194">
        <f>ROUND(I152*H152,2)</f>
        <v>0</v>
      </c>
      <c r="K152" s="195"/>
      <c r="L152" s="39"/>
      <c r="M152" s="196" t="s">
        <v>1</v>
      </c>
      <c r="N152" s="197" t="s">
        <v>38</v>
      </c>
      <c r="O152" s="71"/>
      <c r="P152" s="198">
        <f>O152*H152</f>
        <v>0</v>
      </c>
      <c r="Q152" s="198">
        <v>0</v>
      </c>
      <c r="R152" s="198">
        <f>Q152*H152</f>
        <v>0</v>
      </c>
      <c r="S152" s="198">
        <v>0.625</v>
      </c>
      <c r="T152" s="199">
        <f>S152*H152</f>
        <v>282.35375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0" t="s">
        <v>179</v>
      </c>
      <c r="AT152" s="200" t="s">
        <v>175</v>
      </c>
      <c r="AU152" s="200" t="s">
        <v>83</v>
      </c>
      <c r="AY152" s="17" t="s">
        <v>173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7" t="s">
        <v>81</v>
      </c>
      <c r="BK152" s="201">
        <f>ROUND(I152*H152,2)</f>
        <v>0</v>
      </c>
      <c r="BL152" s="17" t="s">
        <v>179</v>
      </c>
      <c r="BM152" s="200" t="s">
        <v>201</v>
      </c>
    </row>
    <row r="153" spans="2:51" s="13" customFormat="1" ht="11.25">
      <c r="B153" s="202"/>
      <c r="C153" s="203"/>
      <c r="D153" s="204" t="s">
        <v>181</v>
      </c>
      <c r="E153" s="205" t="s">
        <v>1</v>
      </c>
      <c r="F153" s="206" t="s">
        <v>182</v>
      </c>
      <c r="G153" s="203"/>
      <c r="H153" s="205" t="s">
        <v>1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181</v>
      </c>
      <c r="AU153" s="212" t="s">
        <v>83</v>
      </c>
      <c r="AV153" s="13" t="s">
        <v>81</v>
      </c>
      <c r="AW153" s="13" t="s">
        <v>30</v>
      </c>
      <c r="AX153" s="13" t="s">
        <v>73</v>
      </c>
      <c r="AY153" s="212" t="s">
        <v>173</v>
      </c>
    </row>
    <row r="154" spans="2:51" s="13" customFormat="1" ht="11.25">
      <c r="B154" s="202"/>
      <c r="C154" s="203"/>
      <c r="D154" s="204" t="s">
        <v>181</v>
      </c>
      <c r="E154" s="205" t="s">
        <v>1</v>
      </c>
      <c r="F154" s="206" t="s">
        <v>202</v>
      </c>
      <c r="G154" s="203"/>
      <c r="H154" s="205" t="s">
        <v>1</v>
      </c>
      <c r="I154" s="207"/>
      <c r="J154" s="203"/>
      <c r="K154" s="203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181</v>
      </c>
      <c r="AU154" s="212" t="s">
        <v>83</v>
      </c>
      <c r="AV154" s="13" t="s">
        <v>81</v>
      </c>
      <c r="AW154" s="13" t="s">
        <v>30</v>
      </c>
      <c r="AX154" s="13" t="s">
        <v>73</v>
      </c>
      <c r="AY154" s="212" t="s">
        <v>173</v>
      </c>
    </row>
    <row r="155" spans="2:51" s="14" customFormat="1" ht="11.25">
      <c r="B155" s="213"/>
      <c r="C155" s="214"/>
      <c r="D155" s="204" t="s">
        <v>181</v>
      </c>
      <c r="E155" s="215" t="s">
        <v>1</v>
      </c>
      <c r="F155" s="216" t="s">
        <v>103</v>
      </c>
      <c r="G155" s="214"/>
      <c r="H155" s="217">
        <v>451.766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181</v>
      </c>
      <c r="AU155" s="223" t="s">
        <v>83</v>
      </c>
      <c r="AV155" s="14" t="s">
        <v>83</v>
      </c>
      <c r="AW155" s="14" t="s">
        <v>30</v>
      </c>
      <c r="AX155" s="14" t="s">
        <v>81</v>
      </c>
      <c r="AY155" s="223" t="s">
        <v>173</v>
      </c>
    </row>
    <row r="156" spans="1:65" s="2" customFormat="1" ht="33" customHeight="1">
      <c r="A156" s="34"/>
      <c r="B156" s="35"/>
      <c r="C156" s="188" t="s">
        <v>203</v>
      </c>
      <c r="D156" s="188" t="s">
        <v>175</v>
      </c>
      <c r="E156" s="189" t="s">
        <v>204</v>
      </c>
      <c r="F156" s="190" t="s">
        <v>205</v>
      </c>
      <c r="G156" s="191" t="s">
        <v>206</v>
      </c>
      <c r="H156" s="192">
        <v>275.838</v>
      </c>
      <c r="I156" s="193"/>
      <c r="J156" s="194">
        <f>ROUND(I156*H156,2)</f>
        <v>0</v>
      </c>
      <c r="K156" s="195"/>
      <c r="L156" s="39"/>
      <c r="M156" s="196" t="s">
        <v>1</v>
      </c>
      <c r="N156" s="197" t="s">
        <v>38</v>
      </c>
      <c r="O156" s="71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0" t="s">
        <v>179</v>
      </c>
      <c r="AT156" s="200" t="s">
        <v>175</v>
      </c>
      <c r="AU156" s="200" t="s">
        <v>83</v>
      </c>
      <c r="AY156" s="17" t="s">
        <v>173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7" t="s">
        <v>81</v>
      </c>
      <c r="BK156" s="201">
        <f>ROUND(I156*H156,2)</f>
        <v>0</v>
      </c>
      <c r="BL156" s="17" t="s">
        <v>179</v>
      </c>
      <c r="BM156" s="200" t="s">
        <v>207</v>
      </c>
    </row>
    <row r="157" spans="2:51" s="13" customFormat="1" ht="11.25">
      <c r="B157" s="202"/>
      <c r="C157" s="203"/>
      <c r="D157" s="204" t="s">
        <v>181</v>
      </c>
      <c r="E157" s="205" t="s">
        <v>1</v>
      </c>
      <c r="F157" s="206" t="s">
        <v>208</v>
      </c>
      <c r="G157" s="203"/>
      <c r="H157" s="205" t="s">
        <v>1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181</v>
      </c>
      <c r="AU157" s="212" t="s">
        <v>83</v>
      </c>
      <c r="AV157" s="13" t="s">
        <v>81</v>
      </c>
      <c r="AW157" s="13" t="s">
        <v>30</v>
      </c>
      <c r="AX157" s="13" t="s">
        <v>73</v>
      </c>
      <c r="AY157" s="212" t="s">
        <v>173</v>
      </c>
    </row>
    <row r="158" spans="2:51" s="14" customFormat="1" ht="11.25">
      <c r="B158" s="213"/>
      <c r="C158" s="214"/>
      <c r="D158" s="204" t="s">
        <v>181</v>
      </c>
      <c r="E158" s="215" t="s">
        <v>1</v>
      </c>
      <c r="F158" s="216" t="s">
        <v>209</v>
      </c>
      <c r="G158" s="214"/>
      <c r="H158" s="217">
        <v>275.838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181</v>
      </c>
      <c r="AU158" s="223" t="s">
        <v>83</v>
      </c>
      <c r="AV158" s="14" t="s">
        <v>83</v>
      </c>
      <c r="AW158" s="14" t="s">
        <v>30</v>
      </c>
      <c r="AX158" s="14" t="s">
        <v>81</v>
      </c>
      <c r="AY158" s="223" t="s">
        <v>173</v>
      </c>
    </row>
    <row r="159" spans="1:65" s="2" customFormat="1" ht="33" customHeight="1">
      <c r="A159" s="34"/>
      <c r="B159" s="35"/>
      <c r="C159" s="188" t="s">
        <v>210</v>
      </c>
      <c r="D159" s="188" t="s">
        <v>175</v>
      </c>
      <c r="E159" s="189" t="s">
        <v>211</v>
      </c>
      <c r="F159" s="190" t="s">
        <v>212</v>
      </c>
      <c r="G159" s="191" t="s">
        <v>206</v>
      </c>
      <c r="H159" s="192">
        <v>20.513</v>
      </c>
      <c r="I159" s="193"/>
      <c r="J159" s="194">
        <f>ROUND(I159*H159,2)</f>
        <v>0</v>
      </c>
      <c r="K159" s="195"/>
      <c r="L159" s="39"/>
      <c r="M159" s="196" t="s">
        <v>1</v>
      </c>
      <c r="N159" s="197" t="s">
        <v>38</v>
      </c>
      <c r="O159" s="71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0" t="s">
        <v>179</v>
      </c>
      <c r="AT159" s="200" t="s">
        <v>175</v>
      </c>
      <c r="AU159" s="200" t="s">
        <v>83</v>
      </c>
      <c r="AY159" s="17" t="s">
        <v>173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17" t="s">
        <v>81</v>
      </c>
      <c r="BK159" s="201">
        <f>ROUND(I159*H159,2)</f>
        <v>0</v>
      </c>
      <c r="BL159" s="17" t="s">
        <v>179</v>
      </c>
      <c r="BM159" s="200" t="s">
        <v>213</v>
      </c>
    </row>
    <row r="160" spans="2:51" s="13" customFormat="1" ht="11.25">
      <c r="B160" s="202"/>
      <c r="C160" s="203"/>
      <c r="D160" s="204" t="s">
        <v>181</v>
      </c>
      <c r="E160" s="205" t="s">
        <v>1</v>
      </c>
      <c r="F160" s="206" t="s">
        <v>214</v>
      </c>
      <c r="G160" s="203"/>
      <c r="H160" s="205" t="s">
        <v>1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181</v>
      </c>
      <c r="AU160" s="212" t="s">
        <v>83</v>
      </c>
      <c r="AV160" s="13" t="s">
        <v>81</v>
      </c>
      <c r="AW160" s="13" t="s">
        <v>30</v>
      </c>
      <c r="AX160" s="13" t="s">
        <v>73</v>
      </c>
      <c r="AY160" s="212" t="s">
        <v>173</v>
      </c>
    </row>
    <row r="161" spans="2:51" s="14" customFormat="1" ht="11.25">
      <c r="B161" s="213"/>
      <c r="C161" s="214"/>
      <c r="D161" s="204" t="s">
        <v>181</v>
      </c>
      <c r="E161" s="215" t="s">
        <v>1</v>
      </c>
      <c r="F161" s="216" t="s">
        <v>215</v>
      </c>
      <c r="G161" s="214"/>
      <c r="H161" s="217">
        <v>20.513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181</v>
      </c>
      <c r="AU161" s="223" t="s">
        <v>83</v>
      </c>
      <c r="AV161" s="14" t="s">
        <v>83</v>
      </c>
      <c r="AW161" s="14" t="s">
        <v>30</v>
      </c>
      <c r="AX161" s="14" t="s">
        <v>81</v>
      </c>
      <c r="AY161" s="223" t="s">
        <v>173</v>
      </c>
    </row>
    <row r="162" spans="1:65" s="2" customFormat="1" ht="24.2" customHeight="1">
      <c r="A162" s="34"/>
      <c r="B162" s="35"/>
      <c r="C162" s="188" t="s">
        <v>216</v>
      </c>
      <c r="D162" s="188" t="s">
        <v>175</v>
      </c>
      <c r="E162" s="189" t="s">
        <v>217</v>
      </c>
      <c r="F162" s="190" t="s">
        <v>218</v>
      </c>
      <c r="G162" s="191" t="s">
        <v>206</v>
      </c>
      <c r="H162" s="192">
        <v>10.8</v>
      </c>
      <c r="I162" s="193"/>
      <c r="J162" s="194">
        <f>ROUND(I162*H162,2)</f>
        <v>0</v>
      </c>
      <c r="K162" s="195"/>
      <c r="L162" s="39"/>
      <c r="M162" s="196" t="s">
        <v>1</v>
      </c>
      <c r="N162" s="197" t="s">
        <v>38</v>
      </c>
      <c r="O162" s="71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0" t="s">
        <v>179</v>
      </c>
      <c r="AT162" s="200" t="s">
        <v>175</v>
      </c>
      <c r="AU162" s="200" t="s">
        <v>83</v>
      </c>
      <c r="AY162" s="17" t="s">
        <v>173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7" t="s">
        <v>81</v>
      </c>
      <c r="BK162" s="201">
        <f>ROUND(I162*H162,2)</f>
        <v>0</v>
      </c>
      <c r="BL162" s="17" t="s">
        <v>179</v>
      </c>
      <c r="BM162" s="200" t="s">
        <v>219</v>
      </c>
    </row>
    <row r="163" spans="2:51" s="13" customFormat="1" ht="11.25">
      <c r="B163" s="202"/>
      <c r="C163" s="203"/>
      <c r="D163" s="204" t="s">
        <v>181</v>
      </c>
      <c r="E163" s="205" t="s">
        <v>1</v>
      </c>
      <c r="F163" s="206" t="s">
        <v>220</v>
      </c>
      <c r="G163" s="203"/>
      <c r="H163" s="205" t="s">
        <v>1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181</v>
      </c>
      <c r="AU163" s="212" t="s">
        <v>83</v>
      </c>
      <c r="AV163" s="13" t="s">
        <v>81</v>
      </c>
      <c r="AW163" s="13" t="s">
        <v>30</v>
      </c>
      <c r="AX163" s="13" t="s">
        <v>73</v>
      </c>
      <c r="AY163" s="212" t="s">
        <v>173</v>
      </c>
    </row>
    <row r="164" spans="2:51" s="14" customFormat="1" ht="11.25">
      <c r="B164" s="213"/>
      <c r="C164" s="214"/>
      <c r="D164" s="204" t="s">
        <v>181</v>
      </c>
      <c r="E164" s="215" t="s">
        <v>1</v>
      </c>
      <c r="F164" s="216" t="s">
        <v>221</v>
      </c>
      <c r="G164" s="214"/>
      <c r="H164" s="217">
        <v>10.8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181</v>
      </c>
      <c r="AU164" s="223" t="s">
        <v>83</v>
      </c>
      <c r="AV164" s="14" t="s">
        <v>83</v>
      </c>
      <c r="AW164" s="14" t="s">
        <v>30</v>
      </c>
      <c r="AX164" s="14" t="s">
        <v>81</v>
      </c>
      <c r="AY164" s="223" t="s">
        <v>173</v>
      </c>
    </row>
    <row r="165" spans="1:65" s="2" customFormat="1" ht="37.9" customHeight="1">
      <c r="A165" s="34"/>
      <c r="B165" s="35"/>
      <c r="C165" s="188" t="s">
        <v>222</v>
      </c>
      <c r="D165" s="188" t="s">
        <v>175</v>
      </c>
      <c r="E165" s="189" t="s">
        <v>223</v>
      </c>
      <c r="F165" s="190" t="s">
        <v>224</v>
      </c>
      <c r="G165" s="191" t="s">
        <v>206</v>
      </c>
      <c r="H165" s="192">
        <v>307.151</v>
      </c>
      <c r="I165" s="193"/>
      <c r="J165" s="194">
        <f>ROUND(I165*H165,2)</f>
        <v>0</v>
      </c>
      <c r="K165" s="195"/>
      <c r="L165" s="39"/>
      <c r="M165" s="196" t="s">
        <v>1</v>
      </c>
      <c r="N165" s="197" t="s">
        <v>38</v>
      </c>
      <c r="O165" s="71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0" t="s">
        <v>179</v>
      </c>
      <c r="AT165" s="200" t="s">
        <v>175</v>
      </c>
      <c r="AU165" s="200" t="s">
        <v>83</v>
      </c>
      <c r="AY165" s="17" t="s">
        <v>173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7" t="s">
        <v>81</v>
      </c>
      <c r="BK165" s="201">
        <f>ROUND(I165*H165,2)</f>
        <v>0</v>
      </c>
      <c r="BL165" s="17" t="s">
        <v>179</v>
      </c>
      <c r="BM165" s="200" t="s">
        <v>225</v>
      </c>
    </row>
    <row r="166" spans="2:51" s="14" customFormat="1" ht="11.25">
      <c r="B166" s="213"/>
      <c r="C166" s="214"/>
      <c r="D166" s="204" t="s">
        <v>181</v>
      </c>
      <c r="E166" s="215" t="s">
        <v>1</v>
      </c>
      <c r="F166" s="216" t="s">
        <v>226</v>
      </c>
      <c r="G166" s="214"/>
      <c r="H166" s="217">
        <v>307.151</v>
      </c>
      <c r="I166" s="218"/>
      <c r="J166" s="214"/>
      <c r="K166" s="214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181</v>
      </c>
      <c r="AU166" s="223" t="s">
        <v>83</v>
      </c>
      <c r="AV166" s="14" t="s">
        <v>83</v>
      </c>
      <c r="AW166" s="14" t="s">
        <v>30</v>
      </c>
      <c r="AX166" s="14" t="s">
        <v>81</v>
      </c>
      <c r="AY166" s="223" t="s">
        <v>173</v>
      </c>
    </row>
    <row r="167" spans="1:65" s="2" customFormat="1" ht="33" customHeight="1">
      <c r="A167" s="34"/>
      <c r="B167" s="35"/>
      <c r="C167" s="188" t="s">
        <v>227</v>
      </c>
      <c r="D167" s="188" t="s">
        <v>175</v>
      </c>
      <c r="E167" s="189" t="s">
        <v>228</v>
      </c>
      <c r="F167" s="190" t="s">
        <v>229</v>
      </c>
      <c r="G167" s="191" t="s">
        <v>230</v>
      </c>
      <c r="H167" s="192">
        <v>552.872</v>
      </c>
      <c r="I167" s="193"/>
      <c r="J167" s="194">
        <f>ROUND(I167*H167,2)</f>
        <v>0</v>
      </c>
      <c r="K167" s="195"/>
      <c r="L167" s="39"/>
      <c r="M167" s="196" t="s">
        <v>1</v>
      </c>
      <c r="N167" s="197" t="s">
        <v>38</v>
      </c>
      <c r="O167" s="71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0" t="s">
        <v>179</v>
      </c>
      <c r="AT167" s="200" t="s">
        <v>175</v>
      </c>
      <c r="AU167" s="200" t="s">
        <v>83</v>
      </c>
      <c r="AY167" s="17" t="s">
        <v>173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7" t="s">
        <v>81</v>
      </c>
      <c r="BK167" s="201">
        <f>ROUND(I167*H167,2)</f>
        <v>0</v>
      </c>
      <c r="BL167" s="17" t="s">
        <v>179</v>
      </c>
      <c r="BM167" s="200" t="s">
        <v>231</v>
      </c>
    </row>
    <row r="168" spans="2:51" s="14" customFormat="1" ht="11.25">
      <c r="B168" s="213"/>
      <c r="C168" s="214"/>
      <c r="D168" s="204" t="s">
        <v>181</v>
      </c>
      <c r="E168" s="215" t="s">
        <v>1</v>
      </c>
      <c r="F168" s="216" t="s">
        <v>232</v>
      </c>
      <c r="G168" s="214"/>
      <c r="H168" s="217">
        <v>552.872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181</v>
      </c>
      <c r="AU168" s="223" t="s">
        <v>83</v>
      </c>
      <c r="AV168" s="14" t="s">
        <v>83</v>
      </c>
      <c r="AW168" s="14" t="s">
        <v>30</v>
      </c>
      <c r="AX168" s="14" t="s">
        <v>81</v>
      </c>
      <c r="AY168" s="223" t="s">
        <v>173</v>
      </c>
    </row>
    <row r="169" spans="1:65" s="2" customFormat="1" ht="16.5" customHeight="1">
      <c r="A169" s="34"/>
      <c r="B169" s="35"/>
      <c r="C169" s="188" t="s">
        <v>233</v>
      </c>
      <c r="D169" s="188" t="s">
        <v>175</v>
      </c>
      <c r="E169" s="189" t="s">
        <v>234</v>
      </c>
      <c r="F169" s="190" t="s">
        <v>235</v>
      </c>
      <c r="G169" s="191" t="s">
        <v>206</v>
      </c>
      <c r="H169" s="192">
        <v>307.151</v>
      </c>
      <c r="I169" s="193"/>
      <c r="J169" s="194">
        <f>ROUND(I169*H169,2)</f>
        <v>0</v>
      </c>
      <c r="K169" s="195"/>
      <c r="L169" s="39"/>
      <c r="M169" s="196" t="s">
        <v>1</v>
      </c>
      <c r="N169" s="197" t="s">
        <v>38</v>
      </c>
      <c r="O169" s="71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0" t="s">
        <v>179</v>
      </c>
      <c r="AT169" s="200" t="s">
        <v>175</v>
      </c>
      <c r="AU169" s="200" t="s">
        <v>83</v>
      </c>
      <c r="AY169" s="17" t="s">
        <v>173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7" t="s">
        <v>81</v>
      </c>
      <c r="BK169" s="201">
        <f>ROUND(I169*H169,2)</f>
        <v>0</v>
      </c>
      <c r="BL169" s="17" t="s">
        <v>179</v>
      </c>
      <c r="BM169" s="200" t="s">
        <v>236</v>
      </c>
    </row>
    <row r="170" spans="2:63" s="12" customFormat="1" ht="22.9" customHeight="1">
      <c r="B170" s="172"/>
      <c r="C170" s="173"/>
      <c r="D170" s="174" t="s">
        <v>72</v>
      </c>
      <c r="E170" s="186" t="s">
        <v>83</v>
      </c>
      <c r="F170" s="186" t="s">
        <v>237</v>
      </c>
      <c r="G170" s="173"/>
      <c r="H170" s="173"/>
      <c r="I170" s="176"/>
      <c r="J170" s="187">
        <f>BK170</f>
        <v>0</v>
      </c>
      <c r="K170" s="173"/>
      <c r="L170" s="178"/>
      <c r="M170" s="179"/>
      <c r="N170" s="180"/>
      <c r="O170" s="180"/>
      <c r="P170" s="181">
        <f>SUM(P171:P189)</f>
        <v>0</v>
      </c>
      <c r="Q170" s="180"/>
      <c r="R170" s="181">
        <f>SUM(R171:R189)</f>
        <v>64.60151603999999</v>
      </c>
      <c r="S170" s="180"/>
      <c r="T170" s="182">
        <f>SUM(T171:T189)</f>
        <v>0</v>
      </c>
      <c r="AR170" s="183" t="s">
        <v>81</v>
      </c>
      <c r="AT170" s="184" t="s">
        <v>72</v>
      </c>
      <c r="AU170" s="184" t="s">
        <v>81</v>
      </c>
      <c r="AY170" s="183" t="s">
        <v>173</v>
      </c>
      <c r="BK170" s="185">
        <f>SUM(BK171:BK189)</f>
        <v>0</v>
      </c>
    </row>
    <row r="171" spans="1:65" s="2" customFormat="1" ht="33" customHeight="1">
      <c r="A171" s="34"/>
      <c r="B171" s="35"/>
      <c r="C171" s="188" t="s">
        <v>238</v>
      </c>
      <c r="D171" s="188" t="s">
        <v>175</v>
      </c>
      <c r="E171" s="189" t="s">
        <v>239</v>
      </c>
      <c r="F171" s="190" t="s">
        <v>240</v>
      </c>
      <c r="G171" s="191" t="s">
        <v>206</v>
      </c>
      <c r="H171" s="192">
        <v>0.192</v>
      </c>
      <c r="I171" s="193"/>
      <c r="J171" s="194">
        <f>ROUND(I171*H171,2)</f>
        <v>0</v>
      </c>
      <c r="K171" s="195"/>
      <c r="L171" s="39"/>
      <c r="M171" s="196" t="s">
        <v>1</v>
      </c>
      <c r="N171" s="197" t="s">
        <v>38</v>
      </c>
      <c r="O171" s="71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0" t="s">
        <v>179</v>
      </c>
      <c r="AT171" s="200" t="s">
        <v>175</v>
      </c>
      <c r="AU171" s="200" t="s">
        <v>83</v>
      </c>
      <c r="AY171" s="17" t="s">
        <v>173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7" t="s">
        <v>81</v>
      </c>
      <c r="BK171" s="201">
        <f>ROUND(I171*H171,2)</f>
        <v>0</v>
      </c>
      <c r="BL171" s="17" t="s">
        <v>179</v>
      </c>
      <c r="BM171" s="200" t="s">
        <v>241</v>
      </c>
    </row>
    <row r="172" spans="2:51" s="14" customFormat="1" ht="11.25">
      <c r="B172" s="213"/>
      <c r="C172" s="214"/>
      <c r="D172" s="204" t="s">
        <v>181</v>
      </c>
      <c r="E172" s="215" t="s">
        <v>1</v>
      </c>
      <c r="F172" s="216" t="s">
        <v>242</v>
      </c>
      <c r="G172" s="214"/>
      <c r="H172" s="217">
        <v>0.192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181</v>
      </c>
      <c r="AU172" s="223" t="s">
        <v>83</v>
      </c>
      <c r="AV172" s="14" t="s">
        <v>83</v>
      </c>
      <c r="AW172" s="14" t="s">
        <v>30</v>
      </c>
      <c r="AX172" s="14" t="s">
        <v>81</v>
      </c>
      <c r="AY172" s="223" t="s">
        <v>173</v>
      </c>
    </row>
    <row r="173" spans="1:65" s="2" customFormat="1" ht="33" customHeight="1">
      <c r="A173" s="34"/>
      <c r="B173" s="35"/>
      <c r="C173" s="188" t="s">
        <v>243</v>
      </c>
      <c r="D173" s="188" t="s">
        <v>175</v>
      </c>
      <c r="E173" s="189" t="s">
        <v>244</v>
      </c>
      <c r="F173" s="190" t="s">
        <v>245</v>
      </c>
      <c r="G173" s="191" t="s">
        <v>178</v>
      </c>
      <c r="H173" s="192">
        <v>188.034</v>
      </c>
      <c r="I173" s="193"/>
      <c r="J173" s="194">
        <f>ROUND(I173*H173,2)</f>
        <v>0</v>
      </c>
      <c r="K173" s="195"/>
      <c r="L173" s="39"/>
      <c r="M173" s="196" t="s">
        <v>1</v>
      </c>
      <c r="N173" s="197" t="s">
        <v>38</v>
      </c>
      <c r="O173" s="71"/>
      <c r="P173" s="198">
        <f>O173*H173</f>
        <v>0</v>
      </c>
      <c r="Q173" s="198">
        <v>0.00031</v>
      </c>
      <c r="R173" s="198">
        <f>Q173*H173</f>
        <v>0.058290539999999995</v>
      </c>
      <c r="S173" s="198">
        <v>0</v>
      </c>
      <c r="T173" s="19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0" t="s">
        <v>179</v>
      </c>
      <c r="AT173" s="200" t="s">
        <v>175</v>
      </c>
      <c r="AU173" s="200" t="s">
        <v>83</v>
      </c>
      <c r="AY173" s="17" t="s">
        <v>173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7" t="s">
        <v>81</v>
      </c>
      <c r="BK173" s="201">
        <f>ROUND(I173*H173,2)</f>
        <v>0</v>
      </c>
      <c r="BL173" s="17" t="s">
        <v>179</v>
      </c>
      <c r="BM173" s="200" t="s">
        <v>246</v>
      </c>
    </row>
    <row r="174" spans="2:51" s="14" customFormat="1" ht="11.25">
      <c r="B174" s="213"/>
      <c r="C174" s="214"/>
      <c r="D174" s="204" t="s">
        <v>181</v>
      </c>
      <c r="E174" s="215" t="s">
        <v>1</v>
      </c>
      <c r="F174" s="216" t="s">
        <v>247</v>
      </c>
      <c r="G174" s="214"/>
      <c r="H174" s="217">
        <v>188.034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181</v>
      </c>
      <c r="AU174" s="223" t="s">
        <v>83</v>
      </c>
      <c r="AV174" s="14" t="s">
        <v>83</v>
      </c>
      <c r="AW174" s="14" t="s">
        <v>30</v>
      </c>
      <c r="AX174" s="14" t="s">
        <v>81</v>
      </c>
      <c r="AY174" s="223" t="s">
        <v>173</v>
      </c>
    </row>
    <row r="175" spans="1:65" s="2" customFormat="1" ht="24.2" customHeight="1">
      <c r="A175" s="34"/>
      <c r="B175" s="35"/>
      <c r="C175" s="224" t="s">
        <v>248</v>
      </c>
      <c r="D175" s="224" t="s">
        <v>249</v>
      </c>
      <c r="E175" s="225" t="s">
        <v>250</v>
      </c>
      <c r="F175" s="226" t="s">
        <v>251</v>
      </c>
      <c r="G175" s="227" t="s">
        <v>178</v>
      </c>
      <c r="H175" s="228">
        <v>222.726</v>
      </c>
      <c r="I175" s="229"/>
      <c r="J175" s="230">
        <f>ROUND(I175*H175,2)</f>
        <v>0</v>
      </c>
      <c r="K175" s="231"/>
      <c r="L175" s="232"/>
      <c r="M175" s="233" t="s">
        <v>1</v>
      </c>
      <c r="N175" s="234" t="s">
        <v>38</v>
      </c>
      <c r="O175" s="71"/>
      <c r="P175" s="198">
        <f>O175*H175</f>
        <v>0</v>
      </c>
      <c r="Q175" s="198">
        <v>0.00015</v>
      </c>
      <c r="R175" s="198">
        <f>Q175*H175</f>
        <v>0.0334089</v>
      </c>
      <c r="S175" s="198">
        <v>0</v>
      </c>
      <c r="T175" s="19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0" t="s">
        <v>216</v>
      </c>
      <c r="AT175" s="200" t="s">
        <v>249</v>
      </c>
      <c r="AU175" s="200" t="s">
        <v>83</v>
      </c>
      <c r="AY175" s="17" t="s">
        <v>173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7" t="s">
        <v>81</v>
      </c>
      <c r="BK175" s="201">
        <f>ROUND(I175*H175,2)</f>
        <v>0</v>
      </c>
      <c r="BL175" s="17" t="s">
        <v>179</v>
      </c>
      <c r="BM175" s="200" t="s">
        <v>252</v>
      </c>
    </row>
    <row r="176" spans="2:51" s="14" customFormat="1" ht="11.25">
      <c r="B176" s="213"/>
      <c r="C176" s="214"/>
      <c r="D176" s="204" t="s">
        <v>181</v>
      </c>
      <c r="E176" s="214"/>
      <c r="F176" s="216" t="s">
        <v>253</v>
      </c>
      <c r="G176" s="214"/>
      <c r="H176" s="217">
        <v>222.726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181</v>
      </c>
      <c r="AU176" s="223" t="s">
        <v>83</v>
      </c>
      <c r="AV176" s="14" t="s">
        <v>83</v>
      </c>
      <c r="AW176" s="14" t="s">
        <v>4</v>
      </c>
      <c r="AX176" s="14" t="s">
        <v>81</v>
      </c>
      <c r="AY176" s="223" t="s">
        <v>173</v>
      </c>
    </row>
    <row r="177" spans="1:65" s="2" customFormat="1" ht="16.5" customHeight="1">
      <c r="A177" s="34"/>
      <c r="B177" s="35"/>
      <c r="C177" s="188" t="s">
        <v>8</v>
      </c>
      <c r="D177" s="188" t="s">
        <v>175</v>
      </c>
      <c r="E177" s="189" t="s">
        <v>254</v>
      </c>
      <c r="F177" s="190" t="s">
        <v>255</v>
      </c>
      <c r="G177" s="191" t="s">
        <v>206</v>
      </c>
      <c r="H177" s="192">
        <v>20.513</v>
      </c>
      <c r="I177" s="193"/>
      <c r="J177" s="194">
        <f>ROUND(I177*H177,2)</f>
        <v>0</v>
      </c>
      <c r="K177" s="195"/>
      <c r="L177" s="39"/>
      <c r="M177" s="196" t="s">
        <v>1</v>
      </c>
      <c r="N177" s="197" t="s">
        <v>38</v>
      </c>
      <c r="O177" s="71"/>
      <c r="P177" s="198">
        <f>O177*H177</f>
        <v>0</v>
      </c>
      <c r="Q177" s="198">
        <v>1.92</v>
      </c>
      <c r="R177" s="198">
        <f>Q177*H177</f>
        <v>39.38496</v>
      </c>
      <c r="S177" s="198">
        <v>0</v>
      </c>
      <c r="T177" s="19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0" t="s">
        <v>179</v>
      </c>
      <c r="AT177" s="200" t="s">
        <v>175</v>
      </c>
      <c r="AU177" s="200" t="s">
        <v>83</v>
      </c>
      <c r="AY177" s="17" t="s">
        <v>173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7" t="s">
        <v>81</v>
      </c>
      <c r="BK177" s="201">
        <f>ROUND(I177*H177,2)</f>
        <v>0</v>
      </c>
      <c r="BL177" s="17" t="s">
        <v>179</v>
      </c>
      <c r="BM177" s="200" t="s">
        <v>256</v>
      </c>
    </row>
    <row r="178" spans="2:51" s="14" customFormat="1" ht="11.25">
      <c r="B178" s="213"/>
      <c r="C178" s="214"/>
      <c r="D178" s="204" t="s">
        <v>181</v>
      </c>
      <c r="E178" s="215" t="s">
        <v>1</v>
      </c>
      <c r="F178" s="216" t="s">
        <v>257</v>
      </c>
      <c r="G178" s="214"/>
      <c r="H178" s="217">
        <v>20.513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181</v>
      </c>
      <c r="AU178" s="223" t="s">
        <v>83</v>
      </c>
      <c r="AV178" s="14" t="s">
        <v>83</v>
      </c>
      <c r="AW178" s="14" t="s">
        <v>30</v>
      </c>
      <c r="AX178" s="14" t="s">
        <v>81</v>
      </c>
      <c r="AY178" s="223" t="s">
        <v>173</v>
      </c>
    </row>
    <row r="179" spans="1:65" s="2" customFormat="1" ht="24.2" customHeight="1">
      <c r="A179" s="34"/>
      <c r="B179" s="35"/>
      <c r="C179" s="188" t="s">
        <v>258</v>
      </c>
      <c r="D179" s="188" t="s">
        <v>175</v>
      </c>
      <c r="E179" s="189" t="s">
        <v>259</v>
      </c>
      <c r="F179" s="190" t="s">
        <v>260</v>
      </c>
      <c r="G179" s="191" t="s">
        <v>261</v>
      </c>
      <c r="H179" s="192">
        <v>170.94</v>
      </c>
      <c r="I179" s="193"/>
      <c r="J179" s="194">
        <f>ROUND(I179*H179,2)</f>
        <v>0</v>
      </c>
      <c r="K179" s="195"/>
      <c r="L179" s="39"/>
      <c r="M179" s="196" t="s">
        <v>1</v>
      </c>
      <c r="N179" s="197" t="s">
        <v>38</v>
      </c>
      <c r="O179" s="71"/>
      <c r="P179" s="198">
        <f>O179*H179</f>
        <v>0</v>
      </c>
      <c r="Q179" s="198">
        <v>0.00049</v>
      </c>
      <c r="R179" s="198">
        <f>Q179*H179</f>
        <v>0.08376059999999999</v>
      </c>
      <c r="S179" s="198">
        <v>0</v>
      </c>
      <c r="T179" s="19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0" t="s">
        <v>179</v>
      </c>
      <c r="AT179" s="200" t="s">
        <v>175</v>
      </c>
      <c r="AU179" s="200" t="s">
        <v>83</v>
      </c>
      <c r="AY179" s="17" t="s">
        <v>173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7" t="s">
        <v>81</v>
      </c>
      <c r="BK179" s="201">
        <f>ROUND(I179*H179,2)</f>
        <v>0</v>
      </c>
      <c r="BL179" s="17" t="s">
        <v>179</v>
      </c>
      <c r="BM179" s="200" t="s">
        <v>262</v>
      </c>
    </row>
    <row r="180" spans="2:51" s="13" customFormat="1" ht="11.25">
      <c r="B180" s="202"/>
      <c r="C180" s="203"/>
      <c r="D180" s="204" t="s">
        <v>181</v>
      </c>
      <c r="E180" s="205" t="s">
        <v>1</v>
      </c>
      <c r="F180" s="206" t="s">
        <v>182</v>
      </c>
      <c r="G180" s="203"/>
      <c r="H180" s="205" t="s">
        <v>1</v>
      </c>
      <c r="I180" s="207"/>
      <c r="J180" s="203"/>
      <c r="K180" s="203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181</v>
      </c>
      <c r="AU180" s="212" t="s">
        <v>83</v>
      </c>
      <c r="AV180" s="13" t="s">
        <v>81</v>
      </c>
      <c r="AW180" s="13" t="s">
        <v>30</v>
      </c>
      <c r="AX180" s="13" t="s">
        <v>73</v>
      </c>
      <c r="AY180" s="212" t="s">
        <v>173</v>
      </c>
    </row>
    <row r="181" spans="2:51" s="13" customFormat="1" ht="11.25">
      <c r="B181" s="202"/>
      <c r="C181" s="203"/>
      <c r="D181" s="204" t="s">
        <v>181</v>
      </c>
      <c r="E181" s="205" t="s">
        <v>1</v>
      </c>
      <c r="F181" s="206" t="s">
        <v>214</v>
      </c>
      <c r="G181" s="203"/>
      <c r="H181" s="205" t="s">
        <v>1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181</v>
      </c>
      <c r="AU181" s="212" t="s">
        <v>83</v>
      </c>
      <c r="AV181" s="13" t="s">
        <v>81</v>
      </c>
      <c r="AW181" s="13" t="s">
        <v>30</v>
      </c>
      <c r="AX181" s="13" t="s">
        <v>73</v>
      </c>
      <c r="AY181" s="212" t="s">
        <v>173</v>
      </c>
    </row>
    <row r="182" spans="2:51" s="14" customFormat="1" ht="11.25">
      <c r="B182" s="213"/>
      <c r="C182" s="214"/>
      <c r="D182" s="204" t="s">
        <v>181</v>
      </c>
      <c r="E182" s="215" t="s">
        <v>1</v>
      </c>
      <c r="F182" s="216" t="s">
        <v>135</v>
      </c>
      <c r="G182" s="214"/>
      <c r="H182" s="217">
        <v>170.94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181</v>
      </c>
      <c r="AU182" s="223" t="s">
        <v>83</v>
      </c>
      <c r="AV182" s="14" t="s">
        <v>83</v>
      </c>
      <c r="AW182" s="14" t="s">
        <v>30</v>
      </c>
      <c r="AX182" s="14" t="s">
        <v>81</v>
      </c>
      <c r="AY182" s="223" t="s">
        <v>173</v>
      </c>
    </row>
    <row r="183" spans="1:65" s="2" customFormat="1" ht="16.5" customHeight="1">
      <c r="A183" s="34"/>
      <c r="B183" s="35"/>
      <c r="C183" s="188" t="s">
        <v>263</v>
      </c>
      <c r="D183" s="188" t="s">
        <v>175</v>
      </c>
      <c r="E183" s="189" t="s">
        <v>264</v>
      </c>
      <c r="F183" s="190" t="s">
        <v>265</v>
      </c>
      <c r="G183" s="191" t="s">
        <v>206</v>
      </c>
      <c r="H183" s="192">
        <v>10.8</v>
      </c>
      <c r="I183" s="193"/>
      <c r="J183" s="194">
        <f>ROUND(I183*H183,2)</f>
        <v>0</v>
      </c>
      <c r="K183" s="195"/>
      <c r="L183" s="39"/>
      <c r="M183" s="196" t="s">
        <v>1</v>
      </c>
      <c r="N183" s="197" t="s">
        <v>38</v>
      </c>
      <c r="O183" s="71"/>
      <c r="P183" s="198">
        <f>O183*H183</f>
        <v>0</v>
      </c>
      <c r="Q183" s="198">
        <v>2.30102</v>
      </c>
      <c r="R183" s="198">
        <f>Q183*H183</f>
        <v>24.851016</v>
      </c>
      <c r="S183" s="198">
        <v>0</v>
      </c>
      <c r="T183" s="19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0" t="s">
        <v>258</v>
      </c>
      <c r="AT183" s="200" t="s">
        <v>175</v>
      </c>
      <c r="AU183" s="200" t="s">
        <v>83</v>
      </c>
      <c r="AY183" s="17" t="s">
        <v>173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7" t="s">
        <v>81</v>
      </c>
      <c r="BK183" s="201">
        <f>ROUND(I183*H183,2)</f>
        <v>0</v>
      </c>
      <c r="BL183" s="17" t="s">
        <v>258</v>
      </c>
      <c r="BM183" s="200" t="s">
        <v>266</v>
      </c>
    </row>
    <row r="184" spans="2:51" s="13" customFormat="1" ht="11.25">
      <c r="B184" s="202"/>
      <c r="C184" s="203"/>
      <c r="D184" s="204" t="s">
        <v>181</v>
      </c>
      <c r="E184" s="205" t="s">
        <v>1</v>
      </c>
      <c r="F184" s="206" t="s">
        <v>267</v>
      </c>
      <c r="G184" s="203"/>
      <c r="H184" s="205" t="s">
        <v>1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181</v>
      </c>
      <c r="AU184" s="212" t="s">
        <v>83</v>
      </c>
      <c r="AV184" s="13" t="s">
        <v>81</v>
      </c>
      <c r="AW184" s="13" t="s">
        <v>30</v>
      </c>
      <c r="AX184" s="13" t="s">
        <v>73</v>
      </c>
      <c r="AY184" s="212" t="s">
        <v>173</v>
      </c>
    </row>
    <row r="185" spans="2:51" s="14" customFormat="1" ht="11.25">
      <c r="B185" s="213"/>
      <c r="C185" s="214"/>
      <c r="D185" s="204" t="s">
        <v>181</v>
      </c>
      <c r="E185" s="215" t="s">
        <v>1</v>
      </c>
      <c r="F185" s="216" t="s">
        <v>268</v>
      </c>
      <c r="G185" s="214"/>
      <c r="H185" s="217">
        <v>10.8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181</v>
      </c>
      <c r="AU185" s="223" t="s">
        <v>83</v>
      </c>
      <c r="AV185" s="14" t="s">
        <v>83</v>
      </c>
      <c r="AW185" s="14" t="s">
        <v>30</v>
      </c>
      <c r="AX185" s="14" t="s">
        <v>81</v>
      </c>
      <c r="AY185" s="223" t="s">
        <v>173</v>
      </c>
    </row>
    <row r="186" spans="1:65" s="2" customFormat="1" ht="16.5" customHeight="1">
      <c r="A186" s="34"/>
      <c r="B186" s="35"/>
      <c r="C186" s="188" t="s">
        <v>269</v>
      </c>
      <c r="D186" s="188" t="s">
        <v>175</v>
      </c>
      <c r="E186" s="189" t="s">
        <v>270</v>
      </c>
      <c r="F186" s="190" t="s">
        <v>271</v>
      </c>
      <c r="G186" s="191" t="s">
        <v>178</v>
      </c>
      <c r="H186" s="192">
        <v>72</v>
      </c>
      <c r="I186" s="193"/>
      <c r="J186" s="194">
        <f>ROUND(I186*H186,2)</f>
        <v>0</v>
      </c>
      <c r="K186" s="195"/>
      <c r="L186" s="39"/>
      <c r="M186" s="196" t="s">
        <v>1</v>
      </c>
      <c r="N186" s="197" t="s">
        <v>38</v>
      </c>
      <c r="O186" s="71"/>
      <c r="P186" s="198">
        <f>O186*H186</f>
        <v>0</v>
      </c>
      <c r="Q186" s="198">
        <v>0.00264</v>
      </c>
      <c r="R186" s="198">
        <f>Q186*H186</f>
        <v>0.19008</v>
      </c>
      <c r="S186" s="198">
        <v>0</v>
      </c>
      <c r="T186" s="19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0" t="s">
        <v>179</v>
      </c>
      <c r="AT186" s="200" t="s">
        <v>175</v>
      </c>
      <c r="AU186" s="200" t="s">
        <v>83</v>
      </c>
      <c r="AY186" s="17" t="s">
        <v>173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7" t="s">
        <v>81</v>
      </c>
      <c r="BK186" s="201">
        <f>ROUND(I186*H186,2)</f>
        <v>0</v>
      </c>
      <c r="BL186" s="17" t="s">
        <v>179</v>
      </c>
      <c r="BM186" s="200" t="s">
        <v>272</v>
      </c>
    </row>
    <row r="187" spans="2:51" s="14" customFormat="1" ht="11.25">
      <c r="B187" s="213"/>
      <c r="C187" s="214"/>
      <c r="D187" s="204" t="s">
        <v>181</v>
      </c>
      <c r="E187" s="215" t="s">
        <v>1</v>
      </c>
      <c r="F187" s="216" t="s">
        <v>273</v>
      </c>
      <c r="G187" s="214"/>
      <c r="H187" s="217">
        <v>72</v>
      </c>
      <c r="I187" s="218"/>
      <c r="J187" s="214"/>
      <c r="K187" s="214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181</v>
      </c>
      <c r="AU187" s="223" t="s">
        <v>83</v>
      </c>
      <c r="AV187" s="14" t="s">
        <v>83</v>
      </c>
      <c r="AW187" s="14" t="s">
        <v>30</v>
      </c>
      <c r="AX187" s="14" t="s">
        <v>73</v>
      </c>
      <c r="AY187" s="223" t="s">
        <v>173</v>
      </c>
    </row>
    <row r="188" spans="2:51" s="15" customFormat="1" ht="11.25">
      <c r="B188" s="235"/>
      <c r="C188" s="236"/>
      <c r="D188" s="204" t="s">
        <v>181</v>
      </c>
      <c r="E188" s="237" t="s">
        <v>1</v>
      </c>
      <c r="F188" s="238" t="s">
        <v>274</v>
      </c>
      <c r="G188" s="236"/>
      <c r="H188" s="239">
        <v>72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181</v>
      </c>
      <c r="AU188" s="245" t="s">
        <v>83</v>
      </c>
      <c r="AV188" s="15" t="s">
        <v>179</v>
      </c>
      <c r="AW188" s="15" t="s">
        <v>30</v>
      </c>
      <c r="AX188" s="15" t="s">
        <v>81</v>
      </c>
      <c r="AY188" s="245" t="s">
        <v>173</v>
      </c>
    </row>
    <row r="189" spans="1:65" s="2" customFormat="1" ht="16.5" customHeight="1">
      <c r="A189" s="34"/>
      <c r="B189" s="35"/>
      <c r="C189" s="188" t="s">
        <v>275</v>
      </c>
      <c r="D189" s="188" t="s">
        <v>175</v>
      </c>
      <c r="E189" s="189" t="s">
        <v>276</v>
      </c>
      <c r="F189" s="190" t="s">
        <v>277</v>
      </c>
      <c r="G189" s="191" t="s">
        <v>178</v>
      </c>
      <c r="H189" s="192">
        <v>72</v>
      </c>
      <c r="I189" s="193"/>
      <c r="J189" s="194">
        <f>ROUND(I189*H189,2)</f>
        <v>0</v>
      </c>
      <c r="K189" s="195"/>
      <c r="L189" s="39"/>
      <c r="M189" s="196" t="s">
        <v>1</v>
      </c>
      <c r="N189" s="197" t="s">
        <v>38</v>
      </c>
      <c r="O189" s="71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0" t="s">
        <v>179</v>
      </c>
      <c r="AT189" s="200" t="s">
        <v>175</v>
      </c>
      <c r="AU189" s="200" t="s">
        <v>83</v>
      </c>
      <c r="AY189" s="17" t="s">
        <v>173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7" t="s">
        <v>81</v>
      </c>
      <c r="BK189" s="201">
        <f>ROUND(I189*H189,2)</f>
        <v>0</v>
      </c>
      <c r="BL189" s="17" t="s">
        <v>179</v>
      </c>
      <c r="BM189" s="200" t="s">
        <v>278</v>
      </c>
    </row>
    <row r="190" spans="2:63" s="12" customFormat="1" ht="22.9" customHeight="1">
      <c r="B190" s="172"/>
      <c r="C190" s="173"/>
      <c r="D190" s="174" t="s">
        <v>72</v>
      </c>
      <c r="E190" s="186" t="s">
        <v>179</v>
      </c>
      <c r="F190" s="186" t="s">
        <v>279</v>
      </c>
      <c r="G190" s="173"/>
      <c r="H190" s="173"/>
      <c r="I190" s="176"/>
      <c r="J190" s="187">
        <f>BK190</f>
        <v>0</v>
      </c>
      <c r="K190" s="173"/>
      <c r="L190" s="178"/>
      <c r="M190" s="179"/>
      <c r="N190" s="180"/>
      <c r="O190" s="180"/>
      <c r="P190" s="181">
        <f>SUM(P191:P194)</f>
        <v>0</v>
      </c>
      <c r="Q190" s="180"/>
      <c r="R190" s="181">
        <f>SUM(R191:R194)</f>
        <v>0.903672</v>
      </c>
      <c r="S190" s="180"/>
      <c r="T190" s="182">
        <f>SUM(T191:T194)</f>
        <v>0</v>
      </c>
      <c r="AR190" s="183" t="s">
        <v>81</v>
      </c>
      <c r="AT190" s="184" t="s">
        <v>72</v>
      </c>
      <c r="AU190" s="184" t="s">
        <v>81</v>
      </c>
      <c r="AY190" s="183" t="s">
        <v>173</v>
      </c>
      <c r="BK190" s="185">
        <f>SUM(BK191:BK194)</f>
        <v>0</v>
      </c>
    </row>
    <row r="191" spans="1:65" s="2" customFormat="1" ht="24.2" customHeight="1">
      <c r="A191" s="34"/>
      <c r="B191" s="35"/>
      <c r="C191" s="188" t="s">
        <v>280</v>
      </c>
      <c r="D191" s="188" t="s">
        <v>175</v>
      </c>
      <c r="E191" s="189" t="s">
        <v>281</v>
      </c>
      <c r="F191" s="190" t="s">
        <v>282</v>
      </c>
      <c r="G191" s="191" t="s">
        <v>206</v>
      </c>
      <c r="H191" s="192">
        <v>0.489</v>
      </c>
      <c r="I191" s="193"/>
      <c r="J191" s="194">
        <f>ROUND(I191*H191,2)</f>
        <v>0</v>
      </c>
      <c r="K191" s="195"/>
      <c r="L191" s="39"/>
      <c r="M191" s="196" t="s">
        <v>1</v>
      </c>
      <c r="N191" s="197" t="s">
        <v>38</v>
      </c>
      <c r="O191" s="71"/>
      <c r="P191" s="198">
        <f>O191*H191</f>
        <v>0</v>
      </c>
      <c r="Q191" s="198">
        <v>1.848</v>
      </c>
      <c r="R191" s="198">
        <f>Q191*H191</f>
        <v>0.903672</v>
      </c>
      <c r="S191" s="198">
        <v>0</v>
      </c>
      <c r="T191" s="19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0" t="s">
        <v>179</v>
      </c>
      <c r="AT191" s="200" t="s">
        <v>175</v>
      </c>
      <c r="AU191" s="200" t="s">
        <v>83</v>
      </c>
      <c r="AY191" s="17" t="s">
        <v>173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7" t="s">
        <v>81</v>
      </c>
      <c r="BK191" s="201">
        <f>ROUND(I191*H191,2)</f>
        <v>0</v>
      </c>
      <c r="BL191" s="17" t="s">
        <v>179</v>
      </c>
      <c r="BM191" s="200" t="s">
        <v>283</v>
      </c>
    </row>
    <row r="192" spans="2:51" s="13" customFormat="1" ht="11.25">
      <c r="B192" s="202"/>
      <c r="C192" s="203"/>
      <c r="D192" s="204" t="s">
        <v>181</v>
      </c>
      <c r="E192" s="205" t="s">
        <v>1</v>
      </c>
      <c r="F192" s="206" t="s">
        <v>284</v>
      </c>
      <c r="G192" s="203"/>
      <c r="H192" s="205" t="s">
        <v>1</v>
      </c>
      <c r="I192" s="207"/>
      <c r="J192" s="203"/>
      <c r="K192" s="203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181</v>
      </c>
      <c r="AU192" s="212" t="s">
        <v>83</v>
      </c>
      <c r="AV192" s="13" t="s">
        <v>81</v>
      </c>
      <c r="AW192" s="13" t="s">
        <v>30</v>
      </c>
      <c r="AX192" s="13" t="s">
        <v>73</v>
      </c>
      <c r="AY192" s="212" t="s">
        <v>173</v>
      </c>
    </row>
    <row r="193" spans="2:51" s="13" customFormat="1" ht="11.25">
      <c r="B193" s="202"/>
      <c r="C193" s="203"/>
      <c r="D193" s="204" t="s">
        <v>181</v>
      </c>
      <c r="E193" s="205" t="s">
        <v>1</v>
      </c>
      <c r="F193" s="206" t="s">
        <v>285</v>
      </c>
      <c r="G193" s="203"/>
      <c r="H193" s="205" t="s">
        <v>1</v>
      </c>
      <c r="I193" s="207"/>
      <c r="J193" s="203"/>
      <c r="K193" s="203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181</v>
      </c>
      <c r="AU193" s="212" t="s">
        <v>83</v>
      </c>
      <c r="AV193" s="13" t="s">
        <v>81</v>
      </c>
      <c r="AW193" s="13" t="s">
        <v>30</v>
      </c>
      <c r="AX193" s="13" t="s">
        <v>73</v>
      </c>
      <c r="AY193" s="212" t="s">
        <v>173</v>
      </c>
    </row>
    <row r="194" spans="2:51" s="14" customFormat="1" ht="11.25">
      <c r="B194" s="213"/>
      <c r="C194" s="214"/>
      <c r="D194" s="204" t="s">
        <v>181</v>
      </c>
      <c r="E194" s="215" t="s">
        <v>1</v>
      </c>
      <c r="F194" s="216" t="s">
        <v>286</v>
      </c>
      <c r="G194" s="214"/>
      <c r="H194" s="217">
        <v>0.489</v>
      </c>
      <c r="I194" s="218"/>
      <c r="J194" s="214"/>
      <c r="K194" s="214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181</v>
      </c>
      <c r="AU194" s="223" t="s">
        <v>83</v>
      </c>
      <c r="AV194" s="14" t="s">
        <v>83</v>
      </c>
      <c r="AW194" s="14" t="s">
        <v>30</v>
      </c>
      <c r="AX194" s="14" t="s">
        <v>81</v>
      </c>
      <c r="AY194" s="223" t="s">
        <v>173</v>
      </c>
    </row>
    <row r="195" spans="2:63" s="12" customFormat="1" ht="22.9" customHeight="1">
      <c r="B195" s="172"/>
      <c r="C195" s="173"/>
      <c r="D195" s="174" t="s">
        <v>72</v>
      </c>
      <c r="E195" s="186" t="s">
        <v>198</v>
      </c>
      <c r="F195" s="186" t="s">
        <v>287</v>
      </c>
      <c r="G195" s="173"/>
      <c r="H195" s="173"/>
      <c r="I195" s="176"/>
      <c r="J195" s="187">
        <f>BK195</f>
        <v>0</v>
      </c>
      <c r="K195" s="173"/>
      <c r="L195" s="178"/>
      <c r="M195" s="179"/>
      <c r="N195" s="180"/>
      <c r="O195" s="180"/>
      <c r="P195" s="181">
        <f>SUM(P196:P251)</f>
        <v>0</v>
      </c>
      <c r="Q195" s="180"/>
      <c r="R195" s="181">
        <f>SUM(R196:R251)</f>
        <v>78.7294856</v>
      </c>
      <c r="S195" s="180"/>
      <c r="T195" s="182">
        <f>SUM(T196:T251)</f>
        <v>0</v>
      </c>
      <c r="AR195" s="183" t="s">
        <v>81</v>
      </c>
      <c r="AT195" s="184" t="s">
        <v>72</v>
      </c>
      <c r="AU195" s="184" t="s">
        <v>81</v>
      </c>
      <c r="AY195" s="183" t="s">
        <v>173</v>
      </c>
      <c r="BK195" s="185">
        <f>SUM(BK196:BK251)</f>
        <v>0</v>
      </c>
    </row>
    <row r="196" spans="1:65" s="2" customFormat="1" ht="24.2" customHeight="1">
      <c r="A196" s="34"/>
      <c r="B196" s="35"/>
      <c r="C196" s="188" t="s">
        <v>7</v>
      </c>
      <c r="D196" s="188" t="s">
        <v>175</v>
      </c>
      <c r="E196" s="189" t="s">
        <v>288</v>
      </c>
      <c r="F196" s="190" t="s">
        <v>289</v>
      </c>
      <c r="G196" s="191" t="s">
        <v>178</v>
      </c>
      <c r="H196" s="192">
        <v>25.15</v>
      </c>
      <c r="I196" s="193"/>
      <c r="J196" s="194">
        <f>ROUND(I196*H196,2)</f>
        <v>0</v>
      </c>
      <c r="K196" s="195"/>
      <c r="L196" s="39"/>
      <c r="M196" s="196" t="s">
        <v>1</v>
      </c>
      <c r="N196" s="197" t="s">
        <v>38</v>
      </c>
      <c r="O196" s="71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0" t="s">
        <v>179</v>
      </c>
      <c r="AT196" s="200" t="s">
        <v>175</v>
      </c>
      <c r="AU196" s="200" t="s">
        <v>83</v>
      </c>
      <c r="AY196" s="17" t="s">
        <v>173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7" t="s">
        <v>81</v>
      </c>
      <c r="BK196" s="201">
        <f>ROUND(I196*H196,2)</f>
        <v>0</v>
      </c>
      <c r="BL196" s="17" t="s">
        <v>179</v>
      </c>
      <c r="BM196" s="200" t="s">
        <v>290</v>
      </c>
    </row>
    <row r="197" spans="2:51" s="13" customFormat="1" ht="11.25">
      <c r="B197" s="202"/>
      <c r="C197" s="203"/>
      <c r="D197" s="204" t="s">
        <v>181</v>
      </c>
      <c r="E197" s="205" t="s">
        <v>1</v>
      </c>
      <c r="F197" s="206" t="s">
        <v>182</v>
      </c>
      <c r="G197" s="203"/>
      <c r="H197" s="205" t="s">
        <v>1</v>
      </c>
      <c r="I197" s="207"/>
      <c r="J197" s="203"/>
      <c r="K197" s="203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181</v>
      </c>
      <c r="AU197" s="212" t="s">
        <v>83</v>
      </c>
      <c r="AV197" s="13" t="s">
        <v>81</v>
      </c>
      <c r="AW197" s="13" t="s">
        <v>30</v>
      </c>
      <c r="AX197" s="13" t="s">
        <v>73</v>
      </c>
      <c r="AY197" s="212" t="s">
        <v>173</v>
      </c>
    </row>
    <row r="198" spans="2:51" s="13" customFormat="1" ht="11.25">
      <c r="B198" s="202"/>
      <c r="C198" s="203"/>
      <c r="D198" s="204" t="s">
        <v>181</v>
      </c>
      <c r="E198" s="205" t="s">
        <v>1</v>
      </c>
      <c r="F198" s="206" t="s">
        <v>291</v>
      </c>
      <c r="G198" s="203"/>
      <c r="H198" s="205" t="s">
        <v>1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181</v>
      </c>
      <c r="AU198" s="212" t="s">
        <v>83</v>
      </c>
      <c r="AV198" s="13" t="s">
        <v>81</v>
      </c>
      <c r="AW198" s="13" t="s">
        <v>30</v>
      </c>
      <c r="AX198" s="13" t="s">
        <v>73</v>
      </c>
      <c r="AY198" s="212" t="s">
        <v>173</v>
      </c>
    </row>
    <row r="199" spans="2:51" s="14" customFormat="1" ht="11.25">
      <c r="B199" s="213"/>
      <c r="C199" s="214"/>
      <c r="D199" s="204" t="s">
        <v>181</v>
      </c>
      <c r="E199" s="215" t="s">
        <v>1</v>
      </c>
      <c r="F199" s="216" t="s">
        <v>117</v>
      </c>
      <c r="G199" s="214"/>
      <c r="H199" s="217">
        <v>25.15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181</v>
      </c>
      <c r="AU199" s="223" t="s">
        <v>83</v>
      </c>
      <c r="AV199" s="14" t="s">
        <v>83</v>
      </c>
      <c r="AW199" s="14" t="s">
        <v>30</v>
      </c>
      <c r="AX199" s="14" t="s">
        <v>81</v>
      </c>
      <c r="AY199" s="223" t="s">
        <v>173</v>
      </c>
    </row>
    <row r="200" spans="1:65" s="2" customFormat="1" ht="24.2" customHeight="1">
      <c r="A200" s="34"/>
      <c r="B200" s="35"/>
      <c r="C200" s="188" t="s">
        <v>292</v>
      </c>
      <c r="D200" s="188" t="s">
        <v>175</v>
      </c>
      <c r="E200" s="189" t="s">
        <v>293</v>
      </c>
      <c r="F200" s="190" t="s">
        <v>294</v>
      </c>
      <c r="G200" s="191" t="s">
        <v>178</v>
      </c>
      <c r="H200" s="192">
        <v>234.37</v>
      </c>
      <c r="I200" s="193"/>
      <c r="J200" s="194">
        <f>ROUND(I200*H200,2)</f>
        <v>0</v>
      </c>
      <c r="K200" s="195"/>
      <c r="L200" s="39"/>
      <c r="M200" s="196" t="s">
        <v>1</v>
      </c>
      <c r="N200" s="197" t="s">
        <v>38</v>
      </c>
      <c r="O200" s="71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0" t="s">
        <v>179</v>
      </c>
      <c r="AT200" s="200" t="s">
        <v>175</v>
      </c>
      <c r="AU200" s="200" t="s">
        <v>83</v>
      </c>
      <c r="AY200" s="17" t="s">
        <v>173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7" t="s">
        <v>81</v>
      </c>
      <c r="BK200" s="201">
        <f>ROUND(I200*H200,2)</f>
        <v>0</v>
      </c>
      <c r="BL200" s="17" t="s">
        <v>179</v>
      </c>
      <c r="BM200" s="200" t="s">
        <v>295</v>
      </c>
    </row>
    <row r="201" spans="2:51" s="13" customFormat="1" ht="11.25">
      <c r="B201" s="202"/>
      <c r="C201" s="203"/>
      <c r="D201" s="204" t="s">
        <v>181</v>
      </c>
      <c r="E201" s="205" t="s">
        <v>1</v>
      </c>
      <c r="F201" s="206" t="s">
        <v>182</v>
      </c>
      <c r="G201" s="203"/>
      <c r="H201" s="205" t="s">
        <v>1</v>
      </c>
      <c r="I201" s="207"/>
      <c r="J201" s="203"/>
      <c r="K201" s="203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181</v>
      </c>
      <c r="AU201" s="212" t="s">
        <v>83</v>
      </c>
      <c r="AV201" s="13" t="s">
        <v>81</v>
      </c>
      <c r="AW201" s="13" t="s">
        <v>30</v>
      </c>
      <c r="AX201" s="13" t="s">
        <v>73</v>
      </c>
      <c r="AY201" s="212" t="s">
        <v>173</v>
      </c>
    </row>
    <row r="202" spans="2:51" s="13" customFormat="1" ht="11.25">
      <c r="B202" s="202"/>
      <c r="C202" s="203"/>
      <c r="D202" s="204" t="s">
        <v>181</v>
      </c>
      <c r="E202" s="205" t="s">
        <v>1</v>
      </c>
      <c r="F202" s="206" t="s">
        <v>296</v>
      </c>
      <c r="G202" s="203"/>
      <c r="H202" s="205" t="s">
        <v>1</v>
      </c>
      <c r="I202" s="207"/>
      <c r="J202" s="203"/>
      <c r="K202" s="203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181</v>
      </c>
      <c r="AU202" s="212" t="s">
        <v>83</v>
      </c>
      <c r="AV202" s="13" t="s">
        <v>81</v>
      </c>
      <c r="AW202" s="13" t="s">
        <v>30</v>
      </c>
      <c r="AX202" s="13" t="s">
        <v>73</v>
      </c>
      <c r="AY202" s="212" t="s">
        <v>173</v>
      </c>
    </row>
    <row r="203" spans="2:51" s="14" customFormat="1" ht="11.25">
      <c r="B203" s="213"/>
      <c r="C203" s="214"/>
      <c r="D203" s="204" t="s">
        <v>181</v>
      </c>
      <c r="E203" s="215" t="s">
        <v>1</v>
      </c>
      <c r="F203" s="216" t="s">
        <v>120</v>
      </c>
      <c r="G203" s="214"/>
      <c r="H203" s="217">
        <v>234.37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181</v>
      </c>
      <c r="AU203" s="223" t="s">
        <v>83</v>
      </c>
      <c r="AV203" s="14" t="s">
        <v>83</v>
      </c>
      <c r="AW203" s="14" t="s">
        <v>30</v>
      </c>
      <c r="AX203" s="14" t="s">
        <v>81</v>
      </c>
      <c r="AY203" s="223" t="s">
        <v>173</v>
      </c>
    </row>
    <row r="204" spans="1:65" s="2" customFormat="1" ht="24.2" customHeight="1">
      <c r="A204" s="34"/>
      <c r="B204" s="35"/>
      <c r="C204" s="188" t="s">
        <v>297</v>
      </c>
      <c r="D204" s="188" t="s">
        <v>175</v>
      </c>
      <c r="E204" s="189" t="s">
        <v>298</v>
      </c>
      <c r="F204" s="190" t="s">
        <v>299</v>
      </c>
      <c r="G204" s="191" t="s">
        <v>178</v>
      </c>
      <c r="H204" s="192">
        <v>645.38</v>
      </c>
      <c r="I204" s="193"/>
      <c r="J204" s="194">
        <f>ROUND(I204*H204,2)</f>
        <v>0</v>
      </c>
      <c r="K204" s="195"/>
      <c r="L204" s="39"/>
      <c r="M204" s="196" t="s">
        <v>1</v>
      </c>
      <c r="N204" s="197" t="s">
        <v>38</v>
      </c>
      <c r="O204" s="71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0" t="s">
        <v>179</v>
      </c>
      <c r="AT204" s="200" t="s">
        <v>175</v>
      </c>
      <c r="AU204" s="200" t="s">
        <v>83</v>
      </c>
      <c r="AY204" s="17" t="s">
        <v>173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7" t="s">
        <v>81</v>
      </c>
      <c r="BK204" s="201">
        <f>ROUND(I204*H204,2)</f>
        <v>0</v>
      </c>
      <c r="BL204" s="17" t="s">
        <v>179</v>
      </c>
      <c r="BM204" s="200" t="s">
        <v>300</v>
      </c>
    </row>
    <row r="205" spans="2:51" s="13" customFormat="1" ht="11.25">
      <c r="B205" s="202"/>
      <c r="C205" s="203"/>
      <c r="D205" s="204" t="s">
        <v>181</v>
      </c>
      <c r="E205" s="205" t="s">
        <v>1</v>
      </c>
      <c r="F205" s="206" t="s">
        <v>182</v>
      </c>
      <c r="G205" s="203"/>
      <c r="H205" s="205" t="s">
        <v>1</v>
      </c>
      <c r="I205" s="207"/>
      <c r="J205" s="203"/>
      <c r="K205" s="203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181</v>
      </c>
      <c r="AU205" s="212" t="s">
        <v>83</v>
      </c>
      <c r="AV205" s="13" t="s">
        <v>81</v>
      </c>
      <c r="AW205" s="13" t="s">
        <v>30</v>
      </c>
      <c r="AX205" s="13" t="s">
        <v>73</v>
      </c>
      <c r="AY205" s="212" t="s">
        <v>173</v>
      </c>
    </row>
    <row r="206" spans="2:51" s="13" customFormat="1" ht="11.25">
      <c r="B206" s="202"/>
      <c r="C206" s="203"/>
      <c r="D206" s="204" t="s">
        <v>181</v>
      </c>
      <c r="E206" s="205" t="s">
        <v>1</v>
      </c>
      <c r="F206" s="206" t="s">
        <v>301</v>
      </c>
      <c r="G206" s="203"/>
      <c r="H206" s="205" t="s">
        <v>1</v>
      </c>
      <c r="I206" s="207"/>
      <c r="J206" s="203"/>
      <c r="K206" s="203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181</v>
      </c>
      <c r="AU206" s="212" t="s">
        <v>83</v>
      </c>
      <c r="AV206" s="13" t="s">
        <v>81</v>
      </c>
      <c r="AW206" s="13" t="s">
        <v>30</v>
      </c>
      <c r="AX206" s="13" t="s">
        <v>73</v>
      </c>
      <c r="AY206" s="212" t="s">
        <v>173</v>
      </c>
    </row>
    <row r="207" spans="2:51" s="14" customFormat="1" ht="11.25">
      <c r="B207" s="213"/>
      <c r="C207" s="214"/>
      <c r="D207" s="204" t="s">
        <v>181</v>
      </c>
      <c r="E207" s="215" t="s">
        <v>1</v>
      </c>
      <c r="F207" s="216" t="s">
        <v>113</v>
      </c>
      <c r="G207" s="214"/>
      <c r="H207" s="217">
        <v>645.38</v>
      </c>
      <c r="I207" s="218"/>
      <c r="J207" s="214"/>
      <c r="K207" s="214"/>
      <c r="L207" s="219"/>
      <c r="M207" s="220"/>
      <c r="N207" s="221"/>
      <c r="O207" s="221"/>
      <c r="P207" s="221"/>
      <c r="Q207" s="221"/>
      <c r="R207" s="221"/>
      <c r="S207" s="221"/>
      <c r="T207" s="222"/>
      <c r="AT207" s="223" t="s">
        <v>181</v>
      </c>
      <c r="AU207" s="223" t="s">
        <v>83</v>
      </c>
      <c r="AV207" s="14" t="s">
        <v>83</v>
      </c>
      <c r="AW207" s="14" t="s">
        <v>30</v>
      </c>
      <c r="AX207" s="14" t="s">
        <v>81</v>
      </c>
      <c r="AY207" s="223" t="s">
        <v>173</v>
      </c>
    </row>
    <row r="208" spans="1:65" s="2" customFormat="1" ht="24.2" customHeight="1">
      <c r="A208" s="34"/>
      <c r="B208" s="35"/>
      <c r="C208" s="188" t="s">
        <v>302</v>
      </c>
      <c r="D208" s="188" t="s">
        <v>175</v>
      </c>
      <c r="E208" s="189" t="s">
        <v>303</v>
      </c>
      <c r="F208" s="190" t="s">
        <v>304</v>
      </c>
      <c r="G208" s="191" t="s">
        <v>178</v>
      </c>
      <c r="H208" s="192">
        <v>894.31</v>
      </c>
      <c r="I208" s="193"/>
      <c r="J208" s="194">
        <f>ROUND(I208*H208,2)</f>
        <v>0</v>
      </c>
      <c r="K208" s="195"/>
      <c r="L208" s="39"/>
      <c r="M208" s="196" t="s">
        <v>1</v>
      </c>
      <c r="N208" s="197" t="s">
        <v>38</v>
      </c>
      <c r="O208" s="71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0" t="s">
        <v>179</v>
      </c>
      <c r="AT208" s="200" t="s">
        <v>175</v>
      </c>
      <c r="AU208" s="200" t="s">
        <v>83</v>
      </c>
      <c r="AY208" s="17" t="s">
        <v>173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17" t="s">
        <v>81</v>
      </c>
      <c r="BK208" s="201">
        <f>ROUND(I208*H208,2)</f>
        <v>0</v>
      </c>
      <c r="BL208" s="17" t="s">
        <v>179</v>
      </c>
      <c r="BM208" s="200" t="s">
        <v>305</v>
      </c>
    </row>
    <row r="209" spans="2:51" s="13" customFormat="1" ht="11.25">
      <c r="B209" s="202"/>
      <c r="C209" s="203"/>
      <c r="D209" s="204" t="s">
        <v>181</v>
      </c>
      <c r="E209" s="205" t="s">
        <v>1</v>
      </c>
      <c r="F209" s="206" t="s">
        <v>182</v>
      </c>
      <c r="G209" s="203"/>
      <c r="H209" s="205" t="s">
        <v>1</v>
      </c>
      <c r="I209" s="207"/>
      <c r="J209" s="203"/>
      <c r="K209" s="203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181</v>
      </c>
      <c r="AU209" s="212" t="s">
        <v>83</v>
      </c>
      <c r="AV209" s="13" t="s">
        <v>81</v>
      </c>
      <c r="AW209" s="13" t="s">
        <v>30</v>
      </c>
      <c r="AX209" s="13" t="s">
        <v>73</v>
      </c>
      <c r="AY209" s="212" t="s">
        <v>173</v>
      </c>
    </row>
    <row r="210" spans="2:51" s="13" customFormat="1" ht="11.25">
      <c r="B210" s="202"/>
      <c r="C210" s="203"/>
      <c r="D210" s="204" t="s">
        <v>181</v>
      </c>
      <c r="E210" s="205" t="s">
        <v>1</v>
      </c>
      <c r="F210" s="206" t="s">
        <v>306</v>
      </c>
      <c r="G210" s="203"/>
      <c r="H210" s="205" t="s">
        <v>1</v>
      </c>
      <c r="I210" s="207"/>
      <c r="J210" s="203"/>
      <c r="K210" s="203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181</v>
      </c>
      <c r="AU210" s="212" t="s">
        <v>83</v>
      </c>
      <c r="AV210" s="13" t="s">
        <v>81</v>
      </c>
      <c r="AW210" s="13" t="s">
        <v>30</v>
      </c>
      <c r="AX210" s="13" t="s">
        <v>73</v>
      </c>
      <c r="AY210" s="212" t="s">
        <v>173</v>
      </c>
    </row>
    <row r="211" spans="2:51" s="14" customFormat="1" ht="11.25">
      <c r="B211" s="213"/>
      <c r="C211" s="214"/>
      <c r="D211" s="204" t="s">
        <v>181</v>
      </c>
      <c r="E211" s="215" t="s">
        <v>1</v>
      </c>
      <c r="F211" s="216" t="s">
        <v>109</v>
      </c>
      <c r="G211" s="214"/>
      <c r="H211" s="217">
        <v>894.31</v>
      </c>
      <c r="I211" s="218"/>
      <c r="J211" s="214"/>
      <c r="K211" s="214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181</v>
      </c>
      <c r="AU211" s="223" t="s">
        <v>83</v>
      </c>
      <c r="AV211" s="14" t="s">
        <v>83</v>
      </c>
      <c r="AW211" s="14" t="s">
        <v>30</v>
      </c>
      <c r="AX211" s="14" t="s">
        <v>81</v>
      </c>
      <c r="AY211" s="223" t="s">
        <v>173</v>
      </c>
    </row>
    <row r="212" spans="1:65" s="2" customFormat="1" ht="24.2" customHeight="1">
      <c r="A212" s="34"/>
      <c r="B212" s="35"/>
      <c r="C212" s="188" t="s">
        <v>307</v>
      </c>
      <c r="D212" s="188" t="s">
        <v>175</v>
      </c>
      <c r="E212" s="189" t="s">
        <v>308</v>
      </c>
      <c r="F212" s="190" t="s">
        <v>309</v>
      </c>
      <c r="G212" s="191" t="s">
        <v>178</v>
      </c>
      <c r="H212" s="192">
        <v>25.15</v>
      </c>
      <c r="I212" s="193"/>
      <c r="J212" s="194">
        <f>ROUND(I212*H212,2)</f>
        <v>0</v>
      </c>
      <c r="K212" s="195"/>
      <c r="L212" s="39"/>
      <c r="M212" s="196" t="s">
        <v>1</v>
      </c>
      <c r="N212" s="197" t="s">
        <v>38</v>
      </c>
      <c r="O212" s="71"/>
      <c r="P212" s="198">
        <f>O212*H212</f>
        <v>0</v>
      </c>
      <c r="Q212" s="198">
        <v>0</v>
      </c>
      <c r="R212" s="198">
        <f>Q212*H212</f>
        <v>0</v>
      </c>
      <c r="S212" s="198">
        <v>0</v>
      </c>
      <c r="T212" s="19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0" t="s">
        <v>179</v>
      </c>
      <c r="AT212" s="200" t="s">
        <v>175</v>
      </c>
      <c r="AU212" s="200" t="s">
        <v>83</v>
      </c>
      <c r="AY212" s="17" t="s">
        <v>173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17" t="s">
        <v>81</v>
      </c>
      <c r="BK212" s="201">
        <f>ROUND(I212*H212,2)</f>
        <v>0</v>
      </c>
      <c r="BL212" s="17" t="s">
        <v>179</v>
      </c>
      <c r="BM212" s="200" t="s">
        <v>310</v>
      </c>
    </row>
    <row r="213" spans="2:51" s="13" customFormat="1" ht="11.25">
      <c r="B213" s="202"/>
      <c r="C213" s="203"/>
      <c r="D213" s="204" t="s">
        <v>181</v>
      </c>
      <c r="E213" s="205" t="s">
        <v>1</v>
      </c>
      <c r="F213" s="206" t="s">
        <v>182</v>
      </c>
      <c r="G213" s="203"/>
      <c r="H213" s="205" t="s">
        <v>1</v>
      </c>
      <c r="I213" s="207"/>
      <c r="J213" s="203"/>
      <c r="K213" s="203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181</v>
      </c>
      <c r="AU213" s="212" t="s">
        <v>83</v>
      </c>
      <c r="AV213" s="13" t="s">
        <v>81</v>
      </c>
      <c r="AW213" s="13" t="s">
        <v>30</v>
      </c>
      <c r="AX213" s="13" t="s">
        <v>73</v>
      </c>
      <c r="AY213" s="212" t="s">
        <v>173</v>
      </c>
    </row>
    <row r="214" spans="2:51" s="13" customFormat="1" ht="11.25">
      <c r="B214" s="202"/>
      <c r="C214" s="203"/>
      <c r="D214" s="204" t="s">
        <v>181</v>
      </c>
      <c r="E214" s="205" t="s">
        <v>1</v>
      </c>
      <c r="F214" s="206" t="s">
        <v>291</v>
      </c>
      <c r="G214" s="203"/>
      <c r="H214" s="205" t="s">
        <v>1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181</v>
      </c>
      <c r="AU214" s="212" t="s">
        <v>83</v>
      </c>
      <c r="AV214" s="13" t="s">
        <v>81</v>
      </c>
      <c r="AW214" s="13" t="s">
        <v>30</v>
      </c>
      <c r="AX214" s="13" t="s">
        <v>73</v>
      </c>
      <c r="AY214" s="212" t="s">
        <v>173</v>
      </c>
    </row>
    <row r="215" spans="2:51" s="14" customFormat="1" ht="11.25">
      <c r="B215" s="213"/>
      <c r="C215" s="214"/>
      <c r="D215" s="204" t="s">
        <v>181</v>
      </c>
      <c r="E215" s="215" t="s">
        <v>1</v>
      </c>
      <c r="F215" s="216" t="s">
        <v>117</v>
      </c>
      <c r="G215" s="214"/>
      <c r="H215" s="217">
        <v>25.15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181</v>
      </c>
      <c r="AU215" s="223" t="s">
        <v>83</v>
      </c>
      <c r="AV215" s="14" t="s">
        <v>83</v>
      </c>
      <c r="AW215" s="14" t="s">
        <v>30</v>
      </c>
      <c r="AX215" s="14" t="s">
        <v>81</v>
      </c>
      <c r="AY215" s="223" t="s">
        <v>173</v>
      </c>
    </row>
    <row r="216" spans="1:65" s="2" customFormat="1" ht="24.2" customHeight="1">
      <c r="A216" s="34"/>
      <c r="B216" s="35"/>
      <c r="C216" s="188" t="s">
        <v>311</v>
      </c>
      <c r="D216" s="188" t="s">
        <v>175</v>
      </c>
      <c r="E216" s="189" t="s">
        <v>312</v>
      </c>
      <c r="F216" s="190" t="s">
        <v>313</v>
      </c>
      <c r="G216" s="191" t="s">
        <v>178</v>
      </c>
      <c r="H216" s="192">
        <v>919.46</v>
      </c>
      <c r="I216" s="193"/>
      <c r="J216" s="194">
        <f>ROUND(I216*H216,2)</f>
        <v>0</v>
      </c>
      <c r="K216" s="195"/>
      <c r="L216" s="39"/>
      <c r="M216" s="196" t="s">
        <v>1</v>
      </c>
      <c r="N216" s="197" t="s">
        <v>38</v>
      </c>
      <c r="O216" s="71"/>
      <c r="P216" s="198">
        <f>O216*H216</f>
        <v>0</v>
      </c>
      <c r="Q216" s="198">
        <v>0</v>
      </c>
      <c r="R216" s="198">
        <f>Q216*H216</f>
        <v>0</v>
      </c>
      <c r="S216" s="198">
        <v>0</v>
      </c>
      <c r="T216" s="199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0" t="s">
        <v>179</v>
      </c>
      <c r="AT216" s="200" t="s">
        <v>175</v>
      </c>
      <c r="AU216" s="200" t="s">
        <v>83</v>
      </c>
      <c r="AY216" s="17" t="s">
        <v>173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7" t="s">
        <v>81</v>
      </c>
      <c r="BK216" s="201">
        <f>ROUND(I216*H216,2)</f>
        <v>0</v>
      </c>
      <c r="BL216" s="17" t="s">
        <v>179</v>
      </c>
      <c r="BM216" s="200" t="s">
        <v>314</v>
      </c>
    </row>
    <row r="217" spans="2:51" s="13" customFormat="1" ht="11.25">
      <c r="B217" s="202"/>
      <c r="C217" s="203"/>
      <c r="D217" s="204" t="s">
        <v>181</v>
      </c>
      <c r="E217" s="205" t="s">
        <v>1</v>
      </c>
      <c r="F217" s="206" t="s">
        <v>208</v>
      </c>
      <c r="G217" s="203"/>
      <c r="H217" s="205" t="s">
        <v>1</v>
      </c>
      <c r="I217" s="207"/>
      <c r="J217" s="203"/>
      <c r="K217" s="203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181</v>
      </c>
      <c r="AU217" s="212" t="s">
        <v>83</v>
      </c>
      <c r="AV217" s="13" t="s">
        <v>81</v>
      </c>
      <c r="AW217" s="13" t="s">
        <v>30</v>
      </c>
      <c r="AX217" s="13" t="s">
        <v>73</v>
      </c>
      <c r="AY217" s="212" t="s">
        <v>173</v>
      </c>
    </row>
    <row r="218" spans="2:51" s="14" customFormat="1" ht="11.25">
      <c r="B218" s="213"/>
      <c r="C218" s="214"/>
      <c r="D218" s="204" t="s">
        <v>181</v>
      </c>
      <c r="E218" s="215" t="s">
        <v>1</v>
      </c>
      <c r="F218" s="216" t="s">
        <v>108</v>
      </c>
      <c r="G218" s="214"/>
      <c r="H218" s="217">
        <v>919.46</v>
      </c>
      <c r="I218" s="218"/>
      <c r="J218" s="214"/>
      <c r="K218" s="214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181</v>
      </c>
      <c r="AU218" s="223" t="s">
        <v>83</v>
      </c>
      <c r="AV218" s="14" t="s">
        <v>83</v>
      </c>
      <c r="AW218" s="14" t="s">
        <v>30</v>
      </c>
      <c r="AX218" s="14" t="s">
        <v>81</v>
      </c>
      <c r="AY218" s="223" t="s">
        <v>173</v>
      </c>
    </row>
    <row r="219" spans="1:65" s="2" customFormat="1" ht="33" customHeight="1">
      <c r="A219" s="34"/>
      <c r="B219" s="35"/>
      <c r="C219" s="188" t="s">
        <v>315</v>
      </c>
      <c r="D219" s="188" t="s">
        <v>175</v>
      </c>
      <c r="E219" s="189" t="s">
        <v>316</v>
      </c>
      <c r="F219" s="190" t="s">
        <v>317</v>
      </c>
      <c r="G219" s="191" t="s">
        <v>178</v>
      </c>
      <c r="H219" s="192">
        <v>645.38</v>
      </c>
      <c r="I219" s="193"/>
      <c r="J219" s="194">
        <f>ROUND(I219*H219,2)</f>
        <v>0</v>
      </c>
      <c r="K219" s="195"/>
      <c r="L219" s="39"/>
      <c r="M219" s="196" t="s">
        <v>1</v>
      </c>
      <c r="N219" s="197" t="s">
        <v>38</v>
      </c>
      <c r="O219" s="71"/>
      <c r="P219" s="198">
        <f>O219*H219</f>
        <v>0</v>
      </c>
      <c r="Q219" s="198">
        <v>0</v>
      </c>
      <c r="R219" s="198">
        <f>Q219*H219</f>
        <v>0</v>
      </c>
      <c r="S219" s="198">
        <v>0</v>
      </c>
      <c r="T219" s="19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0" t="s">
        <v>179</v>
      </c>
      <c r="AT219" s="200" t="s">
        <v>175</v>
      </c>
      <c r="AU219" s="200" t="s">
        <v>83</v>
      </c>
      <c r="AY219" s="17" t="s">
        <v>173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17" t="s">
        <v>81</v>
      </c>
      <c r="BK219" s="201">
        <f>ROUND(I219*H219,2)</f>
        <v>0</v>
      </c>
      <c r="BL219" s="17" t="s">
        <v>179</v>
      </c>
      <c r="BM219" s="200" t="s">
        <v>318</v>
      </c>
    </row>
    <row r="220" spans="2:51" s="13" customFormat="1" ht="11.25">
      <c r="B220" s="202"/>
      <c r="C220" s="203"/>
      <c r="D220" s="204" t="s">
        <v>181</v>
      </c>
      <c r="E220" s="205" t="s">
        <v>1</v>
      </c>
      <c r="F220" s="206" t="s">
        <v>182</v>
      </c>
      <c r="G220" s="203"/>
      <c r="H220" s="205" t="s">
        <v>1</v>
      </c>
      <c r="I220" s="207"/>
      <c r="J220" s="203"/>
      <c r="K220" s="203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181</v>
      </c>
      <c r="AU220" s="212" t="s">
        <v>83</v>
      </c>
      <c r="AV220" s="13" t="s">
        <v>81</v>
      </c>
      <c r="AW220" s="13" t="s">
        <v>30</v>
      </c>
      <c r="AX220" s="13" t="s">
        <v>73</v>
      </c>
      <c r="AY220" s="212" t="s">
        <v>173</v>
      </c>
    </row>
    <row r="221" spans="2:51" s="13" customFormat="1" ht="11.25">
      <c r="B221" s="202"/>
      <c r="C221" s="203"/>
      <c r="D221" s="204" t="s">
        <v>181</v>
      </c>
      <c r="E221" s="205" t="s">
        <v>1</v>
      </c>
      <c r="F221" s="206" t="s">
        <v>301</v>
      </c>
      <c r="G221" s="203"/>
      <c r="H221" s="205" t="s">
        <v>1</v>
      </c>
      <c r="I221" s="207"/>
      <c r="J221" s="203"/>
      <c r="K221" s="203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181</v>
      </c>
      <c r="AU221" s="212" t="s">
        <v>83</v>
      </c>
      <c r="AV221" s="13" t="s">
        <v>81</v>
      </c>
      <c r="AW221" s="13" t="s">
        <v>30</v>
      </c>
      <c r="AX221" s="13" t="s">
        <v>73</v>
      </c>
      <c r="AY221" s="212" t="s">
        <v>173</v>
      </c>
    </row>
    <row r="222" spans="2:51" s="14" customFormat="1" ht="11.25">
      <c r="B222" s="213"/>
      <c r="C222" s="214"/>
      <c r="D222" s="204" t="s">
        <v>181</v>
      </c>
      <c r="E222" s="215" t="s">
        <v>1</v>
      </c>
      <c r="F222" s="216" t="s">
        <v>113</v>
      </c>
      <c r="G222" s="214"/>
      <c r="H222" s="217">
        <v>645.38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181</v>
      </c>
      <c r="AU222" s="223" t="s">
        <v>83</v>
      </c>
      <c r="AV222" s="14" t="s">
        <v>83</v>
      </c>
      <c r="AW222" s="14" t="s">
        <v>30</v>
      </c>
      <c r="AX222" s="14" t="s">
        <v>81</v>
      </c>
      <c r="AY222" s="223" t="s">
        <v>173</v>
      </c>
    </row>
    <row r="223" spans="1:65" s="2" customFormat="1" ht="24.2" customHeight="1">
      <c r="A223" s="34"/>
      <c r="B223" s="35"/>
      <c r="C223" s="188" t="s">
        <v>319</v>
      </c>
      <c r="D223" s="188" t="s">
        <v>175</v>
      </c>
      <c r="E223" s="189" t="s">
        <v>320</v>
      </c>
      <c r="F223" s="190" t="s">
        <v>321</v>
      </c>
      <c r="G223" s="191" t="s">
        <v>178</v>
      </c>
      <c r="H223" s="192">
        <v>645.38</v>
      </c>
      <c r="I223" s="193"/>
      <c r="J223" s="194">
        <f>ROUND(I223*H223,2)</f>
        <v>0</v>
      </c>
      <c r="K223" s="195"/>
      <c r="L223" s="39"/>
      <c r="M223" s="196" t="s">
        <v>1</v>
      </c>
      <c r="N223" s="197" t="s">
        <v>38</v>
      </c>
      <c r="O223" s="71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0" t="s">
        <v>179</v>
      </c>
      <c r="AT223" s="200" t="s">
        <v>175</v>
      </c>
      <c r="AU223" s="200" t="s">
        <v>83</v>
      </c>
      <c r="AY223" s="17" t="s">
        <v>173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7" t="s">
        <v>81</v>
      </c>
      <c r="BK223" s="201">
        <f>ROUND(I223*H223,2)</f>
        <v>0</v>
      </c>
      <c r="BL223" s="17" t="s">
        <v>179</v>
      </c>
      <c r="BM223" s="200" t="s">
        <v>322</v>
      </c>
    </row>
    <row r="224" spans="2:51" s="13" customFormat="1" ht="11.25">
      <c r="B224" s="202"/>
      <c r="C224" s="203"/>
      <c r="D224" s="204" t="s">
        <v>181</v>
      </c>
      <c r="E224" s="205" t="s">
        <v>1</v>
      </c>
      <c r="F224" s="206" t="s">
        <v>182</v>
      </c>
      <c r="G224" s="203"/>
      <c r="H224" s="205" t="s">
        <v>1</v>
      </c>
      <c r="I224" s="207"/>
      <c r="J224" s="203"/>
      <c r="K224" s="203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181</v>
      </c>
      <c r="AU224" s="212" t="s">
        <v>83</v>
      </c>
      <c r="AV224" s="13" t="s">
        <v>81</v>
      </c>
      <c r="AW224" s="13" t="s">
        <v>30</v>
      </c>
      <c r="AX224" s="13" t="s">
        <v>73</v>
      </c>
      <c r="AY224" s="212" t="s">
        <v>173</v>
      </c>
    </row>
    <row r="225" spans="2:51" s="13" customFormat="1" ht="11.25">
      <c r="B225" s="202"/>
      <c r="C225" s="203"/>
      <c r="D225" s="204" t="s">
        <v>181</v>
      </c>
      <c r="E225" s="205" t="s">
        <v>1</v>
      </c>
      <c r="F225" s="206" t="s">
        <v>301</v>
      </c>
      <c r="G225" s="203"/>
      <c r="H225" s="205" t="s">
        <v>1</v>
      </c>
      <c r="I225" s="207"/>
      <c r="J225" s="203"/>
      <c r="K225" s="203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181</v>
      </c>
      <c r="AU225" s="212" t="s">
        <v>83</v>
      </c>
      <c r="AV225" s="13" t="s">
        <v>81</v>
      </c>
      <c r="AW225" s="13" t="s">
        <v>30</v>
      </c>
      <c r="AX225" s="13" t="s">
        <v>73</v>
      </c>
      <c r="AY225" s="212" t="s">
        <v>173</v>
      </c>
    </row>
    <row r="226" spans="2:51" s="14" customFormat="1" ht="11.25">
      <c r="B226" s="213"/>
      <c r="C226" s="214"/>
      <c r="D226" s="204" t="s">
        <v>181</v>
      </c>
      <c r="E226" s="215" t="s">
        <v>1</v>
      </c>
      <c r="F226" s="216" t="s">
        <v>113</v>
      </c>
      <c r="G226" s="214"/>
      <c r="H226" s="217">
        <v>645.38</v>
      </c>
      <c r="I226" s="218"/>
      <c r="J226" s="214"/>
      <c r="K226" s="214"/>
      <c r="L226" s="219"/>
      <c r="M226" s="220"/>
      <c r="N226" s="221"/>
      <c r="O226" s="221"/>
      <c r="P226" s="221"/>
      <c r="Q226" s="221"/>
      <c r="R226" s="221"/>
      <c r="S226" s="221"/>
      <c r="T226" s="222"/>
      <c r="AT226" s="223" t="s">
        <v>181</v>
      </c>
      <c r="AU226" s="223" t="s">
        <v>83</v>
      </c>
      <c r="AV226" s="14" t="s">
        <v>83</v>
      </c>
      <c r="AW226" s="14" t="s">
        <v>30</v>
      </c>
      <c r="AX226" s="14" t="s">
        <v>81</v>
      </c>
      <c r="AY226" s="223" t="s">
        <v>173</v>
      </c>
    </row>
    <row r="227" spans="1:65" s="2" customFormat="1" ht="21.75" customHeight="1">
      <c r="A227" s="34"/>
      <c r="B227" s="35"/>
      <c r="C227" s="188" t="s">
        <v>323</v>
      </c>
      <c r="D227" s="188" t="s">
        <v>175</v>
      </c>
      <c r="E227" s="189" t="s">
        <v>324</v>
      </c>
      <c r="F227" s="190" t="s">
        <v>325</v>
      </c>
      <c r="G227" s="191" t="s">
        <v>178</v>
      </c>
      <c r="H227" s="192">
        <v>645.38</v>
      </c>
      <c r="I227" s="193"/>
      <c r="J227" s="194">
        <f>ROUND(I227*H227,2)</f>
        <v>0</v>
      </c>
      <c r="K227" s="195"/>
      <c r="L227" s="39"/>
      <c r="M227" s="196" t="s">
        <v>1</v>
      </c>
      <c r="N227" s="197" t="s">
        <v>38</v>
      </c>
      <c r="O227" s="71"/>
      <c r="P227" s="198">
        <f>O227*H227</f>
        <v>0</v>
      </c>
      <c r="Q227" s="198">
        <v>0</v>
      </c>
      <c r="R227" s="198">
        <f>Q227*H227</f>
        <v>0</v>
      </c>
      <c r="S227" s="198">
        <v>0</v>
      </c>
      <c r="T227" s="19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0" t="s">
        <v>179</v>
      </c>
      <c r="AT227" s="200" t="s">
        <v>175</v>
      </c>
      <c r="AU227" s="200" t="s">
        <v>83</v>
      </c>
      <c r="AY227" s="17" t="s">
        <v>173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7" t="s">
        <v>81</v>
      </c>
      <c r="BK227" s="201">
        <f>ROUND(I227*H227,2)</f>
        <v>0</v>
      </c>
      <c r="BL227" s="17" t="s">
        <v>179</v>
      </c>
      <c r="BM227" s="200" t="s">
        <v>326</v>
      </c>
    </row>
    <row r="228" spans="2:51" s="13" customFormat="1" ht="11.25">
      <c r="B228" s="202"/>
      <c r="C228" s="203"/>
      <c r="D228" s="204" t="s">
        <v>181</v>
      </c>
      <c r="E228" s="205" t="s">
        <v>1</v>
      </c>
      <c r="F228" s="206" t="s">
        <v>182</v>
      </c>
      <c r="G228" s="203"/>
      <c r="H228" s="205" t="s">
        <v>1</v>
      </c>
      <c r="I228" s="207"/>
      <c r="J228" s="203"/>
      <c r="K228" s="203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181</v>
      </c>
      <c r="AU228" s="212" t="s">
        <v>83</v>
      </c>
      <c r="AV228" s="13" t="s">
        <v>81</v>
      </c>
      <c r="AW228" s="13" t="s">
        <v>30</v>
      </c>
      <c r="AX228" s="13" t="s">
        <v>73</v>
      </c>
      <c r="AY228" s="212" t="s">
        <v>173</v>
      </c>
    </row>
    <row r="229" spans="2:51" s="13" customFormat="1" ht="11.25">
      <c r="B229" s="202"/>
      <c r="C229" s="203"/>
      <c r="D229" s="204" t="s">
        <v>181</v>
      </c>
      <c r="E229" s="205" t="s">
        <v>1</v>
      </c>
      <c r="F229" s="206" t="s">
        <v>301</v>
      </c>
      <c r="G229" s="203"/>
      <c r="H229" s="205" t="s">
        <v>1</v>
      </c>
      <c r="I229" s="207"/>
      <c r="J229" s="203"/>
      <c r="K229" s="203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181</v>
      </c>
      <c r="AU229" s="212" t="s">
        <v>83</v>
      </c>
      <c r="AV229" s="13" t="s">
        <v>81</v>
      </c>
      <c r="AW229" s="13" t="s">
        <v>30</v>
      </c>
      <c r="AX229" s="13" t="s">
        <v>73</v>
      </c>
      <c r="AY229" s="212" t="s">
        <v>173</v>
      </c>
    </row>
    <row r="230" spans="2:51" s="14" customFormat="1" ht="11.25">
      <c r="B230" s="213"/>
      <c r="C230" s="214"/>
      <c r="D230" s="204" t="s">
        <v>181</v>
      </c>
      <c r="E230" s="215" t="s">
        <v>1</v>
      </c>
      <c r="F230" s="216" t="s">
        <v>113</v>
      </c>
      <c r="G230" s="214"/>
      <c r="H230" s="217">
        <v>645.38</v>
      </c>
      <c r="I230" s="218"/>
      <c r="J230" s="214"/>
      <c r="K230" s="214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181</v>
      </c>
      <c r="AU230" s="223" t="s">
        <v>83</v>
      </c>
      <c r="AV230" s="14" t="s">
        <v>83</v>
      </c>
      <c r="AW230" s="14" t="s">
        <v>30</v>
      </c>
      <c r="AX230" s="14" t="s">
        <v>81</v>
      </c>
      <c r="AY230" s="223" t="s">
        <v>173</v>
      </c>
    </row>
    <row r="231" spans="1:65" s="2" customFormat="1" ht="33" customHeight="1">
      <c r="A231" s="34"/>
      <c r="B231" s="35"/>
      <c r="C231" s="188" t="s">
        <v>327</v>
      </c>
      <c r="D231" s="188" t="s">
        <v>175</v>
      </c>
      <c r="E231" s="189" t="s">
        <v>328</v>
      </c>
      <c r="F231" s="190" t="s">
        <v>329</v>
      </c>
      <c r="G231" s="191" t="s">
        <v>178</v>
      </c>
      <c r="H231" s="192">
        <v>645.38</v>
      </c>
      <c r="I231" s="193"/>
      <c r="J231" s="194">
        <f>ROUND(I231*H231,2)</f>
        <v>0</v>
      </c>
      <c r="K231" s="195"/>
      <c r="L231" s="39"/>
      <c r="M231" s="196" t="s">
        <v>1</v>
      </c>
      <c r="N231" s="197" t="s">
        <v>38</v>
      </c>
      <c r="O231" s="71"/>
      <c r="P231" s="198">
        <f>O231*H231</f>
        <v>0</v>
      </c>
      <c r="Q231" s="198">
        <v>0</v>
      </c>
      <c r="R231" s="198">
        <f>Q231*H231</f>
        <v>0</v>
      </c>
      <c r="S231" s="198">
        <v>0</v>
      </c>
      <c r="T231" s="199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0" t="s">
        <v>179</v>
      </c>
      <c r="AT231" s="200" t="s">
        <v>175</v>
      </c>
      <c r="AU231" s="200" t="s">
        <v>83</v>
      </c>
      <c r="AY231" s="17" t="s">
        <v>173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17" t="s">
        <v>81</v>
      </c>
      <c r="BK231" s="201">
        <f>ROUND(I231*H231,2)</f>
        <v>0</v>
      </c>
      <c r="BL231" s="17" t="s">
        <v>179</v>
      </c>
      <c r="BM231" s="200" t="s">
        <v>330</v>
      </c>
    </row>
    <row r="232" spans="2:51" s="13" customFormat="1" ht="11.25">
      <c r="B232" s="202"/>
      <c r="C232" s="203"/>
      <c r="D232" s="204" t="s">
        <v>181</v>
      </c>
      <c r="E232" s="205" t="s">
        <v>1</v>
      </c>
      <c r="F232" s="206" t="s">
        <v>182</v>
      </c>
      <c r="G232" s="203"/>
      <c r="H232" s="205" t="s">
        <v>1</v>
      </c>
      <c r="I232" s="207"/>
      <c r="J232" s="203"/>
      <c r="K232" s="203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181</v>
      </c>
      <c r="AU232" s="212" t="s">
        <v>83</v>
      </c>
      <c r="AV232" s="13" t="s">
        <v>81</v>
      </c>
      <c r="AW232" s="13" t="s">
        <v>30</v>
      </c>
      <c r="AX232" s="13" t="s">
        <v>73</v>
      </c>
      <c r="AY232" s="212" t="s">
        <v>173</v>
      </c>
    </row>
    <row r="233" spans="2:51" s="13" customFormat="1" ht="11.25">
      <c r="B233" s="202"/>
      <c r="C233" s="203"/>
      <c r="D233" s="204" t="s">
        <v>181</v>
      </c>
      <c r="E233" s="205" t="s">
        <v>1</v>
      </c>
      <c r="F233" s="206" t="s">
        <v>301</v>
      </c>
      <c r="G233" s="203"/>
      <c r="H233" s="205" t="s">
        <v>1</v>
      </c>
      <c r="I233" s="207"/>
      <c r="J233" s="203"/>
      <c r="K233" s="203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181</v>
      </c>
      <c r="AU233" s="212" t="s">
        <v>83</v>
      </c>
      <c r="AV233" s="13" t="s">
        <v>81</v>
      </c>
      <c r="AW233" s="13" t="s">
        <v>30</v>
      </c>
      <c r="AX233" s="13" t="s">
        <v>73</v>
      </c>
      <c r="AY233" s="212" t="s">
        <v>173</v>
      </c>
    </row>
    <row r="234" spans="2:51" s="14" customFormat="1" ht="11.25">
      <c r="B234" s="213"/>
      <c r="C234" s="214"/>
      <c r="D234" s="204" t="s">
        <v>181</v>
      </c>
      <c r="E234" s="215" t="s">
        <v>1</v>
      </c>
      <c r="F234" s="216" t="s">
        <v>113</v>
      </c>
      <c r="G234" s="214"/>
      <c r="H234" s="217">
        <v>645.38</v>
      </c>
      <c r="I234" s="218"/>
      <c r="J234" s="214"/>
      <c r="K234" s="214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181</v>
      </c>
      <c r="AU234" s="223" t="s">
        <v>83</v>
      </c>
      <c r="AV234" s="14" t="s">
        <v>83</v>
      </c>
      <c r="AW234" s="14" t="s">
        <v>30</v>
      </c>
      <c r="AX234" s="14" t="s">
        <v>81</v>
      </c>
      <c r="AY234" s="223" t="s">
        <v>173</v>
      </c>
    </row>
    <row r="235" spans="1:65" s="2" customFormat="1" ht="24.2" customHeight="1">
      <c r="A235" s="34"/>
      <c r="B235" s="35"/>
      <c r="C235" s="188" t="s">
        <v>331</v>
      </c>
      <c r="D235" s="188" t="s">
        <v>175</v>
      </c>
      <c r="E235" s="189" t="s">
        <v>332</v>
      </c>
      <c r="F235" s="190" t="s">
        <v>333</v>
      </c>
      <c r="G235" s="191" t="s">
        <v>178</v>
      </c>
      <c r="H235" s="192">
        <v>14.56</v>
      </c>
      <c r="I235" s="193"/>
      <c r="J235" s="194">
        <f>ROUND(I235*H235,2)</f>
        <v>0</v>
      </c>
      <c r="K235" s="195"/>
      <c r="L235" s="39"/>
      <c r="M235" s="196" t="s">
        <v>1</v>
      </c>
      <c r="N235" s="197" t="s">
        <v>38</v>
      </c>
      <c r="O235" s="71"/>
      <c r="P235" s="198">
        <f>O235*H235</f>
        <v>0</v>
      </c>
      <c r="Q235" s="198">
        <v>0.08922</v>
      </c>
      <c r="R235" s="198">
        <f>Q235*H235</f>
        <v>1.2990431999999998</v>
      </c>
      <c r="S235" s="198">
        <v>0</v>
      </c>
      <c r="T235" s="19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0" t="s">
        <v>179</v>
      </c>
      <c r="AT235" s="200" t="s">
        <v>175</v>
      </c>
      <c r="AU235" s="200" t="s">
        <v>83</v>
      </c>
      <c r="AY235" s="17" t="s">
        <v>173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17" t="s">
        <v>81</v>
      </c>
      <c r="BK235" s="201">
        <f>ROUND(I235*H235,2)</f>
        <v>0</v>
      </c>
      <c r="BL235" s="17" t="s">
        <v>179</v>
      </c>
      <c r="BM235" s="200" t="s">
        <v>334</v>
      </c>
    </row>
    <row r="236" spans="2:51" s="13" customFormat="1" ht="11.25">
      <c r="B236" s="202"/>
      <c r="C236" s="203"/>
      <c r="D236" s="204" t="s">
        <v>181</v>
      </c>
      <c r="E236" s="205" t="s">
        <v>1</v>
      </c>
      <c r="F236" s="206" t="s">
        <v>182</v>
      </c>
      <c r="G236" s="203"/>
      <c r="H236" s="205" t="s">
        <v>1</v>
      </c>
      <c r="I236" s="207"/>
      <c r="J236" s="203"/>
      <c r="K236" s="203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181</v>
      </c>
      <c r="AU236" s="212" t="s">
        <v>83</v>
      </c>
      <c r="AV236" s="13" t="s">
        <v>81</v>
      </c>
      <c r="AW236" s="13" t="s">
        <v>30</v>
      </c>
      <c r="AX236" s="13" t="s">
        <v>73</v>
      </c>
      <c r="AY236" s="212" t="s">
        <v>173</v>
      </c>
    </row>
    <row r="237" spans="2:51" s="13" customFormat="1" ht="11.25">
      <c r="B237" s="202"/>
      <c r="C237" s="203"/>
      <c r="D237" s="204" t="s">
        <v>181</v>
      </c>
      <c r="E237" s="205" t="s">
        <v>1</v>
      </c>
      <c r="F237" s="206" t="s">
        <v>184</v>
      </c>
      <c r="G237" s="203"/>
      <c r="H237" s="205" t="s">
        <v>1</v>
      </c>
      <c r="I237" s="207"/>
      <c r="J237" s="203"/>
      <c r="K237" s="203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181</v>
      </c>
      <c r="AU237" s="212" t="s">
        <v>83</v>
      </c>
      <c r="AV237" s="13" t="s">
        <v>81</v>
      </c>
      <c r="AW237" s="13" t="s">
        <v>30</v>
      </c>
      <c r="AX237" s="13" t="s">
        <v>73</v>
      </c>
      <c r="AY237" s="212" t="s">
        <v>173</v>
      </c>
    </row>
    <row r="238" spans="2:51" s="14" customFormat="1" ht="11.25">
      <c r="B238" s="213"/>
      <c r="C238" s="214"/>
      <c r="D238" s="204" t="s">
        <v>181</v>
      </c>
      <c r="E238" s="215" t="s">
        <v>1</v>
      </c>
      <c r="F238" s="216" t="s">
        <v>123</v>
      </c>
      <c r="G238" s="214"/>
      <c r="H238" s="217">
        <v>14.56</v>
      </c>
      <c r="I238" s="218"/>
      <c r="J238" s="214"/>
      <c r="K238" s="214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181</v>
      </c>
      <c r="AU238" s="223" t="s">
        <v>83</v>
      </c>
      <c r="AV238" s="14" t="s">
        <v>83</v>
      </c>
      <c r="AW238" s="14" t="s">
        <v>30</v>
      </c>
      <c r="AX238" s="14" t="s">
        <v>81</v>
      </c>
      <c r="AY238" s="223" t="s">
        <v>173</v>
      </c>
    </row>
    <row r="239" spans="1:65" s="2" customFormat="1" ht="21.75" customHeight="1">
      <c r="A239" s="34"/>
      <c r="B239" s="35"/>
      <c r="C239" s="224" t="s">
        <v>335</v>
      </c>
      <c r="D239" s="224" t="s">
        <v>249</v>
      </c>
      <c r="E239" s="225" t="s">
        <v>336</v>
      </c>
      <c r="F239" s="226" t="s">
        <v>337</v>
      </c>
      <c r="G239" s="227" t="s">
        <v>178</v>
      </c>
      <c r="H239" s="228">
        <v>14.997</v>
      </c>
      <c r="I239" s="229"/>
      <c r="J239" s="230">
        <f>ROUND(I239*H239,2)</f>
        <v>0</v>
      </c>
      <c r="K239" s="231"/>
      <c r="L239" s="232"/>
      <c r="M239" s="233" t="s">
        <v>1</v>
      </c>
      <c r="N239" s="234" t="s">
        <v>38</v>
      </c>
      <c r="O239" s="71"/>
      <c r="P239" s="198">
        <f>O239*H239</f>
        <v>0</v>
      </c>
      <c r="Q239" s="198">
        <v>0.131</v>
      </c>
      <c r="R239" s="198">
        <f>Q239*H239</f>
        <v>1.964607</v>
      </c>
      <c r="S239" s="198">
        <v>0</v>
      </c>
      <c r="T239" s="199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0" t="s">
        <v>216</v>
      </c>
      <c r="AT239" s="200" t="s">
        <v>249</v>
      </c>
      <c r="AU239" s="200" t="s">
        <v>83</v>
      </c>
      <c r="AY239" s="17" t="s">
        <v>173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17" t="s">
        <v>81</v>
      </c>
      <c r="BK239" s="201">
        <f>ROUND(I239*H239,2)</f>
        <v>0</v>
      </c>
      <c r="BL239" s="17" t="s">
        <v>179</v>
      </c>
      <c r="BM239" s="200" t="s">
        <v>338</v>
      </c>
    </row>
    <row r="240" spans="2:51" s="14" customFormat="1" ht="11.25">
      <c r="B240" s="213"/>
      <c r="C240" s="214"/>
      <c r="D240" s="204" t="s">
        <v>181</v>
      </c>
      <c r="E240" s="214"/>
      <c r="F240" s="216" t="s">
        <v>339</v>
      </c>
      <c r="G240" s="214"/>
      <c r="H240" s="217">
        <v>14.997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181</v>
      </c>
      <c r="AU240" s="223" t="s">
        <v>83</v>
      </c>
      <c r="AV240" s="14" t="s">
        <v>83</v>
      </c>
      <c r="AW240" s="14" t="s">
        <v>4</v>
      </c>
      <c r="AX240" s="14" t="s">
        <v>81</v>
      </c>
      <c r="AY240" s="223" t="s">
        <v>173</v>
      </c>
    </row>
    <row r="241" spans="1:65" s="2" customFormat="1" ht="24.2" customHeight="1">
      <c r="A241" s="34"/>
      <c r="B241" s="35"/>
      <c r="C241" s="188" t="s">
        <v>340</v>
      </c>
      <c r="D241" s="188" t="s">
        <v>175</v>
      </c>
      <c r="E241" s="189" t="s">
        <v>341</v>
      </c>
      <c r="F241" s="190" t="s">
        <v>342</v>
      </c>
      <c r="G241" s="191" t="s">
        <v>178</v>
      </c>
      <c r="H241" s="192">
        <v>234.37</v>
      </c>
      <c r="I241" s="193"/>
      <c r="J241" s="194">
        <f>ROUND(I241*H241,2)</f>
        <v>0</v>
      </c>
      <c r="K241" s="195"/>
      <c r="L241" s="39"/>
      <c r="M241" s="196" t="s">
        <v>1</v>
      </c>
      <c r="N241" s="197" t="s">
        <v>38</v>
      </c>
      <c r="O241" s="71"/>
      <c r="P241" s="198">
        <f>O241*H241</f>
        <v>0</v>
      </c>
      <c r="Q241" s="198">
        <v>0.11162</v>
      </c>
      <c r="R241" s="198">
        <f>Q241*H241</f>
        <v>26.1603794</v>
      </c>
      <c r="S241" s="198">
        <v>0</v>
      </c>
      <c r="T241" s="19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0" t="s">
        <v>179</v>
      </c>
      <c r="AT241" s="200" t="s">
        <v>175</v>
      </c>
      <c r="AU241" s="200" t="s">
        <v>83</v>
      </c>
      <c r="AY241" s="17" t="s">
        <v>173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17" t="s">
        <v>81</v>
      </c>
      <c r="BK241" s="201">
        <f>ROUND(I241*H241,2)</f>
        <v>0</v>
      </c>
      <c r="BL241" s="17" t="s">
        <v>179</v>
      </c>
      <c r="BM241" s="200" t="s">
        <v>343</v>
      </c>
    </row>
    <row r="242" spans="2:51" s="13" customFormat="1" ht="11.25">
      <c r="B242" s="202"/>
      <c r="C242" s="203"/>
      <c r="D242" s="204" t="s">
        <v>181</v>
      </c>
      <c r="E242" s="205" t="s">
        <v>1</v>
      </c>
      <c r="F242" s="206" t="s">
        <v>182</v>
      </c>
      <c r="G242" s="203"/>
      <c r="H242" s="205" t="s">
        <v>1</v>
      </c>
      <c r="I242" s="207"/>
      <c r="J242" s="203"/>
      <c r="K242" s="203"/>
      <c r="L242" s="208"/>
      <c r="M242" s="209"/>
      <c r="N242" s="210"/>
      <c r="O242" s="210"/>
      <c r="P242" s="210"/>
      <c r="Q242" s="210"/>
      <c r="R242" s="210"/>
      <c r="S242" s="210"/>
      <c r="T242" s="211"/>
      <c r="AT242" s="212" t="s">
        <v>181</v>
      </c>
      <c r="AU242" s="212" t="s">
        <v>83</v>
      </c>
      <c r="AV242" s="13" t="s">
        <v>81</v>
      </c>
      <c r="AW242" s="13" t="s">
        <v>30</v>
      </c>
      <c r="AX242" s="13" t="s">
        <v>73</v>
      </c>
      <c r="AY242" s="212" t="s">
        <v>173</v>
      </c>
    </row>
    <row r="243" spans="2:51" s="13" customFormat="1" ht="11.25">
      <c r="B243" s="202"/>
      <c r="C243" s="203"/>
      <c r="D243" s="204" t="s">
        <v>181</v>
      </c>
      <c r="E243" s="205" t="s">
        <v>1</v>
      </c>
      <c r="F243" s="206" t="s">
        <v>296</v>
      </c>
      <c r="G243" s="203"/>
      <c r="H243" s="205" t="s">
        <v>1</v>
      </c>
      <c r="I243" s="207"/>
      <c r="J243" s="203"/>
      <c r="K243" s="203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181</v>
      </c>
      <c r="AU243" s="212" t="s">
        <v>83</v>
      </c>
      <c r="AV243" s="13" t="s">
        <v>81</v>
      </c>
      <c r="AW243" s="13" t="s">
        <v>30</v>
      </c>
      <c r="AX243" s="13" t="s">
        <v>73</v>
      </c>
      <c r="AY243" s="212" t="s">
        <v>173</v>
      </c>
    </row>
    <row r="244" spans="2:51" s="14" customFormat="1" ht="11.25">
      <c r="B244" s="213"/>
      <c r="C244" s="214"/>
      <c r="D244" s="204" t="s">
        <v>181</v>
      </c>
      <c r="E244" s="215" t="s">
        <v>1</v>
      </c>
      <c r="F244" s="216" t="s">
        <v>120</v>
      </c>
      <c r="G244" s="214"/>
      <c r="H244" s="217">
        <v>234.37</v>
      </c>
      <c r="I244" s="218"/>
      <c r="J244" s="214"/>
      <c r="K244" s="214"/>
      <c r="L244" s="219"/>
      <c r="M244" s="220"/>
      <c r="N244" s="221"/>
      <c r="O244" s="221"/>
      <c r="P244" s="221"/>
      <c r="Q244" s="221"/>
      <c r="R244" s="221"/>
      <c r="S244" s="221"/>
      <c r="T244" s="222"/>
      <c r="AT244" s="223" t="s">
        <v>181</v>
      </c>
      <c r="AU244" s="223" t="s">
        <v>83</v>
      </c>
      <c r="AV244" s="14" t="s">
        <v>83</v>
      </c>
      <c r="AW244" s="14" t="s">
        <v>30</v>
      </c>
      <c r="AX244" s="14" t="s">
        <v>81</v>
      </c>
      <c r="AY244" s="223" t="s">
        <v>173</v>
      </c>
    </row>
    <row r="245" spans="1:65" s="2" customFormat="1" ht="21.75" customHeight="1">
      <c r="A245" s="34"/>
      <c r="B245" s="35"/>
      <c r="C245" s="224" t="s">
        <v>344</v>
      </c>
      <c r="D245" s="224" t="s">
        <v>249</v>
      </c>
      <c r="E245" s="225" t="s">
        <v>345</v>
      </c>
      <c r="F245" s="226" t="s">
        <v>346</v>
      </c>
      <c r="G245" s="227" t="s">
        <v>178</v>
      </c>
      <c r="H245" s="228">
        <v>241.401</v>
      </c>
      <c r="I245" s="229"/>
      <c r="J245" s="230">
        <f>ROUND(I245*H245,2)</f>
        <v>0</v>
      </c>
      <c r="K245" s="231"/>
      <c r="L245" s="232"/>
      <c r="M245" s="233" t="s">
        <v>1</v>
      </c>
      <c r="N245" s="234" t="s">
        <v>38</v>
      </c>
      <c r="O245" s="71"/>
      <c r="P245" s="198">
        <f>O245*H245</f>
        <v>0</v>
      </c>
      <c r="Q245" s="198">
        <v>0.176</v>
      </c>
      <c r="R245" s="198">
        <f>Q245*H245</f>
        <v>42.486576</v>
      </c>
      <c r="S245" s="198">
        <v>0</v>
      </c>
      <c r="T245" s="19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0" t="s">
        <v>216</v>
      </c>
      <c r="AT245" s="200" t="s">
        <v>249</v>
      </c>
      <c r="AU245" s="200" t="s">
        <v>83</v>
      </c>
      <c r="AY245" s="17" t="s">
        <v>173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17" t="s">
        <v>81</v>
      </c>
      <c r="BK245" s="201">
        <f>ROUND(I245*H245,2)</f>
        <v>0</v>
      </c>
      <c r="BL245" s="17" t="s">
        <v>179</v>
      </c>
      <c r="BM245" s="200" t="s">
        <v>347</v>
      </c>
    </row>
    <row r="246" spans="2:51" s="14" customFormat="1" ht="11.25">
      <c r="B246" s="213"/>
      <c r="C246" s="214"/>
      <c r="D246" s="204" t="s">
        <v>181</v>
      </c>
      <c r="E246" s="214"/>
      <c r="F246" s="216" t="s">
        <v>348</v>
      </c>
      <c r="G246" s="214"/>
      <c r="H246" s="217">
        <v>241.401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181</v>
      </c>
      <c r="AU246" s="223" t="s">
        <v>83</v>
      </c>
      <c r="AV246" s="14" t="s">
        <v>83</v>
      </c>
      <c r="AW246" s="14" t="s">
        <v>4</v>
      </c>
      <c r="AX246" s="14" t="s">
        <v>81</v>
      </c>
      <c r="AY246" s="223" t="s">
        <v>173</v>
      </c>
    </row>
    <row r="247" spans="1:65" s="2" customFormat="1" ht="24.2" customHeight="1">
      <c r="A247" s="34"/>
      <c r="B247" s="35"/>
      <c r="C247" s="188" t="s">
        <v>349</v>
      </c>
      <c r="D247" s="188" t="s">
        <v>175</v>
      </c>
      <c r="E247" s="189" t="s">
        <v>350</v>
      </c>
      <c r="F247" s="190" t="s">
        <v>351</v>
      </c>
      <c r="G247" s="191" t="s">
        <v>178</v>
      </c>
      <c r="H247" s="192">
        <v>120</v>
      </c>
      <c r="I247" s="193"/>
      <c r="J247" s="194">
        <f>ROUND(I247*H247,2)</f>
        <v>0</v>
      </c>
      <c r="K247" s="195"/>
      <c r="L247" s="39"/>
      <c r="M247" s="196" t="s">
        <v>1</v>
      </c>
      <c r="N247" s="197" t="s">
        <v>38</v>
      </c>
      <c r="O247" s="71"/>
      <c r="P247" s="198">
        <f>O247*H247</f>
        <v>0</v>
      </c>
      <c r="Q247" s="198">
        <v>0.02256</v>
      </c>
      <c r="R247" s="198">
        <f>Q247*H247</f>
        <v>2.7072</v>
      </c>
      <c r="S247" s="198">
        <v>0</v>
      </c>
      <c r="T247" s="199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0" t="s">
        <v>179</v>
      </c>
      <c r="AT247" s="200" t="s">
        <v>175</v>
      </c>
      <c r="AU247" s="200" t="s">
        <v>83</v>
      </c>
      <c r="AY247" s="17" t="s">
        <v>173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17" t="s">
        <v>81</v>
      </c>
      <c r="BK247" s="201">
        <f>ROUND(I247*H247,2)</f>
        <v>0</v>
      </c>
      <c r="BL247" s="17" t="s">
        <v>179</v>
      </c>
      <c r="BM247" s="200" t="s">
        <v>352</v>
      </c>
    </row>
    <row r="248" spans="2:51" s="14" customFormat="1" ht="11.25">
      <c r="B248" s="213"/>
      <c r="C248" s="214"/>
      <c r="D248" s="204" t="s">
        <v>181</v>
      </c>
      <c r="E248" s="215" t="s">
        <v>1</v>
      </c>
      <c r="F248" s="216" t="s">
        <v>353</v>
      </c>
      <c r="G248" s="214"/>
      <c r="H248" s="217">
        <v>120</v>
      </c>
      <c r="I248" s="218"/>
      <c r="J248" s="214"/>
      <c r="K248" s="214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181</v>
      </c>
      <c r="AU248" s="223" t="s">
        <v>83</v>
      </c>
      <c r="AV248" s="14" t="s">
        <v>83</v>
      </c>
      <c r="AW248" s="14" t="s">
        <v>30</v>
      </c>
      <c r="AX248" s="14" t="s">
        <v>81</v>
      </c>
      <c r="AY248" s="223" t="s">
        <v>173</v>
      </c>
    </row>
    <row r="249" spans="1:65" s="2" customFormat="1" ht="24.2" customHeight="1">
      <c r="A249" s="34"/>
      <c r="B249" s="35"/>
      <c r="C249" s="188" t="s">
        <v>354</v>
      </c>
      <c r="D249" s="188" t="s">
        <v>175</v>
      </c>
      <c r="E249" s="189" t="s">
        <v>355</v>
      </c>
      <c r="F249" s="190" t="s">
        <v>356</v>
      </c>
      <c r="G249" s="191" t="s">
        <v>178</v>
      </c>
      <c r="H249" s="192">
        <v>4.8</v>
      </c>
      <c r="I249" s="193"/>
      <c r="J249" s="194">
        <f>ROUND(I249*H249,2)</f>
        <v>0</v>
      </c>
      <c r="K249" s="195"/>
      <c r="L249" s="39"/>
      <c r="M249" s="196" t="s">
        <v>1</v>
      </c>
      <c r="N249" s="197" t="s">
        <v>38</v>
      </c>
      <c r="O249" s="71"/>
      <c r="P249" s="198">
        <f>O249*H249</f>
        <v>0</v>
      </c>
      <c r="Q249" s="198">
        <v>0.8566</v>
      </c>
      <c r="R249" s="198">
        <f>Q249*H249</f>
        <v>4.11168</v>
      </c>
      <c r="S249" s="198">
        <v>0</v>
      </c>
      <c r="T249" s="199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0" t="s">
        <v>179</v>
      </c>
      <c r="AT249" s="200" t="s">
        <v>175</v>
      </c>
      <c r="AU249" s="200" t="s">
        <v>83</v>
      </c>
      <c r="AY249" s="17" t="s">
        <v>173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17" t="s">
        <v>81</v>
      </c>
      <c r="BK249" s="201">
        <f>ROUND(I249*H249,2)</f>
        <v>0</v>
      </c>
      <c r="BL249" s="17" t="s">
        <v>179</v>
      </c>
      <c r="BM249" s="200" t="s">
        <v>357</v>
      </c>
    </row>
    <row r="250" spans="2:51" s="13" customFormat="1" ht="11.25">
      <c r="B250" s="202"/>
      <c r="C250" s="203"/>
      <c r="D250" s="204" t="s">
        <v>181</v>
      </c>
      <c r="E250" s="205" t="s">
        <v>1</v>
      </c>
      <c r="F250" s="206" t="s">
        <v>358</v>
      </c>
      <c r="G250" s="203"/>
      <c r="H250" s="205" t="s">
        <v>1</v>
      </c>
      <c r="I250" s="207"/>
      <c r="J250" s="203"/>
      <c r="K250" s="203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181</v>
      </c>
      <c r="AU250" s="212" t="s">
        <v>83</v>
      </c>
      <c r="AV250" s="13" t="s">
        <v>81</v>
      </c>
      <c r="AW250" s="13" t="s">
        <v>30</v>
      </c>
      <c r="AX250" s="13" t="s">
        <v>73</v>
      </c>
      <c r="AY250" s="212" t="s">
        <v>173</v>
      </c>
    </row>
    <row r="251" spans="2:51" s="14" customFormat="1" ht="11.25">
      <c r="B251" s="213"/>
      <c r="C251" s="214"/>
      <c r="D251" s="204" t="s">
        <v>181</v>
      </c>
      <c r="E251" s="215" t="s">
        <v>1</v>
      </c>
      <c r="F251" s="216" t="s">
        <v>359</v>
      </c>
      <c r="G251" s="214"/>
      <c r="H251" s="217">
        <v>4.8</v>
      </c>
      <c r="I251" s="218"/>
      <c r="J251" s="214"/>
      <c r="K251" s="214"/>
      <c r="L251" s="219"/>
      <c r="M251" s="220"/>
      <c r="N251" s="221"/>
      <c r="O251" s="221"/>
      <c r="P251" s="221"/>
      <c r="Q251" s="221"/>
      <c r="R251" s="221"/>
      <c r="S251" s="221"/>
      <c r="T251" s="222"/>
      <c r="AT251" s="223" t="s">
        <v>181</v>
      </c>
      <c r="AU251" s="223" t="s">
        <v>83</v>
      </c>
      <c r="AV251" s="14" t="s">
        <v>83</v>
      </c>
      <c r="AW251" s="14" t="s">
        <v>30</v>
      </c>
      <c r="AX251" s="14" t="s">
        <v>81</v>
      </c>
      <c r="AY251" s="223" t="s">
        <v>173</v>
      </c>
    </row>
    <row r="252" spans="2:63" s="12" customFormat="1" ht="22.9" customHeight="1">
      <c r="B252" s="172"/>
      <c r="C252" s="173"/>
      <c r="D252" s="174" t="s">
        <v>72</v>
      </c>
      <c r="E252" s="186" t="s">
        <v>222</v>
      </c>
      <c r="F252" s="186" t="s">
        <v>360</v>
      </c>
      <c r="G252" s="173"/>
      <c r="H252" s="173"/>
      <c r="I252" s="176"/>
      <c r="J252" s="187">
        <f>BK252</f>
        <v>0</v>
      </c>
      <c r="K252" s="173"/>
      <c r="L252" s="178"/>
      <c r="M252" s="179"/>
      <c r="N252" s="180"/>
      <c r="O252" s="180"/>
      <c r="P252" s="181">
        <f>SUM(P253:P273)</f>
        <v>0</v>
      </c>
      <c r="Q252" s="180"/>
      <c r="R252" s="181">
        <f>SUM(R253:R273)</f>
        <v>136.46963899999997</v>
      </c>
      <c r="S252" s="180"/>
      <c r="T252" s="182">
        <f>SUM(T253:T273)</f>
        <v>0</v>
      </c>
      <c r="AR252" s="183" t="s">
        <v>81</v>
      </c>
      <c r="AT252" s="184" t="s">
        <v>72</v>
      </c>
      <c r="AU252" s="184" t="s">
        <v>81</v>
      </c>
      <c r="AY252" s="183" t="s">
        <v>173</v>
      </c>
      <c r="BK252" s="185">
        <f>SUM(BK253:BK273)</f>
        <v>0</v>
      </c>
    </row>
    <row r="253" spans="1:65" s="2" customFormat="1" ht="16.5" customHeight="1">
      <c r="A253" s="34"/>
      <c r="B253" s="35"/>
      <c r="C253" s="188" t="s">
        <v>361</v>
      </c>
      <c r="D253" s="188" t="s">
        <v>175</v>
      </c>
      <c r="E253" s="189" t="s">
        <v>362</v>
      </c>
      <c r="F253" s="190" t="s">
        <v>363</v>
      </c>
      <c r="G253" s="191" t="s">
        <v>364</v>
      </c>
      <c r="H253" s="192">
        <v>5</v>
      </c>
      <c r="I253" s="193"/>
      <c r="J253" s="194">
        <f>ROUND(I253*H253,2)</f>
        <v>0</v>
      </c>
      <c r="K253" s="195"/>
      <c r="L253" s="39"/>
      <c r="M253" s="196" t="s">
        <v>1</v>
      </c>
      <c r="N253" s="197" t="s">
        <v>38</v>
      </c>
      <c r="O253" s="71"/>
      <c r="P253" s="198">
        <f>O253*H253</f>
        <v>0</v>
      </c>
      <c r="Q253" s="198">
        <v>0</v>
      </c>
      <c r="R253" s="198">
        <f>Q253*H253</f>
        <v>0</v>
      </c>
      <c r="S253" s="198">
        <v>0</v>
      </c>
      <c r="T253" s="199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0" t="s">
        <v>179</v>
      </c>
      <c r="AT253" s="200" t="s">
        <v>175</v>
      </c>
      <c r="AU253" s="200" t="s">
        <v>83</v>
      </c>
      <c r="AY253" s="17" t="s">
        <v>173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17" t="s">
        <v>81</v>
      </c>
      <c r="BK253" s="201">
        <f>ROUND(I253*H253,2)</f>
        <v>0</v>
      </c>
      <c r="BL253" s="17" t="s">
        <v>179</v>
      </c>
      <c r="BM253" s="200" t="s">
        <v>365</v>
      </c>
    </row>
    <row r="254" spans="1:65" s="2" customFormat="1" ht="16.5" customHeight="1">
      <c r="A254" s="34"/>
      <c r="B254" s="35"/>
      <c r="C254" s="188" t="s">
        <v>366</v>
      </c>
      <c r="D254" s="188" t="s">
        <v>175</v>
      </c>
      <c r="E254" s="189" t="s">
        <v>367</v>
      </c>
      <c r="F254" s="190" t="s">
        <v>368</v>
      </c>
      <c r="G254" s="191" t="s">
        <v>364</v>
      </c>
      <c r="H254" s="192">
        <v>1</v>
      </c>
      <c r="I254" s="193"/>
      <c r="J254" s="194">
        <f>ROUND(I254*H254,2)</f>
        <v>0</v>
      </c>
      <c r="K254" s="195"/>
      <c r="L254" s="39"/>
      <c r="M254" s="196" t="s">
        <v>1</v>
      </c>
      <c r="N254" s="197" t="s">
        <v>38</v>
      </c>
      <c r="O254" s="71"/>
      <c r="P254" s="198">
        <f>O254*H254</f>
        <v>0</v>
      </c>
      <c r="Q254" s="198">
        <v>0</v>
      </c>
      <c r="R254" s="198">
        <f>Q254*H254</f>
        <v>0</v>
      </c>
      <c r="S254" s="198">
        <v>0</v>
      </c>
      <c r="T254" s="199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0" t="s">
        <v>179</v>
      </c>
      <c r="AT254" s="200" t="s">
        <v>175</v>
      </c>
      <c r="AU254" s="200" t="s">
        <v>83</v>
      </c>
      <c r="AY254" s="17" t="s">
        <v>173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17" t="s">
        <v>81</v>
      </c>
      <c r="BK254" s="201">
        <f>ROUND(I254*H254,2)</f>
        <v>0</v>
      </c>
      <c r="BL254" s="17" t="s">
        <v>179</v>
      </c>
      <c r="BM254" s="200" t="s">
        <v>369</v>
      </c>
    </row>
    <row r="255" spans="1:65" s="2" customFormat="1" ht="16.5" customHeight="1">
      <c r="A255" s="34"/>
      <c r="B255" s="35"/>
      <c r="C255" s="188" t="s">
        <v>370</v>
      </c>
      <c r="D255" s="188" t="s">
        <v>175</v>
      </c>
      <c r="E255" s="189" t="s">
        <v>371</v>
      </c>
      <c r="F255" s="190" t="s">
        <v>372</v>
      </c>
      <c r="G255" s="191" t="s">
        <v>364</v>
      </c>
      <c r="H255" s="192">
        <v>1</v>
      </c>
      <c r="I255" s="193"/>
      <c r="J255" s="194">
        <f>ROUND(I255*H255,2)</f>
        <v>0</v>
      </c>
      <c r="K255" s="195"/>
      <c r="L255" s="39"/>
      <c r="M255" s="196" t="s">
        <v>1</v>
      </c>
      <c r="N255" s="197" t="s">
        <v>38</v>
      </c>
      <c r="O255" s="71"/>
      <c r="P255" s="198">
        <f>O255*H255</f>
        <v>0</v>
      </c>
      <c r="Q255" s="198">
        <v>0</v>
      </c>
      <c r="R255" s="198">
        <f>Q255*H255</f>
        <v>0</v>
      </c>
      <c r="S255" s="198">
        <v>0</v>
      </c>
      <c r="T255" s="19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0" t="s">
        <v>179</v>
      </c>
      <c r="AT255" s="200" t="s">
        <v>175</v>
      </c>
      <c r="AU255" s="200" t="s">
        <v>83</v>
      </c>
      <c r="AY255" s="17" t="s">
        <v>173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17" t="s">
        <v>81</v>
      </c>
      <c r="BK255" s="201">
        <f>ROUND(I255*H255,2)</f>
        <v>0</v>
      </c>
      <c r="BL255" s="17" t="s">
        <v>179</v>
      </c>
      <c r="BM255" s="200" t="s">
        <v>373</v>
      </c>
    </row>
    <row r="256" spans="1:65" s="2" customFormat="1" ht="24.2" customHeight="1">
      <c r="A256" s="34"/>
      <c r="B256" s="35"/>
      <c r="C256" s="188" t="s">
        <v>374</v>
      </c>
      <c r="D256" s="188" t="s">
        <v>175</v>
      </c>
      <c r="E256" s="189" t="s">
        <v>375</v>
      </c>
      <c r="F256" s="190" t="s">
        <v>376</v>
      </c>
      <c r="G256" s="191" t="s">
        <v>261</v>
      </c>
      <c r="H256" s="192">
        <v>448.18</v>
      </c>
      <c r="I256" s="193"/>
      <c r="J256" s="194">
        <f>ROUND(I256*H256,2)</f>
        <v>0</v>
      </c>
      <c r="K256" s="195"/>
      <c r="L256" s="39"/>
      <c r="M256" s="196" t="s">
        <v>1</v>
      </c>
      <c r="N256" s="197" t="s">
        <v>38</v>
      </c>
      <c r="O256" s="71"/>
      <c r="P256" s="198">
        <f>O256*H256</f>
        <v>0</v>
      </c>
      <c r="Q256" s="198">
        <v>0.20219</v>
      </c>
      <c r="R256" s="198">
        <f>Q256*H256</f>
        <v>90.6175142</v>
      </c>
      <c r="S256" s="198">
        <v>0</v>
      </c>
      <c r="T256" s="199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0" t="s">
        <v>179</v>
      </c>
      <c r="AT256" s="200" t="s">
        <v>175</v>
      </c>
      <c r="AU256" s="200" t="s">
        <v>83</v>
      </c>
      <c r="AY256" s="17" t="s">
        <v>173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17" t="s">
        <v>81</v>
      </c>
      <c r="BK256" s="201">
        <f>ROUND(I256*H256,2)</f>
        <v>0</v>
      </c>
      <c r="BL256" s="17" t="s">
        <v>179</v>
      </c>
      <c r="BM256" s="200" t="s">
        <v>377</v>
      </c>
    </row>
    <row r="257" spans="1:65" s="2" customFormat="1" ht="16.5" customHeight="1">
      <c r="A257" s="34"/>
      <c r="B257" s="35"/>
      <c r="C257" s="224" t="s">
        <v>378</v>
      </c>
      <c r="D257" s="224" t="s">
        <v>249</v>
      </c>
      <c r="E257" s="225" t="s">
        <v>379</v>
      </c>
      <c r="F257" s="226" t="s">
        <v>380</v>
      </c>
      <c r="G257" s="227" t="s">
        <v>261</v>
      </c>
      <c r="H257" s="228">
        <v>285.549</v>
      </c>
      <c r="I257" s="229"/>
      <c r="J257" s="230">
        <f>ROUND(I257*H257,2)</f>
        <v>0</v>
      </c>
      <c r="K257" s="231"/>
      <c r="L257" s="232"/>
      <c r="M257" s="233" t="s">
        <v>1</v>
      </c>
      <c r="N257" s="234" t="s">
        <v>38</v>
      </c>
      <c r="O257" s="71"/>
      <c r="P257" s="198">
        <f>O257*H257</f>
        <v>0</v>
      </c>
      <c r="Q257" s="198">
        <v>0.08</v>
      </c>
      <c r="R257" s="198">
        <f>Q257*H257</f>
        <v>22.843919999999997</v>
      </c>
      <c r="S257" s="198">
        <v>0</v>
      </c>
      <c r="T257" s="199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0" t="s">
        <v>216</v>
      </c>
      <c r="AT257" s="200" t="s">
        <v>249</v>
      </c>
      <c r="AU257" s="200" t="s">
        <v>83</v>
      </c>
      <c r="AY257" s="17" t="s">
        <v>173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17" t="s">
        <v>81</v>
      </c>
      <c r="BK257" s="201">
        <f>ROUND(I257*H257,2)</f>
        <v>0</v>
      </c>
      <c r="BL257" s="17" t="s">
        <v>179</v>
      </c>
      <c r="BM257" s="200" t="s">
        <v>381</v>
      </c>
    </row>
    <row r="258" spans="2:51" s="13" customFormat="1" ht="11.25">
      <c r="B258" s="202"/>
      <c r="C258" s="203"/>
      <c r="D258" s="204" t="s">
        <v>181</v>
      </c>
      <c r="E258" s="205" t="s">
        <v>1</v>
      </c>
      <c r="F258" s="206" t="s">
        <v>182</v>
      </c>
      <c r="G258" s="203"/>
      <c r="H258" s="205" t="s">
        <v>1</v>
      </c>
      <c r="I258" s="207"/>
      <c r="J258" s="203"/>
      <c r="K258" s="203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181</v>
      </c>
      <c r="AU258" s="212" t="s">
        <v>83</v>
      </c>
      <c r="AV258" s="13" t="s">
        <v>81</v>
      </c>
      <c r="AW258" s="13" t="s">
        <v>30</v>
      </c>
      <c r="AX258" s="13" t="s">
        <v>73</v>
      </c>
      <c r="AY258" s="212" t="s">
        <v>173</v>
      </c>
    </row>
    <row r="259" spans="2:51" s="13" customFormat="1" ht="11.25">
      <c r="B259" s="202"/>
      <c r="C259" s="203"/>
      <c r="D259" s="204" t="s">
        <v>181</v>
      </c>
      <c r="E259" s="205" t="s">
        <v>1</v>
      </c>
      <c r="F259" s="206" t="s">
        <v>382</v>
      </c>
      <c r="G259" s="203"/>
      <c r="H259" s="205" t="s">
        <v>1</v>
      </c>
      <c r="I259" s="207"/>
      <c r="J259" s="203"/>
      <c r="K259" s="203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181</v>
      </c>
      <c r="AU259" s="212" t="s">
        <v>83</v>
      </c>
      <c r="AV259" s="13" t="s">
        <v>81</v>
      </c>
      <c r="AW259" s="13" t="s">
        <v>30</v>
      </c>
      <c r="AX259" s="13" t="s">
        <v>73</v>
      </c>
      <c r="AY259" s="212" t="s">
        <v>173</v>
      </c>
    </row>
    <row r="260" spans="2:51" s="14" customFormat="1" ht="11.25">
      <c r="B260" s="213"/>
      <c r="C260" s="214"/>
      <c r="D260" s="204" t="s">
        <v>181</v>
      </c>
      <c r="E260" s="215" t="s">
        <v>1</v>
      </c>
      <c r="F260" s="216" t="s">
        <v>126</v>
      </c>
      <c r="G260" s="214"/>
      <c r="H260" s="217">
        <v>279.95</v>
      </c>
      <c r="I260" s="218"/>
      <c r="J260" s="214"/>
      <c r="K260" s="214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181</v>
      </c>
      <c r="AU260" s="223" t="s">
        <v>83</v>
      </c>
      <c r="AV260" s="14" t="s">
        <v>83</v>
      </c>
      <c r="AW260" s="14" t="s">
        <v>30</v>
      </c>
      <c r="AX260" s="14" t="s">
        <v>81</v>
      </c>
      <c r="AY260" s="223" t="s">
        <v>173</v>
      </c>
    </row>
    <row r="261" spans="2:51" s="14" customFormat="1" ht="11.25">
      <c r="B261" s="213"/>
      <c r="C261" s="214"/>
      <c r="D261" s="204" t="s">
        <v>181</v>
      </c>
      <c r="E261" s="214"/>
      <c r="F261" s="216" t="s">
        <v>383</v>
      </c>
      <c r="G261" s="214"/>
      <c r="H261" s="217">
        <v>285.549</v>
      </c>
      <c r="I261" s="218"/>
      <c r="J261" s="214"/>
      <c r="K261" s="214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181</v>
      </c>
      <c r="AU261" s="223" t="s">
        <v>83</v>
      </c>
      <c r="AV261" s="14" t="s">
        <v>83</v>
      </c>
      <c r="AW261" s="14" t="s">
        <v>4</v>
      </c>
      <c r="AX261" s="14" t="s">
        <v>81</v>
      </c>
      <c r="AY261" s="223" t="s">
        <v>173</v>
      </c>
    </row>
    <row r="262" spans="1:65" s="2" customFormat="1" ht="16.5" customHeight="1">
      <c r="A262" s="34"/>
      <c r="B262" s="35"/>
      <c r="C262" s="224" t="s">
        <v>384</v>
      </c>
      <c r="D262" s="224" t="s">
        <v>249</v>
      </c>
      <c r="E262" s="225" t="s">
        <v>385</v>
      </c>
      <c r="F262" s="226" t="s">
        <v>386</v>
      </c>
      <c r="G262" s="227" t="s">
        <v>261</v>
      </c>
      <c r="H262" s="228">
        <v>171.595</v>
      </c>
      <c r="I262" s="229"/>
      <c r="J262" s="230">
        <f>ROUND(I262*H262,2)</f>
        <v>0</v>
      </c>
      <c r="K262" s="231"/>
      <c r="L262" s="232"/>
      <c r="M262" s="233" t="s">
        <v>1</v>
      </c>
      <c r="N262" s="234" t="s">
        <v>38</v>
      </c>
      <c r="O262" s="71"/>
      <c r="P262" s="198">
        <f>O262*H262</f>
        <v>0</v>
      </c>
      <c r="Q262" s="198">
        <v>0.102</v>
      </c>
      <c r="R262" s="198">
        <f>Q262*H262</f>
        <v>17.502689999999998</v>
      </c>
      <c r="S262" s="198">
        <v>0</v>
      </c>
      <c r="T262" s="199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0" t="s">
        <v>216</v>
      </c>
      <c r="AT262" s="200" t="s">
        <v>249</v>
      </c>
      <c r="AU262" s="200" t="s">
        <v>83</v>
      </c>
      <c r="AY262" s="17" t="s">
        <v>173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7" t="s">
        <v>81</v>
      </c>
      <c r="BK262" s="201">
        <f>ROUND(I262*H262,2)</f>
        <v>0</v>
      </c>
      <c r="BL262" s="17" t="s">
        <v>179</v>
      </c>
      <c r="BM262" s="200" t="s">
        <v>387</v>
      </c>
    </row>
    <row r="263" spans="2:51" s="13" customFormat="1" ht="11.25">
      <c r="B263" s="202"/>
      <c r="C263" s="203"/>
      <c r="D263" s="204" t="s">
        <v>181</v>
      </c>
      <c r="E263" s="205" t="s">
        <v>1</v>
      </c>
      <c r="F263" s="206" t="s">
        <v>182</v>
      </c>
      <c r="G263" s="203"/>
      <c r="H263" s="205" t="s">
        <v>1</v>
      </c>
      <c r="I263" s="207"/>
      <c r="J263" s="203"/>
      <c r="K263" s="203"/>
      <c r="L263" s="208"/>
      <c r="M263" s="209"/>
      <c r="N263" s="210"/>
      <c r="O263" s="210"/>
      <c r="P263" s="210"/>
      <c r="Q263" s="210"/>
      <c r="R263" s="210"/>
      <c r="S263" s="210"/>
      <c r="T263" s="211"/>
      <c r="AT263" s="212" t="s">
        <v>181</v>
      </c>
      <c r="AU263" s="212" t="s">
        <v>83</v>
      </c>
      <c r="AV263" s="13" t="s">
        <v>81</v>
      </c>
      <c r="AW263" s="13" t="s">
        <v>30</v>
      </c>
      <c r="AX263" s="13" t="s">
        <v>73</v>
      </c>
      <c r="AY263" s="212" t="s">
        <v>173</v>
      </c>
    </row>
    <row r="264" spans="2:51" s="13" customFormat="1" ht="11.25">
      <c r="B264" s="202"/>
      <c r="C264" s="203"/>
      <c r="D264" s="204" t="s">
        <v>181</v>
      </c>
      <c r="E264" s="205" t="s">
        <v>1</v>
      </c>
      <c r="F264" s="206" t="s">
        <v>388</v>
      </c>
      <c r="G264" s="203"/>
      <c r="H264" s="205" t="s">
        <v>1</v>
      </c>
      <c r="I264" s="207"/>
      <c r="J264" s="203"/>
      <c r="K264" s="203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181</v>
      </c>
      <c r="AU264" s="212" t="s">
        <v>83</v>
      </c>
      <c r="AV264" s="13" t="s">
        <v>81</v>
      </c>
      <c r="AW264" s="13" t="s">
        <v>30</v>
      </c>
      <c r="AX264" s="13" t="s">
        <v>73</v>
      </c>
      <c r="AY264" s="212" t="s">
        <v>173</v>
      </c>
    </row>
    <row r="265" spans="2:51" s="14" customFormat="1" ht="11.25">
      <c r="B265" s="213"/>
      <c r="C265" s="214"/>
      <c r="D265" s="204" t="s">
        <v>181</v>
      </c>
      <c r="E265" s="215" t="s">
        <v>1</v>
      </c>
      <c r="F265" s="216" t="s">
        <v>129</v>
      </c>
      <c r="G265" s="214"/>
      <c r="H265" s="217">
        <v>168.23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181</v>
      </c>
      <c r="AU265" s="223" t="s">
        <v>83</v>
      </c>
      <c r="AV265" s="14" t="s">
        <v>83</v>
      </c>
      <c r="AW265" s="14" t="s">
        <v>30</v>
      </c>
      <c r="AX265" s="14" t="s">
        <v>81</v>
      </c>
      <c r="AY265" s="223" t="s">
        <v>173</v>
      </c>
    </row>
    <row r="266" spans="2:51" s="14" customFormat="1" ht="11.25">
      <c r="B266" s="213"/>
      <c r="C266" s="214"/>
      <c r="D266" s="204" t="s">
        <v>181</v>
      </c>
      <c r="E266" s="214"/>
      <c r="F266" s="216" t="s">
        <v>389</v>
      </c>
      <c r="G266" s="214"/>
      <c r="H266" s="217">
        <v>171.595</v>
      </c>
      <c r="I266" s="218"/>
      <c r="J266" s="214"/>
      <c r="K266" s="214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181</v>
      </c>
      <c r="AU266" s="223" t="s">
        <v>83</v>
      </c>
      <c r="AV266" s="14" t="s">
        <v>83</v>
      </c>
      <c r="AW266" s="14" t="s">
        <v>4</v>
      </c>
      <c r="AX266" s="14" t="s">
        <v>81</v>
      </c>
      <c r="AY266" s="223" t="s">
        <v>173</v>
      </c>
    </row>
    <row r="267" spans="1:65" s="2" customFormat="1" ht="33" customHeight="1">
      <c r="A267" s="34"/>
      <c r="B267" s="35"/>
      <c r="C267" s="188" t="s">
        <v>390</v>
      </c>
      <c r="D267" s="188" t="s">
        <v>175</v>
      </c>
      <c r="E267" s="189" t="s">
        <v>391</v>
      </c>
      <c r="F267" s="190" t="s">
        <v>392</v>
      </c>
      <c r="G267" s="191" t="s">
        <v>261</v>
      </c>
      <c r="H267" s="192">
        <v>23.82</v>
      </c>
      <c r="I267" s="193"/>
      <c r="J267" s="194">
        <f>ROUND(I267*H267,2)</f>
        <v>0</v>
      </c>
      <c r="K267" s="195"/>
      <c r="L267" s="39"/>
      <c r="M267" s="196" t="s">
        <v>1</v>
      </c>
      <c r="N267" s="197" t="s">
        <v>38</v>
      </c>
      <c r="O267" s="71"/>
      <c r="P267" s="198">
        <f>O267*H267</f>
        <v>0</v>
      </c>
      <c r="Q267" s="198">
        <v>0.16849</v>
      </c>
      <c r="R267" s="198">
        <f>Q267*H267</f>
        <v>4.0134318</v>
      </c>
      <c r="S267" s="198">
        <v>0</v>
      </c>
      <c r="T267" s="199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0" t="s">
        <v>179</v>
      </c>
      <c r="AT267" s="200" t="s">
        <v>175</v>
      </c>
      <c r="AU267" s="200" t="s">
        <v>83</v>
      </c>
      <c r="AY267" s="17" t="s">
        <v>173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17" t="s">
        <v>81</v>
      </c>
      <c r="BK267" s="201">
        <f>ROUND(I267*H267,2)</f>
        <v>0</v>
      </c>
      <c r="BL267" s="17" t="s">
        <v>179</v>
      </c>
      <c r="BM267" s="200" t="s">
        <v>393</v>
      </c>
    </row>
    <row r="268" spans="1:65" s="2" customFormat="1" ht="16.5" customHeight="1">
      <c r="A268" s="34"/>
      <c r="B268" s="35"/>
      <c r="C268" s="224" t="s">
        <v>394</v>
      </c>
      <c r="D268" s="224" t="s">
        <v>249</v>
      </c>
      <c r="E268" s="225" t="s">
        <v>395</v>
      </c>
      <c r="F268" s="226" t="s">
        <v>396</v>
      </c>
      <c r="G268" s="227" t="s">
        <v>261</v>
      </c>
      <c r="H268" s="228">
        <v>24.296</v>
      </c>
      <c r="I268" s="229"/>
      <c r="J268" s="230">
        <f>ROUND(I268*H268,2)</f>
        <v>0</v>
      </c>
      <c r="K268" s="231"/>
      <c r="L268" s="232"/>
      <c r="M268" s="233" t="s">
        <v>1</v>
      </c>
      <c r="N268" s="234" t="s">
        <v>38</v>
      </c>
      <c r="O268" s="71"/>
      <c r="P268" s="198">
        <f>O268*H268</f>
        <v>0</v>
      </c>
      <c r="Q268" s="198">
        <v>0.024</v>
      </c>
      <c r="R268" s="198">
        <f>Q268*H268</f>
        <v>0.583104</v>
      </c>
      <c r="S268" s="198">
        <v>0</v>
      </c>
      <c r="T268" s="199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0" t="s">
        <v>216</v>
      </c>
      <c r="AT268" s="200" t="s">
        <v>249</v>
      </c>
      <c r="AU268" s="200" t="s">
        <v>83</v>
      </c>
      <c r="AY268" s="17" t="s">
        <v>173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17" t="s">
        <v>81</v>
      </c>
      <c r="BK268" s="201">
        <f>ROUND(I268*H268,2)</f>
        <v>0</v>
      </c>
      <c r="BL268" s="17" t="s">
        <v>179</v>
      </c>
      <c r="BM268" s="200" t="s">
        <v>397</v>
      </c>
    </row>
    <row r="269" spans="2:51" s="13" customFormat="1" ht="11.25">
      <c r="B269" s="202"/>
      <c r="C269" s="203"/>
      <c r="D269" s="204" t="s">
        <v>181</v>
      </c>
      <c r="E269" s="205" t="s">
        <v>1</v>
      </c>
      <c r="F269" s="206" t="s">
        <v>182</v>
      </c>
      <c r="G269" s="203"/>
      <c r="H269" s="205" t="s">
        <v>1</v>
      </c>
      <c r="I269" s="207"/>
      <c r="J269" s="203"/>
      <c r="K269" s="203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181</v>
      </c>
      <c r="AU269" s="212" t="s">
        <v>83</v>
      </c>
      <c r="AV269" s="13" t="s">
        <v>81</v>
      </c>
      <c r="AW269" s="13" t="s">
        <v>30</v>
      </c>
      <c r="AX269" s="13" t="s">
        <v>73</v>
      </c>
      <c r="AY269" s="212" t="s">
        <v>173</v>
      </c>
    </row>
    <row r="270" spans="2:51" s="13" customFormat="1" ht="11.25">
      <c r="B270" s="202"/>
      <c r="C270" s="203"/>
      <c r="D270" s="204" t="s">
        <v>181</v>
      </c>
      <c r="E270" s="205" t="s">
        <v>1</v>
      </c>
      <c r="F270" s="206" t="s">
        <v>398</v>
      </c>
      <c r="G270" s="203"/>
      <c r="H270" s="205" t="s">
        <v>1</v>
      </c>
      <c r="I270" s="207"/>
      <c r="J270" s="203"/>
      <c r="K270" s="203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181</v>
      </c>
      <c r="AU270" s="212" t="s">
        <v>83</v>
      </c>
      <c r="AV270" s="13" t="s">
        <v>81</v>
      </c>
      <c r="AW270" s="13" t="s">
        <v>30</v>
      </c>
      <c r="AX270" s="13" t="s">
        <v>73</v>
      </c>
      <c r="AY270" s="212" t="s">
        <v>173</v>
      </c>
    </row>
    <row r="271" spans="2:51" s="14" customFormat="1" ht="11.25">
      <c r="B271" s="213"/>
      <c r="C271" s="214"/>
      <c r="D271" s="204" t="s">
        <v>181</v>
      </c>
      <c r="E271" s="215" t="s">
        <v>1</v>
      </c>
      <c r="F271" s="216" t="s">
        <v>132</v>
      </c>
      <c r="G271" s="214"/>
      <c r="H271" s="217">
        <v>23.82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181</v>
      </c>
      <c r="AU271" s="223" t="s">
        <v>83</v>
      </c>
      <c r="AV271" s="14" t="s">
        <v>83</v>
      </c>
      <c r="AW271" s="14" t="s">
        <v>30</v>
      </c>
      <c r="AX271" s="14" t="s">
        <v>81</v>
      </c>
      <c r="AY271" s="223" t="s">
        <v>173</v>
      </c>
    </row>
    <row r="272" spans="2:51" s="14" customFormat="1" ht="11.25">
      <c r="B272" s="213"/>
      <c r="C272" s="214"/>
      <c r="D272" s="204" t="s">
        <v>181</v>
      </c>
      <c r="E272" s="214"/>
      <c r="F272" s="216" t="s">
        <v>399</v>
      </c>
      <c r="G272" s="214"/>
      <c r="H272" s="217">
        <v>24.296</v>
      </c>
      <c r="I272" s="218"/>
      <c r="J272" s="214"/>
      <c r="K272" s="214"/>
      <c r="L272" s="219"/>
      <c r="M272" s="220"/>
      <c r="N272" s="221"/>
      <c r="O272" s="221"/>
      <c r="P272" s="221"/>
      <c r="Q272" s="221"/>
      <c r="R272" s="221"/>
      <c r="S272" s="221"/>
      <c r="T272" s="222"/>
      <c r="AT272" s="223" t="s">
        <v>181</v>
      </c>
      <c r="AU272" s="223" t="s">
        <v>83</v>
      </c>
      <c r="AV272" s="14" t="s">
        <v>83</v>
      </c>
      <c r="AW272" s="14" t="s">
        <v>4</v>
      </c>
      <c r="AX272" s="14" t="s">
        <v>81</v>
      </c>
      <c r="AY272" s="223" t="s">
        <v>173</v>
      </c>
    </row>
    <row r="273" spans="1:65" s="2" customFormat="1" ht="24.2" customHeight="1">
      <c r="A273" s="34"/>
      <c r="B273" s="35"/>
      <c r="C273" s="188" t="s">
        <v>400</v>
      </c>
      <c r="D273" s="188" t="s">
        <v>175</v>
      </c>
      <c r="E273" s="189" t="s">
        <v>401</v>
      </c>
      <c r="F273" s="190" t="s">
        <v>402</v>
      </c>
      <c r="G273" s="191" t="s">
        <v>261</v>
      </c>
      <c r="H273" s="192">
        <v>3.7</v>
      </c>
      <c r="I273" s="193"/>
      <c r="J273" s="194">
        <f>ROUND(I273*H273,2)</f>
        <v>0</v>
      </c>
      <c r="K273" s="195"/>
      <c r="L273" s="39"/>
      <c r="M273" s="196" t="s">
        <v>1</v>
      </c>
      <c r="N273" s="197" t="s">
        <v>38</v>
      </c>
      <c r="O273" s="71"/>
      <c r="P273" s="198">
        <f>O273*H273</f>
        <v>0</v>
      </c>
      <c r="Q273" s="198">
        <v>0.24567</v>
      </c>
      <c r="R273" s="198">
        <f>Q273*H273</f>
        <v>0.9089790000000001</v>
      </c>
      <c r="S273" s="198">
        <v>0</v>
      </c>
      <c r="T273" s="199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0" t="s">
        <v>179</v>
      </c>
      <c r="AT273" s="200" t="s">
        <v>175</v>
      </c>
      <c r="AU273" s="200" t="s">
        <v>83</v>
      </c>
      <c r="AY273" s="17" t="s">
        <v>173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17" t="s">
        <v>81</v>
      </c>
      <c r="BK273" s="201">
        <f>ROUND(I273*H273,2)</f>
        <v>0</v>
      </c>
      <c r="BL273" s="17" t="s">
        <v>179</v>
      </c>
      <c r="BM273" s="200" t="s">
        <v>403</v>
      </c>
    </row>
    <row r="274" spans="2:63" s="12" customFormat="1" ht="22.9" customHeight="1">
      <c r="B274" s="172"/>
      <c r="C274" s="173"/>
      <c r="D274" s="174" t="s">
        <v>72</v>
      </c>
      <c r="E274" s="186" t="s">
        <v>404</v>
      </c>
      <c r="F274" s="186" t="s">
        <v>405</v>
      </c>
      <c r="G274" s="173"/>
      <c r="H274" s="173"/>
      <c r="I274" s="176"/>
      <c r="J274" s="187">
        <f>BK274</f>
        <v>0</v>
      </c>
      <c r="K274" s="173"/>
      <c r="L274" s="178"/>
      <c r="M274" s="179"/>
      <c r="N274" s="180"/>
      <c r="O274" s="180"/>
      <c r="P274" s="181">
        <f>SUM(P275:P281)</f>
        <v>0</v>
      </c>
      <c r="Q274" s="180"/>
      <c r="R274" s="181">
        <f>SUM(R275:R281)</f>
        <v>0</v>
      </c>
      <c r="S274" s="180"/>
      <c r="T274" s="182">
        <f>SUM(T275:T281)</f>
        <v>0</v>
      </c>
      <c r="AR274" s="183" t="s">
        <v>81</v>
      </c>
      <c r="AT274" s="184" t="s">
        <v>72</v>
      </c>
      <c r="AU274" s="184" t="s">
        <v>81</v>
      </c>
      <c r="AY274" s="183" t="s">
        <v>173</v>
      </c>
      <c r="BK274" s="185">
        <f>SUM(BK275:BK281)</f>
        <v>0</v>
      </c>
    </row>
    <row r="275" spans="1:65" s="2" customFormat="1" ht="21.75" customHeight="1">
      <c r="A275" s="34"/>
      <c r="B275" s="35"/>
      <c r="C275" s="188" t="s">
        <v>406</v>
      </c>
      <c r="D275" s="188" t="s">
        <v>175</v>
      </c>
      <c r="E275" s="189" t="s">
        <v>407</v>
      </c>
      <c r="F275" s="190" t="s">
        <v>408</v>
      </c>
      <c r="G275" s="191" t="s">
        <v>230</v>
      </c>
      <c r="H275" s="192">
        <v>676.572</v>
      </c>
      <c r="I275" s="193"/>
      <c r="J275" s="194">
        <f>ROUND(I275*H275,2)</f>
        <v>0</v>
      </c>
      <c r="K275" s="195"/>
      <c r="L275" s="39"/>
      <c r="M275" s="196" t="s">
        <v>1</v>
      </c>
      <c r="N275" s="197" t="s">
        <v>38</v>
      </c>
      <c r="O275" s="71"/>
      <c r="P275" s="198">
        <f>O275*H275</f>
        <v>0</v>
      </c>
      <c r="Q275" s="198">
        <v>0</v>
      </c>
      <c r="R275" s="198">
        <f>Q275*H275</f>
        <v>0</v>
      </c>
      <c r="S275" s="198">
        <v>0</v>
      </c>
      <c r="T275" s="199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0" t="s">
        <v>179</v>
      </c>
      <c r="AT275" s="200" t="s">
        <v>175</v>
      </c>
      <c r="AU275" s="200" t="s">
        <v>83</v>
      </c>
      <c r="AY275" s="17" t="s">
        <v>173</v>
      </c>
      <c r="BE275" s="201">
        <f>IF(N275="základní",J275,0)</f>
        <v>0</v>
      </c>
      <c r="BF275" s="201">
        <f>IF(N275="snížená",J275,0)</f>
        <v>0</v>
      </c>
      <c r="BG275" s="201">
        <f>IF(N275="zákl. přenesená",J275,0)</f>
        <v>0</v>
      </c>
      <c r="BH275" s="201">
        <f>IF(N275="sníž. přenesená",J275,0)</f>
        <v>0</v>
      </c>
      <c r="BI275" s="201">
        <f>IF(N275="nulová",J275,0)</f>
        <v>0</v>
      </c>
      <c r="BJ275" s="17" t="s">
        <v>81</v>
      </c>
      <c r="BK275" s="201">
        <f>ROUND(I275*H275,2)</f>
        <v>0</v>
      </c>
      <c r="BL275" s="17" t="s">
        <v>179</v>
      </c>
      <c r="BM275" s="200" t="s">
        <v>409</v>
      </c>
    </row>
    <row r="276" spans="1:65" s="2" customFormat="1" ht="24.2" customHeight="1">
      <c r="A276" s="34"/>
      <c r="B276" s="35"/>
      <c r="C276" s="188" t="s">
        <v>410</v>
      </c>
      <c r="D276" s="188" t="s">
        <v>175</v>
      </c>
      <c r="E276" s="189" t="s">
        <v>411</v>
      </c>
      <c r="F276" s="190" t="s">
        <v>412</v>
      </c>
      <c r="G276" s="191" t="s">
        <v>230</v>
      </c>
      <c r="H276" s="192">
        <v>6089.148</v>
      </c>
      <c r="I276" s="193"/>
      <c r="J276" s="194">
        <f>ROUND(I276*H276,2)</f>
        <v>0</v>
      </c>
      <c r="K276" s="195"/>
      <c r="L276" s="39"/>
      <c r="M276" s="196" t="s">
        <v>1</v>
      </c>
      <c r="N276" s="197" t="s">
        <v>38</v>
      </c>
      <c r="O276" s="71"/>
      <c r="P276" s="198">
        <f>O276*H276</f>
        <v>0</v>
      </c>
      <c r="Q276" s="198">
        <v>0</v>
      </c>
      <c r="R276" s="198">
        <f>Q276*H276</f>
        <v>0</v>
      </c>
      <c r="S276" s="198">
        <v>0</v>
      </c>
      <c r="T276" s="199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0" t="s">
        <v>179</v>
      </c>
      <c r="AT276" s="200" t="s">
        <v>175</v>
      </c>
      <c r="AU276" s="200" t="s">
        <v>83</v>
      </c>
      <c r="AY276" s="17" t="s">
        <v>173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17" t="s">
        <v>81</v>
      </c>
      <c r="BK276" s="201">
        <f>ROUND(I276*H276,2)</f>
        <v>0</v>
      </c>
      <c r="BL276" s="17" t="s">
        <v>179</v>
      </c>
      <c r="BM276" s="200" t="s">
        <v>413</v>
      </c>
    </row>
    <row r="277" spans="2:51" s="14" customFormat="1" ht="11.25">
      <c r="B277" s="213"/>
      <c r="C277" s="214"/>
      <c r="D277" s="204" t="s">
        <v>181</v>
      </c>
      <c r="E277" s="214"/>
      <c r="F277" s="216" t="s">
        <v>414</v>
      </c>
      <c r="G277" s="214"/>
      <c r="H277" s="217">
        <v>6089.148</v>
      </c>
      <c r="I277" s="218"/>
      <c r="J277" s="214"/>
      <c r="K277" s="214"/>
      <c r="L277" s="219"/>
      <c r="M277" s="220"/>
      <c r="N277" s="221"/>
      <c r="O277" s="221"/>
      <c r="P277" s="221"/>
      <c r="Q277" s="221"/>
      <c r="R277" s="221"/>
      <c r="S277" s="221"/>
      <c r="T277" s="222"/>
      <c r="AT277" s="223" t="s">
        <v>181</v>
      </c>
      <c r="AU277" s="223" t="s">
        <v>83</v>
      </c>
      <c r="AV277" s="14" t="s">
        <v>83</v>
      </c>
      <c r="AW277" s="14" t="s">
        <v>4</v>
      </c>
      <c r="AX277" s="14" t="s">
        <v>81</v>
      </c>
      <c r="AY277" s="223" t="s">
        <v>173</v>
      </c>
    </row>
    <row r="278" spans="1:65" s="2" customFormat="1" ht="33" customHeight="1">
      <c r="A278" s="34"/>
      <c r="B278" s="35"/>
      <c r="C278" s="188" t="s">
        <v>415</v>
      </c>
      <c r="D278" s="188" t="s">
        <v>175</v>
      </c>
      <c r="E278" s="189" t="s">
        <v>416</v>
      </c>
      <c r="F278" s="190" t="s">
        <v>417</v>
      </c>
      <c r="G278" s="191" t="s">
        <v>230</v>
      </c>
      <c r="H278" s="192">
        <v>296.974</v>
      </c>
      <c r="I278" s="193"/>
      <c r="J278" s="194">
        <f>ROUND(I278*H278,2)</f>
        <v>0</v>
      </c>
      <c r="K278" s="195"/>
      <c r="L278" s="39"/>
      <c r="M278" s="196" t="s">
        <v>1</v>
      </c>
      <c r="N278" s="197" t="s">
        <v>38</v>
      </c>
      <c r="O278" s="71"/>
      <c r="P278" s="198">
        <f>O278*H278</f>
        <v>0</v>
      </c>
      <c r="Q278" s="198">
        <v>0</v>
      </c>
      <c r="R278" s="198">
        <f>Q278*H278</f>
        <v>0</v>
      </c>
      <c r="S278" s="198">
        <v>0</v>
      </c>
      <c r="T278" s="19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0" t="s">
        <v>179</v>
      </c>
      <c r="AT278" s="200" t="s">
        <v>175</v>
      </c>
      <c r="AU278" s="200" t="s">
        <v>83</v>
      </c>
      <c r="AY278" s="17" t="s">
        <v>173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17" t="s">
        <v>81</v>
      </c>
      <c r="BK278" s="201">
        <f>ROUND(I278*H278,2)</f>
        <v>0</v>
      </c>
      <c r="BL278" s="17" t="s">
        <v>179</v>
      </c>
      <c r="BM278" s="200" t="s">
        <v>418</v>
      </c>
    </row>
    <row r="279" spans="2:51" s="14" customFormat="1" ht="11.25">
      <c r="B279" s="213"/>
      <c r="C279" s="214"/>
      <c r="D279" s="204" t="s">
        <v>181</v>
      </c>
      <c r="E279" s="215" t="s">
        <v>1</v>
      </c>
      <c r="F279" s="216" t="s">
        <v>419</v>
      </c>
      <c r="G279" s="214"/>
      <c r="H279" s="217">
        <v>296.974</v>
      </c>
      <c r="I279" s="218"/>
      <c r="J279" s="214"/>
      <c r="K279" s="214"/>
      <c r="L279" s="219"/>
      <c r="M279" s="220"/>
      <c r="N279" s="221"/>
      <c r="O279" s="221"/>
      <c r="P279" s="221"/>
      <c r="Q279" s="221"/>
      <c r="R279" s="221"/>
      <c r="S279" s="221"/>
      <c r="T279" s="222"/>
      <c r="AT279" s="223" t="s">
        <v>181</v>
      </c>
      <c r="AU279" s="223" t="s">
        <v>83</v>
      </c>
      <c r="AV279" s="14" t="s">
        <v>83</v>
      </c>
      <c r="AW279" s="14" t="s">
        <v>30</v>
      </c>
      <c r="AX279" s="14" t="s">
        <v>81</v>
      </c>
      <c r="AY279" s="223" t="s">
        <v>173</v>
      </c>
    </row>
    <row r="280" spans="1:65" s="2" customFormat="1" ht="44.25" customHeight="1">
      <c r="A280" s="34"/>
      <c r="B280" s="35"/>
      <c r="C280" s="188" t="s">
        <v>420</v>
      </c>
      <c r="D280" s="188" t="s">
        <v>175</v>
      </c>
      <c r="E280" s="189" t="s">
        <v>421</v>
      </c>
      <c r="F280" s="190" t="s">
        <v>422</v>
      </c>
      <c r="G280" s="191" t="s">
        <v>230</v>
      </c>
      <c r="H280" s="192">
        <v>378.884</v>
      </c>
      <c r="I280" s="193"/>
      <c r="J280" s="194">
        <f>ROUND(I280*H280,2)</f>
        <v>0</v>
      </c>
      <c r="K280" s="195"/>
      <c r="L280" s="39"/>
      <c r="M280" s="196" t="s">
        <v>1</v>
      </c>
      <c r="N280" s="197" t="s">
        <v>38</v>
      </c>
      <c r="O280" s="71"/>
      <c r="P280" s="198">
        <f>O280*H280</f>
        <v>0</v>
      </c>
      <c r="Q280" s="198">
        <v>0</v>
      </c>
      <c r="R280" s="198">
        <f>Q280*H280</f>
        <v>0</v>
      </c>
      <c r="S280" s="198">
        <v>0</v>
      </c>
      <c r="T280" s="199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0" t="s">
        <v>179</v>
      </c>
      <c r="AT280" s="200" t="s">
        <v>175</v>
      </c>
      <c r="AU280" s="200" t="s">
        <v>83</v>
      </c>
      <c r="AY280" s="17" t="s">
        <v>173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7" t="s">
        <v>81</v>
      </c>
      <c r="BK280" s="201">
        <f>ROUND(I280*H280,2)</f>
        <v>0</v>
      </c>
      <c r="BL280" s="17" t="s">
        <v>179</v>
      </c>
      <c r="BM280" s="200" t="s">
        <v>423</v>
      </c>
    </row>
    <row r="281" spans="2:51" s="14" customFormat="1" ht="11.25">
      <c r="B281" s="213"/>
      <c r="C281" s="214"/>
      <c r="D281" s="204" t="s">
        <v>181</v>
      </c>
      <c r="E281" s="215" t="s">
        <v>1</v>
      </c>
      <c r="F281" s="216" t="s">
        <v>424</v>
      </c>
      <c r="G281" s="214"/>
      <c r="H281" s="217">
        <v>378.884</v>
      </c>
      <c r="I281" s="218"/>
      <c r="J281" s="214"/>
      <c r="K281" s="214"/>
      <c r="L281" s="219"/>
      <c r="M281" s="220"/>
      <c r="N281" s="221"/>
      <c r="O281" s="221"/>
      <c r="P281" s="221"/>
      <c r="Q281" s="221"/>
      <c r="R281" s="221"/>
      <c r="S281" s="221"/>
      <c r="T281" s="222"/>
      <c r="AT281" s="223" t="s">
        <v>181</v>
      </c>
      <c r="AU281" s="223" t="s">
        <v>83</v>
      </c>
      <c r="AV281" s="14" t="s">
        <v>83</v>
      </c>
      <c r="AW281" s="14" t="s">
        <v>30</v>
      </c>
      <c r="AX281" s="14" t="s">
        <v>81</v>
      </c>
      <c r="AY281" s="223" t="s">
        <v>173</v>
      </c>
    </row>
    <row r="282" spans="2:63" s="12" customFormat="1" ht="22.9" customHeight="1">
      <c r="B282" s="172"/>
      <c r="C282" s="173"/>
      <c r="D282" s="174" t="s">
        <v>72</v>
      </c>
      <c r="E282" s="186" t="s">
        <v>425</v>
      </c>
      <c r="F282" s="186" t="s">
        <v>426</v>
      </c>
      <c r="G282" s="173"/>
      <c r="H282" s="173"/>
      <c r="I282" s="176"/>
      <c r="J282" s="187">
        <f>BK282</f>
        <v>0</v>
      </c>
      <c r="K282" s="173"/>
      <c r="L282" s="178"/>
      <c r="M282" s="179"/>
      <c r="N282" s="180"/>
      <c r="O282" s="180"/>
      <c r="P282" s="181">
        <f>P283</f>
        <v>0</v>
      </c>
      <c r="Q282" s="180"/>
      <c r="R282" s="181">
        <f>R283</f>
        <v>0</v>
      </c>
      <c r="S282" s="180"/>
      <c r="T282" s="182">
        <f>T283</f>
        <v>0</v>
      </c>
      <c r="AR282" s="183" t="s">
        <v>81</v>
      </c>
      <c r="AT282" s="184" t="s">
        <v>72</v>
      </c>
      <c r="AU282" s="184" t="s">
        <v>81</v>
      </c>
      <c r="AY282" s="183" t="s">
        <v>173</v>
      </c>
      <c r="BK282" s="185">
        <f>BK283</f>
        <v>0</v>
      </c>
    </row>
    <row r="283" spans="1:65" s="2" customFormat="1" ht="33" customHeight="1">
      <c r="A283" s="34"/>
      <c r="B283" s="35"/>
      <c r="C283" s="188" t="s">
        <v>427</v>
      </c>
      <c r="D283" s="188" t="s">
        <v>175</v>
      </c>
      <c r="E283" s="189" t="s">
        <v>428</v>
      </c>
      <c r="F283" s="190" t="s">
        <v>429</v>
      </c>
      <c r="G283" s="191" t="s">
        <v>230</v>
      </c>
      <c r="H283" s="192">
        <v>255.853</v>
      </c>
      <c r="I283" s="193"/>
      <c r="J283" s="194">
        <f>ROUND(I283*H283,2)</f>
        <v>0</v>
      </c>
      <c r="K283" s="195"/>
      <c r="L283" s="39"/>
      <c r="M283" s="196" t="s">
        <v>1</v>
      </c>
      <c r="N283" s="197" t="s">
        <v>38</v>
      </c>
      <c r="O283" s="71"/>
      <c r="P283" s="198">
        <f>O283*H283</f>
        <v>0</v>
      </c>
      <c r="Q283" s="198">
        <v>0</v>
      </c>
      <c r="R283" s="198">
        <f>Q283*H283</f>
        <v>0</v>
      </c>
      <c r="S283" s="198">
        <v>0</v>
      </c>
      <c r="T283" s="199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0" t="s">
        <v>179</v>
      </c>
      <c r="AT283" s="200" t="s">
        <v>175</v>
      </c>
      <c r="AU283" s="200" t="s">
        <v>83</v>
      </c>
      <c r="AY283" s="17" t="s">
        <v>173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17" t="s">
        <v>81</v>
      </c>
      <c r="BK283" s="201">
        <f>ROUND(I283*H283,2)</f>
        <v>0</v>
      </c>
      <c r="BL283" s="17" t="s">
        <v>179</v>
      </c>
      <c r="BM283" s="200" t="s">
        <v>430</v>
      </c>
    </row>
    <row r="284" spans="2:63" s="12" customFormat="1" ht="25.9" customHeight="1">
      <c r="B284" s="172"/>
      <c r="C284" s="173"/>
      <c r="D284" s="174" t="s">
        <v>72</v>
      </c>
      <c r="E284" s="175" t="s">
        <v>431</v>
      </c>
      <c r="F284" s="175" t="s">
        <v>432</v>
      </c>
      <c r="G284" s="173"/>
      <c r="H284" s="173"/>
      <c r="I284" s="176"/>
      <c r="J284" s="177">
        <f>BK284</f>
        <v>0</v>
      </c>
      <c r="K284" s="173"/>
      <c r="L284" s="178"/>
      <c r="M284" s="179"/>
      <c r="N284" s="180"/>
      <c r="O284" s="180"/>
      <c r="P284" s="181">
        <f>P285</f>
        <v>0</v>
      </c>
      <c r="Q284" s="180"/>
      <c r="R284" s="181">
        <f>R285</f>
        <v>0</v>
      </c>
      <c r="S284" s="180"/>
      <c r="T284" s="182">
        <f>T285</f>
        <v>0.7136</v>
      </c>
      <c r="AR284" s="183" t="s">
        <v>83</v>
      </c>
      <c r="AT284" s="184" t="s">
        <v>72</v>
      </c>
      <c r="AU284" s="184" t="s">
        <v>73</v>
      </c>
      <c r="AY284" s="183" t="s">
        <v>173</v>
      </c>
      <c r="BK284" s="185">
        <f>BK285</f>
        <v>0</v>
      </c>
    </row>
    <row r="285" spans="2:63" s="12" customFormat="1" ht="22.9" customHeight="1">
      <c r="B285" s="172"/>
      <c r="C285" s="173"/>
      <c r="D285" s="174" t="s">
        <v>72</v>
      </c>
      <c r="E285" s="186" t="s">
        <v>433</v>
      </c>
      <c r="F285" s="186" t="s">
        <v>434</v>
      </c>
      <c r="G285" s="173"/>
      <c r="H285" s="173"/>
      <c r="I285" s="176"/>
      <c r="J285" s="187">
        <f>BK285</f>
        <v>0</v>
      </c>
      <c r="K285" s="173"/>
      <c r="L285" s="178"/>
      <c r="M285" s="179"/>
      <c r="N285" s="180"/>
      <c r="O285" s="180"/>
      <c r="P285" s="181">
        <f>SUM(P286:P290)</f>
        <v>0</v>
      </c>
      <c r="Q285" s="180"/>
      <c r="R285" s="181">
        <f>SUM(R286:R290)</f>
        <v>0</v>
      </c>
      <c r="S285" s="180"/>
      <c r="T285" s="182">
        <f>SUM(T286:T290)</f>
        <v>0.7136</v>
      </c>
      <c r="AR285" s="183" t="s">
        <v>83</v>
      </c>
      <c r="AT285" s="184" t="s">
        <v>72</v>
      </c>
      <c r="AU285" s="184" t="s">
        <v>81</v>
      </c>
      <c r="AY285" s="183" t="s">
        <v>173</v>
      </c>
      <c r="BK285" s="185">
        <f>SUM(BK286:BK290)</f>
        <v>0</v>
      </c>
    </row>
    <row r="286" spans="1:65" s="2" customFormat="1" ht="24.2" customHeight="1">
      <c r="A286" s="34"/>
      <c r="B286" s="35"/>
      <c r="C286" s="188" t="s">
        <v>435</v>
      </c>
      <c r="D286" s="188" t="s">
        <v>175</v>
      </c>
      <c r="E286" s="189" t="s">
        <v>436</v>
      </c>
      <c r="F286" s="190" t="s">
        <v>437</v>
      </c>
      <c r="G286" s="191" t="s">
        <v>261</v>
      </c>
      <c r="H286" s="192">
        <v>44.6</v>
      </c>
      <c r="I286" s="193"/>
      <c r="J286" s="194">
        <f>ROUND(I286*H286,2)</f>
        <v>0</v>
      </c>
      <c r="K286" s="195"/>
      <c r="L286" s="39"/>
      <c r="M286" s="196" t="s">
        <v>1</v>
      </c>
      <c r="N286" s="197" t="s">
        <v>38</v>
      </c>
      <c r="O286" s="71"/>
      <c r="P286" s="198">
        <f>O286*H286</f>
        <v>0</v>
      </c>
      <c r="Q286" s="198">
        <v>0</v>
      </c>
      <c r="R286" s="198">
        <f>Q286*H286</f>
        <v>0</v>
      </c>
      <c r="S286" s="198">
        <v>0.016</v>
      </c>
      <c r="T286" s="199">
        <f>S286*H286</f>
        <v>0.7136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0" t="s">
        <v>258</v>
      </c>
      <c r="AT286" s="200" t="s">
        <v>175</v>
      </c>
      <c r="AU286" s="200" t="s">
        <v>83</v>
      </c>
      <c r="AY286" s="17" t="s">
        <v>173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17" t="s">
        <v>81</v>
      </c>
      <c r="BK286" s="201">
        <f>ROUND(I286*H286,2)</f>
        <v>0</v>
      </c>
      <c r="BL286" s="17" t="s">
        <v>258</v>
      </c>
      <c r="BM286" s="200" t="s">
        <v>438</v>
      </c>
    </row>
    <row r="287" spans="2:51" s="14" customFormat="1" ht="11.25">
      <c r="B287" s="213"/>
      <c r="C287" s="214"/>
      <c r="D287" s="204" t="s">
        <v>181</v>
      </c>
      <c r="E287" s="215" t="s">
        <v>1</v>
      </c>
      <c r="F287" s="216" t="s">
        <v>439</v>
      </c>
      <c r="G287" s="214"/>
      <c r="H287" s="217">
        <v>44.6</v>
      </c>
      <c r="I287" s="218"/>
      <c r="J287" s="214"/>
      <c r="K287" s="214"/>
      <c r="L287" s="219"/>
      <c r="M287" s="220"/>
      <c r="N287" s="221"/>
      <c r="O287" s="221"/>
      <c r="P287" s="221"/>
      <c r="Q287" s="221"/>
      <c r="R287" s="221"/>
      <c r="S287" s="221"/>
      <c r="T287" s="222"/>
      <c r="AT287" s="223" t="s">
        <v>181</v>
      </c>
      <c r="AU287" s="223" t="s">
        <v>83</v>
      </c>
      <c r="AV287" s="14" t="s">
        <v>83</v>
      </c>
      <c r="AW287" s="14" t="s">
        <v>30</v>
      </c>
      <c r="AX287" s="14" t="s">
        <v>81</v>
      </c>
      <c r="AY287" s="223" t="s">
        <v>173</v>
      </c>
    </row>
    <row r="288" spans="1:65" s="2" customFormat="1" ht="24.2" customHeight="1">
      <c r="A288" s="34"/>
      <c r="B288" s="35"/>
      <c r="C288" s="188" t="s">
        <v>440</v>
      </c>
      <c r="D288" s="188" t="s">
        <v>175</v>
      </c>
      <c r="E288" s="189" t="s">
        <v>441</v>
      </c>
      <c r="F288" s="190" t="s">
        <v>442</v>
      </c>
      <c r="G288" s="191" t="s">
        <v>443</v>
      </c>
      <c r="H288" s="246"/>
      <c r="I288" s="193"/>
      <c r="J288" s="194">
        <f>ROUND(I288*H288,2)</f>
        <v>0</v>
      </c>
      <c r="K288" s="195"/>
      <c r="L288" s="39"/>
      <c r="M288" s="196" t="s">
        <v>1</v>
      </c>
      <c r="N288" s="197" t="s">
        <v>38</v>
      </c>
      <c r="O288" s="71"/>
      <c r="P288" s="198">
        <f>O288*H288</f>
        <v>0</v>
      </c>
      <c r="Q288" s="198">
        <v>0</v>
      </c>
      <c r="R288" s="198">
        <f>Q288*H288</f>
        <v>0</v>
      </c>
      <c r="S288" s="198">
        <v>0</v>
      </c>
      <c r="T288" s="199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0" t="s">
        <v>258</v>
      </c>
      <c r="AT288" s="200" t="s">
        <v>175</v>
      </c>
      <c r="AU288" s="200" t="s">
        <v>83</v>
      </c>
      <c r="AY288" s="17" t="s">
        <v>173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17" t="s">
        <v>81</v>
      </c>
      <c r="BK288" s="201">
        <f>ROUND(I288*H288,2)</f>
        <v>0</v>
      </c>
      <c r="BL288" s="17" t="s">
        <v>258</v>
      </c>
      <c r="BM288" s="200" t="s">
        <v>444</v>
      </c>
    </row>
    <row r="289" spans="1:65" s="2" customFormat="1" ht="21.75" customHeight="1">
      <c r="A289" s="34"/>
      <c r="B289" s="35"/>
      <c r="C289" s="188" t="s">
        <v>445</v>
      </c>
      <c r="D289" s="188" t="s">
        <v>175</v>
      </c>
      <c r="E289" s="189" t="s">
        <v>446</v>
      </c>
      <c r="F289" s="190" t="s">
        <v>447</v>
      </c>
      <c r="G289" s="191" t="s">
        <v>261</v>
      </c>
      <c r="H289" s="192">
        <v>44.6</v>
      </c>
      <c r="I289" s="193"/>
      <c r="J289" s="194">
        <f>ROUND(I289*H289,2)</f>
        <v>0</v>
      </c>
      <c r="K289" s="195"/>
      <c r="L289" s="39"/>
      <c r="M289" s="196" t="s">
        <v>1</v>
      </c>
      <c r="N289" s="197" t="s">
        <v>38</v>
      </c>
      <c r="O289" s="71"/>
      <c r="P289" s="198">
        <f>O289*H289</f>
        <v>0</v>
      </c>
      <c r="Q289" s="198">
        <v>0</v>
      </c>
      <c r="R289" s="198">
        <f>Q289*H289</f>
        <v>0</v>
      </c>
      <c r="S289" s="198">
        <v>0</v>
      </c>
      <c r="T289" s="199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0" t="s">
        <v>258</v>
      </c>
      <c r="AT289" s="200" t="s">
        <v>175</v>
      </c>
      <c r="AU289" s="200" t="s">
        <v>83</v>
      </c>
      <c r="AY289" s="17" t="s">
        <v>173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17" t="s">
        <v>81</v>
      </c>
      <c r="BK289" s="201">
        <f>ROUND(I289*H289,2)</f>
        <v>0</v>
      </c>
      <c r="BL289" s="17" t="s">
        <v>258</v>
      </c>
      <c r="BM289" s="200" t="s">
        <v>448</v>
      </c>
    </row>
    <row r="290" spans="1:65" s="2" customFormat="1" ht="16.5" customHeight="1">
      <c r="A290" s="34"/>
      <c r="B290" s="35"/>
      <c r="C290" s="188" t="s">
        <v>449</v>
      </c>
      <c r="D290" s="188" t="s">
        <v>175</v>
      </c>
      <c r="E290" s="189" t="s">
        <v>450</v>
      </c>
      <c r="F290" s="190" t="s">
        <v>451</v>
      </c>
      <c r="G290" s="191" t="s">
        <v>364</v>
      </c>
      <c r="H290" s="192">
        <v>1</v>
      </c>
      <c r="I290" s="193"/>
      <c r="J290" s="194">
        <f>ROUND(I290*H290,2)</f>
        <v>0</v>
      </c>
      <c r="K290" s="195"/>
      <c r="L290" s="39"/>
      <c r="M290" s="196" t="s">
        <v>1</v>
      </c>
      <c r="N290" s="197" t="s">
        <v>38</v>
      </c>
      <c r="O290" s="71"/>
      <c r="P290" s="198">
        <f>O290*H290</f>
        <v>0</v>
      </c>
      <c r="Q290" s="198">
        <v>0</v>
      </c>
      <c r="R290" s="198">
        <f>Q290*H290</f>
        <v>0</v>
      </c>
      <c r="S290" s="198">
        <v>0</v>
      </c>
      <c r="T290" s="199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0" t="s">
        <v>258</v>
      </c>
      <c r="AT290" s="200" t="s">
        <v>175</v>
      </c>
      <c r="AU290" s="200" t="s">
        <v>83</v>
      </c>
      <c r="AY290" s="17" t="s">
        <v>173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17" t="s">
        <v>81</v>
      </c>
      <c r="BK290" s="201">
        <f>ROUND(I290*H290,2)</f>
        <v>0</v>
      </c>
      <c r="BL290" s="17" t="s">
        <v>258</v>
      </c>
      <c r="BM290" s="200" t="s">
        <v>452</v>
      </c>
    </row>
    <row r="291" spans="2:63" s="12" customFormat="1" ht="25.9" customHeight="1">
      <c r="B291" s="172"/>
      <c r="C291" s="173"/>
      <c r="D291" s="174" t="s">
        <v>72</v>
      </c>
      <c r="E291" s="175" t="s">
        <v>453</v>
      </c>
      <c r="F291" s="175" t="s">
        <v>454</v>
      </c>
      <c r="G291" s="173"/>
      <c r="H291" s="173"/>
      <c r="I291" s="176"/>
      <c r="J291" s="177">
        <f>BK291</f>
        <v>0</v>
      </c>
      <c r="K291" s="173"/>
      <c r="L291" s="178"/>
      <c r="M291" s="179"/>
      <c r="N291" s="180"/>
      <c r="O291" s="180"/>
      <c r="P291" s="181">
        <f>P292+P301+P306+P313</f>
        <v>0</v>
      </c>
      <c r="Q291" s="180"/>
      <c r="R291" s="181">
        <f>R292+R301+R306+R313</f>
        <v>0</v>
      </c>
      <c r="S291" s="180"/>
      <c r="T291" s="182">
        <f>T292+T301+T306+T313</f>
        <v>0</v>
      </c>
      <c r="AR291" s="183" t="s">
        <v>198</v>
      </c>
      <c r="AT291" s="184" t="s">
        <v>72</v>
      </c>
      <c r="AU291" s="184" t="s">
        <v>73</v>
      </c>
      <c r="AY291" s="183" t="s">
        <v>173</v>
      </c>
      <c r="BK291" s="185">
        <f>BK292+BK301+BK306+BK313</f>
        <v>0</v>
      </c>
    </row>
    <row r="292" spans="2:63" s="12" customFormat="1" ht="22.9" customHeight="1">
      <c r="B292" s="172"/>
      <c r="C292" s="173"/>
      <c r="D292" s="174" t="s">
        <v>72</v>
      </c>
      <c r="E292" s="186" t="s">
        <v>455</v>
      </c>
      <c r="F292" s="186" t="s">
        <v>456</v>
      </c>
      <c r="G292" s="173"/>
      <c r="H292" s="173"/>
      <c r="I292" s="176"/>
      <c r="J292" s="187">
        <f>BK292</f>
        <v>0</v>
      </c>
      <c r="K292" s="173"/>
      <c r="L292" s="178"/>
      <c r="M292" s="179"/>
      <c r="N292" s="180"/>
      <c r="O292" s="180"/>
      <c r="P292" s="181">
        <f>SUM(P293:P300)</f>
        <v>0</v>
      </c>
      <c r="Q292" s="180"/>
      <c r="R292" s="181">
        <f>SUM(R293:R300)</f>
        <v>0</v>
      </c>
      <c r="S292" s="180"/>
      <c r="T292" s="182">
        <f>SUM(T293:T300)</f>
        <v>0</v>
      </c>
      <c r="AR292" s="183" t="s">
        <v>198</v>
      </c>
      <c r="AT292" s="184" t="s">
        <v>72</v>
      </c>
      <c r="AU292" s="184" t="s">
        <v>81</v>
      </c>
      <c r="AY292" s="183" t="s">
        <v>173</v>
      </c>
      <c r="BK292" s="185">
        <f>SUM(BK293:BK300)</f>
        <v>0</v>
      </c>
    </row>
    <row r="293" spans="1:65" s="2" customFormat="1" ht="16.5" customHeight="1">
      <c r="A293" s="34"/>
      <c r="B293" s="35"/>
      <c r="C293" s="188" t="s">
        <v>457</v>
      </c>
      <c r="D293" s="188" t="s">
        <v>175</v>
      </c>
      <c r="E293" s="189" t="s">
        <v>458</v>
      </c>
      <c r="F293" s="190" t="s">
        <v>456</v>
      </c>
      <c r="G293" s="191" t="s">
        <v>459</v>
      </c>
      <c r="H293" s="192">
        <v>1</v>
      </c>
      <c r="I293" s="193"/>
      <c r="J293" s="194">
        <f>ROUND(I293*H293,2)</f>
        <v>0</v>
      </c>
      <c r="K293" s="195"/>
      <c r="L293" s="39"/>
      <c r="M293" s="196" t="s">
        <v>1</v>
      </c>
      <c r="N293" s="197" t="s">
        <v>38</v>
      </c>
      <c r="O293" s="71"/>
      <c r="P293" s="198">
        <f>O293*H293</f>
        <v>0</v>
      </c>
      <c r="Q293" s="198">
        <v>0</v>
      </c>
      <c r="R293" s="198">
        <f>Q293*H293</f>
        <v>0</v>
      </c>
      <c r="S293" s="198">
        <v>0</v>
      </c>
      <c r="T293" s="199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0" t="s">
        <v>460</v>
      </c>
      <c r="AT293" s="200" t="s">
        <v>175</v>
      </c>
      <c r="AU293" s="200" t="s">
        <v>83</v>
      </c>
      <c r="AY293" s="17" t="s">
        <v>173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17" t="s">
        <v>81</v>
      </c>
      <c r="BK293" s="201">
        <f>ROUND(I293*H293,2)</f>
        <v>0</v>
      </c>
      <c r="BL293" s="17" t="s">
        <v>460</v>
      </c>
      <c r="BM293" s="200" t="s">
        <v>461</v>
      </c>
    </row>
    <row r="294" spans="2:51" s="13" customFormat="1" ht="11.25">
      <c r="B294" s="202"/>
      <c r="C294" s="203"/>
      <c r="D294" s="204" t="s">
        <v>181</v>
      </c>
      <c r="E294" s="205" t="s">
        <v>1</v>
      </c>
      <c r="F294" s="206" t="s">
        <v>462</v>
      </c>
      <c r="G294" s="203"/>
      <c r="H294" s="205" t="s">
        <v>1</v>
      </c>
      <c r="I294" s="207"/>
      <c r="J294" s="203"/>
      <c r="K294" s="203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181</v>
      </c>
      <c r="AU294" s="212" t="s">
        <v>83</v>
      </c>
      <c r="AV294" s="13" t="s">
        <v>81</v>
      </c>
      <c r="AW294" s="13" t="s">
        <v>30</v>
      </c>
      <c r="AX294" s="13" t="s">
        <v>73</v>
      </c>
      <c r="AY294" s="212" t="s">
        <v>173</v>
      </c>
    </row>
    <row r="295" spans="2:51" s="13" customFormat="1" ht="11.25">
      <c r="B295" s="202"/>
      <c r="C295" s="203"/>
      <c r="D295" s="204" t="s">
        <v>181</v>
      </c>
      <c r="E295" s="205" t="s">
        <v>1</v>
      </c>
      <c r="F295" s="206" t="s">
        <v>463</v>
      </c>
      <c r="G295" s="203"/>
      <c r="H295" s="205" t="s">
        <v>1</v>
      </c>
      <c r="I295" s="207"/>
      <c r="J295" s="203"/>
      <c r="K295" s="203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181</v>
      </c>
      <c r="AU295" s="212" t="s">
        <v>83</v>
      </c>
      <c r="AV295" s="13" t="s">
        <v>81</v>
      </c>
      <c r="AW295" s="13" t="s">
        <v>30</v>
      </c>
      <c r="AX295" s="13" t="s">
        <v>73</v>
      </c>
      <c r="AY295" s="212" t="s">
        <v>173</v>
      </c>
    </row>
    <row r="296" spans="2:51" s="13" customFormat="1" ht="11.25">
      <c r="B296" s="202"/>
      <c r="C296" s="203"/>
      <c r="D296" s="204" t="s">
        <v>181</v>
      </c>
      <c r="E296" s="205" t="s">
        <v>1</v>
      </c>
      <c r="F296" s="206" t="s">
        <v>464</v>
      </c>
      <c r="G296" s="203"/>
      <c r="H296" s="205" t="s">
        <v>1</v>
      </c>
      <c r="I296" s="207"/>
      <c r="J296" s="203"/>
      <c r="K296" s="203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181</v>
      </c>
      <c r="AU296" s="212" t="s">
        <v>83</v>
      </c>
      <c r="AV296" s="13" t="s">
        <v>81</v>
      </c>
      <c r="AW296" s="13" t="s">
        <v>30</v>
      </c>
      <c r="AX296" s="13" t="s">
        <v>73</v>
      </c>
      <c r="AY296" s="212" t="s">
        <v>173</v>
      </c>
    </row>
    <row r="297" spans="2:51" s="13" customFormat="1" ht="11.25">
      <c r="B297" s="202"/>
      <c r="C297" s="203"/>
      <c r="D297" s="204" t="s">
        <v>181</v>
      </c>
      <c r="E297" s="205" t="s">
        <v>1</v>
      </c>
      <c r="F297" s="206" t="s">
        <v>465</v>
      </c>
      <c r="G297" s="203"/>
      <c r="H297" s="205" t="s">
        <v>1</v>
      </c>
      <c r="I297" s="207"/>
      <c r="J297" s="203"/>
      <c r="K297" s="203"/>
      <c r="L297" s="208"/>
      <c r="M297" s="209"/>
      <c r="N297" s="210"/>
      <c r="O297" s="210"/>
      <c r="P297" s="210"/>
      <c r="Q297" s="210"/>
      <c r="R297" s="210"/>
      <c r="S297" s="210"/>
      <c r="T297" s="211"/>
      <c r="AT297" s="212" t="s">
        <v>181</v>
      </c>
      <c r="AU297" s="212" t="s">
        <v>83</v>
      </c>
      <c r="AV297" s="13" t="s">
        <v>81</v>
      </c>
      <c r="AW297" s="13" t="s">
        <v>30</v>
      </c>
      <c r="AX297" s="13" t="s">
        <v>73</v>
      </c>
      <c r="AY297" s="212" t="s">
        <v>173</v>
      </c>
    </row>
    <row r="298" spans="2:51" s="13" customFormat="1" ht="11.25">
      <c r="B298" s="202"/>
      <c r="C298" s="203"/>
      <c r="D298" s="204" t="s">
        <v>181</v>
      </c>
      <c r="E298" s="205" t="s">
        <v>1</v>
      </c>
      <c r="F298" s="206" t="s">
        <v>466</v>
      </c>
      <c r="G298" s="203"/>
      <c r="H298" s="205" t="s">
        <v>1</v>
      </c>
      <c r="I298" s="207"/>
      <c r="J298" s="203"/>
      <c r="K298" s="203"/>
      <c r="L298" s="208"/>
      <c r="M298" s="209"/>
      <c r="N298" s="210"/>
      <c r="O298" s="210"/>
      <c r="P298" s="210"/>
      <c r="Q298" s="210"/>
      <c r="R298" s="210"/>
      <c r="S298" s="210"/>
      <c r="T298" s="211"/>
      <c r="AT298" s="212" t="s">
        <v>181</v>
      </c>
      <c r="AU298" s="212" t="s">
        <v>83</v>
      </c>
      <c r="AV298" s="13" t="s">
        <v>81</v>
      </c>
      <c r="AW298" s="13" t="s">
        <v>30</v>
      </c>
      <c r="AX298" s="13" t="s">
        <v>73</v>
      </c>
      <c r="AY298" s="212" t="s">
        <v>173</v>
      </c>
    </row>
    <row r="299" spans="2:51" s="13" customFormat="1" ht="11.25">
      <c r="B299" s="202"/>
      <c r="C299" s="203"/>
      <c r="D299" s="204" t="s">
        <v>181</v>
      </c>
      <c r="E299" s="205" t="s">
        <v>1</v>
      </c>
      <c r="F299" s="206" t="s">
        <v>467</v>
      </c>
      <c r="G299" s="203"/>
      <c r="H299" s="205" t="s">
        <v>1</v>
      </c>
      <c r="I299" s="207"/>
      <c r="J299" s="203"/>
      <c r="K299" s="203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181</v>
      </c>
      <c r="AU299" s="212" t="s">
        <v>83</v>
      </c>
      <c r="AV299" s="13" t="s">
        <v>81</v>
      </c>
      <c r="AW299" s="13" t="s">
        <v>30</v>
      </c>
      <c r="AX299" s="13" t="s">
        <v>73</v>
      </c>
      <c r="AY299" s="212" t="s">
        <v>173</v>
      </c>
    </row>
    <row r="300" spans="2:51" s="14" customFormat="1" ht="11.25">
      <c r="B300" s="213"/>
      <c r="C300" s="214"/>
      <c r="D300" s="204" t="s">
        <v>181</v>
      </c>
      <c r="E300" s="215" t="s">
        <v>1</v>
      </c>
      <c r="F300" s="216" t="s">
        <v>81</v>
      </c>
      <c r="G300" s="214"/>
      <c r="H300" s="217">
        <v>1</v>
      </c>
      <c r="I300" s="218"/>
      <c r="J300" s="214"/>
      <c r="K300" s="214"/>
      <c r="L300" s="219"/>
      <c r="M300" s="220"/>
      <c r="N300" s="221"/>
      <c r="O300" s="221"/>
      <c r="P300" s="221"/>
      <c r="Q300" s="221"/>
      <c r="R300" s="221"/>
      <c r="S300" s="221"/>
      <c r="T300" s="222"/>
      <c r="AT300" s="223" t="s">
        <v>181</v>
      </c>
      <c r="AU300" s="223" t="s">
        <v>83</v>
      </c>
      <c r="AV300" s="14" t="s">
        <v>83</v>
      </c>
      <c r="AW300" s="14" t="s">
        <v>30</v>
      </c>
      <c r="AX300" s="14" t="s">
        <v>81</v>
      </c>
      <c r="AY300" s="223" t="s">
        <v>173</v>
      </c>
    </row>
    <row r="301" spans="2:63" s="12" customFormat="1" ht="22.9" customHeight="1">
      <c r="B301" s="172"/>
      <c r="C301" s="173"/>
      <c r="D301" s="174" t="s">
        <v>72</v>
      </c>
      <c r="E301" s="186" t="s">
        <v>468</v>
      </c>
      <c r="F301" s="186" t="s">
        <v>469</v>
      </c>
      <c r="G301" s="173"/>
      <c r="H301" s="173"/>
      <c r="I301" s="176"/>
      <c r="J301" s="187">
        <f>BK301</f>
        <v>0</v>
      </c>
      <c r="K301" s="173"/>
      <c r="L301" s="178"/>
      <c r="M301" s="179"/>
      <c r="N301" s="180"/>
      <c r="O301" s="180"/>
      <c r="P301" s="181">
        <f>SUM(P302:P305)</f>
        <v>0</v>
      </c>
      <c r="Q301" s="180"/>
      <c r="R301" s="181">
        <f>SUM(R302:R305)</f>
        <v>0</v>
      </c>
      <c r="S301" s="180"/>
      <c r="T301" s="182">
        <f>SUM(T302:T305)</f>
        <v>0</v>
      </c>
      <c r="AR301" s="183" t="s">
        <v>198</v>
      </c>
      <c r="AT301" s="184" t="s">
        <v>72</v>
      </c>
      <c r="AU301" s="184" t="s">
        <v>81</v>
      </c>
      <c r="AY301" s="183" t="s">
        <v>173</v>
      </c>
      <c r="BK301" s="185">
        <f>SUM(BK302:BK305)</f>
        <v>0</v>
      </c>
    </row>
    <row r="302" spans="1:65" s="2" customFormat="1" ht="16.5" customHeight="1">
      <c r="A302" s="34"/>
      <c r="B302" s="35"/>
      <c r="C302" s="188" t="s">
        <v>470</v>
      </c>
      <c r="D302" s="188" t="s">
        <v>175</v>
      </c>
      <c r="E302" s="189" t="s">
        <v>471</v>
      </c>
      <c r="F302" s="190" t="s">
        <v>469</v>
      </c>
      <c r="G302" s="191" t="s">
        <v>459</v>
      </c>
      <c r="H302" s="192">
        <v>1</v>
      </c>
      <c r="I302" s="193"/>
      <c r="J302" s="194">
        <f>ROUND(I302*H302,2)</f>
        <v>0</v>
      </c>
      <c r="K302" s="195"/>
      <c r="L302" s="39"/>
      <c r="M302" s="196" t="s">
        <v>1</v>
      </c>
      <c r="N302" s="197" t="s">
        <v>38</v>
      </c>
      <c r="O302" s="71"/>
      <c r="P302" s="198">
        <f>O302*H302</f>
        <v>0</v>
      </c>
      <c r="Q302" s="198">
        <v>0</v>
      </c>
      <c r="R302" s="198">
        <f>Q302*H302</f>
        <v>0</v>
      </c>
      <c r="S302" s="198">
        <v>0</v>
      </c>
      <c r="T302" s="199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0" t="s">
        <v>460</v>
      </c>
      <c r="AT302" s="200" t="s">
        <v>175</v>
      </c>
      <c r="AU302" s="200" t="s">
        <v>83</v>
      </c>
      <c r="AY302" s="17" t="s">
        <v>173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17" t="s">
        <v>81</v>
      </c>
      <c r="BK302" s="201">
        <f>ROUND(I302*H302,2)</f>
        <v>0</v>
      </c>
      <c r="BL302" s="17" t="s">
        <v>460</v>
      </c>
      <c r="BM302" s="200" t="s">
        <v>472</v>
      </c>
    </row>
    <row r="303" spans="1:65" s="2" customFormat="1" ht="16.5" customHeight="1">
      <c r="A303" s="34"/>
      <c r="B303" s="35"/>
      <c r="C303" s="188" t="s">
        <v>473</v>
      </c>
      <c r="D303" s="188" t="s">
        <v>175</v>
      </c>
      <c r="E303" s="189" t="s">
        <v>474</v>
      </c>
      <c r="F303" s="190" t="s">
        <v>475</v>
      </c>
      <c r="G303" s="191" t="s">
        <v>459</v>
      </c>
      <c r="H303" s="192">
        <v>1</v>
      </c>
      <c r="I303" s="193"/>
      <c r="J303" s="194">
        <f>ROUND(I303*H303,2)</f>
        <v>0</v>
      </c>
      <c r="K303" s="195"/>
      <c r="L303" s="39"/>
      <c r="M303" s="196" t="s">
        <v>1</v>
      </c>
      <c r="N303" s="197" t="s">
        <v>38</v>
      </c>
      <c r="O303" s="71"/>
      <c r="P303" s="198">
        <f>O303*H303</f>
        <v>0</v>
      </c>
      <c r="Q303" s="198">
        <v>0</v>
      </c>
      <c r="R303" s="198">
        <f>Q303*H303</f>
        <v>0</v>
      </c>
      <c r="S303" s="198">
        <v>0</v>
      </c>
      <c r="T303" s="199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0" t="s">
        <v>460</v>
      </c>
      <c r="AT303" s="200" t="s">
        <v>175</v>
      </c>
      <c r="AU303" s="200" t="s">
        <v>83</v>
      </c>
      <c r="AY303" s="17" t="s">
        <v>173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7" t="s">
        <v>81</v>
      </c>
      <c r="BK303" s="201">
        <f>ROUND(I303*H303,2)</f>
        <v>0</v>
      </c>
      <c r="BL303" s="17" t="s">
        <v>460</v>
      </c>
      <c r="BM303" s="200" t="s">
        <v>476</v>
      </c>
    </row>
    <row r="304" spans="2:51" s="13" customFormat="1" ht="11.25">
      <c r="B304" s="202"/>
      <c r="C304" s="203"/>
      <c r="D304" s="204" t="s">
        <v>181</v>
      </c>
      <c r="E304" s="205" t="s">
        <v>1</v>
      </c>
      <c r="F304" s="206" t="s">
        <v>477</v>
      </c>
      <c r="G304" s="203"/>
      <c r="H304" s="205" t="s">
        <v>1</v>
      </c>
      <c r="I304" s="207"/>
      <c r="J304" s="203"/>
      <c r="K304" s="203"/>
      <c r="L304" s="208"/>
      <c r="M304" s="209"/>
      <c r="N304" s="210"/>
      <c r="O304" s="210"/>
      <c r="P304" s="210"/>
      <c r="Q304" s="210"/>
      <c r="R304" s="210"/>
      <c r="S304" s="210"/>
      <c r="T304" s="211"/>
      <c r="AT304" s="212" t="s">
        <v>181</v>
      </c>
      <c r="AU304" s="212" t="s">
        <v>83</v>
      </c>
      <c r="AV304" s="13" t="s">
        <v>81</v>
      </c>
      <c r="AW304" s="13" t="s">
        <v>30</v>
      </c>
      <c r="AX304" s="13" t="s">
        <v>73</v>
      </c>
      <c r="AY304" s="212" t="s">
        <v>173</v>
      </c>
    </row>
    <row r="305" spans="2:51" s="14" customFormat="1" ht="11.25">
      <c r="B305" s="213"/>
      <c r="C305" s="214"/>
      <c r="D305" s="204" t="s">
        <v>181</v>
      </c>
      <c r="E305" s="215" t="s">
        <v>1</v>
      </c>
      <c r="F305" s="216" t="s">
        <v>81</v>
      </c>
      <c r="G305" s="214"/>
      <c r="H305" s="217">
        <v>1</v>
      </c>
      <c r="I305" s="218"/>
      <c r="J305" s="214"/>
      <c r="K305" s="214"/>
      <c r="L305" s="219"/>
      <c r="M305" s="220"/>
      <c r="N305" s="221"/>
      <c r="O305" s="221"/>
      <c r="P305" s="221"/>
      <c r="Q305" s="221"/>
      <c r="R305" s="221"/>
      <c r="S305" s="221"/>
      <c r="T305" s="222"/>
      <c r="AT305" s="223" t="s">
        <v>181</v>
      </c>
      <c r="AU305" s="223" t="s">
        <v>83</v>
      </c>
      <c r="AV305" s="14" t="s">
        <v>83</v>
      </c>
      <c r="AW305" s="14" t="s">
        <v>30</v>
      </c>
      <c r="AX305" s="14" t="s">
        <v>81</v>
      </c>
      <c r="AY305" s="223" t="s">
        <v>173</v>
      </c>
    </row>
    <row r="306" spans="2:63" s="12" customFormat="1" ht="22.9" customHeight="1">
      <c r="B306" s="172"/>
      <c r="C306" s="173"/>
      <c r="D306" s="174" t="s">
        <v>72</v>
      </c>
      <c r="E306" s="186" t="s">
        <v>478</v>
      </c>
      <c r="F306" s="186" t="s">
        <v>479</v>
      </c>
      <c r="G306" s="173"/>
      <c r="H306" s="173"/>
      <c r="I306" s="176"/>
      <c r="J306" s="187">
        <f>BK306</f>
        <v>0</v>
      </c>
      <c r="K306" s="173"/>
      <c r="L306" s="178"/>
      <c r="M306" s="179"/>
      <c r="N306" s="180"/>
      <c r="O306" s="180"/>
      <c r="P306" s="181">
        <f>SUM(P307:P312)</f>
        <v>0</v>
      </c>
      <c r="Q306" s="180"/>
      <c r="R306" s="181">
        <f>SUM(R307:R312)</f>
        <v>0</v>
      </c>
      <c r="S306" s="180"/>
      <c r="T306" s="182">
        <f>SUM(T307:T312)</f>
        <v>0</v>
      </c>
      <c r="AR306" s="183" t="s">
        <v>198</v>
      </c>
      <c r="AT306" s="184" t="s">
        <v>72</v>
      </c>
      <c r="AU306" s="184" t="s">
        <v>81</v>
      </c>
      <c r="AY306" s="183" t="s">
        <v>173</v>
      </c>
      <c r="BK306" s="185">
        <f>SUM(BK307:BK312)</f>
        <v>0</v>
      </c>
    </row>
    <row r="307" spans="1:65" s="2" customFormat="1" ht="16.5" customHeight="1">
      <c r="A307" s="34"/>
      <c r="B307" s="35"/>
      <c r="C307" s="188" t="s">
        <v>480</v>
      </c>
      <c r="D307" s="188" t="s">
        <v>175</v>
      </c>
      <c r="E307" s="189" t="s">
        <v>481</v>
      </c>
      <c r="F307" s="190" t="s">
        <v>482</v>
      </c>
      <c r="G307" s="191" t="s">
        <v>459</v>
      </c>
      <c r="H307" s="192">
        <v>1</v>
      </c>
      <c r="I307" s="193"/>
      <c r="J307" s="194">
        <f>ROUND(I307*H307,2)</f>
        <v>0</v>
      </c>
      <c r="K307" s="195"/>
      <c r="L307" s="39"/>
      <c r="M307" s="196" t="s">
        <v>1</v>
      </c>
      <c r="N307" s="197" t="s">
        <v>38</v>
      </c>
      <c r="O307" s="71"/>
      <c r="P307" s="198">
        <f>O307*H307</f>
        <v>0</v>
      </c>
      <c r="Q307" s="198">
        <v>0</v>
      </c>
      <c r="R307" s="198">
        <f>Q307*H307</f>
        <v>0</v>
      </c>
      <c r="S307" s="198">
        <v>0</v>
      </c>
      <c r="T307" s="199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0" t="s">
        <v>460</v>
      </c>
      <c r="AT307" s="200" t="s">
        <v>175</v>
      </c>
      <c r="AU307" s="200" t="s">
        <v>83</v>
      </c>
      <c r="AY307" s="17" t="s">
        <v>173</v>
      </c>
      <c r="BE307" s="201">
        <f>IF(N307="základní",J307,0)</f>
        <v>0</v>
      </c>
      <c r="BF307" s="201">
        <f>IF(N307="snížená",J307,0)</f>
        <v>0</v>
      </c>
      <c r="BG307" s="201">
        <f>IF(N307="zákl. přenesená",J307,0)</f>
        <v>0</v>
      </c>
      <c r="BH307" s="201">
        <f>IF(N307="sníž. přenesená",J307,0)</f>
        <v>0</v>
      </c>
      <c r="BI307" s="201">
        <f>IF(N307="nulová",J307,0)</f>
        <v>0</v>
      </c>
      <c r="BJ307" s="17" t="s">
        <v>81</v>
      </c>
      <c r="BK307" s="201">
        <f>ROUND(I307*H307,2)</f>
        <v>0</v>
      </c>
      <c r="BL307" s="17" t="s">
        <v>460</v>
      </c>
      <c r="BM307" s="200" t="s">
        <v>483</v>
      </c>
    </row>
    <row r="308" spans="2:51" s="13" customFormat="1" ht="11.25">
      <c r="B308" s="202"/>
      <c r="C308" s="203"/>
      <c r="D308" s="204" t="s">
        <v>181</v>
      </c>
      <c r="E308" s="205" t="s">
        <v>1</v>
      </c>
      <c r="F308" s="206" t="s">
        <v>484</v>
      </c>
      <c r="G308" s="203"/>
      <c r="H308" s="205" t="s">
        <v>1</v>
      </c>
      <c r="I308" s="207"/>
      <c r="J308" s="203"/>
      <c r="K308" s="203"/>
      <c r="L308" s="208"/>
      <c r="M308" s="209"/>
      <c r="N308" s="210"/>
      <c r="O308" s="210"/>
      <c r="P308" s="210"/>
      <c r="Q308" s="210"/>
      <c r="R308" s="210"/>
      <c r="S308" s="210"/>
      <c r="T308" s="211"/>
      <c r="AT308" s="212" t="s">
        <v>181</v>
      </c>
      <c r="AU308" s="212" t="s">
        <v>83</v>
      </c>
      <c r="AV308" s="13" t="s">
        <v>81</v>
      </c>
      <c r="AW308" s="13" t="s">
        <v>30</v>
      </c>
      <c r="AX308" s="13" t="s">
        <v>73</v>
      </c>
      <c r="AY308" s="212" t="s">
        <v>173</v>
      </c>
    </row>
    <row r="309" spans="2:51" s="13" customFormat="1" ht="11.25">
      <c r="B309" s="202"/>
      <c r="C309" s="203"/>
      <c r="D309" s="204" t="s">
        <v>181</v>
      </c>
      <c r="E309" s="205" t="s">
        <v>1</v>
      </c>
      <c r="F309" s="206" t="s">
        <v>485</v>
      </c>
      <c r="G309" s="203"/>
      <c r="H309" s="205" t="s">
        <v>1</v>
      </c>
      <c r="I309" s="207"/>
      <c r="J309" s="203"/>
      <c r="K309" s="203"/>
      <c r="L309" s="208"/>
      <c r="M309" s="209"/>
      <c r="N309" s="210"/>
      <c r="O309" s="210"/>
      <c r="P309" s="210"/>
      <c r="Q309" s="210"/>
      <c r="R309" s="210"/>
      <c r="S309" s="210"/>
      <c r="T309" s="211"/>
      <c r="AT309" s="212" t="s">
        <v>181</v>
      </c>
      <c r="AU309" s="212" t="s">
        <v>83</v>
      </c>
      <c r="AV309" s="13" t="s">
        <v>81</v>
      </c>
      <c r="AW309" s="13" t="s">
        <v>30</v>
      </c>
      <c r="AX309" s="13" t="s">
        <v>73</v>
      </c>
      <c r="AY309" s="212" t="s">
        <v>173</v>
      </c>
    </row>
    <row r="310" spans="2:51" s="13" customFormat="1" ht="11.25">
      <c r="B310" s="202"/>
      <c r="C310" s="203"/>
      <c r="D310" s="204" t="s">
        <v>181</v>
      </c>
      <c r="E310" s="205" t="s">
        <v>1</v>
      </c>
      <c r="F310" s="206" t="s">
        <v>486</v>
      </c>
      <c r="G310" s="203"/>
      <c r="H310" s="205" t="s">
        <v>1</v>
      </c>
      <c r="I310" s="207"/>
      <c r="J310" s="203"/>
      <c r="K310" s="203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181</v>
      </c>
      <c r="AU310" s="212" t="s">
        <v>83</v>
      </c>
      <c r="AV310" s="13" t="s">
        <v>81</v>
      </c>
      <c r="AW310" s="13" t="s">
        <v>30</v>
      </c>
      <c r="AX310" s="13" t="s">
        <v>73</v>
      </c>
      <c r="AY310" s="212" t="s">
        <v>173</v>
      </c>
    </row>
    <row r="311" spans="2:51" s="13" customFormat="1" ht="11.25">
      <c r="B311" s="202"/>
      <c r="C311" s="203"/>
      <c r="D311" s="204" t="s">
        <v>181</v>
      </c>
      <c r="E311" s="205" t="s">
        <v>1</v>
      </c>
      <c r="F311" s="206" t="s">
        <v>487</v>
      </c>
      <c r="G311" s="203"/>
      <c r="H311" s="205" t="s">
        <v>1</v>
      </c>
      <c r="I311" s="207"/>
      <c r="J311" s="203"/>
      <c r="K311" s="203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181</v>
      </c>
      <c r="AU311" s="212" t="s">
        <v>83</v>
      </c>
      <c r="AV311" s="13" t="s">
        <v>81</v>
      </c>
      <c r="AW311" s="13" t="s">
        <v>30</v>
      </c>
      <c r="AX311" s="13" t="s">
        <v>73</v>
      </c>
      <c r="AY311" s="212" t="s">
        <v>173</v>
      </c>
    </row>
    <row r="312" spans="2:51" s="14" customFormat="1" ht="11.25">
      <c r="B312" s="213"/>
      <c r="C312" s="214"/>
      <c r="D312" s="204" t="s">
        <v>181</v>
      </c>
      <c r="E312" s="215" t="s">
        <v>1</v>
      </c>
      <c r="F312" s="216" t="s">
        <v>81</v>
      </c>
      <c r="G312" s="214"/>
      <c r="H312" s="217">
        <v>1</v>
      </c>
      <c r="I312" s="218"/>
      <c r="J312" s="214"/>
      <c r="K312" s="214"/>
      <c r="L312" s="219"/>
      <c r="M312" s="220"/>
      <c r="N312" s="221"/>
      <c r="O312" s="221"/>
      <c r="P312" s="221"/>
      <c r="Q312" s="221"/>
      <c r="R312" s="221"/>
      <c r="S312" s="221"/>
      <c r="T312" s="222"/>
      <c r="AT312" s="223" t="s">
        <v>181</v>
      </c>
      <c r="AU312" s="223" t="s">
        <v>83</v>
      </c>
      <c r="AV312" s="14" t="s">
        <v>83</v>
      </c>
      <c r="AW312" s="14" t="s">
        <v>30</v>
      </c>
      <c r="AX312" s="14" t="s">
        <v>81</v>
      </c>
      <c r="AY312" s="223" t="s">
        <v>173</v>
      </c>
    </row>
    <row r="313" spans="2:63" s="12" customFormat="1" ht="22.9" customHeight="1">
      <c r="B313" s="172"/>
      <c r="C313" s="173"/>
      <c r="D313" s="174" t="s">
        <v>72</v>
      </c>
      <c r="E313" s="186" t="s">
        <v>488</v>
      </c>
      <c r="F313" s="186" t="s">
        <v>489</v>
      </c>
      <c r="G313" s="173"/>
      <c r="H313" s="173"/>
      <c r="I313" s="176"/>
      <c r="J313" s="187">
        <f>BK313</f>
        <v>0</v>
      </c>
      <c r="K313" s="173"/>
      <c r="L313" s="178"/>
      <c r="M313" s="179"/>
      <c r="N313" s="180"/>
      <c r="O313" s="180"/>
      <c r="P313" s="181">
        <f>SUM(P314:P316)</f>
        <v>0</v>
      </c>
      <c r="Q313" s="180"/>
      <c r="R313" s="181">
        <f>SUM(R314:R316)</f>
        <v>0</v>
      </c>
      <c r="S313" s="180"/>
      <c r="T313" s="182">
        <f>SUM(T314:T316)</f>
        <v>0</v>
      </c>
      <c r="AR313" s="183" t="s">
        <v>198</v>
      </c>
      <c r="AT313" s="184" t="s">
        <v>72</v>
      </c>
      <c r="AU313" s="184" t="s">
        <v>81</v>
      </c>
      <c r="AY313" s="183" t="s">
        <v>173</v>
      </c>
      <c r="BK313" s="185">
        <f>SUM(BK314:BK316)</f>
        <v>0</v>
      </c>
    </row>
    <row r="314" spans="1:65" s="2" customFormat="1" ht="16.5" customHeight="1">
      <c r="A314" s="34"/>
      <c r="B314" s="35"/>
      <c r="C314" s="188" t="s">
        <v>490</v>
      </c>
      <c r="D314" s="188" t="s">
        <v>175</v>
      </c>
      <c r="E314" s="189" t="s">
        <v>491</v>
      </c>
      <c r="F314" s="190" t="s">
        <v>489</v>
      </c>
      <c r="G314" s="191" t="s">
        <v>459</v>
      </c>
      <c r="H314" s="192">
        <v>1</v>
      </c>
      <c r="I314" s="193"/>
      <c r="J314" s="194">
        <f>ROUND(I314*H314,2)</f>
        <v>0</v>
      </c>
      <c r="K314" s="195"/>
      <c r="L314" s="39"/>
      <c r="M314" s="196" t="s">
        <v>1</v>
      </c>
      <c r="N314" s="197" t="s">
        <v>38</v>
      </c>
      <c r="O314" s="71"/>
      <c r="P314" s="198">
        <f>O314*H314</f>
        <v>0</v>
      </c>
      <c r="Q314" s="198">
        <v>0</v>
      </c>
      <c r="R314" s="198">
        <f>Q314*H314</f>
        <v>0</v>
      </c>
      <c r="S314" s="198">
        <v>0</v>
      </c>
      <c r="T314" s="199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0" t="s">
        <v>460</v>
      </c>
      <c r="AT314" s="200" t="s">
        <v>175</v>
      </c>
      <c r="AU314" s="200" t="s">
        <v>83</v>
      </c>
      <c r="AY314" s="17" t="s">
        <v>173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17" t="s">
        <v>81</v>
      </c>
      <c r="BK314" s="201">
        <f>ROUND(I314*H314,2)</f>
        <v>0</v>
      </c>
      <c r="BL314" s="17" t="s">
        <v>460</v>
      </c>
      <c r="BM314" s="200" t="s">
        <v>492</v>
      </c>
    </row>
    <row r="315" spans="2:51" s="13" customFormat="1" ht="22.5">
      <c r="B315" s="202"/>
      <c r="C315" s="203"/>
      <c r="D315" s="204" t="s">
        <v>181</v>
      </c>
      <c r="E315" s="205" t="s">
        <v>1</v>
      </c>
      <c r="F315" s="206" t="s">
        <v>493</v>
      </c>
      <c r="G315" s="203"/>
      <c r="H315" s="205" t="s">
        <v>1</v>
      </c>
      <c r="I315" s="207"/>
      <c r="J315" s="203"/>
      <c r="K315" s="203"/>
      <c r="L315" s="208"/>
      <c r="M315" s="209"/>
      <c r="N315" s="210"/>
      <c r="O315" s="210"/>
      <c r="P315" s="210"/>
      <c r="Q315" s="210"/>
      <c r="R315" s="210"/>
      <c r="S315" s="210"/>
      <c r="T315" s="211"/>
      <c r="AT315" s="212" t="s">
        <v>181</v>
      </c>
      <c r="AU315" s="212" t="s">
        <v>83</v>
      </c>
      <c r="AV315" s="13" t="s">
        <v>81</v>
      </c>
      <c r="AW315" s="13" t="s">
        <v>30</v>
      </c>
      <c r="AX315" s="13" t="s">
        <v>73</v>
      </c>
      <c r="AY315" s="212" t="s">
        <v>173</v>
      </c>
    </row>
    <row r="316" spans="2:51" s="14" customFormat="1" ht="11.25">
      <c r="B316" s="213"/>
      <c r="C316" s="214"/>
      <c r="D316" s="204" t="s">
        <v>181</v>
      </c>
      <c r="E316" s="215" t="s">
        <v>1</v>
      </c>
      <c r="F316" s="216" t="s">
        <v>81</v>
      </c>
      <c r="G316" s="214"/>
      <c r="H316" s="217">
        <v>1</v>
      </c>
      <c r="I316" s="218"/>
      <c r="J316" s="214"/>
      <c r="K316" s="214"/>
      <c r="L316" s="219"/>
      <c r="M316" s="247"/>
      <c r="N316" s="248"/>
      <c r="O316" s="248"/>
      <c r="P316" s="248"/>
      <c r="Q316" s="248"/>
      <c r="R316" s="248"/>
      <c r="S316" s="248"/>
      <c r="T316" s="249"/>
      <c r="AT316" s="223" t="s">
        <v>181</v>
      </c>
      <c r="AU316" s="223" t="s">
        <v>83</v>
      </c>
      <c r="AV316" s="14" t="s">
        <v>83</v>
      </c>
      <c r="AW316" s="14" t="s">
        <v>30</v>
      </c>
      <c r="AX316" s="14" t="s">
        <v>81</v>
      </c>
      <c r="AY316" s="223" t="s">
        <v>173</v>
      </c>
    </row>
    <row r="317" spans="1:31" s="2" customFormat="1" ht="6.95" customHeight="1">
      <c r="A317" s="34"/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39"/>
      <c r="M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</row>
  </sheetData>
  <sheetProtection algorithmName="SHA-512" hashValue="vkdV3XfvaTnUXqn5lf56W3qI8GPm1wUKY/V9UxYDOt/cOtCOqKtDSP7+GmHkQDcFX23zkrSce+LZ0YXCJg/wCQ==" saltValue="4EWNkgp5rZgy7+x3vyR3TQijZNv1YMl+ctV+JfT71rREoBgi22hAr3PtFsUVfz2fmq44E9Phq3ikvtuKKCgbZQ==" spinCount="100000" sheet="1" objects="1" scenarios="1" formatColumns="0" formatRows="0" autoFilter="0"/>
  <autoFilter ref="C130:K316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86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83</v>
      </c>
    </row>
    <row r="4" spans="2:46" s="1" customFormat="1" ht="24.95" customHeight="1">
      <c r="B4" s="20"/>
      <c r="D4" s="111" t="s">
        <v>99</v>
      </c>
      <c r="L4" s="20"/>
      <c r="M4" s="11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310" t="str">
        <f>'Rekapitulace stavby'!K6</f>
        <v>Rekonstrukce komunikace a mostů v Bílině ul. Horská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3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494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30. 1. 2023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tr">
        <f>IF('Rekapitulace stavby'!E11="","",'Rekapitulace stavby'!E11)</f>
        <v xml:space="preserve"> </v>
      </c>
      <c r="F15" s="34"/>
      <c r="G15" s="34"/>
      <c r="H15" s="34"/>
      <c r="I15" s="113" t="s">
        <v>26</v>
      </c>
      <c r="J15" s="114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27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29</v>
      </c>
      <c r="E20" s="34"/>
      <c r="F20" s="34"/>
      <c r="G20" s="34"/>
      <c r="H20" s="34"/>
      <c r="I20" s="113" t="s">
        <v>25</v>
      </c>
      <c r="J20" s="114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tr">
        <f>IF('Rekapitulace stavby'!E17="","",'Rekapitulace stavby'!E17)</f>
        <v xml:space="preserve"> </v>
      </c>
      <c r="F21" s="34"/>
      <c r="G21" s="34"/>
      <c r="H21" s="34"/>
      <c r="I21" s="113" t="s">
        <v>26</v>
      </c>
      <c r="J21" s="114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31</v>
      </c>
      <c r="E23" s="34"/>
      <c r="F23" s="34"/>
      <c r="G23" s="34"/>
      <c r="H23" s="34"/>
      <c r="I23" s="113" t="s">
        <v>25</v>
      </c>
      <c r="J23" s="114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IF('Rekapitulace stavby'!E20="","",'Rekapitulace stavby'!E20)</f>
        <v xml:space="preserve"> </v>
      </c>
      <c r="F24" s="34"/>
      <c r="G24" s="34"/>
      <c r="H24" s="34"/>
      <c r="I24" s="113" t="s">
        <v>26</v>
      </c>
      <c r="J24" s="114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33</v>
      </c>
      <c r="E30" s="34"/>
      <c r="F30" s="34"/>
      <c r="G30" s="34"/>
      <c r="H30" s="34"/>
      <c r="I30" s="34"/>
      <c r="J30" s="121">
        <f>ROUND(J132,2)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35</v>
      </c>
      <c r="G32" s="34"/>
      <c r="H32" s="34"/>
      <c r="I32" s="122" t="s">
        <v>34</v>
      </c>
      <c r="J32" s="122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37</v>
      </c>
      <c r="E33" s="113" t="s">
        <v>38</v>
      </c>
      <c r="F33" s="124">
        <f>ROUND((SUM(BE132:BE252)),2)</f>
        <v>0</v>
      </c>
      <c r="G33" s="34"/>
      <c r="H33" s="34"/>
      <c r="I33" s="125">
        <v>0.21</v>
      </c>
      <c r="J33" s="124">
        <f>ROUND(((SUM(BE132:BE252))*I33),2)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39</v>
      </c>
      <c r="F34" s="124">
        <f>ROUND((SUM(BF132:BF252)),2)</f>
        <v>0</v>
      </c>
      <c r="G34" s="34"/>
      <c r="H34" s="34"/>
      <c r="I34" s="125">
        <v>0.15</v>
      </c>
      <c r="J34" s="124">
        <f>ROUND(((SUM(BF132:BF252))*I34),2)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40</v>
      </c>
      <c r="F35" s="124">
        <f>ROUND((SUM(BG132:BG252)),2)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41</v>
      </c>
      <c r="F36" s="124">
        <f>ROUND((SUM(BH132:BH252)),2)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42</v>
      </c>
      <c r="F37" s="124">
        <f>ROUND((SUM(BI132:BI252)),2)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7" t="str">
        <f>E7</f>
        <v>Rekonstrukce komunikace a mostů v Bílině ul. Horská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9" t="str">
        <f>E9</f>
        <v>SO 201 - Most přes Lukovský potok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30. 1. 2023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139</v>
      </c>
      <c r="D94" s="145"/>
      <c r="E94" s="145"/>
      <c r="F94" s="145"/>
      <c r="G94" s="145"/>
      <c r="H94" s="145"/>
      <c r="I94" s="145"/>
      <c r="J94" s="146" t="s">
        <v>140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141</v>
      </c>
      <c r="D96" s="36"/>
      <c r="E96" s="36"/>
      <c r="F96" s="36"/>
      <c r="G96" s="36"/>
      <c r="H96" s="36"/>
      <c r="I96" s="36"/>
      <c r="J96" s="84">
        <f>J132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142</v>
      </c>
    </row>
    <row r="97" spans="2:12" s="9" customFormat="1" ht="24.95" customHeight="1">
      <c r="B97" s="148"/>
      <c r="C97" s="149"/>
      <c r="D97" s="150" t="s">
        <v>143</v>
      </c>
      <c r="E97" s="151"/>
      <c r="F97" s="151"/>
      <c r="G97" s="151"/>
      <c r="H97" s="151"/>
      <c r="I97" s="151"/>
      <c r="J97" s="152">
        <f>J133</f>
        <v>0</v>
      </c>
      <c r="K97" s="149"/>
      <c r="L97" s="153"/>
    </row>
    <row r="98" spans="2:12" s="10" customFormat="1" ht="19.9" customHeight="1">
      <c r="B98" s="154"/>
      <c r="C98" s="155"/>
      <c r="D98" s="156" t="s">
        <v>144</v>
      </c>
      <c r="E98" s="157"/>
      <c r="F98" s="157"/>
      <c r="G98" s="157"/>
      <c r="H98" s="157"/>
      <c r="I98" s="157"/>
      <c r="J98" s="158">
        <f>J134</f>
        <v>0</v>
      </c>
      <c r="K98" s="155"/>
      <c r="L98" s="159"/>
    </row>
    <row r="99" spans="2:12" s="10" customFormat="1" ht="19.9" customHeight="1">
      <c r="B99" s="154"/>
      <c r="C99" s="155"/>
      <c r="D99" s="156" t="s">
        <v>145</v>
      </c>
      <c r="E99" s="157"/>
      <c r="F99" s="157"/>
      <c r="G99" s="157"/>
      <c r="H99" s="157"/>
      <c r="I99" s="157"/>
      <c r="J99" s="158">
        <f>J141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495</v>
      </c>
      <c r="E100" s="157"/>
      <c r="F100" s="157"/>
      <c r="G100" s="157"/>
      <c r="H100" s="157"/>
      <c r="I100" s="157"/>
      <c r="J100" s="158">
        <f>J159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146</v>
      </c>
      <c r="E101" s="157"/>
      <c r="F101" s="157"/>
      <c r="G101" s="157"/>
      <c r="H101" s="157"/>
      <c r="I101" s="157"/>
      <c r="J101" s="158">
        <f>J181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147</v>
      </c>
      <c r="E102" s="157"/>
      <c r="F102" s="157"/>
      <c r="G102" s="157"/>
      <c r="H102" s="157"/>
      <c r="I102" s="157"/>
      <c r="J102" s="158">
        <f>J191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148</v>
      </c>
      <c r="E103" s="157"/>
      <c r="F103" s="157"/>
      <c r="G103" s="157"/>
      <c r="H103" s="157"/>
      <c r="I103" s="157"/>
      <c r="J103" s="158">
        <f>J194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149</v>
      </c>
      <c r="E104" s="157"/>
      <c r="F104" s="157"/>
      <c r="G104" s="157"/>
      <c r="H104" s="157"/>
      <c r="I104" s="157"/>
      <c r="J104" s="158">
        <f>J217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150</v>
      </c>
      <c r="E105" s="157"/>
      <c r="F105" s="157"/>
      <c r="G105" s="157"/>
      <c r="H105" s="157"/>
      <c r="I105" s="157"/>
      <c r="J105" s="158">
        <f>J222</f>
        <v>0</v>
      </c>
      <c r="K105" s="155"/>
      <c r="L105" s="159"/>
    </row>
    <row r="106" spans="2:12" s="9" customFormat="1" ht="24.95" customHeight="1">
      <c r="B106" s="148"/>
      <c r="C106" s="149"/>
      <c r="D106" s="150" t="s">
        <v>151</v>
      </c>
      <c r="E106" s="151"/>
      <c r="F106" s="151"/>
      <c r="G106" s="151"/>
      <c r="H106" s="151"/>
      <c r="I106" s="151"/>
      <c r="J106" s="152">
        <f>J224</f>
        <v>0</v>
      </c>
      <c r="K106" s="149"/>
      <c r="L106" s="153"/>
    </row>
    <row r="107" spans="2:12" s="10" customFormat="1" ht="19.9" customHeight="1">
      <c r="B107" s="154"/>
      <c r="C107" s="155"/>
      <c r="D107" s="156" t="s">
        <v>496</v>
      </c>
      <c r="E107" s="157"/>
      <c r="F107" s="157"/>
      <c r="G107" s="157"/>
      <c r="H107" s="157"/>
      <c r="I107" s="157"/>
      <c r="J107" s="158">
        <f>J225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152</v>
      </c>
      <c r="E108" s="157"/>
      <c r="F108" s="157"/>
      <c r="G108" s="157"/>
      <c r="H108" s="157"/>
      <c r="I108" s="157"/>
      <c r="J108" s="158">
        <f>J239</f>
        <v>0</v>
      </c>
      <c r="K108" s="155"/>
      <c r="L108" s="159"/>
    </row>
    <row r="109" spans="2:12" s="9" customFormat="1" ht="24.95" customHeight="1">
      <c r="B109" s="148"/>
      <c r="C109" s="149"/>
      <c r="D109" s="150" t="s">
        <v>153</v>
      </c>
      <c r="E109" s="151"/>
      <c r="F109" s="151"/>
      <c r="G109" s="151"/>
      <c r="H109" s="151"/>
      <c r="I109" s="151"/>
      <c r="J109" s="152">
        <f>J242</f>
        <v>0</v>
      </c>
      <c r="K109" s="149"/>
      <c r="L109" s="153"/>
    </row>
    <row r="110" spans="2:12" s="10" customFormat="1" ht="19.9" customHeight="1">
      <c r="B110" s="154"/>
      <c r="C110" s="155"/>
      <c r="D110" s="156" t="s">
        <v>154</v>
      </c>
      <c r="E110" s="157"/>
      <c r="F110" s="157"/>
      <c r="G110" s="157"/>
      <c r="H110" s="157"/>
      <c r="I110" s="157"/>
      <c r="J110" s="158">
        <f>J243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156</v>
      </c>
      <c r="E111" s="157"/>
      <c r="F111" s="157"/>
      <c r="G111" s="157"/>
      <c r="H111" s="157"/>
      <c r="I111" s="157"/>
      <c r="J111" s="158">
        <f>J247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157</v>
      </c>
      <c r="E112" s="157"/>
      <c r="F112" s="157"/>
      <c r="G112" s="157"/>
      <c r="H112" s="157"/>
      <c r="I112" s="157"/>
      <c r="J112" s="158">
        <f>J249</f>
        <v>0</v>
      </c>
      <c r="K112" s="155"/>
      <c r="L112" s="159"/>
    </row>
    <row r="113" spans="1:31" s="2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5" customHeight="1">
      <c r="A118" s="34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5" customHeight="1">
      <c r="A119" s="34"/>
      <c r="B119" s="35"/>
      <c r="C119" s="23" t="s">
        <v>158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17" t="str">
        <f>E7</f>
        <v>Rekonstrukce komunikace a mostů v Bílině ul. Horská</v>
      </c>
      <c r="F122" s="318"/>
      <c r="G122" s="318"/>
      <c r="H122" s="318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112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69" t="str">
        <f>E9</f>
        <v>SO 201 - Most přes Lukovský potok</v>
      </c>
      <c r="F124" s="319"/>
      <c r="G124" s="319"/>
      <c r="H124" s="319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F12</f>
        <v xml:space="preserve"> </v>
      </c>
      <c r="G126" s="36"/>
      <c r="H126" s="36"/>
      <c r="I126" s="29" t="s">
        <v>22</v>
      </c>
      <c r="J126" s="66" t="str">
        <f>IF(J12="","",J12)</f>
        <v>30. 1. 2023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24</v>
      </c>
      <c r="D128" s="36"/>
      <c r="E128" s="36"/>
      <c r="F128" s="27" t="str">
        <f>E15</f>
        <v xml:space="preserve"> </v>
      </c>
      <c r="G128" s="36"/>
      <c r="H128" s="36"/>
      <c r="I128" s="29" t="s">
        <v>29</v>
      </c>
      <c r="J128" s="32" t="str">
        <f>E21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27</v>
      </c>
      <c r="D129" s="36"/>
      <c r="E129" s="36"/>
      <c r="F129" s="27" t="str">
        <f>IF(E18="","",E18)</f>
        <v>Vyplň údaj</v>
      </c>
      <c r="G129" s="36"/>
      <c r="H129" s="36"/>
      <c r="I129" s="29" t="s">
        <v>31</v>
      </c>
      <c r="J129" s="32" t="str">
        <f>E24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60"/>
      <c r="B131" s="161"/>
      <c r="C131" s="162" t="s">
        <v>159</v>
      </c>
      <c r="D131" s="163" t="s">
        <v>58</v>
      </c>
      <c r="E131" s="163" t="s">
        <v>54</v>
      </c>
      <c r="F131" s="163" t="s">
        <v>55</v>
      </c>
      <c r="G131" s="163" t="s">
        <v>160</v>
      </c>
      <c r="H131" s="163" t="s">
        <v>161</v>
      </c>
      <c r="I131" s="163" t="s">
        <v>162</v>
      </c>
      <c r="J131" s="164" t="s">
        <v>140</v>
      </c>
      <c r="K131" s="165" t="s">
        <v>163</v>
      </c>
      <c r="L131" s="166"/>
      <c r="M131" s="75" t="s">
        <v>1</v>
      </c>
      <c r="N131" s="76" t="s">
        <v>37</v>
      </c>
      <c r="O131" s="76" t="s">
        <v>164</v>
      </c>
      <c r="P131" s="76" t="s">
        <v>165</v>
      </c>
      <c r="Q131" s="76" t="s">
        <v>166</v>
      </c>
      <c r="R131" s="76" t="s">
        <v>167</v>
      </c>
      <c r="S131" s="76" t="s">
        <v>168</v>
      </c>
      <c r="T131" s="77" t="s">
        <v>169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pans="1:63" s="2" customFormat="1" ht="22.9" customHeight="1">
      <c r="A132" s="34"/>
      <c r="B132" s="35"/>
      <c r="C132" s="82" t="s">
        <v>170</v>
      </c>
      <c r="D132" s="36"/>
      <c r="E132" s="36"/>
      <c r="F132" s="36"/>
      <c r="G132" s="36"/>
      <c r="H132" s="36"/>
      <c r="I132" s="36"/>
      <c r="J132" s="167">
        <f>BK132</f>
        <v>0</v>
      </c>
      <c r="K132" s="36"/>
      <c r="L132" s="39"/>
      <c r="M132" s="78"/>
      <c r="N132" s="168"/>
      <c r="O132" s="79"/>
      <c r="P132" s="169">
        <f>P133+P224+P242</f>
        <v>0</v>
      </c>
      <c r="Q132" s="79"/>
      <c r="R132" s="169">
        <f>R133+R224+R242</f>
        <v>3.8340824700000002</v>
      </c>
      <c r="S132" s="79"/>
      <c r="T132" s="170">
        <f>T133+T224+T242</f>
        <v>8.77131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72</v>
      </c>
      <c r="AU132" s="17" t="s">
        <v>142</v>
      </c>
      <c r="BK132" s="171">
        <f>BK133+BK224+BK242</f>
        <v>0</v>
      </c>
    </row>
    <row r="133" spans="2:63" s="12" customFormat="1" ht="25.9" customHeight="1">
      <c r="B133" s="172"/>
      <c r="C133" s="173"/>
      <c r="D133" s="174" t="s">
        <v>72</v>
      </c>
      <c r="E133" s="175" t="s">
        <v>171</v>
      </c>
      <c r="F133" s="175" t="s">
        <v>172</v>
      </c>
      <c r="G133" s="173"/>
      <c r="H133" s="173"/>
      <c r="I133" s="176"/>
      <c r="J133" s="177">
        <f>BK133</f>
        <v>0</v>
      </c>
      <c r="K133" s="173"/>
      <c r="L133" s="178"/>
      <c r="M133" s="179"/>
      <c r="N133" s="180"/>
      <c r="O133" s="180"/>
      <c r="P133" s="181">
        <f>P134+P141+P159+P181+P191+P194+P217+P222</f>
        <v>0</v>
      </c>
      <c r="Q133" s="180"/>
      <c r="R133" s="181">
        <f>R134+R141+R159+R181+R191+R194+R217+R222</f>
        <v>3.5587379100000005</v>
      </c>
      <c r="S133" s="180"/>
      <c r="T133" s="182">
        <f>T134+T141+T159+T181+T191+T194+T217+T222</f>
        <v>8.77131</v>
      </c>
      <c r="AR133" s="183" t="s">
        <v>81</v>
      </c>
      <c r="AT133" s="184" t="s">
        <v>72</v>
      </c>
      <c r="AU133" s="184" t="s">
        <v>73</v>
      </c>
      <c r="AY133" s="183" t="s">
        <v>173</v>
      </c>
      <c r="BK133" s="185">
        <f>BK134+BK141+BK159+BK181+BK191+BK194+BK217+BK222</f>
        <v>0</v>
      </c>
    </row>
    <row r="134" spans="2:63" s="12" customFormat="1" ht="22.9" customHeight="1">
      <c r="B134" s="172"/>
      <c r="C134" s="173"/>
      <c r="D134" s="174" t="s">
        <v>72</v>
      </c>
      <c r="E134" s="186" t="s">
        <v>81</v>
      </c>
      <c r="F134" s="186" t="s">
        <v>174</v>
      </c>
      <c r="G134" s="173"/>
      <c r="H134" s="173"/>
      <c r="I134" s="176"/>
      <c r="J134" s="187">
        <f>BK134</f>
        <v>0</v>
      </c>
      <c r="K134" s="173"/>
      <c r="L134" s="178"/>
      <c r="M134" s="179"/>
      <c r="N134" s="180"/>
      <c r="O134" s="180"/>
      <c r="P134" s="181">
        <f>SUM(P135:P140)</f>
        <v>0</v>
      </c>
      <c r="Q134" s="180"/>
      <c r="R134" s="181">
        <f>SUM(R135:R140)</f>
        <v>0</v>
      </c>
      <c r="S134" s="180"/>
      <c r="T134" s="182">
        <f>SUM(T135:T140)</f>
        <v>0</v>
      </c>
      <c r="AR134" s="183" t="s">
        <v>81</v>
      </c>
      <c r="AT134" s="184" t="s">
        <v>72</v>
      </c>
      <c r="AU134" s="184" t="s">
        <v>81</v>
      </c>
      <c r="AY134" s="183" t="s">
        <v>173</v>
      </c>
      <c r="BK134" s="185">
        <f>SUM(BK135:BK140)</f>
        <v>0</v>
      </c>
    </row>
    <row r="135" spans="1:65" s="2" customFormat="1" ht="33" customHeight="1">
      <c r="A135" s="34"/>
      <c r="B135" s="35"/>
      <c r="C135" s="188" t="s">
        <v>81</v>
      </c>
      <c r="D135" s="188" t="s">
        <v>175</v>
      </c>
      <c r="E135" s="189" t="s">
        <v>497</v>
      </c>
      <c r="F135" s="190" t="s">
        <v>498</v>
      </c>
      <c r="G135" s="191" t="s">
        <v>206</v>
      </c>
      <c r="H135" s="192">
        <v>21.76</v>
      </c>
      <c r="I135" s="193"/>
      <c r="J135" s="194">
        <f>ROUND(I135*H135,2)</f>
        <v>0</v>
      </c>
      <c r="K135" s="195"/>
      <c r="L135" s="39"/>
      <c r="M135" s="196" t="s">
        <v>1</v>
      </c>
      <c r="N135" s="197" t="s">
        <v>38</v>
      </c>
      <c r="O135" s="71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0" t="s">
        <v>179</v>
      </c>
      <c r="AT135" s="200" t="s">
        <v>175</v>
      </c>
      <c r="AU135" s="200" t="s">
        <v>83</v>
      </c>
      <c r="AY135" s="17" t="s">
        <v>173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7" t="s">
        <v>81</v>
      </c>
      <c r="BK135" s="201">
        <f>ROUND(I135*H135,2)</f>
        <v>0</v>
      </c>
      <c r="BL135" s="17" t="s">
        <v>179</v>
      </c>
      <c r="BM135" s="200" t="s">
        <v>499</v>
      </c>
    </row>
    <row r="136" spans="2:51" s="14" customFormat="1" ht="11.25">
      <c r="B136" s="213"/>
      <c r="C136" s="214"/>
      <c r="D136" s="204" t="s">
        <v>181</v>
      </c>
      <c r="E136" s="215" t="s">
        <v>1</v>
      </c>
      <c r="F136" s="216" t="s">
        <v>500</v>
      </c>
      <c r="G136" s="214"/>
      <c r="H136" s="217">
        <v>21.76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181</v>
      </c>
      <c r="AU136" s="223" t="s">
        <v>83</v>
      </c>
      <c r="AV136" s="14" t="s">
        <v>83</v>
      </c>
      <c r="AW136" s="14" t="s">
        <v>30</v>
      </c>
      <c r="AX136" s="14" t="s">
        <v>81</v>
      </c>
      <c r="AY136" s="223" t="s">
        <v>173</v>
      </c>
    </row>
    <row r="137" spans="1:65" s="2" customFormat="1" ht="37.9" customHeight="1">
      <c r="A137" s="34"/>
      <c r="B137" s="35"/>
      <c r="C137" s="188" t="s">
        <v>83</v>
      </c>
      <c r="D137" s="188" t="s">
        <v>175</v>
      </c>
      <c r="E137" s="189" t="s">
        <v>223</v>
      </c>
      <c r="F137" s="190" t="s">
        <v>224</v>
      </c>
      <c r="G137" s="191" t="s">
        <v>206</v>
      </c>
      <c r="H137" s="192">
        <v>21.76</v>
      </c>
      <c r="I137" s="193"/>
      <c r="J137" s="194">
        <f>ROUND(I137*H137,2)</f>
        <v>0</v>
      </c>
      <c r="K137" s="195"/>
      <c r="L137" s="39"/>
      <c r="M137" s="196" t="s">
        <v>1</v>
      </c>
      <c r="N137" s="197" t="s">
        <v>38</v>
      </c>
      <c r="O137" s="71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0" t="s">
        <v>179</v>
      </c>
      <c r="AT137" s="200" t="s">
        <v>175</v>
      </c>
      <c r="AU137" s="200" t="s">
        <v>83</v>
      </c>
      <c r="AY137" s="17" t="s">
        <v>173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7" t="s">
        <v>81</v>
      </c>
      <c r="BK137" s="201">
        <f>ROUND(I137*H137,2)</f>
        <v>0</v>
      </c>
      <c r="BL137" s="17" t="s">
        <v>179</v>
      </c>
      <c r="BM137" s="200" t="s">
        <v>501</v>
      </c>
    </row>
    <row r="138" spans="1:65" s="2" customFormat="1" ht="33" customHeight="1">
      <c r="A138" s="34"/>
      <c r="B138" s="35"/>
      <c r="C138" s="188" t="s">
        <v>95</v>
      </c>
      <c r="D138" s="188" t="s">
        <v>175</v>
      </c>
      <c r="E138" s="189" t="s">
        <v>228</v>
      </c>
      <c r="F138" s="190" t="s">
        <v>229</v>
      </c>
      <c r="G138" s="191" t="s">
        <v>230</v>
      </c>
      <c r="H138" s="192">
        <v>39.168</v>
      </c>
      <c r="I138" s="193"/>
      <c r="J138" s="194">
        <f>ROUND(I138*H138,2)</f>
        <v>0</v>
      </c>
      <c r="K138" s="195"/>
      <c r="L138" s="39"/>
      <c r="M138" s="196" t="s">
        <v>1</v>
      </c>
      <c r="N138" s="197" t="s">
        <v>38</v>
      </c>
      <c r="O138" s="71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0" t="s">
        <v>179</v>
      </c>
      <c r="AT138" s="200" t="s">
        <v>175</v>
      </c>
      <c r="AU138" s="200" t="s">
        <v>83</v>
      </c>
      <c r="AY138" s="17" t="s">
        <v>173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7" t="s">
        <v>81</v>
      </c>
      <c r="BK138" s="201">
        <f>ROUND(I138*H138,2)</f>
        <v>0</v>
      </c>
      <c r="BL138" s="17" t="s">
        <v>179</v>
      </c>
      <c r="BM138" s="200" t="s">
        <v>502</v>
      </c>
    </row>
    <row r="139" spans="2:51" s="14" customFormat="1" ht="11.25">
      <c r="B139" s="213"/>
      <c r="C139" s="214"/>
      <c r="D139" s="204" t="s">
        <v>181</v>
      </c>
      <c r="E139" s="215" t="s">
        <v>1</v>
      </c>
      <c r="F139" s="216" t="s">
        <v>503</v>
      </c>
      <c r="G139" s="214"/>
      <c r="H139" s="217">
        <v>39.168</v>
      </c>
      <c r="I139" s="218"/>
      <c r="J139" s="214"/>
      <c r="K139" s="214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181</v>
      </c>
      <c r="AU139" s="223" t="s">
        <v>83</v>
      </c>
      <c r="AV139" s="14" t="s">
        <v>83</v>
      </c>
      <c r="AW139" s="14" t="s">
        <v>30</v>
      </c>
      <c r="AX139" s="14" t="s">
        <v>81</v>
      </c>
      <c r="AY139" s="223" t="s">
        <v>173</v>
      </c>
    </row>
    <row r="140" spans="1:65" s="2" customFormat="1" ht="16.5" customHeight="1">
      <c r="A140" s="34"/>
      <c r="B140" s="35"/>
      <c r="C140" s="188" t="s">
        <v>179</v>
      </c>
      <c r="D140" s="188" t="s">
        <v>175</v>
      </c>
      <c r="E140" s="189" t="s">
        <v>234</v>
      </c>
      <c r="F140" s="190" t="s">
        <v>235</v>
      </c>
      <c r="G140" s="191" t="s">
        <v>206</v>
      </c>
      <c r="H140" s="192">
        <v>21.76</v>
      </c>
      <c r="I140" s="193"/>
      <c r="J140" s="194">
        <f>ROUND(I140*H140,2)</f>
        <v>0</v>
      </c>
      <c r="K140" s="195"/>
      <c r="L140" s="39"/>
      <c r="M140" s="196" t="s">
        <v>1</v>
      </c>
      <c r="N140" s="197" t="s">
        <v>38</v>
      </c>
      <c r="O140" s="71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0" t="s">
        <v>179</v>
      </c>
      <c r="AT140" s="200" t="s">
        <v>175</v>
      </c>
      <c r="AU140" s="200" t="s">
        <v>83</v>
      </c>
      <c r="AY140" s="17" t="s">
        <v>173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7" t="s">
        <v>81</v>
      </c>
      <c r="BK140" s="201">
        <f>ROUND(I140*H140,2)</f>
        <v>0</v>
      </c>
      <c r="BL140" s="17" t="s">
        <v>179</v>
      </c>
      <c r="BM140" s="200" t="s">
        <v>504</v>
      </c>
    </row>
    <row r="141" spans="2:63" s="12" customFormat="1" ht="22.9" customHeight="1">
      <c r="B141" s="172"/>
      <c r="C141" s="173"/>
      <c r="D141" s="174" t="s">
        <v>72</v>
      </c>
      <c r="E141" s="186" t="s">
        <v>83</v>
      </c>
      <c r="F141" s="186" t="s">
        <v>237</v>
      </c>
      <c r="G141" s="173"/>
      <c r="H141" s="173"/>
      <c r="I141" s="176"/>
      <c r="J141" s="187">
        <f>BK141</f>
        <v>0</v>
      </c>
      <c r="K141" s="173"/>
      <c r="L141" s="178"/>
      <c r="M141" s="179"/>
      <c r="N141" s="180"/>
      <c r="O141" s="180"/>
      <c r="P141" s="181">
        <f>SUM(P142:P158)</f>
        <v>0</v>
      </c>
      <c r="Q141" s="180"/>
      <c r="R141" s="181">
        <f>SUM(R142:R158)</f>
        <v>0.26005222</v>
      </c>
      <c r="S141" s="180"/>
      <c r="T141" s="182">
        <f>SUM(T142:T158)</f>
        <v>0</v>
      </c>
      <c r="AR141" s="183" t="s">
        <v>81</v>
      </c>
      <c r="AT141" s="184" t="s">
        <v>72</v>
      </c>
      <c r="AU141" s="184" t="s">
        <v>81</v>
      </c>
      <c r="AY141" s="183" t="s">
        <v>173</v>
      </c>
      <c r="BK141" s="185">
        <f>SUM(BK142:BK158)</f>
        <v>0</v>
      </c>
    </row>
    <row r="142" spans="1:65" s="2" customFormat="1" ht="21.75" customHeight="1">
      <c r="A142" s="34"/>
      <c r="B142" s="35"/>
      <c r="C142" s="188" t="s">
        <v>198</v>
      </c>
      <c r="D142" s="188" t="s">
        <v>175</v>
      </c>
      <c r="E142" s="189" t="s">
        <v>505</v>
      </c>
      <c r="F142" s="190" t="s">
        <v>506</v>
      </c>
      <c r="G142" s="191" t="s">
        <v>206</v>
      </c>
      <c r="H142" s="192">
        <v>17.68</v>
      </c>
      <c r="I142" s="193"/>
      <c r="J142" s="194">
        <f>ROUND(I142*H142,2)</f>
        <v>0</v>
      </c>
      <c r="K142" s="195"/>
      <c r="L142" s="39"/>
      <c r="M142" s="196" t="s">
        <v>1</v>
      </c>
      <c r="N142" s="197" t="s">
        <v>38</v>
      </c>
      <c r="O142" s="71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0" t="s">
        <v>179</v>
      </c>
      <c r="AT142" s="200" t="s">
        <v>175</v>
      </c>
      <c r="AU142" s="200" t="s">
        <v>83</v>
      </c>
      <c r="AY142" s="17" t="s">
        <v>173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7" t="s">
        <v>81</v>
      </c>
      <c r="BK142" s="201">
        <f>ROUND(I142*H142,2)</f>
        <v>0</v>
      </c>
      <c r="BL142" s="17" t="s">
        <v>179</v>
      </c>
      <c r="BM142" s="200" t="s">
        <v>507</v>
      </c>
    </row>
    <row r="143" spans="2:51" s="14" customFormat="1" ht="11.25">
      <c r="B143" s="213"/>
      <c r="C143" s="214"/>
      <c r="D143" s="204" t="s">
        <v>181</v>
      </c>
      <c r="E143" s="215" t="s">
        <v>1</v>
      </c>
      <c r="F143" s="216" t="s">
        <v>508</v>
      </c>
      <c r="G143" s="214"/>
      <c r="H143" s="217">
        <v>17.68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181</v>
      </c>
      <c r="AU143" s="223" t="s">
        <v>83</v>
      </c>
      <c r="AV143" s="14" t="s">
        <v>83</v>
      </c>
      <c r="AW143" s="14" t="s">
        <v>30</v>
      </c>
      <c r="AX143" s="14" t="s">
        <v>81</v>
      </c>
      <c r="AY143" s="223" t="s">
        <v>173</v>
      </c>
    </row>
    <row r="144" spans="1:65" s="2" customFormat="1" ht="24.2" customHeight="1">
      <c r="A144" s="34"/>
      <c r="B144" s="35"/>
      <c r="C144" s="188" t="s">
        <v>203</v>
      </c>
      <c r="D144" s="188" t="s">
        <v>175</v>
      </c>
      <c r="E144" s="189" t="s">
        <v>509</v>
      </c>
      <c r="F144" s="190" t="s">
        <v>510</v>
      </c>
      <c r="G144" s="191" t="s">
        <v>261</v>
      </c>
      <c r="H144" s="192">
        <v>8</v>
      </c>
      <c r="I144" s="193"/>
      <c r="J144" s="194">
        <f>ROUND(I144*H144,2)</f>
        <v>0</v>
      </c>
      <c r="K144" s="195"/>
      <c r="L144" s="39"/>
      <c r="M144" s="196" t="s">
        <v>1</v>
      </c>
      <c r="N144" s="197" t="s">
        <v>38</v>
      </c>
      <c r="O144" s="71"/>
      <c r="P144" s="198">
        <f>O144*H144</f>
        <v>0</v>
      </c>
      <c r="Q144" s="198">
        <v>0.00142</v>
      </c>
      <c r="R144" s="198">
        <f>Q144*H144</f>
        <v>0.01136</v>
      </c>
      <c r="S144" s="198">
        <v>0</v>
      </c>
      <c r="T144" s="19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0" t="s">
        <v>179</v>
      </c>
      <c r="AT144" s="200" t="s">
        <v>175</v>
      </c>
      <c r="AU144" s="200" t="s">
        <v>83</v>
      </c>
      <c r="AY144" s="17" t="s">
        <v>173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7" t="s">
        <v>81</v>
      </c>
      <c r="BK144" s="201">
        <f>ROUND(I144*H144,2)</f>
        <v>0</v>
      </c>
      <c r="BL144" s="17" t="s">
        <v>179</v>
      </c>
      <c r="BM144" s="200" t="s">
        <v>511</v>
      </c>
    </row>
    <row r="145" spans="2:51" s="14" customFormat="1" ht="11.25">
      <c r="B145" s="213"/>
      <c r="C145" s="214"/>
      <c r="D145" s="204" t="s">
        <v>181</v>
      </c>
      <c r="E145" s="215" t="s">
        <v>1</v>
      </c>
      <c r="F145" s="216" t="s">
        <v>512</v>
      </c>
      <c r="G145" s="214"/>
      <c r="H145" s="217">
        <v>8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181</v>
      </c>
      <c r="AU145" s="223" t="s">
        <v>83</v>
      </c>
      <c r="AV145" s="14" t="s">
        <v>83</v>
      </c>
      <c r="AW145" s="14" t="s">
        <v>30</v>
      </c>
      <c r="AX145" s="14" t="s">
        <v>81</v>
      </c>
      <c r="AY145" s="223" t="s">
        <v>173</v>
      </c>
    </row>
    <row r="146" spans="1:65" s="2" customFormat="1" ht="16.5" customHeight="1">
      <c r="A146" s="34"/>
      <c r="B146" s="35"/>
      <c r="C146" s="188" t="s">
        <v>210</v>
      </c>
      <c r="D146" s="188" t="s">
        <v>175</v>
      </c>
      <c r="E146" s="189" t="s">
        <v>513</v>
      </c>
      <c r="F146" s="190" t="s">
        <v>514</v>
      </c>
      <c r="G146" s="191" t="s">
        <v>261</v>
      </c>
      <c r="H146" s="192">
        <v>56</v>
      </c>
      <c r="I146" s="193"/>
      <c r="J146" s="194">
        <f>ROUND(I146*H146,2)</f>
        <v>0</v>
      </c>
      <c r="K146" s="195"/>
      <c r="L146" s="39"/>
      <c r="M146" s="196" t="s">
        <v>1</v>
      </c>
      <c r="N146" s="197" t="s">
        <v>38</v>
      </c>
      <c r="O146" s="71"/>
      <c r="P146" s="198">
        <f>O146*H146</f>
        <v>0</v>
      </c>
      <c r="Q146" s="198">
        <v>0.00016</v>
      </c>
      <c r="R146" s="198">
        <f>Q146*H146</f>
        <v>0.008960000000000001</v>
      </c>
      <c r="S146" s="198">
        <v>0</v>
      </c>
      <c r="T146" s="19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0" t="s">
        <v>179</v>
      </c>
      <c r="AT146" s="200" t="s">
        <v>175</v>
      </c>
      <c r="AU146" s="200" t="s">
        <v>83</v>
      </c>
      <c r="AY146" s="17" t="s">
        <v>173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7" t="s">
        <v>81</v>
      </c>
      <c r="BK146" s="201">
        <f>ROUND(I146*H146,2)</f>
        <v>0</v>
      </c>
      <c r="BL146" s="17" t="s">
        <v>179</v>
      </c>
      <c r="BM146" s="200" t="s">
        <v>515</v>
      </c>
    </row>
    <row r="147" spans="2:51" s="14" customFormat="1" ht="11.25">
      <c r="B147" s="213"/>
      <c r="C147" s="214"/>
      <c r="D147" s="204" t="s">
        <v>181</v>
      </c>
      <c r="E147" s="215" t="s">
        <v>1</v>
      </c>
      <c r="F147" s="216" t="s">
        <v>516</v>
      </c>
      <c r="G147" s="214"/>
      <c r="H147" s="217">
        <v>56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181</v>
      </c>
      <c r="AU147" s="223" t="s">
        <v>83</v>
      </c>
      <c r="AV147" s="14" t="s">
        <v>83</v>
      </c>
      <c r="AW147" s="14" t="s">
        <v>30</v>
      </c>
      <c r="AX147" s="14" t="s">
        <v>81</v>
      </c>
      <c r="AY147" s="223" t="s">
        <v>173</v>
      </c>
    </row>
    <row r="148" spans="1:65" s="2" customFormat="1" ht="16.5" customHeight="1">
      <c r="A148" s="34"/>
      <c r="B148" s="35"/>
      <c r="C148" s="188" t="s">
        <v>216</v>
      </c>
      <c r="D148" s="188" t="s">
        <v>175</v>
      </c>
      <c r="E148" s="189" t="s">
        <v>517</v>
      </c>
      <c r="F148" s="190" t="s">
        <v>518</v>
      </c>
      <c r="G148" s="191" t="s">
        <v>206</v>
      </c>
      <c r="H148" s="192">
        <v>1.44</v>
      </c>
      <c r="I148" s="193"/>
      <c r="J148" s="194">
        <f>ROUND(I148*H148,2)</f>
        <v>0</v>
      </c>
      <c r="K148" s="195"/>
      <c r="L148" s="39"/>
      <c r="M148" s="196" t="s">
        <v>1</v>
      </c>
      <c r="N148" s="197" t="s">
        <v>38</v>
      </c>
      <c r="O148" s="71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0" t="s">
        <v>179</v>
      </c>
      <c r="AT148" s="200" t="s">
        <v>175</v>
      </c>
      <c r="AU148" s="200" t="s">
        <v>83</v>
      </c>
      <c r="AY148" s="17" t="s">
        <v>173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7" t="s">
        <v>81</v>
      </c>
      <c r="BK148" s="201">
        <f>ROUND(I148*H148,2)</f>
        <v>0</v>
      </c>
      <c r="BL148" s="17" t="s">
        <v>179</v>
      </c>
      <c r="BM148" s="200" t="s">
        <v>519</v>
      </c>
    </row>
    <row r="149" spans="2:51" s="13" customFormat="1" ht="11.25">
      <c r="B149" s="202"/>
      <c r="C149" s="203"/>
      <c r="D149" s="204" t="s">
        <v>181</v>
      </c>
      <c r="E149" s="205" t="s">
        <v>1</v>
      </c>
      <c r="F149" s="206" t="s">
        <v>520</v>
      </c>
      <c r="G149" s="203"/>
      <c r="H149" s="205" t="s">
        <v>1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181</v>
      </c>
      <c r="AU149" s="212" t="s">
        <v>83</v>
      </c>
      <c r="AV149" s="13" t="s">
        <v>81</v>
      </c>
      <c r="AW149" s="13" t="s">
        <v>30</v>
      </c>
      <c r="AX149" s="13" t="s">
        <v>73</v>
      </c>
      <c r="AY149" s="212" t="s">
        <v>173</v>
      </c>
    </row>
    <row r="150" spans="2:51" s="14" customFormat="1" ht="11.25">
      <c r="B150" s="213"/>
      <c r="C150" s="214"/>
      <c r="D150" s="204" t="s">
        <v>181</v>
      </c>
      <c r="E150" s="215" t="s">
        <v>1</v>
      </c>
      <c r="F150" s="216" t="s">
        <v>521</v>
      </c>
      <c r="G150" s="214"/>
      <c r="H150" s="217">
        <v>1.44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181</v>
      </c>
      <c r="AU150" s="223" t="s">
        <v>83</v>
      </c>
      <c r="AV150" s="14" t="s">
        <v>83</v>
      </c>
      <c r="AW150" s="14" t="s">
        <v>30</v>
      </c>
      <c r="AX150" s="14" t="s">
        <v>81</v>
      </c>
      <c r="AY150" s="223" t="s">
        <v>173</v>
      </c>
    </row>
    <row r="151" spans="1:65" s="2" customFormat="1" ht="24.2" customHeight="1">
      <c r="A151" s="34"/>
      <c r="B151" s="35"/>
      <c r="C151" s="188" t="s">
        <v>222</v>
      </c>
      <c r="D151" s="188" t="s">
        <v>175</v>
      </c>
      <c r="E151" s="189" t="s">
        <v>522</v>
      </c>
      <c r="F151" s="190" t="s">
        <v>523</v>
      </c>
      <c r="G151" s="191" t="s">
        <v>206</v>
      </c>
      <c r="H151" s="192">
        <v>2.173</v>
      </c>
      <c r="I151" s="193"/>
      <c r="J151" s="194">
        <f>ROUND(I151*H151,2)</f>
        <v>0</v>
      </c>
      <c r="K151" s="195"/>
      <c r="L151" s="39"/>
      <c r="M151" s="196" t="s">
        <v>1</v>
      </c>
      <c r="N151" s="197" t="s">
        <v>38</v>
      </c>
      <c r="O151" s="71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0" t="s">
        <v>179</v>
      </c>
      <c r="AT151" s="200" t="s">
        <v>175</v>
      </c>
      <c r="AU151" s="200" t="s">
        <v>83</v>
      </c>
      <c r="AY151" s="17" t="s">
        <v>173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7" t="s">
        <v>81</v>
      </c>
      <c r="BK151" s="201">
        <f>ROUND(I151*H151,2)</f>
        <v>0</v>
      </c>
      <c r="BL151" s="17" t="s">
        <v>179</v>
      </c>
      <c r="BM151" s="200" t="s">
        <v>524</v>
      </c>
    </row>
    <row r="152" spans="2:51" s="14" customFormat="1" ht="11.25">
      <c r="B152" s="213"/>
      <c r="C152" s="214"/>
      <c r="D152" s="204" t="s">
        <v>181</v>
      </c>
      <c r="E152" s="215" t="s">
        <v>1</v>
      </c>
      <c r="F152" s="216" t="s">
        <v>525</v>
      </c>
      <c r="G152" s="214"/>
      <c r="H152" s="217">
        <v>2.173</v>
      </c>
      <c r="I152" s="218"/>
      <c r="J152" s="214"/>
      <c r="K152" s="214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181</v>
      </c>
      <c r="AU152" s="223" t="s">
        <v>83</v>
      </c>
      <c r="AV152" s="14" t="s">
        <v>83</v>
      </c>
      <c r="AW152" s="14" t="s">
        <v>30</v>
      </c>
      <c r="AX152" s="14" t="s">
        <v>81</v>
      </c>
      <c r="AY152" s="223" t="s">
        <v>173</v>
      </c>
    </row>
    <row r="153" spans="1:65" s="2" customFormat="1" ht="37.9" customHeight="1">
      <c r="A153" s="34"/>
      <c r="B153" s="35"/>
      <c r="C153" s="188" t="s">
        <v>227</v>
      </c>
      <c r="D153" s="188" t="s">
        <v>175</v>
      </c>
      <c r="E153" s="189" t="s">
        <v>526</v>
      </c>
      <c r="F153" s="190" t="s">
        <v>527</v>
      </c>
      <c r="G153" s="191" t="s">
        <v>206</v>
      </c>
      <c r="H153" s="192">
        <v>2.173</v>
      </c>
      <c r="I153" s="193"/>
      <c r="J153" s="194">
        <f>ROUND(I153*H153,2)</f>
        <v>0</v>
      </c>
      <c r="K153" s="195"/>
      <c r="L153" s="39"/>
      <c r="M153" s="196" t="s">
        <v>1</v>
      </c>
      <c r="N153" s="197" t="s">
        <v>38</v>
      </c>
      <c r="O153" s="71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0" t="s">
        <v>179</v>
      </c>
      <c r="AT153" s="200" t="s">
        <v>175</v>
      </c>
      <c r="AU153" s="200" t="s">
        <v>83</v>
      </c>
      <c r="AY153" s="17" t="s">
        <v>173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7" t="s">
        <v>81</v>
      </c>
      <c r="BK153" s="201">
        <f>ROUND(I153*H153,2)</f>
        <v>0</v>
      </c>
      <c r="BL153" s="17" t="s">
        <v>179</v>
      </c>
      <c r="BM153" s="200" t="s">
        <v>528</v>
      </c>
    </row>
    <row r="154" spans="1:65" s="2" customFormat="1" ht="16.5" customHeight="1">
      <c r="A154" s="34"/>
      <c r="B154" s="35"/>
      <c r="C154" s="188" t="s">
        <v>233</v>
      </c>
      <c r="D154" s="188" t="s">
        <v>175</v>
      </c>
      <c r="E154" s="189" t="s">
        <v>529</v>
      </c>
      <c r="F154" s="190" t="s">
        <v>530</v>
      </c>
      <c r="G154" s="191" t="s">
        <v>178</v>
      </c>
      <c r="H154" s="192">
        <v>9.744</v>
      </c>
      <c r="I154" s="193"/>
      <c r="J154" s="194">
        <f>ROUND(I154*H154,2)</f>
        <v>0</v>
      </c>
      <c r="K154" s="195"/>
      <c r="L154" s="39"/>
      <c r="M154" s="196" t="s">
        <v>1</v>
      </c>
      <c r="N154" s="197" t="s">
        <v>38</v>
      </c>
      <c r="O154" s="71"/>
      <c r="P154" s="198">
        <f>O154*H154</f>
        <v>0</v>
      </c>
      <c r="Q154" s="198">
        <v>0.00144</v>
      </c>
      <c r="R154" s="198">
        <f>Q154*H154</f>
        <v>0.014031360000000001</v>
      </c>
      <c r="S154" s="198">
        <v>0</v>
      </c>
      <c r="T154" s="19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0" t="s">
        <v>179</v>
      </c>
      <c r="AT154" s="200" t="s">
        <v>175</v>
      </c>
      <c r="AU154" s="200" t="s">
        <v>83</v>
      </c>
      <c r="AY154" s="17" t="s">
        <v>173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7" t="s">
        <v>81</v>
      </c>
      <c r="BK154" s="201">
        <f>ROUND(I154*H154,2)</f>
        <v>0</v>
      </c>
      <c r="BL154" s="17" t="s">
        <v>179</v>
      </c>
      <c r="BM154" s="200" t="s">
        <v>531</v>
      </c>
    </row>
    <row r="155" spans="2:51" s="14" customFormat="1" ht="11.25">
      <c r="B155" s="213"/>
      <c r="C155" s="214"/>
      <c r="D155" s="204" t="s">
        <v>181</v>
      </c>
      <c r="E155" s="215" t="s">
        <v>1</v>
      </c>
      <c r="F155" s="216" t="s">
        <v>532</v>
      </c>
      <c r="G155" s="214"/>
      <c r="H155" s="217">
        <v>9.744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181</v>
      </c>
      <c r="AU155" s="223" t="s">
        <v>83</v>
      </c>
      <c r="AV155" s="14" t="s">
        <v>83</v>
      </c>
      <c r="AW155" s="14" t="s">
        <v>30</v>
      </c>
      <c r="AX155" s="14" t="s">
        <v>81</v>
      </c>
      <c r="AY155" s="223" t="s">
        <v>173</v>
      </c>
    </row>
    <row r="156" spans="1:65" s="2" customFormat="1" ht="16.5" customHeight="1">
      <c r="A156" s="34"/>
      <c r="B156" s="35"/>
      <c r="C156" s="188" t="s">
        <v>238</v>
      </c>
      <c r="D156" s="188" t="s">
        <v>175</v>
      </c>
      <c r="E156" s="189" t="s">
        <v>533</v>
      </c>
      <c r="F156" s="190" t="s">
        <v>534</v>
      </c>
      <c r="G156" s="191" t="s">
        <v>178</v>
      </c>
      <c r="H156" s="192">
        <v>9.744</v>
      </c>
      <c r="I156" s="193"/>
      <c r="J156" s="194">
        <f>ROUND(I156*H156,2)</f>
        <v>0</v>
      </c>
      <c r="K156" s="195"/>
      <c r="L156" s="39"/>
      <c r="M156" s="196" t="s">
        <v>1</v>
      </c>
      <c r="N156" s="197" t="s">
        <v>38</v>
      </c>
      <c r="O156" s="71"/>
      <c r="P156" s="198">
        <f>O156*H156</f>
        <v>0</v>
      </c>
      <c r="Q156" s="198">
        <v>4E-05</v>
      </c>
      <c r="R156" s="198">
        <f>Q156*H156</f>
        <v>0.00038976</v>
      </c>
      <c r="S156" s="198">
        <v>0</v>
      </c>
      <c r="T156" s="19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0" t="s">
        <v>179</v>
      </c>
      <c r="AT156" s="200" t="s">
        <v>175</v>
      </c>
      <c r="AU156" s="200" t="s">
        <v>83</v>
      </c>
      <c r="AY156" s="17" t="s">
        <v>173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7" t="s">
        <v>81</v>
      </c>
      <c r="BK156" s="201">
        <f>ROUND(I156*H156,2)</f>
        <v>0</v>
      </c>
      <c r="BL156" s="17" t="s">
        <v>179</v>
      </c>
      <c r="BM156" s="200" t="s">
        <v>535</v>
      </c>
    </row>
    <row r="157" spans="1:65" s="2" customFormat="1" ht="24.2" customHeight="1">
      <c r="A157" s="34"/>
      <c r="B157" s="35"/>
      <c r="C157" s="188" t="s">
        <v>243</v>
      </c>
      <c r="D157" s="188" t="s">
        <v>175</v>
      </c>
      <c r="E157" s="189" t="s">
        <v>536</v>
      </c>
      <c r="F157" s="190" t="s">
        <v>537</v>
      </c>
      <c r="G157" s="191" t="s">
        <v>230</v>
      </c>
      <c r="H157" s="192">
        <v>0.217</v>
      </c>
      <c r="I157" s="193"/>
      <c r="J157" s="194">
        <f>ROUND(I157*H157,2)</f>
        <v>0</v>
      </c>
      <c r="K157" s="195"/>
      <c r="L157" s="39"/>
      <c r="M157" s="196" t="s">
        <v>1</v>
      </c>
      <c r="N157" s="197" t="s">
        <v>38</v>
      </c>
      <c r="O157" s="71"/>
      <c r="P157" s="198">
        <f>O157*H157</f>
        <v>0</v>
      </c>
      <c r="Q157" s="198">
        <v>1.0383</v>
      </c>
      <c r="R157" s="198">
        <f>Q157*H157</f>
        <v>0.2253111</v>
      </c>
      <c r="S157" s="198">
        <v>0</v>
      </c>
      <c r="T157" s="19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0" t="s">
        <v>179</v>
      </c>
      <c r="AT157" s="200" t="s">
        <v>175</v>
      </c>
      <c r="AU157" s="200" t="s">
        <v>83</v>
      </c>
      <c r="AY157" s="17" t="s">
        <v>173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7" t="s">
        <v>81</v>
      </c>
      <c r="BK157" s="201">
        <f>ROUND(I157*H157,2)</f>
        <v>0</v>
      </c>
      <c r="BL157" s="17" t="s">
        <v>179</v>
      </c>
      <c r="BM157" s="200" t="s">
        <v>538</v>
      </c>
    </row>
    <row r="158" spans="2:51" s="14" customFormat="1" ht="11.25">
      <c r="B158" s="213"/>
      <c r="C158" s="214"/>
      <c r="D158" s="204" t="s">
        <v>181</v>
      </c>
      <c r="E158" s="215" t="s">
        <v>1</v>
      </c>
      <c r="F158" s="216" t="s">
        <v>539</v>
      </c>
      <c r="G158" s="214"/>
      <c r="H158" s="217">
        <v>0.217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181</v>
      </c>
      <c r="AU158" s="223" t="s">
        <v>83</v>
      </c>
      <c r="AV158" s="14" t="s">
        <v>83</v>
      </c>
      <c r="AW158" s="14" t="s">
        <v>30</v>
      </c>
      <c r="AX158" s="14" t="s">
        <v>81</v>
      </c>
      <c r="AY158" s="223" t="s">
        <v>173</v>
      </c>
    </row>
    <row r="159" spans="2:63" s="12" customFormat="1" ht="22.9" customHeight="1">
      <c r="B159" s="172"/>
      <c r="C159" s="173"/>
      <c r="D159" s="174" t="s">
        <v>72</v>
      </c>
      <c r="E159" s="186" t="s">
        <v>95</v>
      </c>
      <c r="F159" s="186" t="s">
        <v>540</v>
      </c>
      <c r="G159" s="173"/>
      <c r="H159" s="173"/>
      <c r="I159" s="176"/>
      <c r="J159" s="187">
        <f>BK159</f>
        <v>0</v>
      </c>
      <c r="K159" s="173"/>
      <c r="L159" s="178"/>
      <c r="M159" s="179"/>
      <c r="N159" s="180"/>
      <c r="O159" s="180"/>
      <c r="P159" s="181">
        <f>SUM(P160:P180)</f>
        <v>0</v>
      </c>
      <c r="Q159" s="180"/>
      <c r="R159" s="181">
        <f>SUM(R160:R180)</f>
        <v>2.96663389</v>
      </c>
      <c r="S159" s="180"/>
      <c r="T159" s="182">
        <f>SUM(T160:T180)</f>
        <v>0</v>
      </c>
      <c r="AR159" s="183" t="s">
        <v>81</v>
      </c>
      <c r="AT159" s="184" t="s">
        <v>72</v>
      </c>
      <c r="AU159" s="184" t="s">
        <v>81</v>
      </c>
      <c r="AY159" s="183" t="s">
        <v>173</v>
      </c>
      <c r="BK159" s="185">
        <f>SUM(BK160:BK180)</f>
        <v>0</v>
      </c>
    </row>
    <row r="160" spans="1:65" s="2" customFormat="1" ht="16.5" customHeight="1">
      <c r="A160" s="34"/>
      <c r="B160" s="35"/>
      <c r="C160" s="188" t="s">
        <v>248</v>
      </c>
      <c r="D160" s="188" t="s">
        <v>175</v>
      </c>
      <c r="E160" s="189" t="s">
        <v>541</v>
      </c>
      <c r="F160" s="190" t="s">
        <v>542</v>
      </c>
      <c r="G160" s="191" t="s">
        <v>206</v>
      </c>
      <c r="H160" s="192">
        <v>4.2</v>
      </c>
      <c r="I160" s="193"/>
      <c r="J160" s="194">
        <f>ROUND(I160*H160,2)</f>
        <v>0</v>
      </c>
      <c r="K160" s="195"/>
      <c r="L160" s="39"/>
      <c r="M160" s="196" t="s">
        <v>1</v>
      </c>
      <c r="N160" s="197" t="s">
        <v>38</v>
      </c>
      <c r="O160" s="71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0" t="s">
        <v>179</v>
      </c>
      <c r="AT160" s="200" t="s">
        <v>175</v>
      </c>
      <c r="AU160" s="200" t="s">
        <v>83</v>
      </c>
      <c r="AY160" s="17" t="s">
        <v>173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7" t="s">
        <v>81</v>
      </c>
      <c r="BK160" s="201">
        <f>ROUND(I160*H160,2)</f>
        <v>0</v>
      </c>
      <c r="BL160" s="17" t="s">
        <v>179</v>
      </c>
      <c r="BM160" s="200" t="s">
        <v>543</v>
      </c>
    </row>
    <row r="161" spans="2:51" s="14" customFormat="1" ht="11.25">
      <c r="B161" s="213"/>
      <c r="C161" s="214"/>
      <c r="D161" s="204" t="s">
        <v>181</v>
      </c>
      <c r="E161" s="215" t="s">
        <v>1</v>
      </c>
      <c r="F161" s="216" t="s">
        <v>544</v>
      </c>
      <c r="G161" s="214"/>
      <c r="H161" s="217">
        <v>4.2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181</v>
      </c>
      <c r="AU161" s="223" t="s">
        <v>83</v>
      </c>
      <c r="AV161" s="14" t="s">
        <v>83</v>
      </c>
      <c r="AW161" s="14" t="s">
        <v>30</v>
      </c>
      <c r="AX161" s="14" t="s">
        <v>81</v>
      </c>
      <c r="AY161" s="223" t="s">
        <v>173</v>
      </c>
    </row>
    <row r="162" spans="1:65" s="2" customFormat="1" ht="24.2" customHeight="1">
      <c r="A162" s="34"/>
      <c r="B162" s="35"/>
      <c r="C162" s="188" t="s">
        <v>8</v>
      </c>
      <c r="D162" s="188" t="s">
        <v>175</v>
      </c>
      <c r="E162" s="189" t="s">
        <v>545</v>
      </c>
      <c r="F162" s="190" t="s">
        <v>546</v>
      </c>
      <c r="G162" s="191" t="s">
        <v>206</v>
      </c>
      <c r="H162" s="192">
        <v>4.2</v>
      </c>
      <c r="I162" s="193"/>
      <c r="J162" s="194">
        <f>ROUND(I162*H162,2)</f>
        <v>0</v>
      </c>
      <c r="K162" s="195"/>
      <c r="L162" s="39"/>
      <c r="M162" s="196" t="s">
        <v>1</v>
      </c>
      <c r="N162" s="197" t="s">
        <v>38</v>
      </c>
      <c r="O162" s="71"/>
      <c r="P162" s="198">
        <f>O162*H162</f>
        <v>0</v>
      </c>
      <c r="Q162" s="198">
        <v>0.04858</v>
      </c>
      <c r="R162" s="198">
        <f>Q162*H162</f>
        <v>0.204036</v>
      </c>
      <c r="S162" s="198">
        <v>0</v>
      </c>
      <c r="T162" s="19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0" t="s">
        <v>179</v>
      </c>
      <c r="AT162" s="200" t="s">
        <v>175</v>
      </c>
      <c r="AU162" s="200" t="s">
        <v>83</v>
      </c>
      <c r="AY162" s="17" t="s">
        <v>173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7" t="s">
        <v>81</v>
      </c>
      <c r="BK162" s="201">
        <f>ROUND(I162*H162,2)</f>
        <v>0</v>
      </c>
      <c r="BL162" s="17" t="s">
        <v>179</v>
      </c>
      <c r="BM162" s="200" t="s">
        <v>547</v>
      </c>
    </row>
    <row r="163" spans="1:65" s="2" customFormat="1" ht="16.5" customHeight="1">
      <c r="A163" s="34"/>
      <c r="B163" s="35"/>
      <c r="C163" s="188" t="s">
        <v>258</v>
      </c>
      <c r="D163" s="188" t="s">
        <v>175</v>
      </c>
      <c r="E163" s="189" t="s">
        <v>548</v>
      </c>
      <c r="F163" s="190" t="s">
        <v>549</v>
      </c>
      <c r="G163" s="191" t="s">
        <v>178</v>
      </c>
      <c r="H163" s="192">
        <v>22</v>
      </c>
      <c r="I163" s="193"/>
      <c r="J163" s="194">
        <f>ROUND(I163*H163,2)</f>
        <v>0</v>
      </c>
      <c r="K163" s="195"/>
      <c r="L163" s="39"/>
      <c r="M163" s="196" t="s">
        <v>1</v>
      </c>
      <c r="N163" s="197" t="s">
        <v>38</v>
      </c>
      <c r="O163" s="71"/>
      <c r="P163" s="198">
        <f>O163*H163</f>
        <v>0</v>
      </c>
      <c r="Q163" s="198">
        <v>0.04174</v>
      </c>
      <c r="R163" s="198">
        <f>Q163*H163</f>
        <v>0.91828</v>
      </c>
      <c r="S163" s="198">
        <v>0</v>
      </c>
      <c r="T163" s="19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0" t="s">
        <v>179</v>
      </c>
      <c r="AT163" s="200" t="s">
        <v>175</v>
      </c>
      <c r="AU163" s="200" t="s">
        <v>83</v>
      </c>
      <c r="AY163" s="17" t="s">
        <v>173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7" t="s">
        <v>81</v>
      </c>
      <c r="BK163" s="201">
        <f>ROUND(I163*H163,2)</f>
        <v>0</v>
      </c>
      <c r="BL163" s="17" t="s">
        <v>179</v>
      </c>
      <c r="BM163" s="200" t="s">
        <v>550</v>
      </c>
    </row>
    <row r="164" spans="2:51" s="14" customFormat="1" ht="11.25">
      <c r="B164" s="213"/>
      <c r="C164" s="214"/>
      <c r="D164" s="204" t="s">
        <v>181</v>
      </c>
      <c r="E164" s="215" t="s">
        <v>1</v>
      </c>
      <c r="F164" s="216" t="s">
        <v>551</v>
      </c>
      <c r="G164" s="214"/>
      <c r="H164" s="217">
        <v>22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181</v>
      </c>
      <c r="AU164" s="223" t="s">
        <v>83</v>
      </c>
      <c r="AV164" s="14" t="s">
        <v>83</v>
      </c>
      <c r="AW164" s="14" t="s">
        <v>30</v>
      </c>
      <c r="AX164" s="14" t="s">
        <v>81</v>
      </c>
      <c r="AY164" s="223" t="s">
        <v>173</v>
      </c>
    </row>
    <row r="165" spans="1:65" s="2" customFormat="1" ht="16.5" customHeight="1">
      <c r="A165" s="34"/>
      <c r="B165" s="35"/>
      <c r="C165" s="188" t="s">
        <v>263</v>
      </c>
      <c r="D165" s="188" t="s">
        <v>175</v>
      </c>
      <c r="E165" s="189" t="s">
        <v>552</v>
      </c>
      <c r="F165" s="190" t="s">
        <v>553</v>
      </c>
      <c r="G165" s="191" t="s">
        <v>178</v>
      </c>
      <c r="H165" s="192">
        <v>22</v>
      </c>
      <c r="I165" s="193"/>
      <c r="J165" s="194">
        <f>ROUND(I165*H165,2)</f>
        <v>0</v>
      </c>
      <c r="K165" s="195"/>
      <c r="L165" s="39"/>
      <c r="M165" s="196" t="s">
        <v>1</v>
      </c>
      <c r="N165" s="197" t="s">
        <v>38</v>
      </c>
      <c r="O165" s="71"/>
      <c r="P165" s="198">
        <f>O165*H165</f>
        <v>0</v>
      </c>
      <c r="Q165" s="198">
        <v>2E-05</v>
      </c>
      <c r="R165" s="198">
        <f>Q165*H165</f>
        <v>0.00044</v>
      </c>
      <c r="S165" s="198">
        <v>0</v>
      </c>
      <c r="T165" s="19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0" t="s">
        <v>179</v>
      </c>
      <c r="AT165" s="200" t="s">
        <v>175</v>
      </c>
      <c r="AU165" s="200" t="s">
        <v>83</v>
      </c>
      <c r="AY165" s="17" t="s">
        <v>173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7" t="s">
        <v>81</v>
      </c>
      <c r="BK165" s="201">
        <f>ROUND(I165*H165,2)</f>
        <v>0</v>
      </c>
      <c r="BL165" s="17" t="s">
        <v>179</v>
      </c>
      <c r="BM165" s="200" t="s">
        <v>554</v>
      </c>
    </row>
    <row r="166" spans="1:65" s="2" customFormat="1" ht="16.5" customHeight="1">
      <c r="A166" s="34"/>
      <c r="B166" s="35"/>
      <c r="C166" s="188" t="s">
        <v>269</v>
      </c>
      <c r="D166" s="188" t="s">
        <v>175</v>
      </c>
      <c r="E166" s="189" t="s">
        <v>555</v>
      </c>
      <c r="F166" s="190" t="s">
        <v>556</v>
      </c>
      <c r="G166" s="191" t="s">
        <v>230</v>
      </c>
      <c r="H166" s="192">
        <v>0.42</v>
      </c>
      <c r="I166" s="193"/>
      <c r="J166" s="194">
        <f>ROUND(I166*H166,2)</f>
        <v>0</v>
      </c>
      <c r="K166" s="195"/>
      <c r="L166" s="39"/>
      <c r="M166" s="196" t="s">
        <v>1</v>
      </c>
      <c r="N166" s="197" t="s">
        <v>38</v>
      </c>
      <c r="O166" s="71"/>
      <c r="P166" s="198">
        <f>O166*H166</f>
        <v>0</v>
      </c>
      <c r="Q166" s="198">
        <v>1.04877</v>
      </c>
      <c r="R166" s="198">
        <f>Q166*H166</f>
        <v>0.44048339999999997</v>
      </c>
      <c r="S166" s="198">
        <v>0</v>
      </c>
      <c r="T166" s="19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0" t="s">
        <v>179</v>
      </c>
      <c r="AT166" s="200" t="s">
        <v>175</v>
      </c>
      <c r="AU166" s="200" t="s">
        <v>83</v>
      </c>
      <c r="AY166" s="17" t="s">
        <v>173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7" t="s">
        <v>81</v>
      </c>
      <c r="BK166" s="201">
        <f>ROUND(I166*H166,2)</f>
        <v>0</v>
      </c>
      <c r="BL166" s="17" t="s">
        <v>179</v>
      </c>
      <c r="BM166" s="200" t="s">
        <v>557</v>
      </c>
    </row>
    <row r="167" spans="2:51" s="14" customFormat="1" ht="11.25">
      <c r="B167" s="213"/>
      <c r="C167" s="214"/>
      <c r="D167" s="204" t="s">
        <v>181</v>
      </c>
      <c r="E167" s="215" t="s">
        <v>1</v>
      </c>
      <c r="F167" s="216" t="s">
        <v>558</v>
      </c>
      <c r="G167" s="214"/>
      <c r="H167" s="217">
        <v>0.42</v>
      </c>
      <c r="I167" s="218"/>
      <c r="J167" s="214"/>
      <c r="K167" s="214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181</v>
      </c>
      <c r="AU167" s="223" t="s">
        <v>83</v>
      </c>
      <c r="AV167" s="14" t="s">
        <v>83</v>
      </c>
      <c r="AW167" s="14" t="s">
        <v>30</v>
      </c>
      <c r="AX167" s="14" t="s">
        <v>81</v>
      </c>
      <c r="AY167" s="223" t="s">
        <v>173</v>
      </c>
    </row>
    <row r="168" spans="1:65" s="2" customFormat="1" ht="16.5" customHeight="1">
      <c r="A168" s="34"/>
      <c r="B168" s="35"/>
      <c r="C168" s="188" t="s">
        <v>275</v>
      </c>
      <c r="D168" s="188" t="s">
        <v>175</v>
      </c>
      <c r="E168" s="189" t="s">
        <v>559</v>
      </c>
      <c r="F168" s="190" t="s">
        <v>560</v>
      </c>
      <c r="G168" s="191" t="s">
        <v>561</v>
      </c>
      <c r="H168" s="192">
        <v>1</v>
      </c>
      <c r="I168" s="193"/>
      <c r="J168" s="194">
        <f>ROUND(I168*H168,2)</f>
        <v>0</v>
      </c>
      <c r="K168" s="195"/>
      <c r="L168" s="39"/>
      <c r="M168" s="196" t="s">
        <v>1</v>
      </c>
      <c r="N168" s="197" t="s">
        <v>38</v>
      </c>
      <c r="O168" s="71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0" t="s">
        <v>179</v>
      </c>
      <c r="AT168" s="200" t="s">
        <v>175</v>
      </c>
      <c r="AU168" s="200" t="s">
        <v>83</v>
      </c>
      <c r="AY168" s="17" t="s">
        <v>173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7" t="s">
        <v>81</v>
      </c>
      <c r="BK168" s="201">
        <f>ROUND(I168*H168,2)</f>
        <v>0</v>
      </c>
      <c r="BL168" s="17" t="s">
        <v>179</v>
      </c>
      <c r="BM168" s="200" t="s">
        <v>562</v>
      </c>
    </row>
    <row r="169" spans="1:65" s="2" customFormat="1" ht="24.2" customHeight="1">
      <c r="A169" s="34"/>
      <c r="B169" s="35"/>
      <c r="C169" s="188" t="s">
        <v>280</v>
      </c>
      <c r="D169" s="188" t="s">
        <v>175</v>
      </c>
      <c r="E169" s="189" t="s">
        <v>563</v>
      </c>
      <c r="F169" s="190" t="s">
        <v>564</v>
      </c>
      <c r="G169" s="191" t="s">
        <v>178</v>
      </c>
      <c r="H169" s="192">
        <v>15.4</v>
      </c>
      <c r="I169" s="193"/>
      <c r="J169" s="194">
        <f>ROUND(I169*H169,2)</f>
        <v>0</v>
      </c>
      <c r="K169" s="195"/>
      <c r="L169" s="39"/>
      <c r="M169" s="196" t="s">
        <v>1</v>
      </c>
      <c r="N169" s="197" t="s">
        <v>38</v>
      </c>
      <c r="O169" s="71"/>
      <c r="P169" s="198">
        <f>O169*H169</f>
        <v>0</v>
      </c>
      <c r="Q169" s="198">
        <v>0.06043</v>
      </c>
      <c r="R169" s="198">
        <f>Q169*H169</f>
        <v>0.930622</v>
      </c>
      <c r="S169" s="198">
        <v>0</v>
      </c>
      <c r="T169" s="19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0" t="s">
        <v>179</v>
      </c>
      <c r="AT169" s="200" t="s">
        <v>175</v>
      </c>
      <c r="AU169" s="200" t="s">
        <v>83</v>
      </c>
      <c r="AY169" s="17" t="s">
        <v>173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7" t="s">
        <v>81</v>
      </c>
      <c r="BK169" s="201">
        <f>ROUND(I169*H169,2)</f>
        <v>0</v>
      </c>
      <c r="BL169" s="17" t="s">
        <v>179</v>
      </c>
      <c r="BM169" s="200" t="s">
        <v>565</v>
      </c>
    </row>
    <row r="170" spans="2:51" s="14" customFormat="1" ht="11.25">
      <c r="B170" s="213"/>
      <c r="C170" s="214"/>
      <c r="D170" s="204" t="s">
        <v>181</v>
      </c>
      <c r="E170" s="215" t="s">
        <v>1</v>
      </c>
      <c r="F170" s="216" t="s">
        <v>566</v>
      </c>
      <c r="G170" s="214"/>
      <c r="H170" s="217">
        <v>15.4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181</v>
      </c>
      <c r="AU170" s="223" t="s">
        <v>83</v>
      </c>
      <c r="AV170" s="14" t="s">
        <v>83</v>
      </c>
      <c r="AW170" s="14" t="s">
        <v>30</v>
      </c>
      <c r="AX170" s="14" t="s">
        <v>81</v>
      </c>
      <c r="AY170" s="223" t="s">
        <v>173</v>
      </c>
    </row>
    <row r="171" spans="1:65" s="2" customFormat="1" ht="16.5" customHeight="1">
      <c r="A171" s="34"/>
      <c r="B171" s="35"/>
      <c r="C171" s="188" t="s">
        <v>7</v>
      </c>
      <c r="D171" s="188" t="s">
        <v>175</v>
      </c>
      <c r="E171" s="189" t="s">
        <v>567</v>
      </c>
      <c r="F171" s="190" t="s">
        <v>568</v>
      </c>
      <c r="G171" s="191" t="s">
        <v>206</v>
      </c>
      <c r="H171" s="192">
        <v>4.331</v>
      </c>
      <c r="I171" s="193"/>
      <c r="J171" s="194">
        <f>ROUND(I171*H171,2)</f>
        <v>0</v>
      </c>
      <c r="K171" s="195"/>
      <c r="L171" s="39"/>
      <c r="M171" s="196" t="s">
        <v>1</v>
      </c>
      <c r="N171" s="197" t="s">
        <v>38</v>
      </c>
      <c r="O171" s="71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0" t="s">
        <v>179</v>
      </c>
      <c r="AT171" s="200" t="s">
        <v>175</v>
      </c>
      <c r="AU171" s="200" t="s">
        <v>83</v>
      </c>
      <c r="AY171" s="17" t="s">
        <v>173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7" t="s">
        <v>81</v>
      </c>
      <c r="BK171" s="201">
        <f>ROUND(I171*H171,2)</f>
        <v>0</v>
      </c>
      <c r="BL171" s="17" t="s">
        <v>179</v>
      </c>
      <c r="BM171" s="200" t="s">
        <v>569</v>
      </c>
    </row>
    <row r="172" spans="2:51" s="14" customFormat="1" ht="11.25">
      <c r="B172" s="213"/>
      <c r="C172" s="214"/>
      <c r="D172" s="204" t="s">
        <v>181</v>
      </c>
      <c r="E172" s="215" t="s">
        <v>1</v>
      </c>
      <c r="F172" s="216" t="s">
        <v>570</v>
      </c>
      <c r="G172" s="214"/>
      <c r="H172" s="217">
        <v>4.331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181</v>
      </c>
      <c r="AU172" s="223" t="s">
        <v>83</v>
      </c>
      <c r="AV172" s="14" t="s">
        <v>83</v>
      </c>
      <c r="AW172" s="14" t="s">
        <v>30</v>
      </c>
      <c r="AX172" s="14" t="s">
        <v>81</v>
      </c>
      <c r="AY172" s="223" t="s">
        <v>173</v>
      </c>
    </row>
    <row r="173" spans="1:65" s="2" customFormat="1" ht="24.2" customHeight="1">
      <c r="A173" s="34"/>
      <c r="B173" s="35"/>
      <c r="C173" s="188" t="s">
        <v>292</v>
      </c>
      <c r="D173" s="188" t="s">
        <v>175</v>
      </c>
      <c r="E173" s="189" t="s">
        <v>571</v>
      </c>
      <c r="F173" s="190" t="s">
        <v>572</v>
      </c>
      <c r="G173" s="191" t="s">
        <v>206</v>
      </c>
      <c r="H173" s="192">
        <v>4.331</v>
      </c>
      <c r="I173" s="193"/>
      <c r="J173" s="194">
        <f>ROUND(I173*H173,2)</f>
        <v>0</v>
      </c>
      <c r="K173" s="195"/>
      <c r="L173" s="39"/>
      <c r="M173" s="196" t="s">
        <v>1</v>
      </c>
      <c r="N173" s="197" t="s">
        <v>38</v>
      </c>
      <c r="O173" s="71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0" t="s">
        <v>179</v>
      </c>
      <c r="AT173" s="200" t="s">
        <v>175</v>
      </c>
      <c r="AU173" s="200" t="s">
        <v>83</v>
      </c>
      <c r="AY173" s="17" t="s">
        <v>173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7" t="s">
        <v>81</v>
      </c>
      <c r="BK173" s="201">
        <f>ROUND(I173*H173,2)</f>
        <v>0</v>
      </c>
      <c r="BL173" s="17" t="s">
        <v>179</v>
      </c>
      <c r="BM173" s="200" t="s">
        <v>573</v>
      </c>
    </row>
    <row r="174" spans="1:65" s="2" customFormat="1" ht="24.2" customHeight="1">
      <c r="A174" s="34"/>
      <c r="B174" s="35"/>
      <c r="C174" s="188" t="s">
        <v>297</v>
      </c>
      <c r="D174" s="188" t="s">
        <v>175</v>
      </c>
      <c r="E174" s="189" t="s">
        <v>574</v>
      </c>
      <c r="F174" s="190" t="s">
        <v>575</v>
      </c>
      <c r="G174" s="191" t="s">
        <v>178</v>
      </c>
      <c r="H174" s="192">
        <v>10.14</v>
      </c>
      <c r="I174" s="193"/>
      <c r="J174" s="194">
        <f>ROUND(I174*H174,2)</f>
        <v>0</v>
      </c>
      <c r="K174" s="195"/>
      <c r="L174" s="39"/>
      <c r="M174" s="196" t="s">
        <v>1</v>
      </c>
      <c r="N174" s="197" t="s">
        <v>38</v>
      </c>
      <c r="O174" s="71"/>
      <c r="P174" s="198">
        <f>O174*H174</f>
        <v>0</v>
      </c>
      <c r="Q174" s="198">
        <v>0.00181</v>
      </c>
      <c r="R174" s="198">
        <f>Q174*H174</f>
        <v>0.018353400000000002</v>
      </c>
      <c r="S174" s="198">
        <v>0</v>
      </c>
      <c r="T174" s="19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0" t="s">
        <v>179</v>
      </c>
      <c r="AT174" s="200" t="s">
        <v>175</v>
      </c>
      <c r="AU174" s="200" t="s">
        <v>83</v>
      </c>
      <c r="AY174" s="17" t="s">
        <v>173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7" t="s">
        <v>81</v>
      </c>
      <c r="BK174" s="201">
        <f>ROUND(I174*H174,2)</f>
        <v>0</v>
      </c>
      <c r="BL174" s="17" t="s">
        <v>179</v>
      </c>
      <c r="BM174" s="200" t="s">
        <v>576</v>
      </c>
    </row>
    <row r="175" spans="2:51" s="14" customFormat="1" ht="11.25">
      <c r="B175" s="213"/>
      <c r="C175" s="214"/>
      <c r="D175" s="204" t="s">
        <v>181</v>
      </c>
      <c r="E175" s="215" t="s">
        <v>1</v>
      </c>
      <c r="F175" s="216" t="s">
        <v>577</v>
      </c>
      <c r="G175" s="214"/>
      <c r="H175" s="217">
        <v>10.14</v>
      </c>
      <c r="I175" s="218"/>
      <c r="J175" s="214"/>
      <c r="K175" s="214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181</v>
      </c>
      <c r="AU175" s="223" t="s">
        <v>83</v>
      </c>
      <c r="AV175" s="14" t="s">
        <v>83</v>
      </c>
      <c r="AW175" s="14" t="s">
        <v>30</v>
      </c>
      <c r="AX175" s="14" t="s">
        <v>81</v>
      </c>
      <c r="AY175" s="223" t="s">
        <v>173</v>
      </c>
    </row>
    <row r="176" spans="1:65" s="2" customFormat="1" ht="24.2" customHeight="1">
      <c r="A176" s="34"/>
      <c r="B176" s="35"/>
      <c r="C176" s="188" t="s">
        <v>302</v>
      </c>
      <c r="D176" s="188" t="s">
        <v>175</v>
      </c>
      <c r="E176" s="189" t="s">
        <v>578</v>
      </c>
      <c r="F176" s="190" t="s">
        <v>579</v>
      </c>
      <c r="G176" s="191" t="s">
        <v>178</v>
      </c>
      <c r="H176" s="192">
        <v>10.14</v>
      </c>
      <c r="I176" s="193"/>
      <c r="J176" s="194">
        <f>ROUND(I176*H176,2)</f>
        <v>0</v>
      </c>
      <c r="K176" s="195"/>
      <c r="L176" s="39"/>
      <c r="M176" s="196" t="s">
        <v>1</v>
      </c>
      <c r="N176" s="197" t="s">
        <v>38</v>
      </c>
      <c r="O176" s="71"/>
      <c r="P176" s="198">
        <f>O176*H176</f>
        <v>0</v>
      </c>
      <c r="Q176" s="198">
        <v>4E-05</v>
      </c>
      <c r="R176" s="198">
        <f>Q176*H176</f>
        <v>0.00040560000000000005</v>
      </c>
      <c r="S176" s="198">
        <v>0</v>
      </c>
      <c r="T176" s="19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0" t="s">
        <v>179</v>
      </c>
      <c r="AT176" s="200" t="s">
        <v>175</v>
      </c>
      <c r="AU176" s="200" t="s">
        <v>83</v>
      </c>
      <c r="AY176" s="17" t="s">
        <v>173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7" t="s">
        <v>81</v>
      </c>
      <c r="BK176" s="201">
        <f>ROUND(I176*H176,2)</f>
        <v>0</v>
      </c>
      <c r="BL176" s="17" t="s">
        <v>179</v>
      </c>
      <c r="BM176" s="200" t="s">
        <v>580</v>
      </c>
    </row>
    <row r="177" spans="1:65" s="2" customFormat="1" ht="21.75" customHeight="1">
      <c r="A177" s="34"/>
      <c r="B177" s="35"/>
      <c r="C177" s="188" t="s">
        <v>307</v>
      </c>
      <c r="D177" s="188" t="s">
        <v>175</v>
      </c>
      <c r="E177" s="189" t="s">
        <v>581</v>
      </c>
      <c r="F177" s="190" t="s">
        <v>582</v>
      </c>
      <c r="G177" s="191" t="s">
        <v>230</v>
      </c>
      <c r="H177" s="192">
        <v>0.433</v>
      </c>
      <c r="I177" s="193"/>
      <c r="J177" s="194">
        <f>ROUND(I177*H177,2)</f>
        <v>0</v>
      </c>
      <c r="K177" s="195"/>
      <c r="L177" s="39"/>
      <c r="M177" s="196" t="s">
        <v>1</v>
      </c>
      <c r="N177" s="197" t="s">
        <v>38</v>
      </c>
      <c r="O177" s="71"/>
      <c r="P177" s="198">
        <f>O177*H177</f>
        <v>0</v>
      </c>
      <c r="Q177" s="198">
        <v>1.04853</v>
      </c>
      <c r="R177" s="198">
        <f>Q177*H177</f>
        <v>0.45401348999999996</v>
      </c>
      <c r="S177" s="198">
        <v>0</v>
      </c>
      <c r="T177" s="19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0" t="s">
        <v>179</v>
      </c>
      <c r="AT177" s="200" t="s">
        <v>175</v>
      </c>
      <c r="AU177" s="200" t="s">
        <v>83</v>
      </c>
      <c r="AY177" s="17" t="s">
        <v>173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7" t="s">
        <v>81</v>
      </c>
      <c r="BK177" s="201">
        <f>ROUND(I177*H177,2)</f>
        <v>0</v>
      </c>
      <c r="BL177" s="17" t="s">
        <v>179</v>
      </c>
      <c r="BM177" s="200" t="s">
        <v>583</v>
      </c>
    </row>
    <row r="178" spans="2:51" s="14" customFormat="1" ht="11.25">
      <c r="B178" s="213"/>
      <c r="C178" s="214"/>
      <c r="D178" s="204" t="s">
        <v>181</v>
      </c>
      <c r="E178" s="215" t="s">
        <v>1</v>
      </c>
      <c r="F178" s="216" t="s">
        <v>584</v>
      </c>
      <c r="G178" s="214"/>
      <c r="H178" s="217">
        <v>0.433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181</v>
      </c>
      <c r="AU178" s="223" t="s">
        <v>83</v>
      </c>
      <c r="AV178" s="14" t="s">
        <v>83</v>
      </c>
      <c r="AW178" s="14" t="s">
        <v>30</v>
      </c>
      <c r="AX178" s="14" t="s">
        <v>81</v>
      </c>
      <c r="AY178" s="223" t="s">
        <v>173</v>
      </c>
    </row>
    <row r="179" spans="1:65" s="2" customFormat="1" ht="24.2" customHeight="1">
      <c r="A179" s="34"/>
      <c r="B179" s="35"/>
      <c r="C179" s="188" t="s">
        <v>311</v>
      </c>
      <c r="D179" s="188" t="s">
        <v>175</v>
      </c>
      <c r="E179" s="189" t="s">
        <v>585</v>
      </c>
      <c r="F179" s="190" t="s">
        <v>586</v>
      </c>
      <c r="G179" s="191" t="s">
        <v>364</v>
      </c>
      <c r="H179" s="192">
        <v>2</v>
      </c>
      <c r="I179" s="193"/>
      <c r="J179" s="194">
        <f>ROUND(I179*H179,2)</f>
        <v>0</v>
      </c>
      <c r="K179" s="195"/>
      <c r="L179" s="39"/>
      <c r="M179" s="196" t="s">
        <v>1</v>
      </c>
      <c r="N179" s="197" t="s">
        <v>38</v>
      </c>
      <c r="O179" s="71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0" t="s">
        <v>179</v>
      </c>
      <c r="AT179" s="200" t="s">
        <v>175</v>
      </c>
      <c r="AU179" s="200" t="s">
        <v>83</v>
      </c>
      <c r="AY179" s="17" t="s">
        <v>173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7" t="s">
        <v>81</v>
      </c>
      <c r="BK179" s="201">
        <f>ROUND(I179*H179,2)</f>
        <v>0</v>
      </c>
      <c r="BL179" s="17" t="s">
        <v>179</v>
      </c>
      <c r="BM179" s="200" t="s">
        <v>587</v>
      </c>
    </row>
    <row r="180" spans="1:65" s="2" customFormat="1" ht="24.2" customHeight="1">
      <c r="A180" s="34"/>
      <c r="B180" s="35"/>
      <c r="C180" s="188" t="s">
        <v>315</v>
      </c>
      <c r="D180" s="188" t="s">
        <v>175</v>
      </c>
      <c r="E180" s="189" t="s">
        <v>588</v>
      </c>
      <c r="F180" s="190" t="s">
        <v>589</v>
      </c>
      <c r="G180" s="191" t="s">
        <v>364</v>
      </c>
      <c r="H180" s="192">
        <v>1</v>
      </c>
      <c r="I180" s="193"/>
      <c r="J180" s="194">
        <f>ROUND(I180*H180,2)</f>
        <v>0</v>
      </c>
      <c r="K180" s="195"/>
      <c r="L180" s="39"/>
      <c r="M180" s="196" t="s">
        <v>1</v>
      </c>
      <c r="N180" s="197" t="s">
        <v>38</v>
      </c>
      <c r="O180" s="71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0" t="s">
        <v>179</v>
      </c>
      <c r="AT180" s="200" t="s">
        <v>175</v>
      </c>
      <c r="AU180" s="200" t="s">
        <v>83</v>
      </c>
      <c r="AY180" s="17" t="s">
        <v>173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7" t="s">
        <v>81</v>
      </c>
      <c r="BK180" s="201">
        <f>ROUND(I180*H180,2)</f>
        <v>0</v>
      </c>
      <c r="BL180" s="17" t="s">
        <v>179</v>
      </c>
      <c r="BM180" s="200" t="s">
        <v>590</v>
      </c>
    </row>
    <row r="181" spans="2:63" s="12" customFormat="1" ht="22.9" customHeight="1">
      <c r="B181" s="172"/>
      <c r="C181" s="173"/>
      <c r="D181" s="174" t="s">
        <v>72</v>
      </c>
      <c r="E181" s="186" t="s">
        <v>179</v>
      </c>
      <c r="F181" s="186" t="s">
        <v>279</v>
      </c>
      <c r="G181" s="173"/>
      <c r="H181" s="173"/>
      <c r="I181" s="176"/>
      <c r="J181" s="187">
        <f>BK181</f>
        <v>0</v>
      </c>
      <c r="K181" s="173"/>
      <c r="L181" s="178"/>
      <c r="M181" s="179"/>
      <c r="N181" s="180"/>
      <c r="O181" s="180"/>
      <c r="P181" s="181">
        <f>SUM(P182:P190)</f>
        <v>0</v>
      </c>
      <c r="Q181" s="180"/>
      <c r="R181" s="181">
        <f>SUM(R182:R190)</f>
        <v>0.1713208</v>
      </c>
      <c r="S181" s="180"/>
      <c r="T181" s="182">
        <f>SUM(T182:T190)</f>
        <v>0</v>
      </c>
      <c r="AR181" s="183" t="s">
        <v>81</v>
      </c>
      <c r="AT181" s="184" t="s">
        <v>72</v>
      </c>
      <c r="AU181" s="184" t="s">
        <v>81</v>
      </c>
      <c r="AY181" s="183" t="s">
        <v>173</v>
      </c>
      <c r="BK181" s="185">
        <f>SUM(BK182:BK190)</f>
        <v>0</v>
      </c>
    </row>
    <row r="182" spans="1:65" s="2" customFormat="1" ht="16.5" customHeight="1">
      <c r="A182" s="34"/>
      <c r="B182" s="35"/>
      <c r="C182" s="188" t="s">
        <v>319</v>
      </c>
      <c r="D182" s="188" t="s">
        <v>175</v>
      </c>
      <c r="E182" s="189" t="s">
        <v>591</v>
      </c>
      <c r="F182" s="190" t="s">
        <v>592</v>
      </c>
      <c r="G182" s="191" t="s">
        <v>261</v>
      </c>
      <c r="H182" s="192">
        <v>7.1</v>
      </c>
      <c r="I182" s="193"/>
      <c r="J182" s="194">
        <f>ROUND(I182*H182,2)</f>
        <v>0</v>
      </c>
      <c r="K182" s="195"/>
      <c r="L182" s="39"/>
      <c r="M182" s="196" t="s">
        <v>1</v>
      </c>
      <c r="N182" s="197" t="s">
        <v>38</v>
      </c>
      <c r="O182" s="71"/>
      <c r="P182" s="198">
        <f>O182*H182</f>
        <v>0</v>
      </c>
      <c r="Q182" s="198">
        <v>0.00099</v>
      </c>
      <c r="R182" s="198">
        <f>Q182*H182</f>
        <v>0.007029</v>
      </c>
      <c r="S182" s="198">
        <v>0</v>
      </c>
      <c r="T182" s="19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0" t="s">
        <v>179</v>
      </c>
      <c r="AT182" s="200" t="s">
        <v>175</v>
      </c>
      <c r="AU182" s="200" t="s">
        <v>83</v>
      </c>
      <c r="AY182" s="17" t="s">
        <v>173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7" t="s">
        <v>81</v>
      </c>
      <c r="BK182" s="201">
        <f>ROUND(I182*H182,2)</f>
        <v>0</v>
      </c>
      <c r="BL182" s="17" t="s">
        <v>179</v>
      </c>
      <c r="BM182" s="200" t="s">
        <v>593</v>
      </c>
    </row>
    <row r="183" spans="2:51" s="14" customFormat="1" ht="11.25">
      <c r="B183" s="213"/>
      <c r="C183" s="214"/>
      <c r="D183" s="204" t="s">
        <v>181</v>
      </c>
      <c r="E183" s="215" t="s">
        <v>1</v>
      </c>
      <c r="F183" s="216" t="s">
        <v>594</v>
      </c>
      <c r="G183" s="214"/>
      <c r="H183" s="217">
        <v>7.1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181</v>
      </c>
      <c r="AU183" s="223" t="s">
        <v>83</v>
      </c>
      <c r="AV183" s="14" t="s">
        <v>83</v>
      </c>
      <c r="AW183" s="14" t="s">
        <v>30</v>
      </c>
      <c r="AX183" s="14" t="s">
        <v>81</v>
      </c>
      <c r="AY183" s="223" t="s">
        <v>173</v>
      </c>
    </row>
    <row r="184" spans="1:65" s="2" customFormat="1" ht="16.5" customHeight="1">
      <c r="A184" s="34"/>
      <c r="B184" s="35"/>
      <c r="C184" s="188" t="s">
        <v>323</v>
      </c>
      <c r="D184" s="188" t="s">
        <v>175</v>
      </c>
      <c r="E184" s="189" t="s">
        <v>595</v>
      </c>
      <c r="F184" s="190" t="s">
        <v>596</v>
      </c>
      <c r="G184" s="191" t="s">
        <v>230</v>
      </c>
      <c r="H184" s="192">
        <v>0.08</v>
      </c>
      <c r="I184" s="193"/>
      <c r="J184" s="194">
        <f>ROUND(I184*H184,2)</f>
        <v>0</v>
      </c>
      <c r="K184" s="195"/>
      <c r="L184" s="39"/>
      <c r="M184" s="196" t="s">
        <v>1</v>
      </c>
      <c r="N184" s="197" t="s">
        <v>38</v>
      </c>
      <c r="O184" s="71"/>
      <c r="P184" s="198">
        <f>O184*H184</f>
        <v>0</v>
      </c>
      <c r="Q184" s="198">
        <v>1.05896</v>
      </c>
      <c r="R184" s="198">
        <f>Q184*H184</f>
        <v>0.0847168</v>
      </c>
      <c r="S184" s="198">
        <v>0</v>
      </c>
      <c r="T184" s="19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0" t="s">
        <v>179</v>
      </c>
      <c r="AT184" s="200" t="s">
        <v>175</v>
      </c>
      <c r="AU184" s="200" t="s">
        <v>83</v>
      </c>
      <c r="AY184" s="17" t="s">
        <v>173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17" t="s">
        <v>81</v>
      </c>
      <c r="BK184" s="201">
        <f>ROUND(I184*H184,2)</f>
        <v>0</v>
      </c>
      <c r="BL184" s="17" t="s">
        <v>179</v>
      </c>
      <c r="BM184" s="200" t="s">
        <v>597</v>
      </c>
    </row>
    <row r="185" spans="1:65" s="2" customFormat="1" ht="24.2" customHeight="1">
      <c r="A185" s="34"/>
      <c r="B185" s="35"/>
      <c r="C185" s="188" t="s">
        <v>327</v>
      </c>
      <c r="D185" s="188" t="s">
        <v>175</v>
      </c>
      <c r="E185" s="189" t="s">
        <v>598</v>
      </c>
      <c r="F185" s="190" t="s">
        <v>599</v>
      </c>
      <c r="G185" s="191" t="s">
        <v>364</v>
      </c>
      <c r="H185" s="192">
        <v>8</v>
      </c>
      <c r="I185" s="193"/>
      <c r="J185" s="194">
        <f>ROUND(I185*H185,2)</f>
        <v>0</v>
      </c>
      <c r="K185" s="195"/>
      <c r="L185" s="39"/>
      <c r="M185" s="196" t="s">
        <v>1</v>
      </c>
      <c r="N185" s="197" t="s">
        <v>38</v>
      </c>
      <c r="O185" s="71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0" t="s">
        <v>179</v>
      </c>
      <c r="AT185" s="200" t="s">
        <v>175</v>
      </c>
      <c r="AU185" s="200" t="s">
        <v>83</v>
      </c>
      <c r="AY185" s="17" t="s">
        <v>173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7" t="s">
        <v>81</v>
      </c>
      <c r="BK185" s="201">
        <f>ROUND(I185*H185,2)</f>
        <v>0</v>
      </c>
      <c r="BL185" s="17" t="s">
        <v>179</v>
      </c>
      <c r="BM185" s="200" t="s">
        <v>600</v>
      </c>
    </row>
    <row r="186" spans="1:65" s="2" customFormat="1" ht="16.5" customHeight="1">
      <c r="A186" s="34"/>
      <c r="B186" s="35"/>
      <c r="C186" s="224" t="s">
        <v>331</v>
      </c>
      <c r="D186" s="224" t="s">
        <v>249</v>
      </c>
      <c r="E186" s="225" t="s">
        <v>601</v>
      </c>
      <c r="F186" s="226" t="s">
        <v>602</v>
      </c>
      <c r="G186" s="227" t="s">
        <v>364</v>
      </c>
      <c r="H186" s="228">
        <v>8</v>
      </c>
      <c r="I186" s="229"/>
      <c r="J186" s="230">
        <f>ROUND(I186*H186,2)</f>
        <v>0</v>
      </c>
      <c r="K186" s="231"/>
      <c r="L186" s="232"/>
      <c r="M186" s="233" t="s">
        <v>1</v>
      </c>
      <c r="N186" s="234" t="s">
        <v>38</v>
      </c>
      <c r="O186" s="71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0" t="s">
        <v>216</v>
      </c>
      <c r="AT186" s="200" t="s">
        <v>249</v>
      </c>
      <c r="AU186" s="200" t="s">
        <v>83</v>
      </c>
      <c r="AY186" s="17" t="s">
        <v>173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7" t="s">
        <v>81</v>
      </c>
      <c r="BK186" s="201">
        <f>ROUND(I186*H186,2)</f>
        <v>0</v>
      </c>
      <c r="BL186" s="17" t="s">
        <v>179</v>
      </c>
      <c r="BM186" s="200" t="s">
        <v>603</v>
      </c>
    </row>
    <row r="187" spans="1:65" s="2" customFormat="1" ht="24.2" customHeight="1">
      <c r="A187" s="34"/>
      <c r="B187" s="35"/>
      <c r="C187" s="188" t="s">
        <v>335</v>
      </c>
      <c r="D187" s="188" t="s">
        <v>175</v>
      </c>
      <c r="E187" s="189" t="s">
        <v>604</v>
      </c>
      <c r="F187" s="190" t="s">
        <v>605</v>
      </c>
      <c r="G187" s="191" t="s">
        <v>178</v>
      </c>
      <c r="H187" s="192">
        <v>1.5</v>
      </c>
      <c r="I187" s="193"/>
      <c r="J187" s="194">
        <f>ROUND(I187*H187,2)</f>
        <v>0</v>
      </c>
      <c r="K187" s="195"/>
      <c r="L187" s="39"/>
      <c r="M187" s="196" t="s">
        <v>1</v>
      </c>
      <c r="N187" s="197" t="s">
        <v>38</v>
      </c>
      <c r="O187" s="71"/>
      <c r="P187" s="198">
        <f>O187*H187</f>
        <v>0</v>
      </c>
      <c r="Q187" s="198">
        <v>0.05305</v>
      </c>
      <c r="R187" s="198">
        <f>Q187*H187</f>
        <v>0.079575</v>
      </c>
      <c r="S187" s="198">
        <v>0</v>
      </c>
      <c r="T187" s="19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0" t="s">
        <v>179</v>
      </c>
      <c r="AT187" s="200" t="s">
        <v>175</v>
      </c>
      <c r="AU187" s="200" t="s">
        <v>83</v>
      </c>
      <c r="AY187" s="17" t="s">
        <v>173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17" t="s">
        <v>81</v>
      </c>
      <c r="BK187" s="201">
        <f>ROUND(I187*H187,2)</f>
        <v>0</v>
      </c>
      <c r="BL187" s="17" t="s">
        <v>179</v>
      </c>
      <c r="BM187" s="200" t="s">
        <v>606</v>
      </c>
    </row>
    <row r="188" spans="2:51" s="14" customFormat="1" ht="11.25">
      <c r="B188" s="213"/>
      <c r="C188" s="214"/>
      <c r="D188" s="204" t="s">
        <v>181</v>
      </c>
      <c r="E188" s="215" t="s">
        <v>1</v>
      </c>
      <c r="F188" s="216" t="s">
        <v>607</v>
      </c>
      <c r="G188" s="214"/>
      <c r="H188" s="217">
        <v>1.5</v>
      </c>
      <c r="I188" s="218"/>
      <c r="J188" s="214"/>
      <c r="K188" s="214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181</v>
      </c>
      <c r="AU188" s="223" t="s">
        <v>83</v>
      </c>
      <c r="AV188" s="14" t="s">
        <v>83</v>
      </c>
      <c r="AW188" s="14" t="s">
        <v>30</v>
      </c>
      <c r="AX188" s="14" t="s">
        <v>81</v>
      </c>
      <c r="AY188" s="223" t="s">
        <v>173</v>
      </c>
    </row>
    <row r="189" spans="1:65" s="2" customFormat="1" ht="24.2" customHeight="1">
      <c r="A189" s="34"/>
      <c r="B189" s="35"/>
      <c r="C189" s="188" t="s">
        <v>340</v>
      </c>
      <c r="D189" s="188" t="s">
        <v>175</v>
      </c>
      <c r="E189" s="189" t="s">
        <v>608</v>
      </c>
      <c r="F189" s="190" t="s">
        <v>609</v>
      </c>
      <c r="G189" s="191" t="s">
        <v>206</v>
      </c>
      <c r="H189" s="192">
        <v>5.36</v>
      </c>
      <c r="I189" s="193"/>
      <c r="J189" s="194">
        <f>ROUND(I189*H189,2)</f>
        <v>0</v>
      </c>
      <c r="K189" s="195"/>
      <c r="L189" s="39"/>
      <c r="M189" s="196" t="s">
        <v>1</v>
      </c>
      <c r="N189" s="197" t="s">
        <v>38</v>
      </c>
      <c r="O189" s="71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0" t="s">
        <v>179</v>
      </c>
      <c r="AT189" s="200" t="s">
        <v>175</v>
      </c>
      <c r="AU189" s="200" t="s">
        <v>83</v>
      </c>
      <c r="AY189" s="17" t="s">
        <v>173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7" t="s">
        <v>81</v>
      </c>
      <c r="BK189" s="201">
        <f>ROUND(I189*H189,2)</f>
        <v>0</v>
      </c>
      <c r="BL189" s="17" t="s">
        <v>179</v>
      </c>
      <c r="BM189" s="200" t="s">
        <v>610</v>
      </c>
    </row>
    <row r="190" spans="2:51" s="14" customFormat="1" ht="11.25">
      <c r="B190" s="213"/>
      <c r="C190" s="214"/>
      <c r="D190" s="204" t="s">
        <v>181</v>
      </c>
      <c r="E190" s="215" t="s">
        <v>1</v>
      </c>
      <c r="F190" s="216" t="s">
        <v>611</v>
      </c>
      <c r="G190" s="214"/>
      <c r="H190" s="217">
        <v>5.36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181</v>
      </c>
      <c r="AU190" s="223" t="s">
        <v>83</v>
      </c>
      <c r="AV190" s="14" t="s">
        <v>83</v>
      </c>
      <c r="AW190" s="14" t="s">
        <v>30</v>
      </c>
      <c r="AX190" s="14" t="s">
        <v>81</v>
      </c>
      <c r="AY190" s="223" t="s">
        <v>173</v>
      </c>
    </row>
    <row r="191" spans="2:63" s="12" customFormat="1" ht="22.9" customHeight="1">
      <c r="B191" s="172"/>
      <c r="C191" s="173"/>
      <c r="D191" s="174" t="s">
        <v>72</v>
      </c>
      <c r="E191" s="186" t="s">
        <v>198</v>
      </c>
      <c r="F191" s="186" t="s">
        <v>287</v>
      </c>
      <c r="G191" s="173"/>
      <c r="H191" s="173"/>
      <c r="I191" s="176"/>
      <c r="J191" s="187">
        <f>BK191</f>
        <v>0</v>
      </c>
      <c r="K191" s="173"/>
      <c r="L191" s="178"/>
      <c r="M191" s="179"/>
      <c r="N191" s="180"/>
      <c r="O191" s="180"/>
      <c r="P191" s="181">
        <f>SUM(P192:P193)</f>
        <v>0</v>
      </c>
      <c r="Q191" s="180"/>
      <c r="R191" s="181">
        <f>SUM(R192:R193)</f>
        <v>0</v>
      </c>
      <c r="S191" s="180"/>
      <c r="T191" s="182">
        <f>SUM(T192:T193)</f>
        <v>0</v>
      </c>
      <c r="AR191" s="183" t="s">
        <v>81</v>
      </c>
      <c r="AT191" s="184" t="s">
        <v>72</v>
      </c>
      <c r="AU191" s="184" t="s">
        <v>81</v>
      </c>
      <c r="AY191" s="183" t="s">
        <v>173</v>
      </c>
      <c r="BK191" s="185">
        <f>SUM(BK192:BK193)</f>
        <v>0</v>
      </c>
    </row>
    <row r="192" spans="1:65" s="2" customFormat="1" ht="24.2" customHeight="1">
      <c r="A192" s="34"/>
      <c r="B192" s="35"/>
      <c r="C192" s="188" t="s">
        <v>344</v>
      </c>
      <c r="D192" s="188" t="s">
        <v>175</v>
      </c>
      <c r="E192" s="189" t="s">
        <v>612</v>
      </c>
      <c r="F192" s="190" t="s">
        <v>613</v>
      </c>
      <c r="G192" s="191" t="s">
        <v>178</v>
      </c>
      <c r="H192" s="192">
        <v>27.5</v>
      </c>
      <c r="I192" s="193"/>
      <c r="J192" s="194">
        <f>ROUND(I192*H192,2)</f>
        <v>0</v>
      </c>
      <c r="K192" s="195"/>
      <c r="L192" s="39"/>
      <c r="M192" s="196" t="s">
        <v>1</v>
      </c>
      <c r="N192" s="197" t="s">
        <v>38</v>
      </c>
      <c r="O192" s="71"/>
      <c r="P192" s="198">
        <f>O192*H192</f>
        <v>0</v>
      </c>
      <c r="Q192" s="198">
        <v>0</v>
      </c>
      <c r="R192" s="198">
        <f>Q192*H192</f>
        <v>0</v>
      </c>
      <c r="S192" s="198">
        <v>0</v>
      </c>
      <c r="T192" s="19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0" t="s">
        <v>179</v>
      </c>
      <c r="AT192" s="200" t="s">
        <v>175</v>
      </c>
      <c r="AU192" s="200" t="s">
        <v>83</v>
      </c>
      <c r="AY192" s="17" t="s">
        <v>173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7" t="s">
        <v>81</v>
      </c>
      <c r="BK192" s="201">
        <f>ROUND(I192*H192,2)</f>
        <v>0</v>
      </c>
      <c r="BL192" s="17" t="s">
        <v>179</v>
      </c>
      <c r="BM192" s="200" t="s">
        <v>614</v>
      </c>
    </row>
    <row r="193" spans="2:51" s="14" customFormat="1" ht="11.25">
      <c r="B193" s="213"/>
      <c r="C193" s="214"/>
      <c r="D193" s="204" t="s">
        <v>181</v>
      </c>
      <c r="E193" s="215" t="s">
        <v>1</v>
      </c>
      <c r="F193" s="216" t="s">
        <v>615</v>
      </c>
      <c r="G193" s="214"/>
      <c r="H193" s="217">
        <v>27.5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181</v>
      </c>
      <c r="AU193" s="223" t="s">
        <v>83</v>
      </c>
      <c r="AV193" s="14" t="s">
        <v>83</v>
      </c>
      <c r="AW193" s="14" t="s">
        <v>30</v>
      </c>
      <c r="AX193" s="14" t="s">
        <v>81</v>
      </c>
      <c r="AY193" s="223" t="s">
        <v>173</v>
      </c>
    </row>
    <row r="194" spans="2:63" s="12" customFormat="1" ht="22.9" customHeight="1">
      <c r="B194" s="172"/>
      <c r="C194" s="173"/>
      <c r="D194" s="174" t="s">
        <v>72</v>
      </c>
      <c r="E194" s="186" t="s">
        <v>222</v>
      </c>
      <c r="F194" s="186" t="s">
        <v>360</v>
      </c>
      <c r="G194" s="173"/>
      <c r="H194" s="173"/>
      <c r="I194" s="176"/>
      <c r="J194" s="187">
        <f>BK194</f>
        <v>0</v>
      </c>
      <c r="K194" s="173"/>
      <c r="L194" s="178"/>
      <c r="M194" s="179"/>
      <c r="N194" s="180"/>
      <c r="O194" s="180"/>
      <c r="P194" s="181">
        <f>SUM(P195:P216)</f>
        <v>0</v>
      </c>
      <c r="Q194" s="180"/>
      <c r="R194" s="181">
        <f>SUM(R195:R216)</f>
        <v>0.16073099999999998</v>
      </c>
      <c r="S194" s="180"/>
      <c r="T194" s="182">
        <f>SUM(T195:T216)</f>
        <v>8.77131</v>
      </c>
      <c r="AR194" s="183" t="s">
        <v>81</v>
      </c>
      <c r="AT194" s="184" t="s">
        <v>72</v>
      </c>
      <c r="AU194" s="184" t="s">
        <v>81</v>
      </c>
      <c r="AY194" s="183" t="s">
        <v>173</v>
      </c>
      <c r="BK194" s="185">
        <f>SUM(BK195:BK216)</f>
        <v>0</v>
      </c>
    </row>
    <row r="195" spans="1:65" s="2" customFormat="1" ht="24.2" customHeight="1">
      <c r="A195" s="34"/>
      <c r="B195" s="35"/>
      <c r="C195" s="188" t="s">
        <v>349</v>
      </c>
      <c r="D195" s="188" t="s">
        <v>175</v>
      </c>
      <c r="E195" s="189" t="s">
        <v>362</v>
      </c>
      <c r="F195" s="190" t="s">
        <v>616</v>
      </c>
      <c r="G195" s="191" t="s">
        <v>561</v>
      </c>
      <c r="H195" s="192">
        <v>1</v>
      </c>
      <c r="I195" s="193"/>
      <c r="J195" s="194">
        <f>ROUND(I195*H195,2)</f>
        <v>0</v>
      </c>
      <c r="K195" s="195"/>
      <c r="L195" s="39"/>
      <c r="M195" s="196" t="s">
        <v>1</v>
      </c>
      <c r="N195" s="197" t="s">
        <v>38</v>
      </c>
      <c r="O195" s="71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0" t="s">
        <v>179</v>
      </c>
      <c r="AT195" s="200" t="s">
        <v>175</v>
      </c>
      <c r="AU195" s="200" t="s">
        <v>83</v>
      </c>
      <c r="AY195" s="17" t="s">
        <v>173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17" t="s">
        <v>81</v>
      </c>
      <c r="BK195" s="201">
        <f>ROUND(I195*H195,2)</f>
        <v>0</v>
      </c>
      <c r="BL195" s="17" t="s">
        <v>179</v>
      </c>
      <c r="BM195" s="200" t="s">
        <v>617</v>
      </c>
    </row>
    <row r="196" spans="1:65" s="2" customFormat="1" ht="21.75" customHeight="1">
      <c r="A196" s="34"/>
      <c r="B196" s="35"/>
      <c r="C196" s="188" t="s">
        <v>354</v>
      </c>
      <c r="D196" s="188" t="s">
        <v>175</v>
      </c>
      <c r="E196" s="189" t="s">
        <v>618</v>
      </c>
      <c r="F196" s="190" t="s">
        <v>619</v>
      </c>
      <c r="G196" s="191" t="s">
        <v>178</v>
      </c>
      <c r="H196" s="192">
        <v>3</v>
      </c>
      <c r="I196" s="193"/>
      <c r="J196" s="194">
        <f>ROUND(I196*H196,2)</f>
        <v>0</v>
      </c>
      <c r="K196" s="195"/>
      <c r="L196" s="39"/>
      <c r="M196" s="196" t="s">
        <v>1</v>
      </c>
      <c r="N196" s="197" t="s">
        <v>38</v>
      </c>
      <c r="O196" s="71"/>
      <c r="P196" s="198">
        <f>O196*H196</f>
        <v>0</v>
      </c>
      <c r="Q196" s="198">
        <v>0.00063</v>
      </c>
      <c r="R196" s="198">
        <f>Q196*H196</f>
        <v>0.0018900000000000002</v>
      </c>
      <c r="S196" s="198">
        <v>0</v>
      </c>
      <c r="T196" s="19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0" t="s">
        <v>179</v>
      </c>
      <c r="AT196" s="200" t="s">
        <v>175</v>
      </c>
      <c r="AU196" s="200" t="s">
        <v>83</v>
      </c>
      <c r="AY196" s="17" t="s">
        <v>173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7" t="s">
        <v>81</v>
      </c>
      <c r="BK196" s="201">
        <f>ROUND(I196*H196,2)</f>
        <v>0</v>
      </c>
      <c r="BL196" s="17" t="s">
        <v>179</v>
      </c>
      <c r="BM196" s="200" t="s">
        <v>620</v>
      </c>
    </row>
    <row r="197" spans="2:51" s="14" customFormat="1" ht="11.25">
      <c r="B197" s="213"/>
      <c r="C197" s="214"/>
      <c r="D197" s="204" t="s">
        <v>181</v>
      </c>
      <c r="E197" s="215" t="s">
        <v>1</v>
      </c>
      <c r="F197" s="216" t="s">
        <v>621</v>
      </c>
      <c r="G197" s="214"/>
      <c r="H197" s="217">
        <v>3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181</v>
      </c>
      <c r="AU197" s="223" t="s">
        <v>83</v>
      </c>
      <c r="AV197" s="14" t="s">
        <v>83</v>
      </c>
      <c r="AW197" s="14" t="s">
        <v>30</v>
      </c>
      <c r="AX197" s="14" t="s">
        <v>81</v>
      </c>
      <c r="AY197" s="223" t="s">
        <v>173</v>
      </c>
    </row>
    <row r="198" spans="1:65" s="2" customFormat="1" ht="24.2" customHeight="1">
      <c r="A198" s="34"/>
      <c r="B198" s="35"/>
      <c r="C198" s="188" t="s">
        <v>361</v>
      </c>
      <c r="D198" s="188" t="s">
        <v>175</v>
      </c>
      <c r="E198" s="189" t="s">
        <v>622</v>
      </c>
      <c r="F198" s="190" t="s">
        <v>623</v>
      </c>
      <c r="G198" s="191" t="s">
        <v>261</v>
      </c>
      <c r="H198" s="192">
        <v>7.7</v>
      </c>
      <c r="I198" s="193"/>
      <c r="J198" s="194">
        <f>ROUND(I198*H198,2)</f>
        <v>0</v>
      </c>
      <c r="K198" s="195"/>
      <c r="L198" s="39"/>
      <c r="M198" s="196" t="s">
        <v>1</v>
      </c>
      <c r="N198" s="197" t="s">
        <v>38</v>
      </c>
      <c r="O198" s="71"/>
      <c r="P198" s="198">
        <f>O198*H198</f>
        <v>0</v>
      </c>
      <c r="Q198" s="198">
        <v>0.00024</v>
      </c>
      <c r="R198" s="198">
        <f>Q198*H198</f>
        <v>0.001848</v>
      </c>
      <c r="S198" s="198">
        <v>0</v>
      </c>
      <c r="T198" s="19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0" t="s">
        <v>179</v>
      </c>
      <c r="AT198" s="200" t="s">
        <v>175</v>
      </c>
      <c r="AU198" s="200" t="s">
        <v>83</v>
      </c>
      <c r="AY198" s="17" t="s">
        <v>173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7" t="s">
        <v>81</v>
      </c>
      <c r="BK198" s="201">
        <f>ROUND(I198*H198,2)</f>
        <v>0</v>
      </c>
      <c r="BL198" s="17" t="s">
        <v>179</v>
      </c>
      <c r="BM198" s="200" t="s">
        <v>624</v>
      </c>
    </row>
    <row r="199" spans="2:51" s="14" customFormat="1" ht="11.25">
      <c r="B199" s="213"/>
      <c r="C199" s="214"/>
      <c r="D199" s="204" t="s">
        <v>181</v>
      </c>
      <c r="E199" s="215" t="s">
        <v>1</v>
      </c>
      <c r="F199" s="216" t="s">
        <v>625</v>
      </c>
      <c r="G199" s="214"/>
      <c r="H199" s="217">
        <v>7.7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181</v>
      </c>
      <c r="AU199" s="223" t="s">
        <v>83</v>
      </c>
      <c r="AV199" s="14" t="s">
        <v>83</v>
      </c>
      <c r="AW199" s="14" t="s">
        <v>30</v>
      </c>
      <c r="AX199" s="14" t="s">
        <v>81</v>
      </c>
      <c r="AY199" s="223" t="s">
        <v>173</v>
      </c>
    </row>
    <row r="200" spans="1:65" s="2" customFormat="1" ht="21.75" customHeight="1">
      <c r="A200" s="34"/>
      <c r="B200" s="35"/>
      <c r="C200" s="188" t="s">
        <v>366</v>
      </c>
      <c r="D200" s="188" t="s">
        <v>175</v>
      </c>
      <c r="E200" s="189" t="s">
        <v>626</v>
      </c>
      <c r="F200" s="190" t="s">
        <v>627</v>
      </c>
      <c r="G200" s="191" t="s">
        <v>178</v>
      </c>
      <c r="H200" s="192">
        <v>20</v>
      </c>
      <c r="I200" s="193"/>
      <c r="J200" s="194">
        <f>ROUND(I200*H200,2)</f>
        <v>0</v>
      </c>
      <c r="K200" s="195"/>
      <c r="L200" s="39"/>
      <c r="M200" s="196" t="s">
        <v>1</v>
      </c>
      <c r="N200" s="197" t="s">
        <v>38</v>
      </c>
      <c r="O200" s="71"/>
      <c r="P200" s="198">
        <f>O200*H200</f>
        <v>0</v>
      </c>
      <c r="Q200" s="198">
        <v>0.00042</v>
      </c>
      <c r="R200" s="198">
        <f>Q200*H200</f>
        <v>0.008400000000000001</v>
      </c>
      <c r="S200" s="198">
        <v>0</v>
      </c>
      <c r="T200" s="19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0" t="s">
        <v>179</v>
      </c>
      <c r="AT200" s="200" t="s">
        <v>175</v>
      </c>
      <c r="AU200" s="200" t="s">
        <v>83</v>
      </c>
      <c r="AY200" s="17" t="s">
        <v>173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7" t="s">
        <v>81</v>
      </c>
      <c r="BK200" s="201">
        <f>ROUND(I200*H200,2)</f>
        <v>0</v>
      </c>
      <c r="BL200" s="17" t="s">
        <v>179</v>
      </c>
      <c r="BM200" s="200" t="s">
        <v>628</v>
      </c>
    </row>
    <row r="201" spans="1:65" s="2" customFormat="1" ht="37.9" customHeight="1">
      <c r="A201" s="34"/>
      <c r="B201" s="35"/>
      <c r="C201" s="188" t="s">
        <v>370</v>
      </c>
      <c r="D201" s="188" t="s">
        <v>175</v>
      </c>
      <c r="E201" s="189" t="s">
        <v>629</v>
      </c>
      <c r="F201" s="190" t="s">
        <v>630</v>
      </c>
      <c r="G201" s="191" t="s">
        <v>178</v>
      </c>
      <c r="H201" s="192">
        <v>36</v>
      </c>
      <c r="I201" s="193"/>
      <c r="J201" s="194">
        <f>ROUND(I201*H201,2)</f>
        <v>0</v>
      </c>
      <c r="K201" s="195"/>
      <c r="L201" s="39"/>
      <c r="M201" s="196" t="s">
        <v>1</v>
      </c>
      <c r="N201" s="197" t="s">
        <v>38</v>
      </c>
      <c r="O201" s="71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0" t="s">
        <v>179</v>
      </c>
      <c r="AT201" s="200" t="s">
        <v>175</v>
      </c>
      <c r="AU201" s="200" t="s">
        <v>83</v>
      </c>
      <c r="AY201" s="17" t="s">
        <v>173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7" t="s">
        <v>81</v>
      </c>
      <c r="BK201" s="201">
        <f>ROUND(I201*H201,2)</f>
        <v>0</v>
      </c>
      <c r="BL201" s="17" t="s">
        <v>179</v>
      </c>
      <c r="BM201" s="200" t="s">
        <v>631</v>
      </c>
    </row>
    <row r="202" spans="2:51" s="14" customFormat="1" ht="11.25">
      <c r="B202" s="213"/>
      <c r="C202" s="214"/>
      <c r="D202" s="204" t="s">
        <v>181</v>
      </c>
      <c r="E202" s="215" t="s">
        <v>1</v>
      </c>
      <c r="F202" s="216" t="s">
        <v>632</v>
      </c>
      <c r="G202" s="214"/>
      <c r="H202" s="217">
        <v>36</v>
      </c>
      <c r="I202" s="218"/>
      <c r="J202" s="214"/>
      <c r="K202" s="214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181</v>
      </c>
      <c r="AU202" s="223" t="s">
        <v>83</v>
      </c>
      <c r="AV202" s="14" t="s">
        <v>83</v>
      </c>
      <c r="AW202" s="14" t="s">
        <v>30</v>
      </c>
      <c r="AX202" s="14" t="s">
        <v>81</v>
      </c>
      <c r="AY202" s="223" t="s">
        <v>173</v>
      </c>
    </row>
    <row r="203" spans="1:65" s="2" customFormat="1" ht="33" customHeight="1">
      <c r="A203" s="34"/>
      <c r="B203" s="35"/>
      <c r="C203" s="188" t="s">
        <v>374</v>
      </c>
      <c r="D203" s="188" t="s">
        <v>175</v>
      </c>
      <c r="E203" s="189" t="s">
        <v>633</v>
      </c>
      <c r="F203" s="190" t="s">
        <v>634</v>
      </c>
      <c r="G203" s="191" t="s">
        <v>178</v>
      </c>
      <c r="H203" s="192">
        <v>720</v>
      </c>
      <c r="I203" s="193"/>
      <c r="J203" s="194">
        <f>ROUND(I203*H203,2)</f>
        <v>0</v>
      </c>
      <c r="K203" s="195"/>
      <c r="L203" s="39"/>
      <c r="M203" s="196" t="s">
        <v>1</v>
      </c>
      <c r="N203" s="197" t="s">
        <v>38</v>
      </c>
      <c r="O203" s="71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0" t="s">
        <v>179</v>
      </c>
      <c r="AT203" s="200" t="s">
        <v>175</v>
      </c>
      <c r="AU203" s="200" t="s">
        <v>83</v>
      </c>
      <c r="AY203" s="17" t="s">
        <v>173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7" t="s">
        <v>81</v>
      </c>
      <c r="BK203" s="201">
        <f>ROUND(I203*H203,2)</f>
        <v>0</v>
      </c>
      <c r="BL203" s="17" t="s">
        <v>179</v>
      </c>
      <c r="BM203" s="200" t="s">
        <v>635</v>
      </c>
    </row>
    <row r="204" spans="2:51" s="14" customFormat="1" ht="11.25">
      <c r="B204" s="213"/>
      <c r="C204" s="214"/>
      <c r="D204" s="204" t="s">
        <v>181</v>
      </c>
      <c r="E204" s="214"/>
      <c r="F204" s="216" t="s">
        <v>636</v>
      </c>
      <c r="G204" s="214"/>
      <c r="H204" s="217">
        <v>720</v>
      </c>
      <c r="I204" s="218"/>
      <c r="J204" s="214"/>
      <c r="K204" s="214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181</v>
      </c>
      <c r="AU204" s="223" t="s">
        <v>83</v>
      </c>
      <c r="AV204" s="14" t="s">
        <v>83</v>
      </c>
      <c r="AW204" s="14" t="s">
        <v>4</v>
      </c>
      <c r="AX204" s="14" t="s">
        <v>81</v>
      </c>
      <c r="AY204" s="223" t="s">
        <v>173</v>
      </c>
    </row>
    <row r="205" spans="1:65" s="2" customFormat="1" ht="37.9" customHeight="1">
      <c r="A205" s="34"/>
      <c r="B205" s="35"/>
      <c r="C205" s="188" t="s">
        <v>378</v>
      </c>
      <c r="D205" s="188" t="s">
        <v>175</v>
      </c>
      <c r="E205" s="189" t="s">
        <v>637</v>
      </c>
      <c r="F205" s="190" t="s">
        <v>638</v>
      </c>
      <c r="G205" s="191" t="s">
        <v>178</v>
      </c>
      <c r="H205" s="192">
        <v>36</v>
      </c>
      <c r="I205" s="193"/>
      <c r="J205" s="194">
        <f>ROUND(I205*H205,2)</f>
        <v>0</v>
      </c>
      <c r="K205" s="195"/>
      <c r="L205" s="39"/>
      <c r="M205" s="196" t="s">
        <v>1</v>
      </c>
      <c r="N205" s="197" t="s">
        <v>38</v>
      </c>
      <c r="O205" s="71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0" t="s">
        <v>179</v>
      </c>
      <c r="AT205" s="200" t="s">
        <v>175</v>
      </c>
      <c r="AU205" s="200" t="s">
        <v>83</v>
      </c>
      <c r="AY205" s="17" t="s">
        <v>173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17" t="s">
        <v>81</v>
      </c>
      <c r="BK205" s="201">
        <f>ROUND(I205*H205,2)</f>
        <v>0</v>
      </c>
      <c r="BL205" s="17" t="s">
        <v>179</v>
      </c>
      <c r="BM205" s="200" t="s">
        <v>639</v>
      </c>
    </row>
    <row r="206" spans="1:65" s="2" customFormat="1" ht="21.75" customHeight="1">
      <c r="A206" s="34"/>
      <c r="B206" s="35"/>
      <c r="C206" s="188" t="s">
        <v>384</v>
      </c>
      <c r="D206" s="188" t="s">
        <v>175</v>
      </c>
      <c r="E206" s="189" t="s">
        <v>640</v>
      </c>
      <c r="F206" s="190" t="s">
        <v>641</v>
      </c>
      <c r="G206" s="191" t="s">
        <v>206</v>
      </c>
      <c r="H206" s="192">
        <v>5.175</v>
      </c>
      <c r="I206" s="193"/>
      <c r="J206" s="194">
        <f>ROUND(I206*H206,2)</f>
        <v>0</v>
      </c>
      <c r="K206" s="195"/>
      <c r="L206" s="39"/>
      <c r="M206" s="196" t="s">
        <v>1</v>
      </c>
      <c r="N206" s="197" t="s">
        <v>38</v>
      </c>
      <c r="O206" s="71"/>
      <c r="P206" s="198">
        <f>O206*H206</f>
        <v>0</v>
      </c>
      <c r="Q206" s="198">
        <v>0</v>
      </c>
      <c r="R206" s="198">
        <f>Q206*H206</f>
        <v>0</v>
      </c>
      <c r="S206" s="198">
        <v>0.79</v>
      </c>
      <c r="T206" s="199">
        <f>S206*H206</f>
        <v>4.08825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0" t="s">
        <v>179</v>
      </c>
      <c r="AT206" s="200" t="s">
        <v>175</v>
      </c>
      <c r="AU206" s="200" t="s">
        <v>83</v>
      </c>
      <c r="AY206" s="17" t="s">
        <v>173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7" t="s">
        <v>81</v>
      </c>
      <c r="BK206" s="201">
        <f>ROUND(I206*H206,2)</f>
        <v>0</v>
      </c>
      <c r="BL206" s="17" t="s">
        <v>179</v>
      </c>
      <c r="BM206" s="200" t="s">
        <v>642</v>
      </c>
    </row>
    <row r="207" spans="2:51" s="13" customFormat="1" ht="11.25">
      <c r="B207" s="202"/>
      <c r="C207" s="203"/>
      <c r="D207" s="204" t="s">
        <v>181</v>
      </c>
      <c r="E207" s="205" t="s">
        <v>1</v>
      </c>
      <c r="F207" s="206" t="s">
        <v>643</v>
      </c>
      <c r="G207" s="203"/>
      <c r="H207" s="205" t="s">
        <v>1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181</v>
      </c>
      <c r="AU207" s="212" t="s">
        <v>83</v>
      </c>
      <c r="AV207" s="13" t="s">
        <v>81</v>
      </c>
      <c r="AW207" s="13" t="s">
        <v>30</v>
      </c>
      <c r="AX207" s="13" t="s">
        <v>73</v>
      </c>
      <c r="AY207" s="212" t="s">
        <v>173</v>
      </c>
    </row>
    <row r="208" spans="2:51" s="14" customFormat="1" ht="11.25">
      <c r="B208" s="213"/>
      <c r="C208" s="214"/>
      <c r="D208" s="204" t="s">
        <v>181</v>
      </c>
      <c r="E208" s="215" t="s">
        <v>1</v>
      </c>
      <c r="F208" s="216" t="s">
        <v>644</v>
      </c>
      <c r="G208" s="214"/>
      <c r="H208" s="217">
        <v>5.175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181</v>
      </c>
      <c r="AU208" s="223" t="s">
        <v>83</v>
      </c>
      <c r="AV208" s="14" t="s">
        <v>83</v>
      </c>
      <c r="AW208" s="14" t="s">
        <v>30</v>
      </c>
      <c r="AX208" s="14" t="s">
        <v>81</v>
      </c>
      <c r="AY208" s="223" t="s">
        <v>173</v>
      </c>
    </row>
    <row r="209" spans="1:65" s="2" customFormat="1" ht="24.2" customHeight="1">
      <c r="A209" s="34"/>
      <c r="B209" s="35"/>
      <c r="C209" s="188" t="s">
        <v>390</v>
      </c>
      <c r="D209" s="188" t="s">
        <v>175</v>
      </c>
      <c r="E209" s="189" t="s">
        <v>645</v>
      </c>
      <c r="F209" s="190" t="s">
        <v>646</v>
      </c>
      <c r="G209" s="191" t="s">
        <v>647</v>
      </c>
      <c r="H209" s="192">
        <v>4323.06</v>
      </c>
      <c r="I209" s="193"/>
      <c r="J209" s="194">
        <f>ROUND(I209*H209,2)</f>
        <v>0</v>
      </c>
      <c r="K209" s="195"/>
      <c r="L209" s="39"/>
      <c r="M209" s="196" t="s">
        <v>1</v>
      </c>
      <c r="N209" s="197" t="s">
        <v>38</v>
      </c>
      <c r="O209" s="71"/>
      <c r="P209" s="198">
        <f>O209*H209</f>
        <v>0</v>
      </c>
      <c r="Q209" s="198">
        <v>0</v>
      </c>
      <c r="R209" s="198">
        <f>Q209*H209</f>
        <v>0</v>
      </c>
      <c r="S209" s="198">
        <v>0.001</v>
      </c>
      <c r="T209" s="199">
        <f>S209*H209</f>
        <v>4.323060000000001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0" t="s">
        <v>179</v>
      </c>
      <c r="AT209" s="200" t="s">
        <v>175</v>
      </c>
      <c r="AU209" s="200" t="s">
        <v>83</v>
      </c>
      <c r="AY209" s="17" t="s">
        <v>173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17" t="s">
        <v>81</v>
      </c>
      <c r="BK209" s="201">
        <f>ROUND(I209*H209,2)</f>
        <v>0</v>
      </c>
      <c r="BL209" s="17" t="s">
        <v>179</v>
      </c>
      <c r="BM209" s="200" t="s">
        <v>648</v>
      </c>
    </row>
    <row r="210" spans="2:51" s="13" customFormat="1" ht="11.25">
      <c r="B210" s="202"/>
      <c r="C210" s="203"/>
      <c r="D210" s="204" t="s">
        <v>181</v>
      </c>
      <c r="E210" s="205" t="s">
        <v>1</v>
      </c>
      <c r="F210" s="206" t="s">
        <v>649</v>
      </c>
      <c r="G210" s="203"/>
      <c r="H210" s="205" t="s">
        <v>1</v>
      </c>
      <c r="I210" s="207"/>
      <c r="J210" s="203"/>
      <c r="K210" s="203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181</v>
      </c>
      <c r="AU210" s="212" t="s">
        <v>83</v>
      </c>
      <c r="AV210" s="13" t="s">
        <v>81</v>
      </c>
      <c r="AW210" s="13" t="s">
        <v>30</v>
      </c>
      <c r="AX210" s="13" t="s">
        <v>73</v>
      </c>
      <c r="AY210" s="212" t="s">
        <v>173</v>
      </c>
    </row>
    <row r="211" spans="2:51" s="14" customFormat="1" ht="11.25">
      <c r="B211" s="213"/>
      <c r="C211" s="214"/>
      <c r="D211" s="204" t="s">
        <v>181</v>
      </c>
      <c r="E211" s="215" t="s">
        <v>1</v>
      </c>
      <c r="F211" s="216" t="s">
        <v>650</v>
      </c>
      <c r="G211" s="214"/>
      <c r="H211" s="217">
        <v>4323.06</v>
      </c>
      <c r="I211" s="218"/>
      <c r="J211" s="214"/>
      <c r="K211" s="214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181</v>
      </c>
      <c r="AU211" s="223" t="s">
        <v>83</v>
      </c>
      <c r="AV211" s="14" t="s">
        <v>83</v>
      </c>
      <c r="AW211" s="14" t="s">
        <v>30</v>
      </c>
      <c r="AX211" s="14" t="s">
        <v>81</v>
      </c>
      <c r="AY211" s="223" t="s">
        <v>173</v>
      </c>
    </row>
    <row r="212" spans="1:65" s="2" customFormat="1" ht="16.5" customHeight="1">
      <c r="A212" s="34"/>
      <c r="B212" s="35"/>
      <c r="C212" s="188" t="s">
        <v>394</v>
      </c>
      <c r="D212" s="188" t="s">
        <v>175</v>
      </c>
      <c r="E212" s="189" t="s">
        <v>651</v>
      </c>
      <c r="F212" s="190" t="s">
        <v>652</v>
      </c>
      <c r="G212" s="191" t="s">
        <v>261</v>
      </c>
      <c r="H212" s="192">
        <v>20</v>
      </c>
      <c r="I212" s="193"/>
      <c r="J212" s="194">
        <f>ROUND(I212*H212,2)</f>
        <v>0</v>
      </c>
      <c r="K212" s="195"/>
      <c r="L212" s="39"/>
      <c r="M212" s="196" t="s">
        <v>1</v>
      </c>
      <c r="N212" s="197" t="s">
        <v>38</v>
      </c>
      <c r="O212" s="71"/>
      <c r="P212" s="198">
        <f>O212*H212</f>
        <v>0</v>
      </c>
      <c r="Q212" s="198">
        <v>8E-05</v>
      </c>
      <c r="R212" s="198">
        <f>Q212*H212</f>
        <v>0.0016</v>
      </c>
      <c r="S212" s="198">
        <v>0.018</v>
      </c>
      <c r="T212" s="199">
        <f>S212*H212</f>
        <v>0.36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0" t="s">
        <v>179</v>
      </c>
      <c r="AT212" s="200" t="s">
        <v>175</v>
      </c>
      <c r="AU212" s="200" t="s">
        <v>83</v>
      </c>
      <c r="AY212" s="17" t="s">
        <v>173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17" t="s">
        <v>81</v>
      </c>
      <c r="BK212" s="201">
        <f>ROUND(I212*H212,2)</f>
        <v>0</v>
      </c>
      <c r="BL212" s="17" t="s">
        <v>179</v>
      </c>
      <c r="BM212" s="200" t="s">
        <v>653</v>
      </c>
    </row>
    <row r="213" spans="2:51" s="14" customFormat="1" ht="11.25">
      <c r="B213" s="213"/>
      <c r="C213" s="214"/>
      <c r="D213" s="204" t="s">
        <v>181</v>
      </c>
      <c r="E213" s="215" t="s">
        <v>1</v>
      </c>
      <c r="F213" s="216" t="s">
        <v>654</v>
      </c>
      <c r="G213" s="214"/>
      <c r="H213" s="217">
        <v>20</v>
      </c>
      <c r="I213" s="218"/>
      <c r="J213" s="214"/>
      <c r="K213" s="214"/>
      <c r="L213" s="219"/>
      <c r="M213" s="220"/>
      <c r="N213" s="221"/>
      <c r="O213" s="221"/>
      <c r="P213" s="221"/>
      <c r="Q213" s="221"/>
      <c r="R213" s="221"/>
      <c r="S213" s="221"/>
      <c r="T213" s="222"/>
      <c r="AT213" s="223" t="s">
        <v>181</v>
      </c>
      <c r="AU213" s="223" t="s">
        <v>83</v>
      </c>
      <c r="AV213" s="14" t="s">
        <v>83</v>
      </c>
      <c r="AW213" s="14" t="s">
        <v>30</v>
      </c>
      <c r="AX213" s="14" t="s">
        <v>81</v>
      </c>
      <c r="AY213" s="223" t="s">
        <v>173</v>
      </c>
    </row>
    <row r="214" spans="1:65" s="2" customFormat="1" ht="16.5" customHeight="1">
      <c r="A214" s="34"/>
      <c r="B214" s="35"/>
      <c r="C214" s="188" t="s">
        <v>400</v>
      </c>
      <c r="D214" s="188" t="s">
        <v>175</v>
      </c>
      <c r="E214" s="189" t="s">
        <v>655</v>
      </c>
      <c r="F214" s="190" t="s">
        <v>656</v>
      </c>
      <c r="G214" s="191" t="s">
        <v>178</v>
      </c>
      <c r="H214" s="192">
        <v>15.4</v>
      </c>
      <c r="I214" s="193"/>
      <c r="J214" s="194">
        <f>ROUND(I214*H214,2)</f>
        <v>0</v>
      </c>
      <c r="K214" s="195"/>
      <c r="L214" s="39"/>
      <c r="M214" s="196" t="s">
        <v>1</v>
      </c>
      <c r="N214" s="197" t="s">
        <v>38</v>
      </c>
      <c r="O214" s="71"/>
      <c r="P214" s="198">
        <f>O214*H214</f>
        <v>0</v>
      </c>
      <c r="Q214" s="198">
        <v>0.00047</v>
      </c>
      <c r="R214" s="198">
        <f>Q214*H214</f>
        <v>0.007238</v>
      </c>
      <c r="S214" s="198">
        <v>0</v>
      </c>
      <c r="T214" s="19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0" t="s">
        <v>179</v>
      </c>
      <c r="AT214" s="200" t="s">
        <v>175</v>
      </c>
      <c r="AU214" s="200" t="s">
        <v>83</v>
      </c>
      <c r="AY214" s="17" t="s">
        <v>173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7" t="s">
        <v>81</v>
      </c>
      <c r="BK214" s="201">
        <f>ROUND(I214*H214,2)</f>
        <v>0</v>
      </c>
      <c r="BL214" s="17" t="s">
        <v>179</v>
      </c>
      <c r="BM214" s="200" t="s">
        <v>657</v>
      </c>
    </row>
    <row r="215" spans="1:65" s="2" customFormat="1" ht="33" customHeight="1">
      <c r="A215" s="34"/>
      <c r="B215" s="35"/>
      <c r="C215" s="188" t="s">
        <v>406</v>
      </c>
      <c r="D215" s="188" t="s">
        <v>175</v>
      </c>
      <c r="E215" s="189" t="s">
        <v>658</v>
      </c>
      <c r="F215" s="190" t="s">
        <v>659</v>
      </c>
      <c r="G215" s="191" t="s">
        <v>261</v>
      </c>
      <c r="H215" s="192">
        <v>7.7</v>
      </c>
      <c r="I215" s="193"/>
      <c r="J215" s="194">
        <f>ROUND(I215*H215,2)</f>
        <v>0</v>
      </c>
      <c r="K215" s="195"/>
      <c r="L215" s="39"/>
      <c r="M215" s="196" t="s">
        <v>1</v>
      </c>
      <c r="N215" s="197" t="s">
        <v>38</v>
      </c>
      <c r="O215" s="71"/>
      <c r="P215" s="198">
        <f>O215*H215</f>
        <v>0</v>
      </c>
      <c r="Q215" s="198">
        <v>0.01815</v>
      </c>
      <c r="R215" s="198">
        <f>Q215*H215</f>
        <v>0.139755</v>
      </c>
      <c r="S215" s="198">
        <v>0</v>
      </c>
      <c r="T215" s="19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0" t="s">
        <v>179</v>
      </c>
      <c r="AT215" s="200" t="s">
        <v>175</v>
      </c>
      <c r="AU215" s="200" t="s">
        <v>83</v>
      </c>
      <c r="AY215" s="17" t="s">
        <v>173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17" t="s">
        <v>81</v>
      </c>
      <c r="BK215" s="201">
        <f>ROUND(I215*H215,2)</f>
        <v>0</v>
      </c>
      <c r="BL215" s="17" t="s">
        <v>179</v>
      </c>
      <c r="BM215" s="200" t="s">
        <v>660</v>
      </c>
    </row>
    <row r="216" spans="2:51" s="14" customFormat="1" ht="11.25">
      <c r="B216" s="213"/>
      <c r="C216" s="214"/>
      <c r="D216" s="204" t="s">
        <v>181</v>
      </c>
      <c r="E216" s="215" t="s">
        <v>1</v>
      </c>
      <c r="F216" s="216" t="s">
        <v>625</v>
      </c>
      <c r="G216" s="214"/>
      <c r="H216" s="217">
        <v>7.7</v>
      </c>
      <c r="I216" s="218"/>
      <c r="J216" s="214"/>
      <c r="K216" s="214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181</v>
      </c>
      <c r="AU216" s="223" t="s">
        <v>83</v>
      </c>
      <c r="AV216" s="14" t="s">
        <v>83</v>
      </c>
      <c r="AW216" s="14" t="s">
        <v>30</v>
      </c>
      <c r="AX216" s="14" t="s">
        <v>81</v>
      </c>
      <c r="AY216" s="223" t="s">
        <v>173</v>
      </c>
    </row>
    <row r="217" spans="2:63" s="12" customFormat="1" ht="22.9" customHeight="1">
      <c r="B217" s="172"/>
      <c r="C217" s="173"/>
      <c r="D217" s="174" t="s">
        <v>72</v>
      </c>
      <c r="E217" s="186" t="s">
        <v>404</v>
      </c>
      <c r="F217" s="186" t="s">
        <v>405</v>
      </c>
      <c r="G217" s="173"/>
      <c r="H217" s="173"/>
      <c r="I217" s="176"/>
      <c r="J217" s="187">
        <f>BK217</f>
        <v>0</v>
      </c>
      <c r="K217" s="173"/>
      <c r="L217" s="178"/>
      <c r="M217" s="179"/>
      <c r="N217" s="180"/>
      <c r="O217" s="180"/>
      <c r="P217" s="181">
        <f>SUM(P218:P221)</f>
        <v>0</v>
      </c>
      <c r="Q217" s="180"/>
      <c r="R217" s="181">
        <f>SUM(R218:R221)</f>
        <v>0</v>
      </c>
      <c r="S217" s="180"/>
      <c r="T217" s="182">
        <f>SUM(T218:T221)</f>
        <v>0</v>
      </c>
      <c r="AR217" s="183" t="s">
        <v>81</v>
      </c>
      <c r="AT217" s="184" t="s">
        <v>72</v>
      </c>
      <c r="AU217" s="184" t="s">
        <v>81</v>
      </c>
      <c r="AY217" s="183" t="s">
        <v>173</v>
      </c>
      <c r="BK217" s="185">
        <f>SUM(BK218:BK221)</f>
        <v>0</v>
      </c>
    </row>
    <row r="218" spans="1:65" s="2" customFormat="1" ht="24.2" customHeight="1">
      <c r="A218" s="34"/>
      <c r="B218" s="35"/>
      <c r="C218" s="188" t="s">
        <v>410</v>
      </c>
      <c r="D218" s="188" t="s">
        <v>175</v>
      </c>
      <c r="E218" s="189" t="s">
        <v>661</v>
      </c>
      <c r="F218" s="190" t="s">
        <v>662</v>
      </c>
      <c r="G218" s="191" t="s">
        <v>230</v>
      </c>
      <c r="H218" s="192">
        <v>8.771</v>
      </c>
      <c r="I218" s="193"/>
      <c r="J218" s="194">
        <f>ROUND(I218*H218,2)</f>
        <v>0</v>
      </c>
      <c r="K218" s="195"/>
      <c r="L218" s="39"/>
      <c r="M218" s="196" t="s">
        <v>1</v>
      </c>
      <c r="N218" s="197" t="s">
        <v>38</v>
      </c>
      <c r="O218" s="71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0" t="s">
        <v>179</v>
      </c>
      <c r="AT218" s="200" t="s">
        <v>175</v>
      </c>
      <c r="AU218" s="200" t="s">
        <v>83</v>
      </c>
      <c r="AY218" s="17" t="s">
        <v>173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17" t="s">
        <v>81</v>
      </c>
      <c r="BK218" s="201">
        <f>ROUND(I218*H218,2)</f>
        <v>0</v>
      </c>
      <c r="BL218" s="17" t="s">
        <v>179</v>
      </c>
      <c r="BM218" s="200" t="s">
        <v>663</v>
      </c>
    </row>
    <row r="219" spans="1:65" s="2" customFormat="1" ht="24.2" customHeight="1">
      <c r="A219" s="34"/>
      <c r="B219" s="35"/>
      <c r="C219" s="188" t="s">
        <v>415</v>
      </c>
      <c r="D219" s="188" t="s">
        <v>175</v>
      </c>
      <c r="E219" s="189" t="s">
        <v>664</v>
      </c>
      <c r="F219" s="190" t="s">
        <v>665</v>
      </c>
      <c r="G219" s="191" t="s">
        <v>230</v>
      </c>
      <c r="H219" s="192">
        <v>78.939</v>
      </c>
      <c r="I219" s="193"/>
      <c r="J219" s="194">
        <f>ROUND(I219*H219,2)</f>
        <v>0</v>
      </c>
      <c r="K219" s="195"/>
      <c r="L219" s="39"/>
      <c r="M219" s="196" t="s">
        <v>1</v>
      </c>
      <c r="N219" s="197" t="s">
        <v>38</v>
      </c>
      <c r="O219" s="71"/>
      <c r="P219" s="198">
        <f>O219*H219</f>
        <v>0</v>
      </c>
      <c r="Q219" s="198">
        <v>0</v>
      </c>
      <c r="R219" s="198">
        <f>Q219*H219</f>
        <v>0</v>
      </c>
      <c r="S219" s="198">
        <v>0</v>
      </c>
      <c r="T219" s="19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0" t="s">
        <v>179</v>
      </c>
      <c r="AT219" s="200" t="s">
        <v>175</v>
      </c>
      <c r="AU219" s="200" t="s">
        <v>83</v>
      </c>
      <c r="AY219" s="17" t="s">
        <v>173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17" t="s">
        <v>81</v>
      </c>
      <c r="BK219" s="201">
        <f>ROUND(I219*H219,2)</f>
        <v>0</v>
      </c>
      <c r="BL219" s="17" t="s">
        <v>179</v>
      </c>
      <c r="BM219" s="200" t="s">
        <v>666</v>
      </c>
    </row>
    <row r="220" spans="2:51" s="14" customFormat="1" ht="11.25">
      <c r="B220" s="213"/>
      <c r="C220" s="214"/>
      <c r="D220" s="204" t="s">
        <v>181</v>
      </c>
      <c r="E220" s="214"/>
      <c r="F220" s="216" t="s">
        <v>667</v>
      </c>
      <c r="G220" s="214"/>
      <c r="H220" s="217">
        <v>78.939</v>
      </c>
      <c r="I220" s="218"/>
      <c r="J220" s="214"/>
      <c r="K220" s="214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181</v>
      </c>
      <c r="AU220" s="223" t="s">
        <v>83</v>
      </c>
      <c r="AV220" s="14" t="s">
        <v>83</v>
      </c>
      <c r="AW220" s="14" t="s">
        <v>4</v>
      </c>
      <c r="AX220" s="14" t="s">
        <v>81</v>
      </c>
      <c r="AY220" s="223" t="s">
        <v>173</v>
      </c>
    </row>
    <row r="221" spans="1:65" s="2" customFormat="1" ht="33" customHeight="1">
      <c r="A221" s="34"/>
      <c r="B221" s="35"/>
      <c r="C221" s="188" t="s">
        <v>420</v>
      </c>
      <c r="D221" s="188" t="s">
        <v>175</v>
      </c>
      <c r="E221" s="189" t="s">
        <v>668</v>
      </c>
      <c r="F221" s="190" t="s">
        <v>669</v>
      </c>
      <c r="G221" s="191" t="s">
        <v>230</v>
      </c>
      <c r="H221" s="192">
        <v>8.411</v>
      </c>
      <c r="I221" s="193"/>
      <c r="J221" s="194">
        <f>ROUND(I221*H221,2)</f>
        <v>0</v>
      </c>
      <c r="K221" s="195"/>
      <c r="L221" s="39"/>
      <c r="M221" s="196" t="s">
        <v>1</v>
      </c>
      <c r="N221" s="197" t="s">
        <v>38</v>
      </c>
      <c r="O221" s="71"/>
      <c r="P221" s="198">
        <f>O221*H221</f>
        <v>0</v>
      </c>
      <c r="Q221" s="198">
        <v>0</v>
      </c>
      <c r="R221" s="198">
        <f>Q221*H221</f>
        <v>0</v>
      </c>
      <c r="S221" s="198">
        <v>0</v>
      </c>
      <c r="T221" s="199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0" t="s">
        <v>179</v>
      </c>
      <c r="AT221" s="200" t="s">
        <v>175</v>
      </c>
      <c r="AU221" s="200" t="s">
        <v>83</v>
      </c>
      <c r="AY221" s="17" t="s">
        <v>173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7" t="s">
        <v>81</v>
      </c>
      <c r="BK221" s="201">
        <f>ROUND(I221*H221,2)</f>
        <v>0</v>
      </c>
      <c r="BL221" s="17" t="s">
        <v>179</v>
      </c>
      <c r="BM221" s="200" t="s">
        <v>670</v>
      </c>
    </row>
    <row r="222" spans="2:63" s="12" customFormat="1" ht="22.9" customHeight="1">
      <c r="B222" s="172"/>
      <c r="C222" s="173"/>
      <c r="D222" s="174" t="s">
        <v>72</v>
      </c>
      <c r="E222" s="186" t="s">
        <v>425</v>
      </c>
      <c r="F222" s="186" t="s">
        <v>426</v>
      </c>
      <c r="G222" s="173"/>
      <c r="H222" s="173"/>
      <c r="I222" s="176"/>
      <c r="J222" s="187">
        <f>BK222</f>
        <v>0</v>
      </c>
      <c r="K222" s="173"/>
      <c r="L222" s="178"/>
      <c r="M222" s="179"/>
      <c r="N222" s="180"/>
      <c r="O222" s="180"/>
      <c r="P222" s="181">
        <f>P223</f>
        <v>0</v>
      </c>
      <c r="Q222" s="180"/>
      <c r="R222" s="181">
        <f>R223</f>
        <v>0</v>
      </c>
      <c r="S222" s="180"/>
      <c r="T222" s="182">
        <f>T223</f>
        <v>0</v>
      </c>
      <c r="AR222" s="183" t="s">
        <v>81</v>
      </c>
      <c r="AT222" s="184" t="s">
        <v>72</v>
      </c>
      <c r="AU222" s="184" t="s">
        <v>81</v>
      </c>
      <c r="AY222" s="183" t="s">
        <v>173</v>
      </c>
      <c r="BK222" s="185">
        <f>BK223</f>
        <v>0</v>
      </c>
    </row>
    <row r="223" spans="1:65" s="2" customFormat="1" ht="24.2" customHeight="1">
      <c r="A223" s="34"/>
      <c r="B223" s="35"/>
      <c r="C223" s="188" t="s">
        <v>427</v>
      </c>
      <c r="D223" s="188" t="s">
        <v>175</v>
      </c>
      <c r="E223" s="189" t="s">
        <v>671</v>
      </c>
      <c r="F223" s="190" t="s">
        <v>672</v>
      </c>
      <c r="G223" s="191" t="s">
        <v>230</v>
      </c>
      <c r="H223" s="192">
        <v>3.559</v>
      </c>
      <c r="I223" s="193"/>
      <c r="J223" s="194">
        <f>ROUND(I223*H223,2)</f>
        <v>0</v>
      </c>
      <c r="K223" s="195"/>
      <c r="L223" s="39"/>
      <c r="M223" s="196" t="s">
        <v>1</v>
      </c>
      <c r="N223" s="197" t="s">
        <v>38</v>
      </c>
      <c r="O223" s="71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0" t="s">
        <v>179</v>
      </c>
      <c r="AT223" s="200" t="s">
        <v>175</v>
      </c>
      <c r="AU223" s="200" t="s">
        <v>83</v>
      </c>
      <c r="AY223" s="17" t="s">
        <v>173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7" t="s">
        <v>81</v>
      </c>
      <c r="BK223" s="201">
        <f>ROUND(I223*H223,2)</f>
        <v>0</v>
      </c>
      <c r="BL223" s="17" t="s">
        <v>179</v>
      </c>
      <c r="BM223" s="200" t="s">
        <v>673</v>
      </c>
    </row>
    <row r="224" spans="2:63" s="12" customFormat="1" ht="25.9" customHeight="1">
      <c r="B224" s="172"/>
      <c r="C224" s="173"/>
      <c r="D224" s="174" t="s">
        <v>72</v>
      </c>
      <c r="E224" s="175" t="s">
        <v>431</v>
      </c>
      <c r="F224" s="175" t="s">
        <v>432</v>
      </c>
      <c r="G224" s="173"/>
      <c r="H224" s="173"/>
      <c r="I224" s="176"/>
      <c r="J224" s="177">
        <f>BK224</f>
        <v>0</v>
      </c>
      <c r="K224" s="173"/>
      <c r="L224" s="178"/>
      <c r="M224" s="179"/>
      <c r="N224" s="180"/>
      <c r="O224" s="180"/>
      <c r="P224" s="181">
        <f>P225+P239</f>
        <v>0</v>
      </c>
      <c r="Q224" s="180"/>
      <c r="R224" s="181">
        <f>R225+R239</f>
        <v>0.27534455999999996</v>
      </c>
      <c r="S224" s="180"/>
      <c r="T224" s="182">
        <f>T225+T239</f>
        <v>0</v>
      </c>
      <c r="AR224" s="183" t="s">
        <v>83</v>
      </c>
      <c r="AT224" s="184" t="s">
        <v>72</v>
      </c>
      <c r="AU224" s="184" t="s">
        <v>73</v>
      </c>
      <c r="AY224" s="183" t="s">
        <v>173</v>
      </c>
      <c r="BK224" s="185">
        <f>BK225+BK239</f>
        <v>0</v>
      </c>
    </row>
    <row r="225" spans="2:63" s="12" customFormat="1" ht="22.9" customHeight="1">
      <c r="B225" s="172"/>
      <c r="C225" s="173"/>
      <c r="D225" s="174" t="s">
        <v>72</v>
      </c>
      <c r="E225" s="186" t="s">
        <v>674</v>
      </c>
      <c r="F225" s="186" t="s">
        <v>675</v>
      </c>
      <c r="G225" s="173"/>
      <c r="H225" s="173"/>
      <c r="I225" s="176"/>
      <c r="J225" s="187">
        <f>BK225</f>
        <v>0</v>
      </c>
      <c r="K225" s="173"/>
      <c r="L225" s="178"/>
      <c r="M225" s="179"/>
      <c r="N225" s="180"/>
      <c r="O225" s="180"/>
      <c r="P225" s="181">
        <f>SUM(P226:P238)</f>
        <v>0</v>
      </c>
      <c r="Q225" s="180"/>
      <c r="R225" s="181">
        <f>SUM(R226:R238)</f>
        <v>0.27534455999999996</v>
      </c>
      <c r="S225" s="180"/>
      <c r="T225" s="182">
        <f>SUM(T226:T238)</f>
        <v>0</v>
      </c>
      <c r="AR225" s="183" t="s">
        <v>83</v>
      </c>
      <c r="AT225" s="184" t="s">
        <v>72</v>
      </c>
      <c r="AU225" s="184" t="s">
        <v>81</v>
      </c>
      <c r="AY225" s="183" t="s">
        <v>173</v>
      </c>
      <c r="BK225" s="185">
        <f>SUM(BK226:BK238)</f>
        <v>0</v>
      </c>
    </row>
    <row r="226" spans="1:65" s="2" customFormat="1" ht="24.2" customHeight="1">
      <c r="A226" s="34"/>
      <c r="B226" s="35"/>
      <c r="C226" s="188" t="s">
        <v>435</v>
      </c>
      <c r="D226" s="188" t="s">
        <v>175</v>
      </c>
      <c r="E226" s="189" t="s">
        <v>676</v>
      </c>
      <c r="F226" s="190" t="s">
        <v>677</v>
      </c>
      <c r="G226" s="191" t="s">
        <v>178</v>
      </c>
      <c r="H226" s="192">
        <v>33.5</v>
      </c>
      <c r="I226" s="193"/>
      <c r="J226" s="194">
        <f>ROUND(I226*H226,2)</f>
        <v>0</v>
      </c>
      <c r="K226" s="195"/>
      <c r="L226" s="39"/>
      <c r="M226" s="196" t="s">
        <v>1</v>
      </c>
      <c r="N226" s="197" t="s">
        <v>38</v>
      </c>
      <c r="O226" s="71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0" t="s">
        <v>258</v>
      </c>
      <c r="AT226" s="200" t="s">
        <v>175</v>
      </c>
      <c r="AU226" s="200" t="s">
        <v>83</v>
      </c>
      <c r="AY226" s="17" t="s">
        <v>173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7" t="s">
        <v>81</v>
      </c>
      <c r="BK226" s="201">
        <f>ROUND(I226*H226,2)</f>
        <v>0</v>
      </c>
      <c r="BL226" s="17" t="s">
        <v>258</v>
      </c>
      <c r="BM226" s="200" t="s">
        <v>678</v>
      </c>
    </row>
    <row r="227" spans="2:51" s="14" customFormat="1" ht="11.25">
      <c r="B227" s="213"/>
      <c r="C227" s="214"/>
      <c r="D227" s="204" t="s">
        <v>181</v>
      </c>
      <c r="E227" s="215" t="s">
        <v>1</v>
      </c>
      <c r="F227" s="216" t="s">
        <v>679</v>
      </c>
      <c r="G227" s="214"/>
      <c r="H227" s="217">
        <v>33.5</v>
      </c>
      <c r="I227" s="218"/>
      <c r="J227" s="214"/>
      <c r="K227" s="214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181</v>
      </c>
      <c r="AU227" s="223" t="s">
        <v>83</v>
      </c>
      <c r="AV227" s="14" t="s">
        <v>83</v>
      </c>
      <c r="AW227" s="14" t="s">
        <v>30</v>
      </c>
      <c r="AX227" s="14" t="s">
        <v>81</v>
      </c>
      <c r="AY227" s="223" t="s">
        <v>173</v>
      </c>
    </row>
    <row r="228" spans="1:65" s="2" customFormat="1" ht="16.5" customHeight="1">
      <c r="A228" s="34"/>
      <c r="B228" s="35"/>
      <c r="C228" s="224" t="s">
        <v>440</v>
      </c>
      <c r="D228" s="224" t="s">
        <v>249</v>
      </c>
      <c r="E228" s="225" t="s">
        <v>680</v>
      </c>
      <c r="F228" s="226" t="s">
        <v>681</v>
      </c>
      <c r="G228" s="227" t="s">
        <v>230</v>
      </c>
      <c r="H228" s="228">
        <v>0.01</v>
      </c>
      <c r="I228" s="229"/>
      <c r="J228" s="230">
        <f>ROUND(I228*H228,2)</f>
        <v>0</v>
      </c>
      <c r="K228" s="231"/>
      <c r="L228" s="232"/>
      <c r="M228" s="233" t="s">
        <v>1</v>
      </c>
      <c r="N228" s="234" t="s">
        <v>38</v>
      </c>
      <c r="O228" s="71"/>
      <c r="P228" s="198">
        <f>O228*H228</f>
        <v>0</v>
      </c>
      <c r="Q228" s="198">
        <v>1</v>
      </c>
      <c r="R228" s="198">
        <f>Q228*H228</f>
        <v>0.01</v>
      </c>
      <c r="S228" s="198">
        <v>0</v>
      </c>
      <c r="T228" s="19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0" t="s">
        <v>335</v>
      </c>
      <c r="AT228" s="200" t="s">
        <v>249</v>
      </c>
      <c r="AU228" s="200" t="s">
        <v>83</v>
      </c>
      <c r="AY228" s="17" t="s">
        <v>173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17" t="s">
        <v>81</v>
      </c>
      <c r="BK228" s="201">
        <f>ROUND(I228*H228,2)</f>
        <v>0</v>
      </c>
      <c r="BL228" s="17" t="s">
        <v>258</v>
      </c>
      <c r="BM228" s="200" t="s">
        <v>682</v>
      </c>
    </row>
    <row r="229" spans="2:51" s="14" customFormat="1" ht="11.25">
      <c r="B229" s="213"/>
      <c r="C229" s="214"/>
      <c r="D229" s="204" t="s">
        <v>181</v>
      </c>
      <c r="E229" s="214"/>
      <c r="F229" s="216" t="s">
        <v>683</v>
      </c>
      <c r="G229" s="214"/>
      <c r="H229" s="217">
        <v>0.01</v>
      </c>
      <c r="I229" s="218"/>
      <c r="J229" s="214"/>
      <c r="K229" s="214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181</v>
      </c>
      <c r="AU229" s="223" t="s">
        <v>83</v>
      </c>
      <c r="AV229" s="14" t="s">
        <v>83</v>
      </c>
      <c r="AW229" s="14" t="s">
        <v>4</v>
      </c>
      <c r="AX229" s="14" t="s">
        <v>81</v>
      </c>
      <c r="AY229" s="223" t="s">
        <v>173</v>
      </c>
    </row>
    <row r="230" spans="1:65" s="2" customFormat="1" ht="24.2" customHeight="1">
      <c r="A230" s="34"/>
      <c r="B230" s="35"/>
      <c r="C230" s="188" t="s">
        <v>445</v>
      </c>
      <c r="D230" s="188" t="s">
        <v>175</v>
      </c>
      <c r="E230" s="189" t="s">
        <v>684</v>
      </c>
      <c r="F230" s="190" t="s">
        <v>685</v>
      </c>
      <c r="G230" s="191" t="s">
        <v>178</v>
      </c>
      <c r="H230" s="192">
        <v>33.5</v>
      </c>
      <c r="I230" s="193"/>
      <c r="J230" s="194">
        <f>ROUND(I230*H230,2)</f>
        <v>0</v>
      </c>
      <c r="K230" s="195"/>
      <c r="L230" s="39"/>
      <c r="M230" s="196" t="s">
        <v>1</v>
      </c>
      <c r="N230" s="197" t="s">
        <v>38</v>
      </c>
      <c r="O230" s="71"/>
      <c r="P230" s="198">
        <f>O230*H230</f>
        <v>0</v>
      </c>
      <c r="Q230" s="198">
        <v>0.0004</v>
      </c>
      <c r="R230" s="198">
        <f>Q230*H230</f>
        <v>0.0134</v>
      </c>
      <c r="S230" s="198">
        <v>0</v>
      </c>
      <c r="T230" s="199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0" t="s">
        <v>258</v>
      </c>
      <c r="AT230" s="200" t="s">
        <v>175</v>
      </c>
      <c r="AU230" s="200" t="s">
        <v>83</v>
      </c>
      <c r="AY230" s="17" t="s">
        <v>173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17" t="s">
        <v>81</v>
      </c>
      <c r="BK230" s="201">
        <f>ROUND(I230*H230,2)</f>
        <v>0</v>
      </c>
      <c r="BL230" s="17" t="s">
        <v>258</v>
      </c>
      <c r="BM230" s="200" t="s">
        <v>686</v>
      </c>
    </row>
    <row r="231" spans="2:51" s="14" customFormat="1" ht="11.25">
      <c r="B231" s="213"/>
      <c r="C231" s="214"/>
      <c r="D231" s="204" t="s">
        <v>181</v>
      </c>
      <c r="E231" s="215" t="s">
        <v>1</v>
      </c>
      <c r="F231" s="216" t="s">
        <v>679</v>
      </c>
      <c r="G231" s="214"/>
      <c r="H231" s="217">
        <v>33.5</v>
      </c>
      <c r="I231" s="218"/>
      <c r="J231" s="214"/>
      <c r="K231" s="214"/>
      <c r="L231" s="219"/>
      <c r="M231" s="220"/>
      <c r="N231" s="221"/>
      <c r="O231" s="221"/>
      <c r="P231" s="221"/>
      <c r="Q231" s="221"/>
      <c r="R231" s="221"/>
      <c r="S231" s="221"/>
      <c r="T231" s="222"/>
      <c r="AT231" s="223" t="s">
        <v>181</v>
      </c>
      <c r="AU231" s="223" t="s">
        <v>83</v>
      </c>
      <c r="AV231" s="14" t="s">
        <v>83</v>
      </c>
      <c r="AW231" s="14" t="s">
        <v>30</v>
      </c>
      <c r="AX231" s="14" t="s">
        <v>81</v>
      </c>
      <c r="AY231" s="223" t="s">
        <v>173</v>
      </c>
    </row>
    <row r="232" spans="1:65" s="2" customFormat="1" ht="44.25" customHeight="1">
      <c r="A232" s="34"/>
      <c r="B232" s="35"/>
      <c r="C232" s="224" t="s">
        <v>449</v>
      </c>
      <c r="D232" s="224" t="s">
        <v>249</v>
      </c>
      <c r="E232" s="225" t="s">
        <v>687</v>
      </c>
      <c r="F232" s="226" t="s">
        <v>688</v>
      </c>
      <c r="G232" s="227" t="s">
        <v>178</v>
      </c>
      <c r="H232" s="228">
        <v>39.044</v>
      </c>
      <c r="I232" s="229"/>
      <c r="J232" s="230">
        <f>ROUND(I232*H232,2)</f>
        <v>0</v>
      </c>
      <c r="K232" s="231"/>
      <c r="L232" s="232"/>
      <c r="M232" s="233" t="s">
        <v>1</v>
      </c>
      <c r="N232" s="234" t="s">
        <v>38</v>
      </c>
      <c r="O232" s="71"/>
      <c r="P232" s="198">
        <f>O232*H232</f>
        <v>0</v>
      </c>
      <c r="Q232" s="198">
        <v>0.0063</v>
      </c>
      <c r="R232" s="198">
        <f>Q232*H232</f>
        <v>0.24597719999999998</v>
      </c>
      <c r="S232" s="198">
        <v>0</v>
      </c>
      <c r="T232" s="19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0" t="s">
        <v>335</v>
      </c>
      <c r="AT232" s="200" t="s">
        <v>249</v>
      </c>
      <c r="AU232" s="200" t="s">
        <v>83</v>
      </c>
      <c r="AY232" s="17" t="s">
        <v>173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17" t="s">
        <v>81</v>
      </c>
      <c r="BK232" s="201">
        <f>ROUND(I232*H232,2)</f>
        <v>0</v>
      </c>
      <c r="BL232" s="17" t="s">
        <v>258</v>
      </c>
      <c r="BM232" s="200" t="s">
        <v>689</v>
      </c>
    </row>
    <row r="233" spans="2:51" s="14" customFormat="1" ht="11.25">
      <c r="B233" s="213"/>
      <c r="C233" s="214"/>
      <c r="D233" s="204" t="s">
        <v>181</v>
      </c>
      <c r="E233" s="214"/>
      <c r="F233" s="216" t="s">
        <v>690</v>
      </c>
      <c r="G233" s="214"/>
      <c r="H233" s="217">
        <v>39.044</v>
      </c>
      <c r="I233" s="218"/>
      <c r="J233" s="214"/>
      <c r="K233" s="214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181</v>
      </c>
      <c r="AU233" s="223" t="s">
        <v>83</v>
      </c>
      <c r="AV233" s="14" t="s">
        <v>83</v>
      </c>
      <c r="AW233" s="14" t="s">
        <v>4</v>
      </c>
      <c r="AX233" s="14" t="s">
        <v>81</v>
      </c>
      <c r="AY233" s="223" t="s">
        <v>173</v>
      </c>
    </row>
    <row r="234" spans="1:65" s="2" customFormat="1" ht="24.2" customHeight="1">
      <c r="A234" s="34"/>
      <c r="B234" s="35"/>
      <c r="C234" s="188" t="s">
        <v>457</v>
      </c>
      <c r="D234" s="188" t="s">
        <v>175</v>
      </c>
      <c r="E234" s="189" t="s">
        <v>691</v>
      </c>
      <c r="F234" s="190" t="s">
        <v>692</v>
      </c>
      <c r="G234" s="191" t="s">
        <v>178</v>
      </c>
      <c r="H234" s="192">
        <v>8</v>
      </c>
      <c r="I234" s="193"/>
      <c r="J234" s="194">
        <f>ROUND(I234*H234,2)</f>
        <v>0</v>
      </c>
      <c r="K234" s="195"/>
      <c r="L234" s="39"/>
      <c r="M234" s="196" t="s">
        <v>1</v>
      </c>
      <c r="N234" s="197" t="s">
        <v>38</v>
      </c>
      <c r="O234" s="71"/>
      <c r="P234" s="198">
        <f>O234*H234</f>
        <v>0</v>
      </c>
      <c r="Q234" s="198">
        <v>0</v>
      </c>
      <c r="R234" s="198">
        <f>Q234*H234</f>
        <v>0</v>
      </c>
      <c r="S234" s="198">
        <v>0</v>
      </c>
      <c r="T234" s="199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0" t="s">
        <v>258</v>
      </c>
      <c r="AT234" s="200" t="s">
        <v>175</v>
      </c>
      <c r="AU234" s="200" t="s">
        <v>83</v>
      </c>
      <c r="AY234" s="17" t="s">
        <v>173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17" t="s">
        <v>81</v>
      </c>
      <c r="BK234" s="201">
        <f>ROUND(I234*H234,2)</f>
        <v>0</v>
      </c>
      <c r="BL234" s="17" t="s">
        <v>258</v>
      </c>
      <c r="BM234" s="200" t="s">
        <v>693</v>
      </c>
    </row>
    <row r="235" spans="2:51" s="14" customFormat="1" ht="11.25">
      <c r="B235" s="213"/>
      <c r="C235" s="214"/>
      <c r="D235" s="204" t="s">
        <v>181</v>
      </c>
      <c r="E235" s="215" t="s">
        <v>1</v>
      </c>
      <c r="F235" s="216" t="s">
        <v>694</v>
      </c>
      <c r="G235" s="214"/>
      <c r="H235" s="217">
        <v>8</v>
      </c>
      <c r="I235" s="218"/>
      <c r="J235" s="214"/>
      <c r="K235" s="214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181</v>
      </c>
      <c r="AU235" s="223" t="s">
        <v>83</v>
      </c>
      <c r="AV235" s="14" t="s">
        <v>83</v>
      </c>
      <c r="AW235" s="14" t="s">
        <v>30</v>
      </c>
      <c r="AX235" s="14" t="s">
        <v>81</v>
      </c>
      <c r="AY235" s="223" t="s">
        <v>173</v>
      </c>
    </row>
    <row r="236" spans="1:65" s="2" customFormat="1" ht="24.2" customHeight="1">
      <c r="A236" s="34"/>
      <c r="B236" s="35"/>
      <c r="C236" s="224" t="s">
        <v>470</v>
      </c>
      <c r="D236" s="224" t="s">
        <v>249</v>
      </c>
      <c r="E236" s="225" t="s">
        <v>695</v>
      </c>
      <c r="F236" s="226" t="s">
        <v>696</v>
      </c>
      <c r="G236" s="227" t="s">
        <v>178</v>
      </c>
      <c r="H236" s="228">
        <v>9.324</v>
      </c>
      <c r="I236" s="229"/>
      <c r="J236" s="230">
        <f>ROUND(I236*H236,2)</f>
        <v>0</v>
      </c>
      <c r="K236" s="231"/>
      <c r="L236" s="232"/>
      <c r="M236" s="233" t="s">
        <v>1</v>
      </c>
      <c r="N236" s="234" t="s">
        <v>38</v>
      </c>
      <c r="O236" s="71"/>
      <c r="P236" s="198">
        <f>O236*H236</f>
        <v>0</v>
      </c>
      <c r="Q236" s="198">
        <v>0.00064</v>
      </c>
      <c r="R236" s="198">
        <f>Q236*H236</f>
        <v>0.0059673600000000005</v>
      </c>
      <c r="S236" s="198">
        <v>0</v>
      </c>
      <c r="T236" s="199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0" t="s">
        <v>335</v>
      </c>
      <c r="AT236" s="200" t="s">
        <v>249</v>
      </c>
      <c r="AU236" s="200" t="s">
        <v>83</v>
      </c>
      <c r="AY236" s="17" t="s">
        <v>173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17" t="s">
        <v>81</v>
      </c>
      <c r="BK236" s="201">
        <f>ROUND(I236*H236,2)</f>
        <v>0</v>
      </c>
      <c r="BL236" s="17" t="s">
        <v>258</v>
      </c>
      <c r="BM236" s="200" t="s">
        <v>697</v>
      </c>
    </row>
    <row r="237" spans="2:51" s="14" customFormat="1" ht="11.25">
      <c r="B237" s="213"/>
      <c r="C237" s="214"/>
      <c r="D237" s="204" t="s">
        <v>181</v>
      </c>
      <c r="E237" s="214"/>
      <c r="F237" s="216" t="s">
        <v>698</v>
      </c>
      <c r="G237" s="214"/>
      <c r="H237" s="217">
        <v>9.324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181</v>
      </c>
      <c r="AU237" s="223" t="s">
        <v>83</v>
      </c>
      <c r="AV237" s="14" t="s">
        <v>83</v>
      </c>
      <c r="AW237" s="14" t="s">
        <v>4</v>
      </c>
      <c r="AX237" s="14" t="s">
        <v>81</v>
      </c>
      <c r="AY237" s="223" t="s">
        <v>173</v>
      </c>
    </row>
    <row r="238" spans="1:65" s="2" customFormat="1" ht="24.2" customHeight="1">
      <c r="A238" s="34"/>
      <c r="B238" s="35"/>
      <c r="C238" s="188" t="s">
        <v>473</v>
      </c>
      <c r="D238" s="188" t="s">
        <v>175</v>
      </c>
      <c r="E238" s="189" t="s">
        <v>699</v>
      </c>
      <c r="F238" s="190" t="s">
        <v>700</v>
      </c>
      <c r="G238" s="191" t="s">
        <v>230</v>
      </c>
      <c r="H238" s="192">
        <v>0.275</v>
      </c>
      <c r="I238" s="193"/>
      <c r="J238" s="194">
        <f>ROUND(I238*H238,2)</f>
        <v>0</v>
      </c>
      <c r="K238" s="195"/>
      <c r="L238" s="39"/>
      <c r="M238" s="196" t="s">
        <v>1</v>
      </c>
      <c r="N238" s="197" t="s">
        <v>38</v>
      </c>
      <c r="O238" s="71"/>
      <c r="P238" s="198">
        <f>O238*H238</f>
        <v>0</v>
      </c>
      <c r="Q238" s="198">
        <v>0</v>
      </c>
      <c r="R238" s="198">
        <f>Q238*H238</f>
        <v>0</v>
      </c>
      <c r="S238" s="198">
        <v>0</v>
      </c>
      <c r="T238" s="19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0" t="s">
        <v>258</v>
      </c>
      <c r="AT238" s="200" t="s">
        <v>175</v>
      </c>
      <c r="AU238" s="200" t="s">
        <v>83</v>
      </c>
      <c r="AY238" s="17" t="s">
        <v>173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17" t="s">
        <v>81</v>
      </c>
      <c r="BK238" s="201">
        <f>ROUND(I238*H238,2)</f>
        <v>0</v>
      </c>
      <c r="BL238" s="17" t="s">
        <v>258</v>
      </c>
      <c r="BM238" s="200" t="s">
        <v>701</v>
      </c>
    </row>
    <row r="239" spans="2:63" s="12" customFormat="1" ht="22.9" customHeight="1">
      <c r="B239" s="172"/>
      <c r="C239" s="173"/>
      <c r="D239" s="174" t="s">
        <v>72</v>
      </c>
      <c r="E239" s="186" t="s">
        <v>433</v>
      </c>
      <c r="F239" s="186" t="s">
        <v>434</v>
      </c>
      <c r="G239" s="173"/>
      <c r="H239" s="173"/>
      <c r="I239" s="176"/>
      <c r="J239" s="187">
        <f>BK239</f>
        <v>0</v>
      </c>
      <c r="K239" s="173"/>
      <c r="L239" s="178"/>
      <c r="M239" s="179"/>
      <c r="N239" s="180"/>
      <c r="O239" s="180"/>
      <c r="P239" s="181">
        <f>SUM(P240:P241)</f>
        <v>0</v>
      </c>
      <c r="Q239" s="180"/>
      <c r="R239" s="181">
        <f>SUM(R240:R241)</f>
        <v>0</v>
      </c>
      <c r="S239" s="180"/>
      <c r="T239" s="182">
        <f>SUM(T240:T241)</f>
        <v>0</v>
      </c>
      <c r="AR239" s="183" t="s">
        <v>83</v>
      </c>
      <c r="AT239" s="184" t="s">
        <v>72</v>
      </c>
      <c r="AU239" s="184" t="s">
        <v>81</v>
      </c>
      <c r="AY239" s="183" t="s">
        <v>173</v>
      </c>
      <c r="BK239" s="185">
        <f>SUM(BK240:BK241)</f>
        <v>0</v>
      </c>
    </row>
    <row r="240" spans="1:65" s="2" customFormat="1" ht="24.2" customHeight="1">
      <c r="A240" s="34"/>
      <c r="B240" s="35"/>
      <c r="C240" s="188" t="s">
        <v>480</v>
      </c>
      <c r="D240" s="188" t="s">
        <v>175</v>
      </c>
      <c r="E240" s="189" t="s">
        <v>441</v>
      </c>
      <c r="F240" s="190" t="s">
        <v>442</v>
      </c>
      <c r="G240" s="191" t="s">
        <v>443</v>
      </c>
      <c r="H240" s="246"/>
      <c r="I240" s="193"/>
      <c r="J240" s="194">
        <f>ROUND(I240*H240,2)</f>
        <v>0</v>
      </c>
      <c r="K240" s="195"/>
      <c r="L240" s="39"/>
      <c r="M240" s="196" t="s">
        <v>1</v>
      </c>
      <c r="N240" s="197" t="s">
        <v>38</v>
      </c>
      <c r="O240" s="71"/>
      <c r="P240" s="198">
        <f>O240*H240</f>
        <v>0</v>
      </c>
      <c r="Q240" s="198">
        <v>0</v>
      </c>
      <c r="R240" s="198">
        <f>Q240*H240</f>
        <v>0</v>
      </c>
      <c r="S240" s="198">
        <v>0</v>
      </c>
      <c r="T240" s="19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0" t="s">
        <v>258</v>
      </c>
      <c r="AT240" s="200" t="s">
        <v>175</v>
      </c>
      <c r="AU240" s="200" t="s">
        <v>83</v>
      </c>
      <c r="AY240" s="17" t="s">
        <v>173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17" t="s">
        <v>81</v>
      </c>
      <c r="BK240" s="201">
        <f>ROUND(I240*H240,2)</f>
        <v>0</v>
      </c>
      <c r="BL240" s="17" t="s">
        <v>258</v>
      </c>
      <c r="BM240" s="200" t="s">
        <v>702</v>
      </c>
    </row>
    <row r="241" spans="1:65" s="2" customFormat="1" ht="21.75" customHeight="1">
      <c r="A241" s="34"/>
      <c r="B241" s="35"/>
      <c r="C241" s="188" t="s">
        <v>490</v>
      </c>
      <c r="D241" s="188" t="s">
        <v>175</v>
      </c>
      <c r="E241" s="189" t="s">
        <v>446</v>
      </c>
      <c r="F241" s="190" t="s">
        <v>447</v>
      </c>
      <c r="G241" s="191" t="s">
        <v>261</v>
      </c>
      <c r="H241" s="192">
        <v>20</v>
      </c>
      <c r="I241" s="193"/>
      <c r="J241" s="194">
        <f>ROUND(I241*H241,2)</f>
        <v>0</v>
      </c>
      <c r="K241" s="195"/>
      <c r="L241" s="39"/>
      <c r="M241" s="196" t="s">
        <v>1</v>
      </c>
      <c r="N241" s="197" t="s">
        <v>38</v>
      </c>
      <c r="O241" s="71"/>
      <c r="P241" s="198">
        <f>O241*H241</f>
        <v>0</v>
      </c>
      <c r="Q241" s="198">
        <v>0</v>
      </c>
      <c r="R241" s="198">
        <f>Q241*H241</f>
        <v>0</v>
      </c>
      <c r="S241" s="198">
        <v>0</v>
      </c>
      <c r="T241" s="19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0" t="s">
        <v>258</v>
      </c>
      <c r="AT241" s="200" t="s">
        <v>175</v>
      </c>
      <c r="AU241" s="200" t="s">
        <v>83</v>
      </c>
      <c r="AY241" s="17" t="s">
        <v>173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17" t="s">
        <v>81</v>
      </c>
      <c r="BK241" s="201">
        <f>ROUND(I241*H241,2)</f>
        <v>0</v>
      </c>
      <c r="BL241" s="17" t="s">
        <v>258</v>
      </c>
      <c r="BM241" s="200" t="s">
        <v>703</v>
      </c>
    </row>
    <row r="242" spans="2:63" s="12" customFormat="1" ht="25.9" customHeight="1">
      <c r="B242" s="172"/>
      <c r="C242" s="173"/>
      <c r="D242" s="174" t="s">
        <v>72</v>
      </c>
      <c r="E242" s="175" t="s">
        <v>453</v>
      </c>
      <c r="F242" s="175" t="s">
        <v>454</v>
      </c>
      <c r="G242" s="173"/>
      <c r="H242" s="173"/>
      <c r="I242" s="176"/>
      <c r="J242" s="177">
        <f>BK242</f>
        <v>0</v>
      </c>
      <c r="K242" s="173"/>
      <c r="L242" s="178"/>
      <c r="M242" s="179"/>
      <c r="N242" s="180"/>
      <c r="O242" s="180"/>
      <c r="P242" s="181">
        <f>P243+P247+P249</f>
        <v>0</v>
      </c>
      <c r="Q242" s="180"/>
      <c r="R242" s="181">
        <f>R243+R247+R249</f>
        <v>0</v>
      </c>
      <c r="S242" s="180"/>
      <c r="T242" s="182">
        <f>T243+T247+T249</f>
        <v>0</v>
      </c>
      <c r="AR242" s="183" t="s">
        <v>198</v>
      </c>
      <c r="AT242" s="184" t="s">
        <v>72</v>
      </c>
      <c r="AU242" s="184" t="s">
        <v>73</v>
      </c>
      <c r="AY242" s="183" t="s">
        <v>173</v>
      </c>
      <c r="BK242" s="185">
        <f>BK243+BK247+BK249</f>
        <v>0</v>
      </c>
    </row>
    <row r="243" spans="2:63" s="12" customFormat="1" ht="22.9" customHeight="1">
      <c r="B243" s="172"/>
      <c r="C243" s="173"/>
      <c r="D243" s="174" t="s">
        <v>72</v>
      </c>
      <c r="E243" s="186" t="s">
        <v>455</v>
      </c>
      <c r="F243" s="186" t="s">
        <v>456</v>
      </c>
      <c r="G243" s="173"/>
      <c r="H243" s="173"/>
      <c r="I243" s="176"/>
      <c r="J243" s="187">
        <f>BK243</f>
        <v>0</v>
      </c>
      <c r="K243" s="173"/>
      <c r="L243" s="178"/>
      <c r="M243" s="179"/>
      <c r="N243" s="180"/>
      <c r="O243" s="180"/>
      <c r="P243" s="181">
        <f>SUM(P244:P246)</f>
        <v>0</v>
      </c>
      <c r="Q243" s="180"/>
      <c r="R243" s="181">
        <f>SUM(R244:R246)</f>
        <v>0</v>
      </c>
      <c r="S243" s="180"/>
      <c r="T243" s="182">
        <f>SUM(T244:T246)</f>
        <v>0</v>
      </c>
      <c r="AR243" s="183" t="s">
        <v>198</v>
      </c>
      <c r="AT243" s="184" t="s">
        <v>72</v>
      </c>
      <c r="AU243" s="184" t="s">
        <v>81</v>
      </c>
      <c r="AY243" s="183" t="s">
        <v>173</v>
      </c>
      <c r="BK243" s="185">
        <f>SUM(BK244:BK246)</f>
        <v>0</v>
      </c>
    </row>
    <row r="244" spans="1:65" s="2" customFormat="1" ht="16.5" customHeight="1">
      <c r="A244" s="34"/>
      <c r="B244" s="35"/>
      <c r="C244" s="188" t="s">
        <v>704</v>
      </c>
      <c r="D244" s="188" t="s">
        <v>175</v>
      </c>
      <c r="E244" s="189" t="s">
        <v>705</v>
      </c>
      <c r="F244" s="190" t="s">
        <v>706</v>
      </c>
      <c r="G244" s="191" t="s">
        <v>459</v>
      </c>
      <c r="H244" s="192">
        <v>1</v>
      </c>
      <c r="I244" s="193"/>
      <c r="J244" s="194">
        <f>ROUND(I244*H244,2)</f>
        <v>0</v>
      </c>
      <c r="K244" s="195"/>
      <c r="L244" s="39"/>
      <c r="M244" s="196" t="s">
        <v>1</v>
      </c>
      <c r="N244" s="197" t="s">
        <v>38</v>
      </c>
      <c r="O244" s="71"/>
      <c r="P244" s="198">
        <f>O244*H244</f>
        <v>0</v>
      </c>
      <c r="Q244" s="198">
        <v>0</v>
      </c>
      <c r="R244" s="198">
        <f>Q244*H244</f>
        <v>0</v>
      </c>
      <c r="S244" s="198">
        <v>0</v>
      </c>
      <c r="T244" s="19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0" t="s">
        <v>460</v>
      </c>
      <c r="AT244" s="200" t="s">
        <v>175</v>
      </c>
      <c r="AU244" s="200" t="s">
        <v>83</v>
      </c>
      <c r="AY244" s="17" t="s">
        <v>173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7" t="s">
        <v>81</v>
      </c>
      <c r="BK244" s="201">
        <f>ROUND(I244*H244,2)</f>
        <v>0</v>
      </c>
      <c r="BL244" s="17" t="s">
        <v>460</v>
      </c>
      <c r="BM244" s="200" t="s">
        <v>707</v>
      </c>
    </row>
    <row r="245" spans="1:65" s="2" customFormat="1" ht="16.5" customHeight="1">
      <c r="A245" s="34"/>
      <c r="B245" s="35"/>
      <c r="C245" s="188" t="s">
        <v>708</v>
      </c>
      <c r="D245" s="188" t="s">
        <v>175</v>
      </c>
      <c r="E245" s="189" t="s">
        <v>709</v>
      </c>
      <c r="F245" s="190" t="s">
        <v>710</v>
      </c>
      <c r="G245" s="191" t="s">
        <v>459</v>
      </c>
      <c r="H245" s="192">
        <v>1</v>
      </c>
      <c r="I245" s="193"/>
      <c r="J245" s="194">
        <f>ROUND(I245*H245,2)</f>
        <v>0</v>
      </c>
      <c r="K245" s="195"/>
      <c r="L245" s="39"/>
      <c r="M245" s="196" t="s">
        <v>1</v>
      </c>
      <c r="N245" s="197" t="s">
        <v>38</v>
      </c>
      <c r="O245" s="71"/>
      <c r="P245" s="198">
        <f>O245*H245</f>
        <v>0</v>
      </c>
      <c r="Q245" s="198">
        <v>0</v>
      </c>
      <c r="R245" s="198">
        <f>Q245*H245</f>
        <v>0</v>
      </c>
      <c r="S245" s="198">
        <v>0</v>
      </c>
      <c r="T245" s="19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0" t="s">
        <v>460</v>
      </c>
      <c r="AT245" s="200" t="s">
        <v>175</v>
      </c>
      <c r="AU245" s="200" t="s">
        <v>83</v>
      </c>
      <c r="AY245" s="17" t="s">
        <v>173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17" t="s">
        <v>81</v>
      </c>
      <c r="BK245" s="201">
        <f>ROUND(I245*H245,2)</f>
        <v>0</v>
      </c>
      <c r="BL245" s="17" t="s">
        <v>460</v>
      </c>
      <c r="BM245" s="200" t="s">
        <v>711</v>
      </c>
    </row>
    <row r="246" spans="1:65" s="2" customFormat="1" ht="16.5" customHeight="1">
      <c r="A246" s="34"/>
      <c r="B246" s="35"/>
      <c r="C246" s="188" t="s">
        <v>712</v>
      </c>
      <c r="D246" s="188" t="s">
        <v>175</v>
      </c>
      <c r="E246" s="189" t="s">
        <v>713</v>
      </c>
      <c r="F246" s="190" t="s">
        <v>714</v>
      </c>
      <c r="G246" s="191" t="s">
        <v>459</v>
      </c>
      <c r="H246" s="192">
        <v>1</v>
      </c>
      <c r="I246" s="193"/>
      <c r="J246" s="194">
        <f>ROUND(I246*H246,2)</f>
        <v>0</v>
      </c>
      <c r="K246" s="195"/>
      <c r="L246" s="39"/>
      <c r="M246" s="196" t="s">
        <v>1</v>
      </c>
      <c r="N246" s="197" t="s">
        <v>38</v>
      </c>
      <c r="O246" s="71"/>
      <c r="P246" s="198">
        <f>O246*H246</f>
        <v>0</v>
      </c>
      <c r="Q246" s="198">
        <v>0</v>
      </c>
      <c r="R246" s="198">
        <f>Q246*H246</f>
        <v>0</v>
      </c>
      <c r="S246" s="198">
        <v>0</v>
      </c>
      <c r="T246" s="199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0" t="s">
        <v>460</v>
      </c>
      <c r="AT246" s="200" t="s">
        <v>175</v>
      </c>
      <c r="AU246" s="200" t="s">
        <v>83</v>
      </c>
      <c r="AY246" s="17" t="s">
        <v>173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17" t="s">
        <v>81</v>
      </c>
      <c r="BK246" s="201">
        <f>ROUND(I246*H246,2)</f>
        <v>0</v>
      </c>
      <c r="BL246" s="17" t="s">
        <v>460</v>
      </c>
      <c r="BM246" s="200" t="s">
        <v>715</v>
      </c>
    </row>
    <row r="247" spans="2:63" s="12" customFormat="1" ht="22.9" customHeight="1">
      <c r="B247" s="172"/>
      <c r="C247" s="173"/>
      <c r="D247" s="174" t="s">
        <v>72</v>
      </c>
      <c r="E247" s="186" t="s">
        <v>478</v>
      </c>
      <c r="F247" s="186" t="s">
        <v>479</v>
      </c>
      <c r="G247" s="173"/>
      <c r="H247" s="173"/>
      <c r="I247" s="176"/>
      <c r="J247" s="187">
        <f>BK247</f>
        <v>0</v>
      </c>
      <c r="K247" s="173"/>
      <c r="L247" s="178"/>
      <c r="M247" s="179"/>
      <c r="N247" s="180"/>
      <c r="O247" s="180"/>
      <c r="P247" s="181">
        <f>P248</f>
        <v>0</v>
      </c>
      <c r="Q247" s="180"/>
      <c r="R247" s="181">
        <f>R248</f>
        <v>0</v>
      </c>
      <c r="S247" s="180"/>
      <c r="T247" s="182">
        <f>T248</f>
        <v>0</v>
      </c>
      <c r="AR247" s="183" t="s">
        <v>198</v>
      </c>
      <c r="AT247" s="184" t="s">
        <v>72</v>
      </c>
      <c r="AU247" s="184" t="s">
        <v>81</v>
      </c>
      <c r="AY247" s="183" t="s">
        <v>173</v>
      </c>
      <c r="BK247" s="185">
        <f>BK248</f>
        <v>0</v>
      </c>
    </row>
    <row r="248" spans="1:65" s="2" customFormat="1" ht="16.5" customHeight="1">
      <c r="A248" s="34"/>
      <c r="B248" s="35"/>
      <c r="C248" s="188" t="s">
        <v>716</v>
      </c>
      <c r="D248" s="188" t="s">
        <v>175</v>
      </c>
      <c r="E248" s="189" t="s">
        <v>481</v>
      </c>
      <c r="F248" s="190" t="s">
        <v>482</v>
      </c>
      <c r="G248" s="191" t="s">
        <v>459</v>
      </c>
      <c r="H248" s="192">
        <v>1</v>
      </c>
      <c r="I248" s="193"/>
      <c r="J248" s="194">
        <f>ROUND(I248*H248,2)</f>
        <v>0</v>
      </c>
      <c r="K248" s="195"/>
      <c r="L248" s="39"/>
      <c r="M248" s="196" t="s">
        <v>1</v>
      </c>
      <c r="N248" s="197" t="s">
        <v>38</v>
      </c>
      <c r="O248" s="71"/>
      <c r="P248" s="198">
        <f>O248*H248</f>
        <v>0</v>
      </c>
      <c r="Q248" s="198">
        <v>0</v>
      </c>
      <c r="R248" s="198">
        <f>Q248*H248</f>
        <v>0</v>
      </c>
      <c r="S248" s="198">
        <v>0</v>
      </c>
      <c r="T248" s="19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0" t="s">
        <v>460</v>
      </c>
      <c r="AT248" s="200" t="s">
        <v>175</v>
      </c>
      <c r="AU248" s="200" t="s">
        <v>83</v>
      </c>
      <c r="AY248" s="17" t="s">
        <v>173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17" t="s">
        <v>81</v>
      </c>
      <c r="BK248" s="201">
        <f>ROUND(I248*H248,2)</f>
        <v>0</v>
      </c>
      <c r="BL248" s="17" t="s">
        <v>460</v>
      </c>
      <c r="BM248" s="200" t="s">
        <v>717</v>
      </c>
    </row>
    <row r="249" spans="2:63" s="12" customFormat="1" ht="22.9" customHeight="1">
      <c r="B249" s="172"/>
      <c r="C249" s="173"/>
      <c r="D249" s="174" t="s">
        <v>72</v>
      </c>
      <c r="E249" s="186" t="s">
        <v>488</v>
      </c>
      <c r="F249" s="186" t="s">
        <v>489</v>
      </c>
      <c r="G249" s="173"/>
      <c r="H249" s="173"/>
      <c r="I249" s="176"/>
      <c r="J249" s="187">
        <f>BK249</f>
        <v>0</v>
      </c>
      <c r="K249" s="173"/>
      <c r="L249" s="178"/>
      <c r="M249" s="179"/>
      <c r="N249" s="180"/>
      <c r="O249" s="180"/>
      <c r="P249" s="181">
        <f>SUM(P250:P252)</f>
        <v>0</v>
      </c>
      <c r="Q249" s="180"/>
      <c r="R249" s="181">
        <f>SUM(R250:R252)</f>
        <v>0</v>
      </c>
      <c r="S249" s="180"/>
      <c r="T249" s="182">
        <f>SUM(T250:T252)</f>
        <v>0</v>
      </c>
      <c r="AR249" s="183" t="s">
        <v>198</v>
      </c>
      <c r="AT249" s="184" t="s">
        <v>72</v>
      </c>
      <c r="AU249" s="184" t="s">
        <v>81</v>
      </c>
      <c r="AY249" s="183" t="s">
        <v>173</v>
      </c>
      <c r="BK249" s="185">
        <f>SUM(BK250:BK252)</f>
        <v>0</v>
      </c>
    </row>
    <row r="250" spans="1:65" s="2" customFormat="1" ht="16.5" customHeight="1">
      <c r="A250" s="34"/>
      <c r="B250" s="35"/>
      <c r="C250" s="188" t="s">
        <v>718</v>
      </c>
      <c r="D250" s="188" t="s">
        <v>175</v>
      </c>
      <c r="E250" s="189" t="s">
        <v>491</v>
      </c>
      <c r="F250" s="190" t="s">
        <v>489</v>
      </c>
      <c r="G250" s="191" t="s">
        <v>459</v>
      </c>
      <c r="H250" s="192">
        <v>1</v>
      </c>
      <c r="I250" s="193"/>
      <c r="J250" s="194">
        <f>ROUND(I250*H250,2)</f>
        <v>0</v>
      </c>
      <c r="K250" s="195"/>
      <c r="L250" s="39"/>
      <c r="M250" s="196" t="s">
        <v>1</v>
      </c>
      <c r="N250" s="197" t="s">
        <v>38</v>
      </c>
      <c r="O250" s="71"/>
      <c r="P250" s="198">
        <f>O250*H250</f>
        <v>0</v>
      </c>
      <c r="Q250" s="198">
        <v>0</v>
      </c>
      <c r="R250" s="198">
        <f>Q250*H250</f>
        <v>0</v>
      </c>
      <c r="S250" s="198">
        <v>0</v>
      </c>
      <c r="T250" s="199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0" t="s">
        <v>460</v>
      </c>
      <c r="AT250" s="200" t="s">
        <v>175</v>
      </c>
      <c r="AU250" s="200" t="s">
        <v>83</v>
      </c>
      <c r="AY250" s="17" t="s">
        <v>173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7" t="s">
        <v>81</v>
      </c>
      <c r="BK250" s="201">
        <f>ROUND(I250*H250,2)</f>
        <v>0</v>
      </c>
      <c r="BL250" s="17" t="s">
        <v>460</v>
      </c>
      <c r="BM250" s="200" t="s">
        <v>719</v>
      </c>
    </row>
    <row r="251" spans="2:51" s="13" customFormat="1" ht="11.25">
      <c r="B251" s="202"/>
      <c r="C251" s="203"/>
      <c r="D251" s="204" t="s">
        <v>181</v>
      </c>
      <c r="E251" s="205" t="s">
        <v>1</v>
      </c>
      <c r="F251" s="206" t="s">
        <v>720</v>
      </c>
      <c r="G251" s="203"/>
      <c r="H251" s="205" t="s">
        <v>1</v>
      </c>
      <c r="I251" s="207"/>
      <c r="J251" s="203"/>
      <c r="K251" s="203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181</v>
      </c>
      <c r="AU251" s="212" t="s">
        <v>83</v>
      </c>
      <c r="AV251" s="13" t="s">
        <v>81</v>
      </c>
      <c r="AW251" s="13" t="s">
        <v>30</v>
      </c>
      <c r="AX251" s="13" t="s">
        <v>73</v>
      </c>
      <c r="AY251" s="212" t="s">
        <v>173</v>
      </c>
    </row>
    <row r="252" spans="2:51" s="14" customFormat="1" ht="11.25">
      <c r="B252" s="213"/>
      <c r="C252" s="214"/>
      <c r="D252" s="204" t="s">
        <v>181</v>
      </c>
      <c r="E252" s="215" t="s">
        <v>1</v>
      </c>
      <c r="F252" s="216" t="s">
        <v>81</v>
      </c>
      <c r="G252" s="214"/>
      <c r="H252" s="217">
        <v>1</v>
      </c>
      <c r="I252" s="218"/>
      <c r="J252" s="214"/>
      <c r="K252" s="214"/>
      <c r="L252" s="219"/>
      <c r="M252" s="247"/>
      <c r="N252" s="248"/>
      <c r="O252" s="248"/>
      <c r="P252" s="248"/>
      <c r="Q252" s="248"/>
      <c r="R252" s="248"/>
      <c r="S252" s="248"/>
      <c r="T252" s="249"/>
      <c r="AT252" s="223" t="s">
        <v>181</v>
      </c>
      <c r="AU252" s="223" t="s">
        <v>83</v>
      </c>
      <c r="AV252" s="14" t="s">
        <v>83</v>
      </c>
      <c r="AW252" s="14" t="s">
        <v>30</v>
      </c>
      <c r="AX252" s="14" t="s">
        <v>81</v>
      </c>
      <c r="AY252" s="223" t="s">
        <v>173</v>
      </c>
    </row>
    <row r="253" spans="1:31" s="2" customFormat="1" ht="6.95" customHeight="1">
      <c r="A253" s="34"/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39"/>
      <c r="M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</row>
  </sheetData>
  <sheetProtection algorithmName="SHA-512" hashValue="HlXp3/SuI5bBe8GShpDdpVXHdzuO7Z4hTrQHPKJ/IewAWHFZ1v5jP51slD3vHesbqES/8Jz5KXLiRyJhKNsy+g==" saltValue="qrNivWNxErbp27zhuoGZuwgeJudwAq5h6L3IT8MyPgej+Smko6MXlvLhS3Wx+0G5xbpW7N03MHllkdWJ5ft2NQ==" spinCount="100000" sheet="1" objects="1" scenarios="1" formatColumns="0" formatRows="0" autoFilter="0"/>
  <autoFilter ref="C131:K252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88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83</v>
      </c>
    </row>
    <row r="4" spans="2:46" s="1" customFormat="1" ht="24.95" customHeight="1">
      <c r="B4" s="20"/>
      <c r="D4" s="111" t="s">
        <v>99</v>
      </c>
      <c r="L4" s="20"/>
      <c r="M4" s="11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310" t="str">
        <f>'Rekapitulace stavby'!K6</f>
        <v>Rekonstrukce komunikace a mostů v Bílině ul. Horská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3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721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30. 1. 2023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tr">
        <f>IF('Rekapitulace stavby'!E11="","",'Rekapitulace stavby'!E11)</f>
        <v xml:space="preserve"> </v>
      </c>
      <c r="F15" s="34"/>
      <c r="G15" s="34"/>
      <c r="H15" s="34"/>
      <c r="I15" s="113" t="s">
        <v>26</v>
      </c>
      <c r="J15" s="114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27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29</v>
      </c>
      <c r="E20" s="34"/>
      <c r="F20" s="34"/>
      <c r="G20" s="34"/>
      <c r="H20" s="34"/>
      <c r="I20" s="113" t="s">
        <v>25</v>
      </c>
      <c r="J20" s="114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tr">
        <f>IF('Rekapitulace stavby'!E17="","",'Rekapitulace stavby'!E17)</f>
        <v xml:space="preserve"> </v>
      </c>
      <c r="F21" s="34"/>
      <c r="G21" s="34"/>
      <c r="H21" s="34"/>
      <c r="I21" s="113" t="s">
        <v>26</v>
      </c>
      <c r="J21" s="114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31</v>
      </c>
      <c r="E23" s="34"/>
      <c r="F23" s="34"/>
      <c r="G23" s="34"/>
      <c r="H23" s="34"/>
      <c r="I23" s="113" t="s">
        <v>25</v>
      </c>
      <c r="J23" s="114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IF('Rekapitulace stavby'!E20="","",'Rekapitulace stavby'!E20)</f>
        <v xml:space="preserve"> </v>
      </c>
      <c r="F24" s="34"/>
      <c r="G24" s="34"/>
      <c r="H24" s="34"/>
      <c r="I24" s="113" t="s">
        <v>26</v>
      </c>
      <c r="J24" s="114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33</v>
      </c>
      <c r="E30" s="34"/>
      <c r="F30" s="34"/>
      <c r="G30" s="34"/>
      <c r="H30" s="34"/>
      <c r="I30" s="34"/>
      <c r="J30" s="121">
        <f>ROUND(J132,2)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35</v>
      </c>
      <c r="G32" s="34"/>
      <c r="H32" s="34"/>
      <c r="I32" s="122" t="s">
        <v>34</v>
      </c>
      <c r="J32" s="122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37</v>
      </c>
      <c r="E33" s="113" t="s">
        <v>38</v>
      </c>
      <c r="F33" s="124">
        <f>ROUND((SUM(BE132:BE262)),2)</f>
        <v>0</v>
      </c>
      <c r="G33" s="34"/>
      <c r="H33" s="34"/>
      <c r="I33" s="125">
        <v>0.21</v>
      </c>
      <c r="J33" s="124">
        <f>ROUND(((SUM(BE132:BE262))*I33),2)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39</v>
      </c>
      <c r="F34" s="124">
        <f>ROUND((SUM(BF132:BF262)),2)</f>
        <v>0</v>
      </c>
      <c r="G34" s="34"/>
      <c r="H34" s="34"/>
      <c r="I34" s="125">
        <v>0.15</v>
      </c>
      <c r="J34" s="124">
        <f>ROUND(((SUM(BF132:BF262))*I34),2)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40</v>
      </c>
      <c r="F35" s="124">
        <f>ROUND((SUM(BG132:BG262)),2)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41</v>
      </c>
      <c r="F36" s="124">
        <f>ROUND((SUM(BH132:BH262)),2)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42</v>
      </c>
      <c r="F37" s="124">
        <f>ROUND((SUM(BI132:BI262)),2)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7" t="str">
        <f>E7</f>
        <v>Rekonstrukce komunikace a mostů v Bílině ul. Horská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9" t="str">
        <f>E9</f>
        <v>SO 202 - Most přes Lukovský potok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30. 1. 2023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139</v>
      </c>
      <c r="D94" s="145"/>
      <c r="E94" s="145"/>
      <c r="F94" s="145"/>
      <c r="G94" s="145"/>
      <c r="H94" s="145"/>
      <c r="I94" s="145"/>
      <c r="J94" s="146" t="s">
        <v>140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141</v>
      </c>
      <c r="D96" s="36"/>
      <c r="E96" s="36"/>
      <c r="F96" s="36"/>
      <c r="G96" s="36"/>
      <c r="H96" s="36"/>
      <c r="I96" s="36"/>
      <c r="J96" s="84">
        <f>J132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142</v>
      </c>
    </row>
    <row r="97" spans="2:12" s="9" customFormat="1" ht="24.95" customHeight="1">
      <c r="B97" s="148"/>
      <c r="C97" s="149"/>
      <c r="D97" s="150" t="s">
        <v>143</v>
      </c>
      <c r="E97" s="151"/>
      <c r="F97" s="151"/>
      <c r="G97" s="151"/>
      <c r="H97" s="151"/>
      <c r="I97" s="151"/>
      <c r="J97" s="152">
        <f>J133</f>
        <v>0</v>
      </c>
      <c r="K97" s="149"/>
      <c r="L97" s="153"/>
    </row>
    <row r="98" spans="2:12" s="10" customFormat="1" ht="19.9" customHeight="1">
      <c r="B98" s="154"/>
      <c r="C98" s="155"/>
      <c r="D98" s="156" t="s">
        <v>144</v>
      </c>
      <c r="E98" s="157"/>
      <c r="F98" s="157"/>
      <c r="G98" s="157"/>
      <c r="H98" s="157"/>
      <c r="I98" s="157"/>
      <c r="J98" s="158">
        <f>J134</f>
        <v>0</v>
      </c>
      <c r="K98" s="155"/>
      <c r="L98" s="159"/>
    </row>
    <row r="99" spans="2:12" s="10" customFormat="1" ht="19.9" customHeight="1">
      <c r="B99" s="154"/>
      <c r="C99" s="155"/>
      <c r="D99" s="156" t="s">
        <v>145</v>
      </c>
      <c r="E99" s="157"/>
      <c r="F99" s="157"/>
      <c r="G99" s="157"/>
      <c r="H99" s="157"/>
      <c r="I99" s="157"/>
      <c r="J99" s="158">
        <f>J141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495</v>
      </c>
      <c r="E100" s="157"/>
      <c r="F100" s="157"/>
      <c r="G100" s="157"/>
      <c r="H100" s="157"/>
      <c r="I100" s="157"/>
      <c r="J100" s="158">
        <f>J159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146</v>
      </c>
      <c r="E101" s="157"/>
      <c r="F101" s="157"/>
      <c r="G101" s="157"/>
      <c r="H101" s="157"/>
      <c r="I101" s="157"/>
      <c r="J101" s="158">
        <f>J186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147</v>
      </c>
      <c r="E102" s="157"/>
      <c r="F102" s="157"/>
      <c r="G102" s="157"/>
      <c r="H102" s="157"/>
      <c r="I102" s="157"/>
      <c r="J102" s="158">
        <f>J196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148</v>
      </c>
      <c r="E103" s="157"/>
      <c r="F103" s="157"/>
      <c r="G103" s="157"/>
      <c r="H103" s="157"/>
      <c r="I103" s="157"/>
      <c r="J103" s="158">
        <f>J199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149</v>
      </c>
      <c r="E104" s="157"/>
      <c r="F104" s="157"/>
      <c r="G104" s="157"/>
      <c r="H104" s="157"/>
      <c r="I104" s="157"/>
      <c r="J104" s="158">
        <f>J225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150</v>
      </c>
      <c r="E105" s="157"/>
      <c r="F105" s="157"/>
      <c r="G105" s="157"/>
      <c r="H105" s="157"/>
      <c r="I105" s="157"/>
      <c r="J105" s="158">
        <f>J230</f>
        <v>0</v>
      </c>
      <c r="K105" s="155"/>
      <c r="L105" s="159"/>
    </row>
    <row r="106" spans="2:12" s="9" customFormat="1" ht="24.95" customHeight="1">
      <c r="B106" s="148"/>
      <c r="C106" s="149"/>
      <c r="D106" s="150" t="s">
        <v>151</v>
      </c>
      <c r="E106" s="151"/>
      <c r="F106" s="151"/>
      <c r="G106" s="151"/>
      <c r="H106" s="151"/>
      <c r="I106" s="151"/>
      <c r="J106" s="152">
        <f>J232</f>
        <v>0</v>
      </c>
      <c r="K106" s="149"/>
      <c r="L106" s="153"/>
    </row>
    <row r="107" spans="2:12" s="10" customFormat="1" ht="19.9" customHeight="1">
      <c r="B107" s="154"/>
      <c r="C107" s="155"/>
      <c r="D107" s="156" t="s">
        <v>496</v>
      </c>
      <c r="E107" s="157"/>
      <c r="F107" s="157"/>
      <c r="G107" s="157"/>
      <c r="H107" s="157"/>
      <c r="I107" s="157"/>
      <c r="J107" s="158">
        <f>J233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152</v>
      </c>
      <c r="E108" s="157"/>
      <c r="F108" s="157"/>
      <c r="G108" s="157"/>
      <c r="H108" s="157"/>
      <c r="I108" s="157"/>
      <c r="J108" s="158">
        <f>J248</f>
        <v>0</v>
      </c>
      <c r="K108" s="155"/>
      <c r="L108" s="159"/>
    </row>
    <row r="109" spans="2:12" s="9" customFormat="1" ht="24.95" customHeight="1">
      <c r="B109" s="148"/>
      <c r="C109" s="149"/>
      <c r="D109" s="150" t="s">
        <v>153</v>
      </c>
      <c r="E109" s="151"/>
      <c r="F109" s="151"/>
      <c r="G109" s="151"/>
      <c r="H109" s="151"/>
      <c r="I109" s="151"/>
      <c r="J109" s="152">
        <f>J252</f>
        <v>0</v>
      </c>
      <c r="K109" s="149"/>
      <c r="L109" s="153"/>
    </row>
    <row r="110" spans="2:12" s="10" customFormat="1" ht="19.9" customHeight="1">
      <c r="B110" s="154"/>
      <c r="C110" s="155"/>
      <c r="D110" s="156" t="s">
        <v>154</v>
      </c>
      <c r="E110" s="157"/>
      <c r="F110" s="157"/>
      <c r="G110" s="157"/>
      <c r="H110" s="157"/>
      <c r="I110" s="157"/>
      <c r="J110" s="158">
        <f>J253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156</v>
      </c>
      <c r="E111" s="157"/>
      <c r="F111" s="157"/>
      <c r="G111" s="157"/>
      <c r="H111" s="157"/>
      <c r="I111" s="157"/>
      <c r="J111" s="158">
        <f>J257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157</v>
      </c>
      <c r="E112" s="157"/>
      <c r="F112" s="157"/>
      <c r="G112" s="157"/>
      <c r="H112" s="157"/>
      <c r="I112" s="157"/>
      <c r="J112" s="158">
        <f>J259</f>
        <v>0</v>
      </c>
      <c r="K112" s="155"/>
      <c r="L112" s="159"/>
    </row>
    <row r="113" spans="1:31" s="2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5" customHeight="1">
      <c r="A118" s="34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5" customHeight="1">
      <c r="A119" s="34"/>
      <c r="B119" s="35"/>
      <c r="C119" s="23" t="s">
        <v>158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17" t="str">
        <f>E7</f>
        <v>Rekonstrukce komunikace a mostů v Bílině ul. Horská</v>
      </c>
      <c r="F122" s="318"/>
      <c r="G122" s="318"/>
      <c r="H122" s="318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112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69" t="str">
        <f>E9</f>
        <v>SO 202 - Most přes Lukovský potok</v>
      </c>
      <c r="F124" s="319"/>
      <c r="G124" s="319"/>
      <c r="H124" s="319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F12</f>
        <v xml:space="preserve"> </v>
      </c>
      <c r="G126" s="36"/>
      <c r="H126" s="36"/>
      <c r="I126" s="29" t="s">
        <v>22</v>
      </c>
      <c r="J126" s="66" t="str">
        <f>IF(J12="","",J12)</f>
        <v>30. 1. 2023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24</v>
      </c>
      <c r="D128" s="36"/>
      <c r="E128" s="36"/>
      <c r="F128" s="27" t="str">
        <f>E15</f>
        <v xml:space="preserve"> </v>
      </c>
      <c r="G128" s="36"/>
      <c r="H128" s="36"/>
      <c r="I128" s="29" t="s">
        <v>29</v>
      </c>
      <c r="J128" s="32" t="str">
        <f>E21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27</v>
      </c>
      <c r="D129" s="36"/>
      <c r="E129" s="36"/>
      <c r="F129" s="27" t="str">
        <f>IF(E18="","",E18)</f>
        <v>Vyplň údaj</v>
      </c>
      <c r="G129" s="36"/>
      <c r="H129" s="36"/>
      <c r="I129" s="29" t="s">
        <v>31</v>
      </c>
      <c r="J129" s="32" t="str">
        <f>E24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60"/>
      <c r="B131" s="161"/>
      <c r="C131" s="162" t="s">
        <v>159</v>
      </c>
      <c r="D131" s="163" t="s">
        <v>58</v>
      </c>
      <c r="E131" s="163" t="s">
        <v>54</v>
      </c>
      <c r="F131" s="163" t="s">
        <v>55</v>
      </c>
      <c r="G131" s="163" t="s">
        <v>160</v>
      </c>
      <c r="H131" s="163" t="s">
        <v>161</v>
      </c>
      <c r="I131" s="163" t="s">
        <v>162</v>
      </c>
      <c r="J131" s="164" t="s">
        <v>140</v>
      </c>
      <c r="K131" s="165" t="s">
        <v>163</v>
      </c>
      <c r="L131" s="166"/>
      <c r="M131" s="75" t="s">
        <v>1</v>
      </c>
      <c r="N131" s="76" t="s">
        <v>37</v>
      </c>
      <c r="O131" s="76" t="s">
        <v>164</v>
      </c>
      <c r="P131" s="76" t="s">
        <v>165</v>
      </c>
      <c r="Q131" s="76" t="s">
        <v>166</v>
      </c>
      <c r="R131" s="76" t="s">
        <v>167</v>
      </c>
      <c r="S131" s="76" t="s">
        <v>168</v>
      </c>
      <c r="T131" s="77" t="s">
        <v>169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pans="1:63" s="2" customFormat="1" ht="22.9" customHeight="1">
      <c r="A132" s="34"/>
      <c r="B132" s="35"/>
      <c r="C132" s="82" t="s">
        <v>170</v>
      </c>
      <c r="D132" s="36"/>
      <c r="E132" s="36"/>
      <c r="F132" s="36"/>
      <c r="G132" s="36"/>
      <c r="H132" s="36"/>
      <c r="I132" s="36"/>
      <c r="J132" s="167">
        <f>BK132</f>
        <v>0</v>
      </c>
      <c r="K132" s="36"/>
      <c r="L132" s="39"/>
      <c r="M132" s="78"/>
      <c r="N132" s="168"/>
      <c r="O132" s="79"/>
      <c r="P132" s="169">
        <f>P133+P232+P252</f>
        <v>0</v>
      </c>
      <c r="Q132" s="79"/>
      <c r="R132" s="169">
        <f>R133+R232+R252</f>
        <v>6.73761353</v>
      </c>
      <c r="S132" s="79"/>
      <c r="T132" s="170">
        <f>T133+T232+T252</f>
        <v>41.314944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72</v>
      </c>
      <c r="AU132" s="17" t="s">
        <v>142</v>
      </c>
      <c r="BK132" s="171">
        <f>BK133+BK232+BK252</f>
        <v>0</v>
      </c>
    </row>
    <row r="133" spans="2:63" s="12" customFormat="1" ht="25.9" customHeight="1">
      <c r="B133" s="172"/>
      <c r="C133" s="173"/>
      <c r="D133" s="174" t="s">
        <v>72</v>
      </c>
      <c r="E133" s="175" t="s">
        <v>171</v>
      </c>
      <c r="F133" s="175" t="s">
        <v>172</v>
      </c>
      <c r="G133" s="173"/>
      <c r="H133" s="173"/>
      <c r="I133" s="176"/>
      <c r="J133" s="177">
        <f>BK133</f>
        <v>0</v>
      </c>
      <c r="K133" s="173"/>
      <c r="L133" s="178"/>
      <c r="M133" s="179"/>
      <c r="N133" s="180"/>
      <c r="O133" s="180"/>
      <c r="P133" s="181">
        <f>P134+P141+P159+P186+P196+P199+P225+P230</f>
        <v>0</v>
      </c>
      <c r="Q133" s="180"/>
      <c r="R133" s="181">
        <f>R134+R141+R159+R186+R196+R199+R225+R230</f>
        <v>6.42366833</v>
      </c>
      <c r="S133" s="180"/>
      <c r="T133" s="182">
        <f>T134+T141+T159+T186+T196+T199+T225+T230</f>
        <v>41.314944</v>
      </c>
      <c r="AR133" s="183" t="s">
        <v>81</v>
      </c>
      <c r="AT133" s="184" t="s">
        <v>72</v>
      </c>
      <c r="AU133" s="184" t="s">
        <v>73</v>
      </c>
      <c r="AY133" s="183" t="s">
        <v>173</v>
      </c>
      <c r="BK133" s="185">
        <f>BK134+BK141+BK159+BK186+BK196+BK199+BK225+BK230</f>
        <v>0</v>
      </c>
    </row>
    <row r="134" spans="2:63" s="12" customFormat="1" ht="22.9" customHeight="1">
      <c r="B134" s="172"/>
      <c r="C134" s="173"/>
      <c r="D134" s="174" t="s">
        <v>72</v>
      </c>
      <c r="E134" s="186" t="s">
        <v>81</v>
      </c>
      <c r="F134" s="186" t="s">
        <v>174</v>
      </c>
      <c r="G134" s="173"/>
      <c r="H134" s="173"/>
      <c r="I134" s="176"/>
      <c r="J134" s="187">
        <f>BK134</f>
        <v>0</v>
      </c>
      <c r="K134" s="173"/>
      <c r="L134" s="178"/>
      <c r="M134" s="179"/>
      <c r="N134" s="180"/>
      <c r="O134" s="180"/>
      <c r="P134" s="181">
        <f>SUM(P135:P140)</f>
        <v>0</v>
      </c>
      <c r="Q134" s="180"/>
      <c r="R134" s="181">
        <f>SUM(R135:R140)</f>
        <v>0</v>
      </c>
      <c r="S134" s="180"/>
      <c r="T134" s="182">
        <f>SUM(T135:T140)</f>
        <v>0</v>
      </c>
      <c r="AR134" s="183" t="s">
        <v>81</v>
      </c>
      <c r="AT134" s="184" t="s">
        <v>72</v>
      </c>
      <c r="AU134" s="184" t="s">
        <v>81</v>
      </c>
      <c r="AY134" s="183" t="s">
        <v>173</v>
      </c>
      <c r="BK134" s="185">
        <f>SUM(BK135:BK140)</f>
        <v>0</v>
      </c>
    </row>
    <row r="135" spans="1:65" s="2" customFormat="1" ht="33" customHeight="1">
      <c r="A135" s="34"/>
      <c r="B135" s="35"/>
      <c r="C135" s="188" t="s">
        <v>81</v>
      </c>
      <c r="D135" s="188" t="s">
        <v>175</v>
      </c>
      <c r="E135" s="189" t="s">
        <v>497</v>
      </c>
      <c r="F135" s="190" t="s">
        <v>498</v>
      </c>
      <c r="G135" s="191" t="s">
        <v>206</v>
      </c>
      <c r="H135" s="192">
        <v>29.376</v>
      </c>
      <c r="I135" s="193"/>
      <c r="J135" s="194">
        <f>ROUND(I135*H135,2)</f>
        <v>0</v>
      </c>
      <c r="K135" s="195"/>
      <c r="L135" s="39"/>
      <c r="M135" s="196" t="s">
        <v>1</v>
      </c>
      <c r="N135" s="197" t="s">
        <v>38</v>
      </c>
      <c r="O135" s="71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0" t="s">
        <v>179</v>
      </c>
      <c r="AT135" s="200" t="s">
        <v>175</v>
      </c>
      <c r="AU135" s="200" t="s">
        <v>83</v>
      </c>
      <c r="AY135" s="17" t="s">
        <v>173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7" t="s">
        <v>81</v>
      </c>
      <c r="BK135" s="201">
        <f>ROUND(I135*H135,2)</f>
        <v>0</v>
      </c>
      <c r="BL135" s="17" t="s">
        <v>179</v>
      </c>
      <c r="BM135" s="200" t="s">
        <v>722</v>
      </c>
    </row>
    <row r="136" spans="2:51" s="14" customFormat="1" ht="11.25">
      <c r="B136" s="213"/>
      <c r="C136" s="214"/>
      <c r="D136" s="204" t="s">
        <v>181</v>
      </c>
      <c r="E136" s="215" t="s">
        <v>1</v>
      </c>
      <c r="F136" s="216" t="s">
        <v>723</v>
      </c>
      <c r="G136" s="214"/>
      <c r="H136" s="217">
        <v>29.376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181</v>
      </c>
      <c r="AU136" s="223" t="s">
        <v>83</v>
      </c>
      <c r="AV136" s="14" t="s">
        <v>83</v>
      </c>
      <c r="AW136" s="14" t="s">
        <v>30</v>
      </c>
      <c r="AX136" s="14" t="s">
        <v>81</v>
      </c>
      <c r="AY136" s="223" t="s">
        <v>173</v>
      </c>
    </row>
    <row r="137" spans="1:65" s="2" customFormat="1" ht="37.9" customHeight="1">
      <c r="A137" s="34"/>
      <c r="B137" s="35"/>
      <c r="C137" s="188" t="s">
        <v>83</v>
      </c>
      <c r="D137" s="188" t="s">
        <v>175</v>
      </c>
      <c r="E137" s="189" t="s">
        <v>223</v>
      </c>
      <c r="F137" s="190" t="s">
        <v>224</v>
      </c>
      <c r="G137" s="191" t="s">
        <v>206</v>
      </c>
      <c r="H137" s="192">
        <v>29.376</v>
      </c>
      <c r="I137" s="193"/>
      <c r="J137" s="194">
        <f>ROUND(I137*H137,2)</f>
        <v>0</v>
      </c>
      <c r="K137" s="195"/>
      <c r="L137" s="39"/>
      <c r="M137" s="196" t="s">
        <v>1</v>
      </c>
      <c r="N137" s="197" t="s">
        <v>38</v>
      </c>
      <c r="O137" s="71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0" t="s">
        <v>179</v>
      </c>
      <c r="AT137" s="200" t="s">
        <v>175</v>
      </c>
      <c r="AU137" s="200" t="s">
        <v>83</v>
      </c>
      <c r="AY137" s="17" t="s">
        <v>173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7" t="s">
        <v>81</v>
      </c>
      <c r="BK137" s="201">
        <f>ROUND(I137*H137,2)</f>
        <v>0</v>
      </c>
      <c r="BL137" s="17" t="s">
        <v>179</v>
      </c>
      <c r="BM137" s="200" t="s">
        <v>724</v>
      </c>
    </row>
    <row r="138" spans="1:65" s="2" customFormat="1" ht="33" customHeight="1">
      <c r="A138" s="34"/>
      <c r="B138" s="35"/>
      <c r="C138" s="188" t="s">
        <v>95</v>
      </c>
      <c r="D138" s="188" t="s">
        <v>175</v>
      </c>
      <c r="E138" s="189" t="s">
        <v>228</v>
      </c>
      <c r="F138" s="190" t="s">
        <v>229</v>
      </c>
      <c r="G138" s="191" t="s">
        <v>230</v>
      </c>
      <c r="H138" s="192">
        <v>52.877</v>
      </c>
      <c r="I138" s="193"/>
      <c r="J138" s="194">
        <f>ROUND(I138*H138,2)</f>
        <v>0</v>
      </c>
      <c r="K138" s="195"/>
      <c r="L138" s="39"/>
      <c r="M138" s="196" t="s">
        <v>1</v>
      </c>
      <c r="N138" s="197" t="s">
        <v>38</v>
      </c>
      <c r="O138" s="71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0" t="s">
        <v>179</v>
      </c>
      <c r="AT138" s="200" t="s">
        <v>175</v>
      </c>
      <c r="AU138" s="200" t="s">
        <v>83</v>
      </c>
      <c r="AY138" s="17" t="s">
        <v>173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7" t="s">
        <v>81</v>
      </c>
      <c r="BK138" s="201">
        <f>ROUND(I138*H138,2)</f>
        <v>0</v>
      </c>
      <c r="BL138" s="17" t="s">
        <v>179</v>
      </c>
      <c r="BM138" s="200" t="s">
        <v>725</v>
      </c>
    </row>
    <row r="139" spans="2:51" s="14" customFormat="1" ht="11.25">
      <c r="B139" s="213"/>
      <c r="C139" s="214"/>
      <c r="D139" s="204" t="s">
        <v>181</v>
      </c>
      <c r="E139" s="214"/>
      <c r="F139" s="216" t="s">
        <v>726</v>
      </c>
      <c r="G139" s="214"/>
      <c r="H139" s="217">
        <v>52.877</v>
      </c>
      <c r="I139" s="218"/>
      <c r="J139" s="214"/>
      <c r="K139" s="214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181</v>
      </c>
      <c r="AU139" s="223" t="s">
        <v>83</v>
      </c>
      <c r="AV139" s="14" t="s">
        <v>83</v>
      </c>
      <c r="AW139" s="14" t="s">
        <v>4</v>
      </c>
      <c r="AX139" s="14" t="s">
        <v>81</v>
      </c>
      <c r="AY139" s="223" t="s">
        <v>173</v>
      </c>
    </row>
    <row r="140" spans="1:65" s="2" customFormat="1" ht="16.5" customHeight="1">
      <c r="A140" s="34"/>
      <c r="B140" s="35"/>
      <c r="C140" s="188" t="s">
        <v>179</v>
      </c>
      <c r="D140" s="188" t="s">
        <v>175</v>
      </c>
      <c r="E140" s="189" t="s">
        <v>234</v>
      </c>
      <c r="F140" s="190" t="s">
        <v>235</v>
      </c>
      <c r="G140" s="191" t="s">
        <v>206</v>
      </c>
      <c r="H140" s="192">
        <v>29.376</v>
      </c>
      <c r="I140" s="193"/>
      <c r="J140" s="194">
        <f>ROUND(I140*H140,2)</f>
        <v>0</v>
      </c>
      <c r="K140" s="195"/>
      <c r="L140" s="39"/>
      <c r="M140" s="196" t="s">
        <v>1</v>
      </c>
      <c r="N140" s="197" t="s">
        <v>38</v>
      </c>
      <c r="O140" s="71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0" t="s">
        <v>179</v>
      </c>
      <c r="AT140" s="200" t="s">
        <v>175</v>
      </c>
      <c r="AU140" s="200" t="s">
        <v>83</v>
      </c>
      <c r="AY140" s="17" t="s">
        <v>173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7" t="s">
        <v>81</v>
      </c>
      <c r="BK140" s="201">
        <f>ROUND(I140*H140,2)</f>
        <v>0</v>
      </c>
      <c r="BL140" s="17" t="s">
        <v>179</v>
      </c>
      <c r="BM140" s="200" t="s">
        <v>727</v>
      </c>
    </row>
    <row r="141" spans="2:63" s="12" customFormat="1" ht="22.9" customHeight="1">
      <c r="B141" s="172"/>
      <c r="C141" s="173"/>
      <c r="D141" s="174" t="s">
        <v>72</v>
      </c>
      <c r="E141" s="186" t="s">
        <v>83</v>
      </c>
      <c r="F141" s="186" t="s">
        <v>237</v>
      </c>
      <c r="G141" s="173"/>
      <c r="H141" s="173"/>
      <c r="I141" s="176"/>
      <c r="J141" s="187">
        <f>BK141</f>
        <v>0</v>
      </c>
      <c r="K141" s="173"/>
      <c r="L141" s="178"/>
      <c r="M141" s="179"/>
      <c r="N141" s="180"/>
      <c r="O141" s="180"/>
      <c r="P141" s="181">
        <f>SUM(P142:P158)</f>
        <v>0</v>
      </c>
      <c r="Q141" s="180"/>
      <c r="R141" s="181">
        <f>SUM(R142:R158)</f>
        <v>0.37859732</v>
      </c>
      <c r="S141" s="180"/>
      <c r="T141" s="182">
        <f>SUM(T142:T158)</f>
        <v>0</v>
      </c>
      <c r="AR141" s="183" t="s">
        <v>81</v>
      </c>
      <c r="AT141" s="184" t="s">
        <v>72</v>
      </c>
      <c r="AU141" s="184" t="s">
        <v>81</v>
      </c>
      <c r="AY141" s="183" t="s">
        <v>173</v>
      </c>
      <c r="BK141" s="185">
        <f>SUM(BK142:BK158)</f>
        <v>0</v>
      </c>
    </row>
    <row r="142" spans="1:65" s="2" customFormat="1" ht="21.75" customHeight="1">
      <c r="A142" s="34"/>
      <c r="B142" s="35"/>
      <c r="C142" s="188" t="s">
        <v>198</v>
      </c>
      <c r="D142" s="188" t="s">
        <v>175</v>
      </c>
      <c r="E142" s="189" t="s">
        <v>505</v>
      </c>
      <c r="F142" s="190" t="s">
        <v>506</v>
      </c>
      <c r="G142" s="191" t="s">
        <v>206</v>
      </c>
      <c r="H142" s="192">
        <v>23.868</v>
      </c>
      <c r="I142" s="193"/>
      <c r="J142" s="194">
        <f>ROUND(I142*H142,2)</f>
        <v>0</v>
      </c>
      <c r="K142" s="195"/>
      <c r="L142" s="39"/>
      <c r="M142" s="196" t="s">
        <v>1</v>
      </c>
      <c r="N142" s="197" t="s">
        <v>38</v>
      </c>
      <c r="O142" s="71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0" t="s">
        <v>179</v>
      </c>
      <c r="AT142" s="200" t="s">
        <v>175</v>
      </c>
      <c r="AU142" s="200" t="s">
        <v>83</v>
      </c>
      <c r="AY142" s="17" t="s">
        <v>173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7" t="s">
        <v>81</v>
      </c>
      <c r="BK142" s="201">
        <f>ROUND(I142*H142,2)</f>
        <v>0</v>
      </c>
      <c r="BL142" s="17" t="s">
        <v>179</v>
      </c>
      <c r="BM142" s="200" t="s">
        <v>728</v>
      </c>
    </row>
    <row r="143" spans="2:51" s="14" customFormat="1" ht="11.25">
      <c r="B143" s="213"/>
      <c r="C143" s="214"/>
      <c r="D143" s="204" t="s">
        <v>181</v>
      </c>
      <c r="E143" s="215" t="s">
        <v>1</v>
      </c>
      <c r="F143" s="216" t="s">
        <v>729</v>
      </c>
      <c r="G143" s="214"/>
      <c r="H143" s="217">
        <v>23.868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181</v>
      </c>
      <c r="AU143" s="223" t="s">
        <v>83</v>
      </c>
      <c r="AV143" s="14" t="s">
        <v>83</v>
      </c>
      <c r="AW143" s="14" t="s">
        <v>30</v>
      </c>
      <c r="AX143" s="14" t="s">
        <v>81</v>
      </c>
      <c r="AY143" s="223" t="s">
        <v>173</v>
      </c>
    </row>
    <row r="144" spans="1:65" s="2" customFormat="1" ht="24.2" customHeight="1">
      <c r="A144" s="34"/>
      <c r="B144" s="35"/>
      <c r="C144" s="188" t="s">
        <v>203</v>
      </c>
      <c r="D144" s="188" t="s">
        <v>175</v>
      </c>
      <c r="E144" s="189" t="s">
        <v>509</v>
      </c>
      <c r="F144" s="190" t="s">
        <v>510</v>
      </c>
      <c r="G144" s="191" t="s">
        <v>261</v>
      </c>
      <c r="H144" s="192">
        <v>10.8</v>
      </c>
      <c r="I144" s="193"/>
      <c r="J144" s="194">
        <f>ROUND(I144*H144,2)</f>
        <v>0</v>
      </c>
      <c r="K144" s="195"/>
      <c r="L144" s="39"/>
      <c r="M144" s="196" t="s">
        <v>1</v>
      </c>
      <c r="N144" s="197" t="s">
        <v>38</v>
      </c>
      <c r="O144" s="71"/>
      <c r="P144" s="198">
        <f>O144*H144</f>
        <v>0</v>
      </c>
      <c r="Q144" s="198">
        <v>0.00142</v>
      </c>
      <c r="R144" s="198">
        <f>Q144*H144</f>
        <v>0.015336</v>
      </c>
      <c r="S144" s="198">
        <v>0</v>
      </c>
      <c r="T144" s="19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0" t="s">
        <v>179</v>
      </c>
      <c r="AT144" s="200" t="s">
        <v>175</v>
      </c>
      <c r="AU144" s="200" t="s">
        <v>83</v>
      </c>
      <c r="AY144" s="17" t="s">
        <v>173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7" t="s">
        <v>81</v>
      </c>
      <c r="BK144" s="201">
        <f>ROUND(I144*H144,2)</f>
        <v>0</v>
      </c>
      <c r="BL144" s="17" t="s">
        <v>179</v>
      </c>
      <c r="BM144" s="200" t="s">
        <v>730</v>
      </c>
    </row>
    <row r="145" spans="2:51" s="14" customFormat="1" ht="11.25">
      <c r="B145" s="213"/>
      <c r="C145" s="214"/>
      <c r="D145" s="204" t="s">
        <v>181</v>
      </c>
      <c r="E145" s="215" t="s">
        <v>1</v>
      </c>
      <c r="F145" s="216" t="s">
        <v>731</v>
      </c>
      <c r="G145" s="214"/>
      <c r="H145" s="217">
        <v>10.8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181</v>
      </c>
      <c r="AU145" s="223" t="s">
        <v>83</v>
      </c>
      <c r="AV145" s="14" t="s">
        <v>83</v>
      </c>
      <c r="AW145" s="14" t="s">
        <v>30</v>
      </c>
      <c r="AX145" s="14" t="s">
        <v>81</v>
      </c>
      <c r="AY145" s="223" t="s">
        <v>173</v>
      </c>
    </row>
    <row r="146" spans="1:65" s="2" customFormat="1" ht="16.5" customHeight="1">
      <c r="A146" s="34"/>
      <c r="B146" s="35"/>
      <c r="C146" s="188" t="s">
        <v>210</v>
      </c>
      <c r="D146" s="188" t="s">
        <v>175</v>
      </c>
      <c r="E146" s="189" t="s">
        <v>513</v>
      </c>
      <c r="F146" s="190" t="s">
        <v>514</v>
      </c>
      <c r="G146" s="191" t="s">
        <v>261</v>
      </c>
      <c r="H146" s="192">
        <v>80</v>
      </c>
      <c r="I146" s="193"/>
      <c r="J146" s="194">
        <f>ROUND(I146*H146,2)</f>
        <v>0</v>
      </c>
      <c r="K146" s="195"/>
      <c r="L146" s="39"/>
      <c r="M146" s="196" t="s">
        <v>1</v>
      </c>
      <c r="N146" s="197" t="s">
        <v>38</v>
      </c>
      <c r="O146" s="71"/>
      <c r="P146" s="198">
        <f>O146*H146</f>
        <v>0</v>
      </c>
      <c r="Q146" s="198">
        <v>0.00016</v>
      </c>
      <c r="R146" s="198">
        <f>Q146*H146</f>
        <v>0.0128</v>
      </c>
      <c r="S146" s="198">
        <v>0</v>
      </c>
      <c r="T146" s="19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0" t="s">
        <v>179</v>
      </c>
      <c r="AT146" s="200" t="s">
        <v>175</v>
      </c>
      <c r="AU146" s="200" t="s">
        <v>83</v>
      </c>
      <c r="AY146" s="17" t="s">
        <v>173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7" t="s">
        <v>81</v>
      </c>
      <c r="BK146" s="201">
        <f>ROUND(I146*H146,2)</f>
        <v>0</v>
      </c>
      <c r="BL146" s="17" t="s">
        <v>179</v>
      </c>
      <c r="BM146" s="200" t="s">
        <v>732</v>
      </c>
    </row>
    <row r="147" spans="2:51" s="14" customFormat="1" ht="11.25">
      <c r="B147" s="213"/>
      <c r="C147" s="214"/>
      <c r="D147" s="204" t="s">
        <v>181</v>
      </c>
      <c r="E147" s="215" t="s">
        <v>1</v>
      </c>
      <c r="F147" s="216" t="s">
        <v>733</v>
      </c>
      <c r="G147" s="214"/>
      <c r="H147" s="217">
        <v>80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181</v>
      </c>
      <c r="AU147" s="223" t="s">
        <v>83</v>
      </c>
      <c r="AV147" s="14" t="s">
        <v>83</v>
      </c>
      <c r="AW147" s="14" t="s">
        <v>30</v>
      </c>
      <c r="AX147" s="14" t="s">
        <v>81</v>
      </c>
      <c r="AY147" s="223" t="s">
        <v>173</v>
      </c>
    </row>
    <row r="148" spans="1:65" s="2" customFormat="1" ht="16.5" customHeight="1">
      <c r="A148" s="34"/>
      <c r="B148" s="35"/>
      <c r="C148" s="188" t="s">
        <v>216</v>
      </c>
      <c r="D148" s="188" t="s">
        <v>175</v>
      </c>
      <c r="E148" s="189" t="s">
        <v>517</v>
      </c>
      <c r="F148" s="190" t="s">
        <v>518</v>
      </c>
      <c r="G148" s="191" t="s">
        <v>206</v>
      </c>
      <c r="H148" s="192">
        <v>1.944</v>
      </c>
      <c r="I148" s="193"/>
      <c r="J148" s="194">
        <f>ROUND(I148*H148,2)</f>
        <v>0</v>
      </c>
      <c r="K148" s="195"/>
      <c r="L148" s="39"/>
      <c r="M148" s="196" t="s">
        <v>1</v>
      </c>
      <c r="N148" s="197" t="s">
        <v>38</v>
      </c>
      <c r="O148" s="71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0" t="s">
        <v>179</v>
      </c>
      <c r="AT148" s="200" t="s">
        <v>175</v>
      </c>
      <c r="AU148" s="200" t="s">
        <v>83</v>
      </c>
      <c r="AY148" s="17" t="s">
        <v>173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7" t="s">
        <v>81</v>
      </c>
      <c r="BK148" s="201">
        <f>ROUND(I148*H148,2)</f>
        <v>0</v>
      </c>
      <c r="BL148" s="17" t="s">
        <v>179</v>
      </c>
      <c r="BM148" s="200" t="s">
        <v>734</v>
      </c>
    </row>
    <row r="149" spans="2:51" s="13" customFormat="1" ht="11.25">
      <c r="B149" s="202"/>
      <c r="C149" s="203"/>
      <c r="D149" s="204" t="s">
        <v>181</v>
      </c>
      <c r="E149" s="205" t="s">
        <v>1</v>
      </c>
      <c r="F149" s="206" t="s">
        <v>520</v>
      </c>
      <c r="G149" s="203"/>
      <c r="H149" s="205" t="s">
        <v>1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181</v>
      </c>
      <c r="AU149" s="212" t="s">
        <v>83</v>
      </c>
      <c r="AV149" s="13" t="s">
        <v>81</v>
      </c>
      <c r="AW149" s="13" t="s">
        <v>30</v>
      </c>
      <c r="AX149" s="13" t="s">
        <v>73</v>
      </c>
      <c r="AY149" s="212" t="s">
        <v>173</v>
      </c>
    </row>
    <row r="150" spans="2:51" s="14" customFormat="1" ht="11.25">
      <c r="B150" s="213"/>
      <c r="C150" s="214"/>
      <c r="D150" s="204" t="s">
        <v>181</v>
      </c>
      <c r="E150" s="215" t="s">
        <v>1</v>
      </c>
      <c r="F150" s="216" t="s">
        <v>735</v>
      </c>
      <c r="G150" s="214"/>
      <c r="H150" s="217">
        <v>1.944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181</v>
      </c>
      <c r="AU150" s="223" t="s">
        <v>83</v>
      </c>
      <c r="AV150" s="14" t="s">
        <v>83</v>
      </c>
      <c r="AW150" s="14" t="s">
        <v>30</v>
      </c>
      <c r="AX150" s="14" t="s">
        <v>81</v>
      </c>
      <c r="AY150" s="223" t="s">
        <v>173</v>
      </c>
    </row>
    <row r="151" spans="1:65" s="2" customFormat="1" ht="24.2" customHeight="1">
      <c r="A151" s="34"/>
      <c r="B151" s="35"/>
      <c r="C151" s="188" t="s">
        <v>222</v>
      </c>
      <c r="D151" s="188" t="s">
        <v>175</v>
      </c>
      <c r="E151" s="189" t="s">
        <v>522</v>
      </c>
      <c r="F151" s="190" t="s">
        <v>523</v>
      </c>
      <c r="G151" s="191" t="s">
        <v>206</v>
      </c>
      <c r="H151" s="192">
        <v>3.182</v>
      </c>
      <c r="I151" s="193"/>
      <c r="J151" s="194">
        <f>ROUND(I151*H151,2)</f>
        <v>0</v>
      </c>
      <c r="K151" s="195"/>
      <c r="L151" s="39"/>
      <c r="M151" s="196" t="s">
        <v>1</v>
      </c>
      <c r="N151" s="197" t="s">
        <v>38</v>
      </c>
      <c r="O151" s="71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0" t="s">
        <v>179</v>
      </c>
      <c r="AT151" s="200" t="s">
        <v>175</v>
      </c>
      <c r="AU151" s="200" t="s">
        <v>83</v>
      </c>
      <c r="AY151" s="17" t="s">
        <v>173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7" t="s">
        <v>81</v>
      </c>
      <c r="BK151" s="201">
        <f>ROUND(I151*H151,2)</f>
        <v>0</v>
      </c>
      <c r="BL151" s="17" t="s">
        <v>179</v>
      </c>
      <c r="BM151" s="200" t="s">
        <v>736</v>
      </c>
    </row>
    <row r="152" spans="2:51" s="14" customFormat="1" ht="11.25">
      <c r="B152" s="213"/>
      <c r="C152" s="214"/>
      <c r="D152" s="204" t="s">
        <v>181</v>
      </c>
      <c r="E152" s="215" t="s">
        <v>1</v>
      </c>
      <c r="F152" s="216" t="s">
        <v>737</v>
      </c>
      <c r="G152" s="214"/>
      <c r="H152" s="217">
        <v>3.182</v>
      </c>
      <c r="I152" s="218"/>
      <c r="J152" s="214"/>
      <c r="K152" s="214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181</v>
      </c>
      <c r="AU152" s="223" t="s">
        <v>83</v>
      </c>
      <c r="AV152" s="14" t="s">
        <v>83</v>
      </c>
      <c r="AW152" s="14" t="s">
        <v>30</v>
      </c>
      <c r="AX152" s="14" t="s">
        <v>81</v>
      </c>
      <c r="AY152" s="223" t="s">
        <v>173</v>
      </c>
    </row>
    <row r="153" spans="1:65" s="2" customFormat="1" ht="37.9" customHeight="1">
      <c r="A153" s="34"/>
      <c r="B153" s="35"/>
      <c r="C153" s="188" t="s">
        <v>227</v>
      </c>
      <c r="D153" s="188" t="s">
        <v>175</v>
      </c>
      <c r="E153" s="189" t="s">
        <v>526</v>
      </c>
      <c r="F153" s="190" t="s">
        <v>527</v>
      </c>
      <c r="G153" s="191" t="s">
        <v>206</v>
      </c>
      <c r="H153" s="192">
        <v>3.182</v>
      </c>
      <c r="I153" s="193"/>
      <c r="J153" s="194">
        <f>ROUND(I153*H153,2)</f>
        <v>0</v>
      </c>
      <c r="K153" s="195"/>
      <c r="L153" s="39"/>
      <c r="M153" s="196" t="s">
        <v>1</v>
      </c>
      <c r="N153" s="197" t="s">
        <v>38</v>
      </c>
      <c r="O153" s="71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0" t="s">
        <v>179</v>
      </c>
      <c r="AT153" s="200" t="s">
        <v>175</v>
      </c>
      <c r="AU153" s="200" t="s">
        <v>83</v>
      </c>
      <c r="AY153" s="17" t="s">
        <v>173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7" t="s">
        <v>81</v>
      </c>
      <c r="BK153" s="201">
        <f>ROUND(I153*H153,2)</f>
        <v>0</v>
      </c>
      <c r="BL153" s="17" t="s">
        <v>179</v>
      </c>
      <c r="BM153" s="200" t="s">
        <v>738</v>
      </c>
    </row>
    <row r="154" spans="1:65" s="2" customFormat="1" ht="16.5" customHeight="1">
      <c r="A154" s="34"/>
      <c r="B154" s="35"/>
      <c r="C154" s="188" t="s">
        <v>233</v>
      </c>
      <c r="D154" s="188" t="s">
        <v>175</v>
      </c>
      <c r="E154" s="189" t="s">
        <v>529</v>
      </c>
      <c r="F154" s="190" t="s">
        <v>530</v>
      </c>
      <c r="G154" s="191" t="s">
        <v>178</v>
      </c>
      <c r="H154" s="192">
        <v>13.704</v>
      </c>
      <c r="I154" s="193"/>
      <c r="J154" s="194">
        <f>ROUND(I154*H154,2)</f>
        <v>0</v>
      </c>
      <c r="K154" s="195"/>
      <c r="L154" s="39"/>
      <c r="M154" s="196" t="s">
        <v>1</v>
      </c>
      <c r="N154" s="197" t="s">
        <v>38</v>
      </c>
      <c r="O154" s="71"/>
      <c r="P154" s="198">
        <f>O154*H154</f>
        <v>0</v>
      </c>
      <c r="Q154" s="198">
        <v>0.00144</v>
      </c>
      <c r="R154" s="198">
        <f>Q154*H154</f>
        <v>0.019733760000000003</v>
      </c>
      <c r="S154" s="198">
        <v>0</v>
      </c>
      <c r="T154" s="19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0" t="s">
        <v>179</v>
      </c>
      <c r="AT154" s="200" t="s">
        <v>175</v>
      </c>
      <c r="AU154" s="200" t="s">
        <v>83</v>
      </c>
      <c r="AY154" s="17" t="s">
        <v>173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7" t="s">
        <v>81</v>
      </c>
      <c r="BK154" s="201">
        <f>ROUND(I154*H154,2)</f>
        <v>0</v>
      </c>
      <c r="BL154" s="17" t="s">
        <v>179</v>
      </c>
      <c r="BM154" s="200" t="s">
        <v>739</v>
      </c>
    </row>
    <row r="155" spans="2:51" s="14" customFormat="1" ht="11.25">
      <c r="B155" s="213"/>
      <c r="C155" s="214"/>
      <c r="D155" s="204" t="s">
        <v>181</v>
      </c>
      <c r="E155" s="215" t="s">
        <v>1</v>
      </c>
      <c r="F155" s="216" t="s">
        <v>740</v>
      </c>
      <c r="G155" s="214"/>
      <c r="H155" s="217">
        <v>13.704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181</v>
      </c>
      <c r="AU155" s="223" t="s">
        <v>83</v>
      </c>
      <c r="AV155" s="14" t="s">
        <v>83</v>
      </c>
      <c r="AW155" s="14" t="s">
        <v>30</v>
      </c>
      <c r="AX155" s="14" t="s">
        <v>81</v>
      </c>
      <c r="AY155" s="223" t="s">
        <v>173</v>
      </c>
    </row>
    <row r="156" spans="1:65" s="2" customFormat="1" ht="16.5" customHeight="1">
      <c r="A156" s="34"/>
      <c r="B156" s="35"/>
      <c r="C156" s="188" t="s">
        <v>238</v>
      </c>
      <c r="D156" s="188" t="s">
        <v>175</v>
      </c>
      <c r="E156" s="189" t="s">
        <v>533</v>
      </c>
      <c r="F156" s="190" t="s">
        <v>534</v>
      </c>
      <c r="G156" s="191" t="s">
        <v>178</v>
      </c>
      <c r="H156" s="192">
        <v>13.704</v>
      </c>
      <c r="I156" s="193"/>
      <c r="J156" s="194">
        <f>ROUND(I156*H156,2)</f>
        <v>0</v>
      </c>
      <c r="K156" s="195"/>
      <c r="L156" s="39"/>
      <c r="M156" s="196" t="s">
        <v>1</v>
      </c>
      <c r="N156" s="197" t="s">
        <v>38</v>
      </c>
      <c r="O156" s="71"/>
      <c r="P156" s="198">
        <f>O156*H156</f>
        <v>0</v>
      </c>
      <c r="Q156" s="198">
        <v>4E-05</v>
      </c>
      <c r="R156" s="198">
        <f>Q156*H156</f>
        <v>0.0005481600000000001</v>
      </c>
      <c r="S156" s="198">
        <v>0</v>
      </c>
      <c r="T156" s="19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0" t="s">
        <v>179</v>
      </c>
      <c r="AT156" s="200" t="s">
        <v>175</v>
      </c>
      <c r="AU156" s="200" t="s">
        <v>83</v>
      </c>
      <c r="AY156" s="17" t="s">
        <v>173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7" t="s">
        <v>81</v>
      </c>
      <c r="BK156" s="201">
        <f>ROUND(I156*H156,2)</f>
        <v>0</v>
      </c>
      <c r="BL156" s="17" t="s">
        <v>179</v>
      </c>
      <c r="BM156" s="200" t="s">
        <v>741</v>
      </c>
    </row>
    <row r="157" spans="1:65" s="2" customFormat="1" ht="24.2" customHeight="1">
      <c r="A157" s="34"/>
      <c r="B157" s="35"/>
      <c r="C157" s="188" t="s">
        <v>243</v>
      </c>
      <c r="D157" s="188" t="s">
        <v>175</v>
      </c>
      <c r="E157" s="189" t="s">
        <v>536</v>
      </c>
      <c r="F157" s="190" t="s">
        <v>537</v>
      </c>
      <c r="G157" s="191" t="s">
        <v>230</v>
      </c>
      <c r="H157" s="192">
        <v>0.318</v>
      </c>
      <c r="I157" s="193"/>
      <c r="J157" s="194">
        <f>ROUND(I157*H157,2)</f>
        <v>0</v>
      </c>
      <c r="K157" s="195"/>
      <c r="L157" s="39"/>
      <c r="M157" s="196" t="s">
        <v>1</v>
      </c>
      <c r="N157" s="197" t="s">
        <v>38</v>
      </c>
      <c r="O157" s="71"/>
      <c r="P157" s="198">
        <f>O157*H157</f>
        <v>0</v>
      </c>
      <c r="Q157" s="198">
        <v>1.0383</v>
      </c>
      <c r="R157" s="198">
        <f>Q157*H157</f>
        <v>0.3301794</v>
      </c>
      <c r="S157" s="198">
        <v>0</v>
      </c>
      <c r="T157" s="19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0" t="s">
        <v>179</v>
      </c>
      <c r="AT157" s="200" t="s">
        <v>175</v>
      </c>
      <c r="AU157" s="200" t="s">
        <v>83</v>
      </c>
      <c r="AY157" s="17" t="s">
        <v>173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7" t="s">
        <v>81</v>
      </c>
      <c r="BK157" s="201">
        <f>ROUND(I157*H157,2)</f>
        <v>0</v>
      </c>
      <c r="BL157" s="17" t="s">
        <v>179</v>
      </c>
      <c r="BM157" s="200" t="s">
        <v>742</v>
      </c>
    </row>
    <row r="158" spans="2:51" s="14" customFormat="1" ht="11.25">
      <c r="B158" s="213"/>
      <c r="C158" s="214"/>
      <c r="D158" s="204" t="s">
        <v>181</v>
      </c>
      <c r="E158" s="215" t="s">
        <v>1</v>
      </c>
      <c r="F158" s="216" t="s">
        <v>743</v>
      </c>
      <c r="G158" s="214"/>
      <c r="H158" s="217">
        <v>0.318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181</v>
      </c>
      <c r="AU158" s="223" t="s">
        <v>83</v>
      </c>
      <c r="AV158" s="14" t="s">
        <v>83</v>
      </c>
      <c r="AW158" s="14" t="s">
        <v>30</v>
      </c>
      <c r="AX158" s="14" t="s">
        <v>81</v>
      </c>
      <c r="AY158" s="223" t="s">
        <v>173</v>
      </c>
    </row>
    <row r="159" spans="2:63" s="12" customFormat="1" ht="22.9" customHeight="1">
      <c r="B159" s="172"/>
      <c r="C159" s="173"/>
      <c r="D159" s="174" t="s">
        <v>72</v>
      </c>
      <c r="E159" s="186" t="s">
        <v>95</v>
      </c>
      <c r="F159" s="186" t="s">
        <v>540</v>
      </c>
      <c r="G159" s="173"/>
      <c r="H159" s="173"/>
      <c r="I159" s="176"/>
      <c r="J159" s="187">
        <f>BK159</f>
        <v>0</v>
      </c>
      <c r="K159" s="173"/>
      <c r="L159" s="178"/>
      <c r="M159" s="179"/>
      <c r="N159" s="180"/>
      <c r="O159" s="180"/>
      <c r="P159" s="181">
        <f>SUM(P160:P185)</f>
        <v>0</v>
      </c>
      <c r="Q159" s="180"/>
      <c r="R159" s="181">
        <f>SUM(R160:R185)</f>
        <v>3.1401284400000002</v>
      </c>
      <c r="S159" s="180"/>
      <c r="T159" s="182">
        <f>SUM(T160:T185)</f>
        <v>0</v>
      </c>
      <c r="AR159" s="183" t="s">
        <v>81</v>
      </c>
      <c r="AT159" s="184" t="s">
        <v>72</v>
      </c>
      <c r="AU159" s="184" t="s">
        <v>81</v>
      </c>
      <c r="AY159" s="183" t="s">
        <v>173</v>
      </c>
      <c r="BK159" s="185">
        <f>SUM(BK160:BK185)</f>
        <v>0</v>
      </c>
    </row>
    <row r="160" spans="1:65" s="2" customFormat="1" ht="16.5" customHeight="1">
      <c r="A160" s="34"/>
      <c r="B160" s="35"/>
      <c r="C160" s="188" t="s">
        <v>248</v>
      </c>
      <c r="D160" s="188" t="s">
        <v>175</v>
      </c>
      <c r="E160" s="189" t="s">
        <v>541</v>
      </c>
      <c r="F160" s="190" t="s">
        <v>542</v>
      </c>
      <c r="G160" s="191" t="s">
        <v>206</v>
      </c>
      <c r="H160" s="192">
        <v>3.104</v>
      </c>
      <c r="I160" s="193"/>
      <c r="J160" s="194">
        <f>ROUND(I160*H160,2)</f>
        <v>0</v>
      </c>
      <c r="K160" s="195"/>
      <c r="L160" s="39"/>
      <c r="M160" s="196" t="s">
        <v>1</v>
      </c>
      <c r="N160" s="197" t="s">
        <v>38</v>
      </c>
      <c r="O160" s="71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0" t="s">
        <v>179</v>
      </c>
      <c r="AT160" s="200" t="s">
        <v>175</v>
      </c>
      <c r="AU160" s="200" t="s">
        <v>83</v>
      </c>
      <c r="AY160" s="17" t="s">
        <v>173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7" t="s">
        <v>81</v>
      </c>
      <c r="BK160" s="201">
        <f>ROUND(I160*H160,2)</f>
        <v>0</v>
      </c>
      <c r="BL160" s="17" t="s">
        <v>179</v>
      </c>
      <c r="BM160" s="200" t="s">
        <v>744</v>
      </c>
    </row>
    <row r="161" spans="2:51" s="14" customFormat="1" ht="11.25">
      <c r="B161" s="213"/>
      <c r="C161" s="214"/>
      <c r="D161" s="204" t="s">
        <v>181</v>
      </c>
      <c r="E161" s="215" t="s">
        <v>1</v>
      </c>
      <c r="F161" s="216" t="s">
        <v>745</v>
      </c>
      <c r="G161" s="214"/>
      <c r="H161" s="217">
        <v>3.104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181</v>
      </c>
      <c r="AU161" s="223" t="s">
        <v>83</v>
      </c>
      <c r="AV161" s="14" t="s">
        <v>83</v>
      </c>
      <c r="AW161" s="14" t="s">
        <v>30</v>
      </c>
      <c r="AX161" s="14" t="s">
        <v>81</v>
      </c>
      <c r="AY161" s="223" t="s">
        <v>173</v>
      </c>
    </row>
    <row r="162" spans="1:65" s="2" customFormat="1" ht="24.2" customHeight="1">
      <c r="A162" s="34"/>
      <c r="B162" s="35"/>
      <c r="C162" s="188" t="s">
        <v>8</v>
      </c>
      <c r="D162" s="188" t="s">
        <v>175</v>
      </c>
      <c r="E162" s="189" t="s">
        <v>545</v>
      </c>
      <c r="F162" s="190" t="s">
        <v>546</v>
      </c>
      <c r="G162" s="191" t="s">
        <v>206</v>
      </c>
      <c r="H162" s="192">
        <v>3.104</v>
      </c>
      <c r="I162" s="193"/>
      <c r="J162" s="194">
        <f>ROUND(I162*H162,2)</f>
        <v>0</v>
      </c>
      <c r="K162" s="195"/>
      <c r="L162" s="39"/>
      <c r="M162" s="196" t="s">
        <v>1</v>
      </c>
      <c r="N162" s="197" t="s">
        <v>38</v>
      </c>
      <c r="O162" s="71"/>
      <c r="P162" s="198">
        <f>O162*H162</f>
        <v>0</v>
      </c>
      <c r="Q162" s="198">
        <v>0.04858</v>
      </c>
      <c r="R162" s="198">
        <f>Q162*H162</f>
        <v>0.15079232</v>
      </c>
      <c r="S162" s="198">
        <v>0</v>
      </c>
      <c r="T162" s="19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0" t="s">
        <v>179</v>
      </c>
      <c r="AT162" s="200" t="s">
        <v>175</v>
      </c>
      <c r="AU162" s="200" t="s">
        <v>83</v>
      </c>
      <c r="AY162" s="17" t="s">
        <v>173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7" t="s">
        <v>81</v>
      </c>
      <c r="BK162" s="201">
        <f>ROUND(I162*H162,2)</f>
        <v>0</v>
      </c>
      <c r="BL162" s="17" t="s">
        <v>179</v>
      </c>
      <c r="BM162" s="200" t="s">
        <v>746</v>
      </c>
    </row>
    <row r="163" spans="1:65" s="2" customFormat="1" ht="16.5" customHeight="1">
      <c r="A163" s="34"/>
      <c r="B163" s="35"/>
      <c r="C163" s="188" t="s">
        <v>258</v>
      </c>
      <c r="D163" s="188" t="s">
        <v>175</v>
      </c>
      <c r="E163" s="189" t="s">
        <v>548</v>
      </c>
      <c r="F163" s="190" t="s">
        <v>549</v>
      </c>
      <c r="G163" s="191" t="s">
        <v>178</v>
      </c>
      <c r="H163" s="192">
        <v>16.258</v>
      </c>
      <c r="I163" s="193"/>
      <c r="J163" s="194">
        <f>ROUND(I163*H163,2)</f>
        <v>0</v>
      </c>
      <c r="K163" s="195"/>
      <c r="L163" s="39"/>
      <c r="M163" s="196" t="s">
        <v>1</v>
      </c>
      <c r="N163" s="197" t="s">
        <v>38</v>
      </c>
      <c r="O163" s="71"/>
      <c r="P163" s="198">
        <f>O163*H163</f>
        <v>0</v>
      </c>
      <c r="Q163" s="198">
        <v>0.04174</v>
      </c>
      <c r="R163" s="198">
        <f>Q163*H163</f>
        <v>0.67860892</v>
      </c>
      <c r="S163" s="198">
        <v>0</v>
      </c>
      <c r="T163" s="19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0" t="s">
        <v>179</v>
      </c>
      <c r="AT163" s="200" t="s">
        <v>175</v>
      </c>
      <c r="AU163" s="200" t="s">
        <v>83</v>
      </c>
      <c r="AY163" s="17" t="s">
        <v>173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7" t="s">
        <v>81</v>
      </c>
      <c r="BK163" s="201">
        <f>ROUND(I163*H163,2)</f>
        <v>0</v>
      </c>
      <c r="BL163" s="17" t="s">
        <v>179</v>
      </c>
      <c r="BM163" s="200" t="s">
        <v>747</v>
      </c>
    </row>
    <row r="164" spans="2:51" s="14" customFormat="1" ht="11.25">
      <c r="B164" s="213"/>
      <c r="C164" s="214"/>
      <c r="D164" s="204" t="s">
        <v>181</v>
      </c>
      <c r="E164" s="215" t="s">
        <v>1</v>
      </c>
      <c r="F164" s="216" t="s">
        <v>748</v>
      </c>
      <c r="G164" s="214"/>
      <c r="H164" s="217">
        <v>16.258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181</v>
      </c>
      <c r="AU164" s="223" t="s">
        <v>83</v>
      </c>
      <c r="AV164" s="14" t="s">
        <v>83</v>
      </c>
      <c r="AW164" s="14" t="s">
        <v>30</v>
      </c>
      <c r="AX164" s="14" t="s">
        <v>81</v>
      </c>
      <c r="AY164" s="223" t="s">
        <v>173</v>
      </c>
    </row>
    <row r="165" spans="1:65" s="2" customFormat="1" ht="16.5" customHeight="1">
      <c r="A165" s="34"/>
      <c r="B165" s="35"/>
      <c r="C165" s="188" t="s">
        <v>263</v>
      </c>
      <c r="D165" s="188" t="s">
        <v>175</v>
      </c>
      <c r="E165" s="189" t="s">
        <v>552</v>
      </c>
      <c r="F165" s="190" t="s">
        <v>553</v>
      </c>
      <c r="G165" s="191" t="s">
        <v>178</v>
      </c>
      <c r="H165" s="192">
        <v>16.258</v>
      </c>
      <c r="I165" s="193"/>
      <c r="J165" s="194">
        <f>ROUND(I165*H165,2)</f>
        <v>0</v>
      </c>
      <c r="K165" s="195"/>
      <c r="L165" s="39"/>
      <c r="M165" s="196" t="s">
        <v>1</v>
      </c>
      <c r="N165" s="197" t="s">
        <v>38</v>
      </c>
      <c r="O165" s="71"/>
      <c r="P165" s="198">
        <f>O165*H165</f>
        <v>0</v>
      </c>
      <c r="Q165" s="198">
        <v>2E-05</v>
      </c>
      <c r="R165" s="198">
        <f>Q165*H165</f>
        <v>0.00032516</v>
      </c>
      <c r="S165" s="198">
        <v>0</v>
      </c>
      <c r="T165" s="19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0" t="s">
        <v>179</v>
      </c>
      <c r="AT165" s="200" t="s">
        <v>175</v>
      </c>
      <c r="AU165" s="200" t="s">
        <v>83</v>
      </c>
      <c r="AY165" s="17" t="s">
        <v>173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7" t="s">
        <v>81</v>
      </c>
      <c r="BK165" s="201">
        <f>ROUND(I165*H165,2)</f>
        <v>0</v>
      </c>
      <c r="BL165" s="17" t="s">
        <v>179</v>
      </c>
      <c r="BM165" s="200" t="s">
        <v>749</v>
      </c>
    </row>
    <row r="166" spans="1:65" s="2" customFormat="1" ht="16.5" customHeight="1">
      <c r="A166" s="34"/>
      <c r="B166" s="35"/>
      <c r="C166" s="188" t="s">
        <v>269</v>
      </c>
      <c r="D166" s="188" t="s">
        <v>175</v>
      </c>
      <c r="E166" s="189" t="s">
        <v>555</v>
      </c>
      <c r="F166" s="190" t="s">
        <v>556</v>
      </c>
      <c r="G166" s="191" t="s">
        <v>230</v>
      </c>
      <c r="H166" s="192">
        <v>0.31</v>
      </c>
      <c r="I166" s="193"/>
      <c r="J166" s="194">
        <f>ROUND(I166*H166,2)</f>
        <v>0</v>
      </c>
      <c r="K166" s="195"/>
      <c r="L166" s="39"/>
      <c r="M166" s="196" t="s">
        <v>1</v>
      </c>
      <c r="N166" s="197" t="s">
        <v>38</v>
      </c>
      <c r="O166" s="71"/>
      <c r="P166" s="198">
        <f>O166*H166</f>
        <v>0</v>
      </c>
      <c r="Q166" s="198">
        <v>1.04877</v>
      </c>
      <c r="R166" s="198">
        <f>Q166*H166</f>
        <v>0.3251187</v>
      </c>
      <c r="S166" s="198">
        <v>0</v>
      </c>
      <c r="T166" s="19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0" t="s">
        <v>179</v>
      </c>
      <c r="AT166" s="200" t="s">
        <v>175</v>
      </c>
      <c r="AU166" s="200" t="s">
        <v>83</v>
      </c>
      <c r="AY166" s="17" t="s">
        <v>173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7" t="s">
        <v>81</v>
      </c>
      <c r="BK166" s="201">
        <f>ROUND(I166*H166,2)</f>
        <v>0</v>
      </c>
      <c r="BL166" s="17" t="s">
        <v>179</v>
      </c>
      <c r="BM166" s="200" t="s">
        <v>750</v>
      </c>
    </row>
    <row r="167" spans="2:51" s="14" customFormat="1" ht="11.25">
      <c r="B167" s="213"/>
      <c r="C167" s="214"/>
      <c r="D167" s="204" t="s">
        <v>181</v>
      </c>
      <c r="E167" s="215" t="s">
        <v>1</v>
      </c>
      <c r="F167" s="216" t="s">
        <v>751</v>
      </c>
      <c r="G167" s="214"/>
      <c r="H167" s="217">
        <v>0.31</v>
      </c>
      <c r="I167" s="218"/>
      <c r="J167" s="214"/>
      <c r="K167" s="214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181</v>
      </c>
      <c r="AU167" s="223" t="s">
        <v>83</v>
      </c>
      <c r="AV167" s="14" t="s">
        <v>83</v>
      </c>
      <c r="AW167" s="14" t="s">
        <v>30</v>
      </c>
      <c r="AX167" s="14" t="s">
        <v>81</v>
      </c>
      <c r="AY167" s="223" t="s">
        <v>173</v>
      </c>
    </row>
    <row r="168" spans="1:65" s="2" customFormat="1" ht="16.5" customHeight="1">
      <c r="A168" s="34"/>
      <c r="B168" s="35"/>
      <c r="C168" s="188" t="s">
        <v>275</v>
      </c>
      <c r="D168" s="188" t="s">
        <v>175</v>
      </c>
      <c r="E168" s="189" t="s">
        <v>559</v>
      </c>
      <c r="F168" s="190" t="s">
        <v>560</v>
      </c>
      <c r="G168" s="191" t="s">
        <v>561</v>
      </c>
      <c r="H168" s="192">
        <v>1</v>
      </c>
      <c r="I168" s="193"/>
      <c r="J168" s="194">
        <f>ROUND(I168*H168,2)</f>
        <v>0</v>
      </c>
      <c r="K168" s="195"/>
      <c r="L168" s="39"/>
      <c r="M168" s="196" t="s">
        <v>1</v>
      </c>
      <c r="N168" s="197" t="s">
        <v>38</v>
      </c>
      <c r="O168" s="71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0" t="s">
        <v>179</v>
      </c>
      <c r="AT168" s="200" t="s">
        <v>175</v>
      </c>
      <c r="AU168" s="200" t="s">
        <v>83</v>
      </c>
      <c r="AY168" s="17" t="s">
        <v>173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7" t="s">
        <v>81</v>
      </c>
      <c r="BK168" s="201">
        <f>ROUND(I168*H168,2)</f>
        <v>0</v>
      </c>
      <c r="BL168" s="17" t="s">
        <v>179</v>
      </c>
      <c r="BM168" s="200" t="s">
        <v>752</v>
      </c>
    </row>
    <row r="169" spans="1:65" s="2" customFormat="1" ht="24.2" customHeight="1">
      <c r="A169" s="34"/>
      <c r="B169" s="35"/>
      <c r="C169" s="188" t="s">
        <v>280</v>
      </c>
      <c r="D169" s="188" t="s">
        <v>175</v>
      </c>
      <c r="E169" s="189" t="s">
        <v>563</v>
      </c>
      <c r="F169" s="190" t="s">
        <v>564</v>
      </c>
      <c r="G169" s="191" t="s">
        <v>178</v>
      </c>
      <c r="H169" s="192">
        <v>23.76</v>
      </c>
      <c r="I169" s="193"/>
      <c r="J169" s="194">
        <f>ROUND(I169*H169,2)</f>
        <v>0</v>
      </c>
      <c r="K169" s="195"/>
      <c r="L169" s="39"/>
      <c r="M169" s="196" t="s">
        <v>1</v>
      </c>
      <c r="N169" s="197" t="s">
        <v>38</v>
      </c>
      <c r="O169" s="71"/>
      <c r="P169" s="198">
        <f>O169*H169</f>
        <v>0</v>
      </c>
      <c r="Q169" s="198">
        <v>0.06043</v>
      </c>
      <c r="R169" s="198">
        <f>Q169*H169</f>
        <v>1.4358168</v>
      </c>
      <c r="S169" s="198">
        <v>0</v>
      </c>
      <c r="T169" s="19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0" t="s">
        <v>179</v>
      </c>
      <c r="AT169" s="200" t="s">
        <v>175</v>
      </c>
      <c r="AU169" s="200" t="s">
        <v>83</v>
      </c>
      <c r="AY169" s="17" t="s">
        <v>173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7" t="s">
        <v>81</v>
      </c>
      <c r="BK169" s="201">
        <f>ROUND(I169*H169,2)</f>
        <v>0</v>
      </c>
      <c r="BL169" s="17" t="s">
        <v>179</v>
      </c>
      <c r="BM169" s="200" t="s">
        <v>753</v>
      </c>
    </row>
    <row r="170" spans="2:51" s="14" customFormat="1" ht="11.25">
      <c r="B170" s="213"/>
      <c r="C170" s="214"/>
      <c r="D170" s="204" t="s">
        <v>181</v>
      </c>
      <c r="E170" s="215" t="s">
        <v>1</v>
      </c>
      <c r="F170" s="216" t="s">
        <v>754</v>
      </c>
      <c r="G170" s="214"/>
      <c r="H170" s="217">
        <v>23.76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181</v>
      </c>
      <c r="AU170" s="223" t="s">
        <v>83</v>
      </c>
      <c r="AV170" s="14" t="s">
        <v>83</v>
      </c>
      <c r="AW170" s="14" t="s">
        <v>30</v>
      </c>
      <c r="AX170" s="14" t="s">
        <v>81</v>
      </c>
      <c r="AY170" s="223" t="s">
        <v>173</v>
      </c>
    </row>
    <row r="171" spans="1:65" s="2" customFormat="1" ht="16.5" customHeight="1">
      <c r="A171" s="34"/>
      <c r="B171" s="35"/>
      <c r="C171" s="188" t="s">
        <v>7</v>
      </c>
      <c r="D171" s="188" t="s">
        <v>175</v>
      </c>
      <c r="E171" s="189" t="s">
        <v>567</v>
      </c>
      <c r="F171" s="190" t="s">
        <v>568</v>
      </c>
      <c r="G171" s="191" t="s">
        <v>206</v>
      </c>
      <c r="H171" s="192">
        <v>4.979</v>
      </c>
      <c r="I171" s="193"/>
      <c r="J171" s="194">
        <f>ROUND(I171*H171,2)</f>
        <v>0</v>
      </c>
      <c r="K171" s="195"/>
      <c r="L171" s="39"/>
      <c r="M171" s="196" t="s">
        <v>1</v>
      </c>
      <c r="N171" s="197" t="s">
        <v>38</v>
      </c>
      <c r="O171" s="71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0" t="s">
        <v>179</v>
      </c>
      <c r="AT171" s="200" t="s">
        <v>175</v>
      </c>
      <c r="AU171" s="200" t="s">
        <v>83</v>
      </c>
      <c r="AY171" s="17" t="s">
        <v>173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7" t="s">
        <v>81</v>
      </c>
      <c r="BK171" s="201">
        <f>ROUND(I171*H171,2)</f>
        <v>0</v>
      </c>
      <c r="BL171" s="17" t="s">
        <v>179</v>
      </c>
      <c r="BM171" s="200" t="s">
        <v>755</v>
      </c>
    </row>
    <row r="172" spans="2:51" s="14" customFormat="1" ht="11.25">
      <c r="B172" s="213"/>
      <c r="C172" s="214"/>
      <c r="D172" s="204" t="s">
        <v>181</v>
      </c>
      <c r="E172" s="215" t="s">
        <v>1</v>
      </c>
      <c r="F172" s="216" t="s">
        <v>756</v>
      </c>
      <c r="G172" s="214"/>
      <c r="H172" s="217">
        <v>1.987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181</v>
      </c>
      <c r="AU172" s="223" t="s">
        <v>83</v>
      </c>
      <c r="AV172" s="14" t="s">
        <v>83</v>
      </c>
      <c r="AW172" s="14" t="s">
        <v>30</v>
      </c>
      <c r="AX172" s="14" t="s">
        <v>73</v>
      </c>
      <c r="AY172" s="223" t="s">
        <v>173</v>
      </c>
    </row>
    <row r="173" spans="2:51" s="14" customFormat="1" ht="11.25">
      <c r="B173" s="213"/>
      <c r="C173" s="214"/>
      <c r="D173" s="204" t="s">
        <v>181</v>
      </c>
      <c r="E173" s="215" t="s">
        <v>1</v>
      </c>
      <c r="F173" s="216" t="s">
        <v>757</v>
      </c>
      <c r="G173" s="214"/>
      <c r="H173" s="217">
        <v>1.858</v>
      </c>
      <c r="I173" s="218"/>
      <c r="J173" s="214"/>
      <c r="K173" s="214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181</v>
      </c>
      <c r="AU173" s="223" t="s">
        <v>83</v>
      </c>
      <c r="AV173" s="14" t="s">
        <v>83</v>
      </c>
      <c r="AW173" s="14" t="s">
        <v>30</v>
      </c>
      <c r="AX173" s="14" t="s">
        <v>73</v>
      </c>
      <c r="AY173" s="223" t="s">
        <v>173</v>
      </c>
    </row>
    <row r="174" spans="2:51" s="14" customFormat="1" ht="11.25">
      <c r="B174" s="213"/>
      <c r="C174" s="214"/>
      <c r="D174" s="204" t="s">
        <v>181</v>
      </c>
      <c r="E174" s="215" t="s">
        <v>1</v>
      </c>
      <c r="F174" s="216" t="s">
        <v>758</v>
      </c>
      <c r="G174" s="214"/>
      <c r="H174" s="217">
        <v>1.134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181</v>
      </c>
      <c r="AU174" s="223" t="s">
        <v>83</v>
      </c>
      <c r="AV174" s="14" t="s">
        <v>83</v>
      </c>
      <c r="AW174" s="14" t="s">
        <v>30</v>
      </c>
      <c r="AX174" s="14" t="s">
        <v>73</v>
      </c>
      <c r="AY174" s="223" t="s">
        <v>173</v>
      </c>
    </row>
    <row r="175" spans="2:51" s="15" customFormat="1" ht="11.25">
      <c r="B175" s="235"/>
      <c r="C175" s="236"/>
      <c r="D175" s="204" t="s">
        <v>181</v>
      </c>
      <c r="E175" s="237" t="s">
        <v>1</v>
      </c>
      <c r="F175" s="238" t="s">
        <v>274</v>
      </c>
      <c r="G175" s="236"/>
      <c r="H175" s="239">
        <v>4.979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181</v>
      </c>
      <c r="AU175" s="245" t="s">
        <v>83</v>
      </c>
      <c r="AV175" s="15" t="s">
        <v>179</v>
      </c>
      <c r="AW175" s="15" t="s">
        <v>30</v>
      </c>
      <c r="AX175" s="15" t="s">
        <v>81</v>
      </c>
      <c r="AY175" s="245" t="s">
        <v>173</v>
      </c>
    </row>
    <row r="176" spans="1:65" s="2" customFormat="1" ht="24.2" customHeight="1">
      <c r="A176" s="34"/>
      <c r="B176" s="35"/>
      <c r="C176" s="188" t="s">
        <v>292</v>
      </c>
      <c r="D176" s="188" t="s">
        <v>175</v>
      </c>
      <c r="E176" s="189" t="s">
        <v>571</v>
      </c>
      <c r="F176" s="190" t="s">
        <v>572</v>
      </c>
      <c r="G176" s="191" t="s">
        <v>206</v>
      </c>
      <c r="H176" s="192">
        <v>4.979</v>
      </c>
      <c r="I176" s="193"/>
      <c r="J176" s="194">
        <f>ROUND(I176*H176,2)</f>
        <v>0</v>
      </c>
      <c r="K176" s="195"/>
      <c r="L176" s="39"/>
      <c r="M176" s="196" t="s">
        <v>1</v>
      </c>
      <c r="N176" s="197" t="s">
        <v>38</v>
      </c>
      <c r="O176" s="71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0" t="s">
        <v>179</v>
      </c>
      <c r="AT176" s="200" t="s">
        <v>175</v>
      </c>
      <c r="AU176" s="200" t="s">
        <v>83</v>
      </c>
      <c r="AY176" s="17" t="s">
        <v>173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7" t="s">
        <v>81</v>
      </c>
      <c r="BK176" s="201">
        <f>ROUND(I176*H176,2)</f>
        <v>0</v>
      </c>
      <c r="BL176" s="17" t="s">
        <v>179</v>
      </c>
      <c r="BM176" s="200" t="s">
        <v>759</v>
      </c>
    </row>
    <row r="177" spans="1:65" s="2" customFormat="1" ht="24.2" customHeight="1">
      <c r="A177" s="34"/>
      <c r="B177" s="35"/>
      <c r="C177" s="188" t="s">
        <v>297</v>
      </c>
      <c r="D177" s="188" t="s">
        <v>175</v>
      </c>
      <c r="E177" s="189" t="s">
        <v>574</v>
      </c>
      <c r="F177" s="190" t="s">
        <v>575</v>
      </c>
      <c r="G177" s="191" t="s">
        <v>178</v>
      </c>
      <c r="H177" s="192">
        <v>14.756</v>
      </c>
      <c r="I177" s="193"/>
      <c r="J177" s="194">
        <f>ROUND(I177*H177,2)</f>
        <v>0</v>
      </c>
      <c r="K177" s="195"/>
      <c r="L177" s="39"/>
      <c r="M177" s="196" t="s">
        <v>1</v>
      </c>
      <c r="N177" s="197" t="s">
        <v>38</v>
      </c>
      <c r="O177" s="71"/>
      <c r="P177" s="198">
        <f>O177*H177</f>
        <v>0</v>
      </c>
      <c r="Q177" s="198">
        <v>0.00181</v>
      </c>
      <c r="R177" s="198">
        <f>Q177*H177</f>
        <v>0.02670836</v>
      </c>
      <c r="S177" s="198">
        <v>0</v>
      </c>
      <c r="T177" s="19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0" t="s">
        <v>179</v>
      </c>
      <c r="AT177" s="200" t="s">
        <v>175</v>
      </c>
      <c r="AU177" s="200" t="s">
        <v>83</v>
      </c>
      <c r="AY177" s="17" t="s">
        <v>173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7" t="s">
        <v>81</v>
      </c>
      <c r="BK177" s="201">
        <f>ROUND(I177*H177,2)</f>
        <v>0</v>
      </c>
      <c r="BL177" s="17" t="s">
        <v>179</v>
      </c>
      <c r="BM177" s="200" t="s">
        <v>760</v>
      </c>
    </row>
    <row r="178" spans="2:51" s="14" customFormat="1" ht="11.25">
      <c r="B178" s="213"/>
      <c r="C178" s="214"/>
      <c r="D178" s="204" t="s">
        <v>181</v>
      </c>
      <c r="E178" s="215" t="s">
        <v>1</v>
      </c>
      <c r="F178" s="216" t="s">
        <v>761</v>
      </c>
      <c r="G178" s="214"/>
      <c r="H178" s="217">
        <v>5.704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181</v>
      </c>
      <c r="AU178" s="223" t="s">
        <v>83</v>
      </c>
      <c r="AV178" s="14" t="s">
        <v>83</v>
      </c>
      <c r="AW178" s="14" t="s">
        <v>30</v>
      </c>
      <c r="AX178" s="14" t="s">
        <v>73</v>
      </c>
      <c r="AY178" s="223" t="s">
        <v>173</v>
      </c>
    </row>
    <row r="179" spans="2:51" s="14" customFormat="1" ht="11.25">
      <c r="B179" s="213"/>
      <c r="C179" s="214"/>
      <c r="D179" s="204" t="s">
        <v>181</v>
      </c>
      <c r="E179" s="215" t="s">
        <v>1</v>
      </c>
      <c r="F179" s="216" t="s">
        <v>762</v>
      </c>
      <c r="G179" s="214"/>
      <c r="H179" s="217">
        <v>5.332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181</v>
      </c>
      <c r="AU179" s="223" t="s">
        <v>83</v>
      </c>
      <c r="AV179" s="14" t="s">
        <v>83</v>
      </c>
      <c r="AW179" s="14" t="s">
        <v>30</v>
      </c>
      <c r="AX179" s="14" t="s">
        <v>73</v>
      </c>
      <c r="AY179" s="223" t="s">
        <v>173</v>
      </c>
    </row>
    <row r="180" spans="2:51" s="14" customFormat="1" ht="11.25">
      <c r="B180" s="213"/>
      <c r="C180" s="214"/>
      <c r="D180" s="204" t="s">
        <v>181</v>
      </c>
      <c r="E180" s="215" t="s">
        <v>1</v>
      </c>
      <c r="F180" s="216" t="s">
        <v>763</v>
      </c>
      <c r="G180" s="214"/>
      <c r="H180" s="217">
        <v>3.72</v>
      </c>
      <c r="I180" s="218"/>
      <c r="J180" s="214"/>
      <c r="K180" s="214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181</v>
      </c>
      <c r="AU180" s="223" t="s">
        <v>83</v>
      </c>
      <c r="AV180" s="14" t="s">
        <v>83</v>
      </c>
      <c r="AW180" s="14" t="s">
        <v>30</v>
      </c>
      <c r="AX180" s="14" t="s">
        <v>73</v>
      </c>
      <c r="AY180" s="223" t="s">
        <v>173</v>
      </c>
    </row>
    <row r="181" spans="2:51" s="15" customFormat="1" ht="11.25">
      <c r="B181" s="235"/>
      <c r="C181" s="236"/>
      <c r="D181" s="204" t="s">
        <v>181</v>
      </c>
      <c r="E181" s="237" t="s">
        <v>1</v>
      </c>
      <c r="F181" s="238" t="s">
        <v>274</v>
      </c>
      <c r="G181" s="236"/>
      <c r="H181" s="239">
        <v>14.756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181</v>
      </c>
      <c r="AU181" s="245" t="s">
        <v>83</v>
      </c>
      <c r="AV181" s="15" t="s">
        <v>179</v>
      </c>
      <c r="AW181" s="15" t="s">
        <v>30</v>
      </c>
      <c r="AX181" s="15" t="s">
        <v>81</v>
      </c>
      <c r="AY181" s="245" t="s">
        <v>173</v>
      </c>
    </row>
    <row r="182" spans="1:65" s="2" customFormat="1" ht="24.2" customHeight="1">
      <c r="A182" s="34"/>
      <c r="B182" s="35"/>
      <c r="C182" s="188" t="s">
        <v>302</v>
      </c>
      <c r="D182" s="188" t="s">
        <v>175</v>
      </c>
      <c r="E182" s="189" t="s">
        <v>578</v>
      </c>
      <c r="F182" s="190" t="s">
        <v>579</v>
      </c>
      <c r="G182" s="191" t="s">
        <v>178</v>
      </c>
      <c r="H182" s="192">
        <v>14.756</v>
      </c>
      <c r="I182" s="193"/>
      <c r="J182" s="194">
        <f>ROUND(I182*H182,2)</f>
        <v>0</v>
      </c>
      <c r="K182" s="195"/>
      <c r="L182" s="39"/>
      <c r="M182" s="196" t="s">
        <v>1</v>
      </c>
      <c r="N182" s="197" t="s">
        <v>38</v>
      </c>
      <c r="O182" s="71"/>
      <c r="P182" s="198">
        <f>O182*H182</f>
        <v>0</v>
      </c>
      <c r="Q182" s="198">
        <v>4E-05</v>
      </c>
      <c r="R182" s="198">
        <f>Q182*H182</f>
        <v>0.00059024</v>
      </c>
      <c r="S182" s="198">
        <v>0</v>
      </c>
      <c r="T182" s="19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0" t="s">
        <v>179</v>
      </c>
      <c r="AT182" s="200" t="s">
        <v>175</v>
      </c>
      <c r="AU182" s="200" t="s">
        <v>83</v>
      </c>
      <c r="AY182" s="17" t="s">
        <v>173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7" t="s">
        <v>81</v>
      </c>
      <c r="BK182" s="201">
        <f>ROUND(I182*H182,2)</f>
        <v>0</v>
      </c>
      <c r="BL182" s="17" t="s">
        <v>179</v>
      </c>
      <c r="BM182" s="200" t="s">
        <v>764</v>
      </c>
    </row>
    <row r="183" spans="1:65" s="2" customFormat="1" ht="21.75" customHeight="1">
      <c r="A183" s="34"/>
      <c r="B183" s="35"/>
      <c r="C183" s="188" t="s">
        <v>307</v>
      </c>
      <c r="D183" s="188" t="s">
        <v>175</v>
      </c>
      <c r="E183" s="189" t="s">
        <v>581</v>
      </c>
      <c r="F183" s="190" t="s">
        <v>582</v>
      </c>
      <c r="G183" s="191" t="s">
        <v>230</v>
      </c>
      <c r="H183" s="192">
        <v>0.498</v>
      </c>
      <c r="I183" s="193"/>
      <c r="J183" s="194">
        <f>ROUND(I183*H183,2)</f>
        <v>0</v>
      </c>
      <c r="K183" s="195"/>
      <c r="L183" s="39"/>
      <c r="M183" s="196" t="s">
        <v>1</v>
      </c>
      <c r="N183" s="197" t="s">
        <v>38</v>
      </c>
      <c r="O183" s="71"/>
      <c r="P183" s="198">
        <f>O183*H183</f>
        <v>0</v>
      </c>
      <c r="Q183" s="198">
        <v>1.04853</v>
      </c>
      <c r="R183" s="198">
        <f>Q183*H183</f>
        <v>0.52216794</v>
      </c>
      <c r="S183" s="198">
        <v>0</v>
      </c>
      <c r="T183" s="19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0" t="s">
        <v>179</v>
      </c>
      <c r="AT183" s="200" t="s">
        <v>175</v>
      </c>
      <c r="AU183" s="200" t="s">
        <v>83</v>
      </c>
      <c r="AY183" s="17" t="s">
        <v>173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7" t="s">
        <v>81</v>
      </c>
      <c r="BK183" s="201">
        <f>ROUND(I183*H183,2)</f>
        <v>0</v>
      </c>
      <c r="BL183" s="17" t="s">
        <v>179</v>
      </c>
      <c r="BM183" s="200" t="s">
        <v>765</v>
      </c>
    </row>
    <row r="184" spans="2:51" s="14" customFormat="1" ht="11.25">
      <c r="B184" s="213"/>
      <c r="C184" s="214"/>
      <c r="D184" s="204" t="s">
        <v>181</v>
      </c>
      <c r="E184" s="215" t="s">
        <v>1</v>
      </c>
      <c r="F184" s="216" t="s">
        <v>766</v>
      </c>
      <c r="G184" s="214"/>
      <c r="H184" s="217">
        <v>0.498</v>
      </c>
      <c r="I184" s="218"/>
      <c r="J184" s="214"/>
      <c r="K184" s="214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181</v>
      </c>
      <c r="AU184" s="223" t="s">
        <v>83</v>
      </c>
      <c r="AV184" s="14" t="s">
        <v>83</v>
      </c>
      <c r="AW184" s="14" t="s">
        <v>30</v>
      </c>
      <c r="AX184" s="14" t="s">
        <v>81</v>
      </c>
      <c r="AY184" s="223" t="s">
        <v>173</v>
      </c>
    </row>
    <row r="185" spans="1:65" s="2" customFormat="1" ht="24.2" customHeight="1">
      <c r="A185" s="34"/>
      <c r="B185" s="35"/>
      <c r="C185" s="188" t="s">
        <v>311</v>
      </c>
      <c r="D185" s="188" t="s">
        <v>175</v>
      </c>
      <c r="E185" s="189" t="s">
        <v>585</v>
      </c>
      <c r="F185" s="190" t="s">
        <v>767</v>
      </c>
      <c r="G185" s="191" t="s">
        <v>364</v>
      </c>
      <c r="H185" s="192">
        <v>5</v>
      </c>
      <c r="I185" s="193"/>
      <c r="J185" s="194">
        <f>ROUND(I185*H185,2)</f>
        <v>0</v>
      </c>
      <c r="K185" s="195"/>
      <c r="L185" s="39"/>
      <c r="M185" s="196" t="s">
        <v>1</v>
      </c>
      <c r="N185" s="197" t="s">
        <v>38</v>
      </c>
      <c r="O185" s="71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0" t="s">
        <v>179</v>
      </c>
      <c r="AT185" s="200" t="s">
        <v>175</v>
      </c>
      <c r="AU185" s="200" t="s">
        <v>83</v>
      </c>
      <c r="AY185" s="17" t="s">
        <v>173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7" t="s">
        <v>81</v>
      </c>
      <c r="BK185" s="201">
        <f>ROUND(I185*H185,2)</f>
        <v>0</v>
      </c>
      <c r="BL185" s="17" t="s">
        <v>179</v>
      </c>
      <c r="BM185" s="200" t="s">
        <v>768</v>
      </c>
    </row>
    <row r="186" spans="2:63" s="12" customFormat="1" ht="22.9" customHeight="1">
      <c r="B186" s="172"/>
      <c r="C186" s="173"/>
      <c r="D186" s="174" t="s">
        <v>72</v>
      </c>
      <c r="E186" s="186" t="s">
        <v>179</v>
      </c>
      <c r="F186" s="186" t="s">
        <v>279</v>
      </c>
      <c r="G186" s="173"/>
      <c r="H186" s="173"/>
      <c r="I186" s="176"/>
      <c r="J186" s="187">
        <f>BK186</f>
        <v>0</v>
      </c>
      <c r="K186" s="173"/>
      <c r="L186" s="178"/>
      <c r="M186" s="179"/>
      <c r="N186" s="180"/>
      <c r="O186" s="180"/>
      <c r="P186" s="181">
        <f>SUM(P187:P195)</f>
        <v>0</v>
      </c>
      <c r="Q186" s="180"/>
      <c r="R186" s="181">
        <f>SUM(R187:R195)</f>
        <v>0.23419985</v>
      </c>
      <c r="S186" s="180"/>
      <c r="T186" s="182">
        <f>SUM(T187:T195)</f>
        <v>0</v>
      </c>
      <c r="AR186" s="183" t="s">
        <v>81</v>
      </c>
      <c r="AT186" s="184" t="s">
        <v>72</v>
      </c>
      <c r="AU186" s="184" t="s">
        <v>81</v>
      </c>
      <c r="AY186" s="183" t="s">
        <v>173</v>
      </c>
      <c r="BK186" s="185">
        <f>SUM(BK187:BK195)</f>
        <v>0</v>
      </c>
    </row>
    <row r="187" spans="1:65" s="2" customFormat="1" ht="16.5" customHeight="1">
      <c r="A187" s="34"/>
      <c r="B187" s="35"/>
      <c r="C187" s="188" t="s">
        <v>315</v>
      </c>
      <c r="D187" s="188" t="s">
        <v>175</v>
      </c>
      <c r="E187" s="189" t="s">
        <v>591</v>
      </c>
      <c r="F187" s="190" t="s">
        <v>592</v>
      </c>
      <c r="G187" s="191" t="s">
        <v>261</v>
      </c>
      <c r="H187" s="192">
        <v>10.8</v>
      </c>
      <c r="I187" s="193"/>
      <c r="J187" s="194">
        <f>ROUND(I187*H187,2)</f>
        <v>0</v>
      </c>
      <c r="K187" s="195"/>
      <c r="L187" s="39"/>
      <c r="M187" s="196" t="s">
        <v>1</v>
      </c>
      <c r="N187" s="197" t="s">
        <v>38</v>
      </c>
      <c r="O187" s="71"/>
      <c r="P187" s="198">
        <f>O187*H187</f>
        <v>0</v>
      </c>
      <c r="Q187" s="198">
        <v>0.00099</v>
      </c>
      <c r="R187" s="198">
        <f>Q187*H187</f>
        <v>0.010692</v>
      </c>
      <c r="S187" s="198">
        <v>0</v>
      </c>
      <c r="T187" s="19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0" t="s">
        <v>179</v>
      </c>
      <c r="AT187" s="200" t="s">
        <v>175</v>
      </c>
      <c r="AU187" s="200" t="s">
        <v>83</v>
      </c>
      <c r="AY187" s="17" t="s">
        <v>173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17" t="s">
        <v>81</v>
      </c>
      <c r="BK187" s="201">
        <f>ROUND(I187*H187,2)</f>
        <v>0</v>
      </c>
      <c r="BL187" s="17" t="s">
        <v>179</v>
      </c>
      <c r="BM187" s="200" t="s">
        <v>769</v>
      </c>
    </row>
    <row r="188" spans="2:51" s="14" customFormat="1" ht="11.25">
      <c r="B188" s="213"/>
      <c r="C188" s="214"/>
      <c r="D188" s="204" t="s">
        <v>181</v>
      </c>
      <c r="E188" s="215" t="s">
        <v>1</v>
      </c>
      <c r="F188" s="216" t="s">
        <v>731</v>
      </c>
      <c r="G188" s="214"/>
      <c r="H188" s="217">
        <v>10.8</v>
      </c>
      <c r="I188" s="218"/>
      <c r="J188" s="214"/>
      <c r="K188" s="214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181</v>
      </c>
      <c r="AU188" s="223" t="s">
        <v>83</v>
      </c>
      <c r="AV188" s="14" t="s">
        <v>83</v>
      </c>
      <c r="AW188" s="14" t="s">
        <v>30</v>
      </c>
      <c r="AX188" s="14" t="s">
        <v>81</v>
      </c>
      <c r="AY188" s="223" t="s">
        <v>173</v>
      </c>
    </row>
    <row r="189" spans="1:65" s="2" customFormat="1" ht="16.5" customHeight="1">
      <c r="A189" s="34"/>
      <c r="B189" s="35"/>
      <c r="C189" s="188" t="s">
        <v>319</v>
      </c>
      <c r="D189" s="188" t="s">
        <v>175</v>
      </c>
      <c r="E189" s="189" t="s">
        <v>595</v>
      </c>
      <c r="F189" s="190" t="s">
        <v>596</v>
      </c>
      <c r="G189" s="191" t="s">
        <v>230</v>
      </c>
      <c r="H189" s="192">
        <v>0.1</v>
      </c>
      <c r="I189" s="193"/>
      <c r="J189" s="194">
        <f>ROUND(I189*H189,2)</f>
        <v>0</v>
      </c>
      <c r="K189" s="195"/>
      <c r="L189" s="39"/>
      <c r="M189" s="196" t="s">
        <v>1</v>
      </c>
      <c r="N189" s="197" t="s">
        <v>38</v>
      </c>
      <c r="O189" s="71"/>
      <c r="P189" s="198">
        <f>O189*H189</f>
        <v>0</v>
      </c>
      <c r="Q189" s="198">
        <v>1.05896</v>
      </c>
      <c r="R189" s="198">
        <f>Q189*H189</f>
        <v>0.10589599999999999</v>
      </c>
      <c r="S189" s="198">
        <v>0</v>
      </c>
      <c r="T189" s="19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0" t="s">
        <v>179</v>
      </c>
      <c r="AT189" s="200" t="s">
        <v>175</v>
      </c>
      <c r="AU189" s="200" t="s">
        <v>83</v>
      </c>
      <c r="AY189" s="17" t="s">
        <v>173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7" t="s">
        <v>81</v>
      </c>
      <c r="BK189" s="201">
        <f>ROUND(I189*H189,2)</f>
        <v>0</v>
      </c>
      <c r="BL189" s="17" t="s">
        <v>179</v>
      </c>
      <c r="BM189" s="200" t="s">
        <v>770</v>
      </c>
    </row>
    <row r="190" spans="1:65" s="2" customFormat="1" ht="24.2" customHeight="1">
      <c r="A190" s="34"/>
      <c r="B190" s="35"/>
      <c r="C190" s="188" t="s">
        <v>323</v>
      </c>
      <c r="D190" s="188" t="s">
        <v>175</v>
      </c>
      <c r="E190" s="189" t="s">
        <v>598</v>
      </c>
      <c r="F190" s="190" t="s">
        <v>599</v>
      </c>
      <c r="G190" s="191" t="s">
        <v>364</v>
      </c>
      <c r="H190" s="192">
        <v>8</v>
      </c>
      <c r="I190" s="193"/>
      <c r="J190" s="194">
        <f>ROUND(I190*H190,2)</f>
        <v>0</v>
      </c>
      <c r="K190" s="195"/>
      <c r="L190" s="39"/>
      <c r="M190" s="196" t="s">
        <v>1</v>
      </c>
      <c r="N190" s="197" t="s">
        <v>38</v>
      </c>
      <c r="O190" s="71"/>
      <c r="P190" s="198">
        <f>O190*H190</f>
        <v>0</v>
      </c>
      <c r="Q190" s="198">
        <v>0</v>
      </c>
      <c r="R190" s="198">
        <f>Q190*H190</f>
        <v>0</v>
      </c>
      <c r="S190" s="198">
        <v>0</v>
      </c>
      <c r="T190" s="19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0" t="s">
        <v>179</v>
      </c>
      <c r="AT190" s="200" t="s">
        <v>175</v>
      </c>
      <c r="AU190" s="200" t="s">
        <v>83</v>
      </c>
      <c r="AY190" s="17" t="s">
        <v>173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7" t="s">
        <v>81</v>
      </c>
      <c r="BK190" s="201">
        <f>ROUND(I190*H190,2)</f>
        <v>0</v>
      </c>
      <c r="BL190" s="17" t="s">
        <v>179</v>
      </c>
      <c r="BM190" s="200" t="s">
        <v>771</v>
      </c>
    </row>
    <row r="191" spans="1:65" s="2" customFormat="1" ht="16.5" customHeight="1">
      <c r="A191" s="34"/>
      <c r="B191" s="35"/>
      <c r="C191" s="224" t="s">
        <v>327</v>
      </c>
      <c r="D191" s="224" t="s">
        <v>249</v>
      </c>
      <c r="E191" s="225" t="s">
        <v>601</v>
      </c>
      <c r="F191" s="226" t="s">
        <v>602</v>
      </c>
      <c r="G191" s="227" t="s">
        <v>364</v>
      </c>
      <c r="H191" s="228">
        <v>8</v>
      </c>
      <c r="I191" s="229"/>
      <c r="J191" s="230">
        <f>ROUND(I191*H191,2)</f>
        <v>0</v>
      </c>
      <c r="K191" s="231"/>
      <c r="L191" s="232"/>
      <c r="M191" s="233" t="s">
        <v>1</v>
      </c>
      <c r="N191" s="234" t="s">
        <v>38</v>
      </c>
      <c r="O191" s="71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0" t="s">
        <v>216</v>
      </c>
      <c r="AT191" s="200" t="s">
        <v>249</v>
      </c>
      <c r="AU191" s="200" t="s">
        <v>83</v>
      </c>
      <c r="AY191" s="17" t="s">
        <v>173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7" t="s">
        <v>81</v>
      </c>
      <c r="BK191" s="201">
        <f>ROUND(I191*H191,2)</f>
        <v>0</v>
      </c>
      <c r="BL191" s="17" t="s">
        <v>179</v>
      </c>
      <c r="BM191" s="200" t="s">
        <v>772</v>
      </c>
    </row>
    <row r="192" spans="1:65" s="2" customFormat="1" ht="24.2" customHeight="1">
      <c r="A192" s="34"/>
      <c r="B192" s="35"/>
      <c r="C192" s="188" t="s">
        <v>331</v>
      </c>
      <c r="D192" s="188" t="s">
        <v>175</v>
      </c>
      <c r="E192" s="189" t="s">
        <v>604</v>
      </c>
      <c r="F192" s="190" t="s">
        <v>605</v>
      </c>
      <c r="G192" s="191" t="s">
        <v>178</v>
      </c>
      <c r="H192" s="192">
        <v>2.217</v>
      </c>
      <c r="I192" s="193"/>
      <c r="J192" s="194">
        <f>ROUND(I192*H192,2)</f>
        <v>0</v>
      </c>
      <c r="K192" s="195"/>
      <c r="L192" s="39"/>
      <c r="M192" s="196" t="s">
        <v>1</v>
      </c>
      <c r="N192" s="197" t="s">
        <v>38</v>
      </c>
      <c r="O192" s="71"/>
      <c r="P192" s="198">
        <f>O192*H192</f>
        <v>0</v>
      </c>
      <c r="Q192" s="198">
        <v>0.05305</v>
      </c>
      <c r="R192" s="198">
        <f>Q192*H192</f>
        <v>0.11761185</v>
      </c>
      <c r="S192" s="198">
        <v>0</v>
      </c>
      <c r="T192" s="19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0" t="s">
        <v>179</v>
      </c>
      <c r="AT192" s="200" t="s">
        <v>175</v>
      </c>
      <c r="AU192" s="200" t="s">
        <v>83</v>
      </c>
      <c r="AY192" s="17" t="s">
        <v>173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7" t="s">
        <v>81</v>
      </c>
      <c r="BK192" s="201">
        <f>ROUND(I192*H192,2)</f>
        <v>0</v>
      </c>
      <c r="BL192" s="17" t="s">
        <v>179</v>
      </c>
      <c r="BM192" s="200" t="s">
        <v>773</v>
      </c>
    </row>
    <row r="193" spans="2:51" s="14" customFormat="1" ht="11.25">
      <c r="B193" s="213"/>
      <c r="C193" s="214"/>
      <c r="D193" s="204" t="s">
        <v>181</v>
      </c>
      <c r="E193" s="215" t="s">
        <v>1</v>
      </c>
      <c r="F193" s="216" t="s">
        <v>774</v>
      </c>
      <c r="G193" s="214"/>
      <c r="H193" s="217">
        <v>2.217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181</v>
      </c>
      <c r="AU193" s="223" t="s">
        <v>83</v>
      </c>
      <c r="AV193" s="14" t="s">
        <v>83</v>
      </c>
      <c r="AW193" s="14" t="s">
        <v>30</v>
      </c>
      <c r="AX193" s="14" t="s">
        <v>81</v>
      </c>
      <c r="AY193" s="223" t="s">
        <v>173</v>
      </c>
    </row>
    <row r="194" spans="1:65" s="2" customFormat="1" ht="24.2" customHeight="1">
      <c r="A194" s="34"/>
      <c r="B194" s="35"/>
      <c r="C194" s="188" t="s">
        <v>335</v>
      </c>
      <c r="D194" s="188" t="s">
        <v>175</v>
      </c>
      <c r="E194" s="189" t="s">
        <v>608</v>
      </c>
      <c r="F194" s="190" t="s">
        <v>609</v>
      </c>
      <c r="G194" s="191" t="s">
        <v>206</v>
      </c>
      <c r="H194" s="192">
        <v>5.764</v>
      </c>
      <c r="I194" s="193"/>
      <c r="J194" s="194">
        <f>ROUND(I194*H194,2)</f>
        <v>0</v>
      </c>
      <c r="K194" s="195"/>
      <c r="L194" s="39"/>
      <c r="M194" s="196" t="s">
        <v>1</v>
      </c>
      <c r="N194" s="197" t="s">
        <v>38</v>
      </c>
      <c r="O194" s="71"/>
      <c r="P194" s="198">
        <f>O194*H194</f>
        <v>0</v>
      </c>
      <c r="Q194" s="198">
        <v>0</v>
      </c>
      <c r="R194" s="198">
        <f>Q194*H194</f>
        <v>0</v>
      </c>
      <c r="S194" s="198">
        <v>0</v>
      </c>
      <c r="T194" s="19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0" t="s">
        <v>179</v>
      </c>
      <c r="AT194" s="200" t="s">
        <v>175</v>
      </c>
      <c r="AU194" s="200" t="s">
        <v>83</v>
      </c>
      <c r="AY194" s="17" t="s">
        <v>173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17" t="s">
        <v>81</v>
      </c>
      <c r="BK194" s="201">
        <f>ROUND(I194*H194,2)</f>
        <v>0</v>
      </c>
      <c r="BL194" s="17" t="s">
        <v>179</v>
      </c>
      <c r="BM194" s="200" t="s">
        <v>775</v>
      </c>
    </row>
    <row r="195" spans="2:51" s="14" customFormat="1" ht="11.25">
      <c r="B195" s="213"/>
      <c r="C195" s="214"/>
      <c r="D195" s="204" t="s">
        <v>181</v>
      </c>
      <c r="E195" s="215" t="s">
        <v>1</v>
      </c>
      <c r="F195" s="216" t="s">
        <v>776</v>
      </c>
      <c r="G195" s="214"/>
      <c r="H195" s="217">
        <v>5.764</v>
      </c>
      <c r="I195" s="218"/>
      <c r="J195" s="214"/>
      <c r="K195" s="214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181</v>
      </c>
      <c r="AU195" s="223" t="s">
        <v>83</v>
      </c>
      <c r="AV195" s="14" t="s">
        <v>83</v>
      </c>
      <c r="AW195" s="14" t="s">
        <v>30</v>
      </c>
      <c r="AX195" s="14" t="s">
        <v>81</v>
      </c>
      <c r="AY195" s="223" t="s">
        <v>173</v>
      </c>
    </row>
    <row r="196" spans="2:63" s="12" customFormat="1" ht="22.9" customHeight="1">
      <c r="B196" s="172"/>
      <c r="C196" s="173"/>
      <c r="D196" s="174" t="s">
        <v>72</v>
      </c>
      <c r="E196" s="186" t="s">
        <v>198</v>
      </c>
      <c r="F196" s="186" t="s">
        <v>287</v>
      </c>
      <c r="G196" s="173"/>
      <c r="H196" s="173"/>
      <c r="I196" s="176"/>
      <c r="J196" s="187">
        <f>BK196</f>
        <v>0</v>
      </c>
      <c r="K196" s="173"/>
      <c r="L196" s="178"/>
      <c r="M196" s="179"/>
      <c r="N196" s="180"/>
      <c r="O196" s="180"/>
      <c r="P196" s="181">
        <f>SUM(P197:P198)</f>
        <v>0</v>
      </c>
      <c r="Q196" s="180"/>
      <c r="R196" s="181">
        <f>SUM(R197:R198)</f>
        <v>0</v>
      </c>
      <c r="S196" s="180"/>
      <c r="T196" s="182">
        <f>SUM(T197:T198)</f>
        <v>0</v>
      </c>
      <c r="AR196" s="183" t="s">
        <v>81</v>
      </c>
      <c r="AT196" s="184" t="s">
        <v>72</v>
      </c>
      <c r="AU196" s="184" t="s">
        <v>81</v>
      </c>
      <c r="AY196" s="183" t="s">
        <v>173</v>
      </c>
      <c r="BK196" s="185">
        <f>SUM(BK197:BK198)</f>
        <v>0</v>
      </c>
    </row>
    <row r="197" spans="1:65" s="2" customFormat="1" ht="24.2" customHeight="1">
      <c r="A197" s="34"/>
      <c r="B197" s="35"/>
      <c r="C197" s="188" t="s">
        <v>340</v>
      </c>
      <c r="D197" s="188" t="s">
        <v>175</v>
      </c>
      <c r="E197" s="189" t="s">
        <v>612</v>
      </c>
      <c r="F197" s="190" t="s">
        <v>613</v>
      </c>
      <c r="G197" s="191" t="s">
        <v>178</v>
      </c>
      <c r="H197" s="192">
        <v>31.777</v>
      </c>
      <c r="I197" s="193"/>
      <c r="J197" s="194">
        <f>ROUND(I197*H197,2)</f>
        <v>0</v>
      </c>
      <c r="K197" s="195"/>
      <c r="L197" s="39"/>
      <c r="M197" s="196" t="s">
        <v>1</v>
      </c>
      <c r="N197" s="197" t="s">
        <v>38</v>
      </c>
      <c r="O197" s="71"/>
      <c r="P197" s="198">
        <f>O197*H197</f>
        <v>0</v>
      </c>
      <c r="Q197" s="198">
        <v>0</v>
      </c>
      <c r="R197" s="198">
        <f>Q197*H197</f>
        <v>0</v>
      </c>
      <c r="S197" s="198">
        <v>0</v>
      </c>
      <c r="T197" s="19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0" t="s">
        <v>179</v>
      </c>
      <c r="AT197" s="200" t="s">
        <v>175</v>
      </c>
      <c r="AU197" s="200" t="s">
        <v>83</v>
      </c>
      <c r="AY197" s="17" t="s">
        <v>173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17" t="s">
        <v>81</v>
      </c>
      <c r="BK197" s="201">
        <f>ROUND(I197*H197,2)</f>
        <v>0</v>
      </c>
      <c r="BL197" s="17" t="s">
        <v>179</v>
      </c>
      <c r="BM197" s="200" t="s">
        <v>777</v>
      </c>
    </row>
    <row r="198" spans="2:51" s="14" customFormat="1" ht="11.25">
      <c r="B198" s="213"/>
      <c r="C198" s="214"/>
      <c r="D198" s="204" t="s">
        <v>181</v>
      </c>
      <c r="E198" s="215" t="s">
        <v>1</v>
      </c>
      <c r="F198" s="216" t="s">
        <v>778</v>
      </c>
      <c r="G198" s="214"/>
      <c r="H198" s="217">
        <v>31.777</v>
      </c>
      <c r="I198" s="218"/>
      <c r="J198" s="214"/>
      <c r="K198" s="214"/>
      <c r="L198" s="219"/>
      <c r="M198" s="220"/>
      <c r="N198" s="221"/>
      <c r="O198" s="221"/>
      <c r="P198" s="221"/>
      <c r="Q198" s="221"/>
      <c r="R198" s="221"/>
      <c r="S198" s="221"/>
      <c r="T198" s="222"/>
      <c r="AT198" s="223" t="s">
        <v>181</v>
      </c>
      <c r="AU198" s="223" t="s">
        <v>83</v>
      </c>
      <c r="AV198" s="14" t="s">
        <v>83</v>
      </c>
      <c r="AW198" s="14" t="s">
        <v>30</v>
      </c>
      <c r="AX198" s="14" t="s">
        <v>81</v>
      </c>
      <c r="AY198" s="223" t="s">
        <v>173</v>
      </c>
    </row>
    <row r="199" spans="2:63" s="12" customFormat="1" ht="22.9" customHeight="1">
      <c r="B199" s="172"/>
      <c r="C199" s="173"/>
      <c r="D199" s="174" t="s">
        <v>72</v>
      </c>
      <c r="E199" s="186" t="s">
        <v>222</v>
      </c>
      <c r="F199" s="186" t="s">
        <v>360</v>
      </c>
      <c r="G199" s="173"/>
      <c r="H199" s="173"/>
      <c r="I199" s="176"/>
      <c r="J199" s="187">
        <f>BK199</f>
        <v>0</v>
      </c>
      <c r="K199" s="173"/>
      <c r="L199" s="178"/>
      <c r="M199" s="179"/>
      <c r="N199" s="180"/>
      <c r="O199" s="180"/>
      <c r="P199" s="181">
        <f>SUM(P200:P224)</f>
        <v>0</v>
      </c>
      <c r="Q199" s="180"/>
      <c r="R199" s="181">
        <f>SUM(R200:R224)</f>
        <v>2.67074272</v>
      </c>
      <c r="S199" s="180"/>
      <c r="T199" s="182">
        <f>SUM(T200:T224)</f>
        <v>41.314944</v>
      </c>
      <c r="AR199" s="183" t="s">
        <v>81</v>
      </c>
      <c r="AT199" s="184" t="s">
        <v>72</v>
      </c>
      <c r="AU199" s="184" t="s">
        <v>81</v>
      </c>
      <c r="AY199" s="183" t="s">
        <v>173</v>
      </c>
      <c r="BK199" s="185">
        <f>SUM(BK200:BK224)</f>
        <v>0</v>
      </c>
    </row>
    <row r="200" spans="1:65" s="2" customFormat="1" ht="24.2" customHeight="1">
      <c r="A200" s="34"/>
      <c r="B200" s="35"/>
      <c r="C200" s="188" t="s">
        <v>344</v>
      </c>
      <c r="D200" s="188" t="s">
        <v>175</v>
      </c>
      <c r="E200" s="189" t="s">
        <v>362</v>
      </c>
      <c r="F200" s="190" t="s">
        <v>616</v>
      </c>
      <c r="G200" s="191" t="s">
        <v>561</v>
      </c>
      <c r="H200" s="192">
        <v>1</v>
      </c>
      <c r="I200" s="193"/>
      <c r="J200" s="194">
        <f>ROUND(I200*H200,2)</f>
        <v>0</v>
      </c>
      <c r="K200" s="195"/>
      <c r="L200" s="39"/>
      <c r="M200" s="196" t="s">
        <v>1</v>
      </c>
      <c r="N200" s="197" t="s">
        <v>38</v>
      </c>
      <c r="O200" s="71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0" t="s">
        <v>179</v>
      </c>
      <c r="AT200" s="200" t="s">
        <v>175</v>
      </c>
      <c r="AU200" s="200" t="s">
        <v>83</v>
      </c>
      <c r="AY200" s="17" t="s">
        <v>173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7" t="s">
        <v>81</v>
      </c>
      <c r="BK200" s="201">
        <f>ROUND(I200*H200,2)</f>
        <v>0</v>
      </c>
      <c r="BL200" s="17" t="s">
        <v>179</v>
      </c>
      <c r="BM200" s="200" t="s">
        <v>779</v>
      </c>
    </row>
    <row r="201" spans="1:65" s="2" customFormat="1" ht="21.75" customHeight="1">
      <c r="A201" s="34"/>
      <c r="B201" s="35"/>
      <c r="C201" s="188" t="s">
        <v>349</v>
      </c>
      <c r="D201" s="188" t="s">
        <v>175</v>
      </c>
      <c r="E201" s="189" t="s">
        <v>618</v>
      </c>
      <c r="F201" s="190" t="s">
        <v>619</v>
      </c>
      <c r="G201" s="191" t="s">
        <v>178</v>
      </c>
      <c r="H201" s="192">
        <v>2.217</v>
      </c>
      <c r="I201" s="193"/>
      <c r="J201" s="194">
        <f>ROUND(I201*H201,2)</f>
        <v>0</v>
      </c>
      <c r="K201" s="195"/>
      <c r="L201" s="39"/>
      <c r="M201" s="196" t="s">
        <v>1</v>
      </c>
      <c r="N201" s="197" t="s">
        <v>38</v>
      </c>
      <c r="O201" s="71"/>
      <c r="P201" s="198">
        <f>O201*H201</f>
        <v>0</v>
      </c>
      <c r="Q201" s="198">
        <v>0.00063</v>
      </c>
      <c r="R201" s="198">
        <f>Q201*H201</f>
        <v>0.00139671</v>
      </c>
      <c r="S201" s="198">
        <v>0</v>
      </c>
      <c r="T201" s="19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0" t="s">
        <v>179</v>
      </c>
      <c r="AT201" s="200" t="s">
        <v>175</v>
      </c>
      <c r="AU201" s="200" t="s">
        <v>83</v>
      </c>
      <c r="AY201" s="17" t="s">
        <v>173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7" t="s">
        <v>81</v>
      </c>
      <c r="BK201" s="201">
        <f>ROUND(I201*H201,2)</f>
        <v>0</v>
      </c>
      <c r="BL201" s="17" t="s">
        <v>179</v>
      </c>
      <c r="BM201" s="200" t="s">
        <v>780</v>
      </c>
    </row>
    <row r="202" spans="2:51" s="14" customFormat="1" ht="11.25">
      <c r="B202" s="213"/>
      <c r="C202" s="214"/>
      <c r="D202" s="204" t="s">
        <v>181</v>
      </c>
      <c r="E202" s="215" t="s">
        <v>1</v>
      </c>
      <c r="F202" s="216" t="s">
        <v>774</v>
      </c>
      <c r="G202" s="214"/>
      <c r="H202" s="217">
        <v>2.217</v>
      </c>
      <c r="I202" s="218"/>
      <c r="J202" s="214"/>
      <c r="K202" s="214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181</v>
      </c>
      <c r="AU202" s="223" t="s">
        <v>83</v>
      </c>
      <c r="AV202" s="14" t="s">
        <v>83</v>
      </c>
      <c r="AW202" s="14" t="s">
        <v>30</v>
      </c>
      <c r="AX202" s="14" t="s">
        <v>81</v>
      </c>
      <c r="AY202" s="223" t="s">
        <v>173</v>
      </c>
    </row>
    <row r="203" spans="1:65" s="2" customFormat="1" ht="24.2" customHeight="1">
      <c r="A203" s="34"/>
      <c r="B203" s="35"/>
      <c r="C203" s="188" t="s">
        <v>354</v>
      </c>
      <c r="D203" s="188" t="s">
        <v>175</v>
      </c>
      <c r="E203" s="189" t="s">
        <v>622</v>
      </c>
      <c r="F203" s="190" t="s">
        <v>623</v>
      </c>
      <c r="G203" s="191" t="s">
        <v>261</v>
      </c>
      <c r="H203" s="192">
        <v>10.8</v>
      </c>
      <c r="I203" s="193"/>
      <c r="J203" s="194">
        <f>ROUND(I203*H203,2)</f>
        <v>0</v>
      </c>
      <c r="K203" s="195"/>
      <c r="L203" s="39"/>
      <c r="M203" s="196" t="s">
        <v>1</v>
      </c>
      <c r="N203" s="197" t="s">
        <v>38</v>
      </c>
      <c r="O203" s="71"/>
      <c r="P203" s="198">
        <f>O203*H203</f>
        <v>0</v>
      </c>
      <c r="Q203" s="198">
        <v>0.00024</v>
      </c>
      <c r="R203" s="198">
        <f>Q203*H203</f>
        <v>0.002592</v>
      </c>
      <c r="S203" s="198">
        <v>0</v>
      </c>
      <c r="T203" s="19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0" t="s">
        <v>179</v>
      </c>
      <c r="AT203" s="200" t="s">
        <v>175</v>
      </c>
      <c r="AU203" s="200" t="s">
        <v>83</v>
      </c>
      <c r="AY203" s="17" t="s">
        <v>173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7" t="s">
        <v>81</v>
      </c>
      <c r="BK203" s="201">
        <f>ROUND(I203*H203,2)</f>
        <v>0</v>
      </c>
      <c r="BL203" s="17" t="s">
        <v>179</v>
      </c>
      <c r="BM203" s="200" t="s">
        <v>781</v>
      </c>
    </row>
    <row r="204" spans="2:51" s="14" customFormat="1" ht="11.25">
      <c r="B204" s="213"/>
      <c r="C204" s="214"/>
      <c r="D204" s="204" t="s">
        <v>181</v>
      </c>
      <c r="E204" s="215" t="s">
        <v>1</v>
      </c>
      <c r="F204" s="216" t="s">
        <v>731</v>
      </c>
      <c r="G204" s="214"/>
      <c r="H204" s="217">
        <v>10.8</v>
      </c>
      <c r="I204" s="218"/>
      <c r="J204" s="214"/>
      <c r="K204" s="214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181</v>
      </c>
      <c r="AU204" s="223" t="s">
        <v>83</v>
      </c>
      <c r="AV204" s="14" t="s">
        <v>83</v>
      </c>
      <c r="AW204" s="14" t="s">
        <v>30</v>
      </c>
      <c r="AX204" s="14" t="s">
        <v>81</v>
      </c>
      <c r="AY204" s="223" t="s">
        <v>173</v>
      </c>
    </row>
    <row r="205" spans="1:65" s="2" customFormat="1" ht="21.75" customHeight="1">
      <c r="A205" s="34"/>
      <c r="B205" s="35"/>
      <c r="C205" s="188" t="s">
        <v>361</v>
      </c>
      <c r="D205" s="188" t="s">
        <v>175</v>
      </c>
      <c r="E205" s="189" t="s">
        <v>626</v>
      </c>
      <c r="F205" s="190" t="s">
        <v>627</v>
      </c>
      <c r="G205" s="191" t="s">
        <v>178</v>
      </c>
      <c r="H205" s="192">
        <v>20</v>
      </c>
      <c r="I205" s="193"/>
      <c r="J205" s="194">
        <f>ROUND(I205*H205,2)</f>
        <v>0</v>
      </c>
      <c r="K205" s="195"/>
      <c r="L205" s="39"/>
      <c r="M205" s="196" t="s">
        <v>1</v>
      </c>
      <c r="N205" s="197" t="s">
        <v>38</v>
      </c>
      <c r="O205" s="71"/>
      <c r="P205" s="198">
        <f>O205*H205</f>
        <v>0</v>
      </c>
      <c r="Q205" s="198">
        <v>0.00042</v>
      </c>
      <c r="R205" s="198">
        <f>Q205*H205</f>
        <v>0.008400000000000001</v>
      </c>
      <c r="S205" s="198">
        <v>0</v>
      </c>
      <c r="T205" s="19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0" t="s">
        <v>179</v>
      </c>
      <c r="AT205" s="200" t="s">
        <v>175</v>
      </c>
      <c r="AU205" s="200" t="s">
        <v>83</v>
      </c>
      <c r="AY205" s="17" t="s">
        <v>173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17" t="s">
        <v>81</v>
      </c>
      <c r="BK205" s="201">
        <f>ROUND(I205*H205,2)</f>
        <v>0</v>
      </c>
      <c r="BL205" s="17" t="s">
        <v>179</v>
      </c>
      <c r="BM205" s="200" t="s">
        <v>782</v>
      </c>
    </row>
    <row r="206" spans="1:65" s="2" customFormat="1" ht="37.9" customHeight="1">
      <c r="A206" s="34"/>
      <c r="B206" s="35"/>
      <c r="C206" s="188" t="s">
        <v>366</v>
      </c>
      <c r="D206" s="188" t="s">
        <v>175</v>
      </c>
      <c r="E206" s="189" t="s">
        <v>629</v>
      </c>
      <c r="F206" s="190" t="s">
        <v>630</v>
      </c>
      <c r="G206" s="191" t="s">
        <v>178</v>
      </c>
      <c r="H206" s="192">
        <v>32.4</v>
      </c>
      <c r="I206" s="193"/>
      <c r="J206" s="194">
        <f>ROUND(I206*H206,2)</f>
        <v>0</v>
      </c>
      <c r="K206" s="195"/>
      <c r="L206" s="39"/>
      <c r="M206" s="196" t="s">
        <v>1</v>
      </c>
      <c r="N206" s="197" t="s">
        <v>38</v>
      </c>
      <c r="O206" s="71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0" t="s">
        <v>179</v>
      </c>
      <c r="AT206" s="200" t="s">
        <v>175</v>
      </c>
      <c r="AU206" s="200" t="s">
        <v>83</v>
      </c>
      <c r="AY206" s="17" t="s">
        <v>173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7" t="s">
        <v>81</v>
      </c>
      <c r="BK206" s="201">
        <f>ROUND(I206*H206,2)</f>
        <v>0</v>
      </c>
      <c r="BL206" s="17" t="s">
        <v>179</v>
      </c>
      <c r="BM206" s="200" t="s">
        <v>783</v>
      </c>
    </row>
    <row r="207" spans="2:51" s="14" customFormat="1" ht="11.25">
      <c r="B207" s="213"/>
      <c r="C207" s="214"/>
      <c r="D207" s="204" t="s">
        <v>181</v>
      </c>
      <c r="E207" s="215" t="s">
        <v>1</v>
      </c>
      <c r="F207" s="216" t="s">
        <v>784</v>
      </c>
      <c r="G207" s="214"/>
      <c r="H207" s="217">
        <v>32.4</v>
      </c>
      <c r="I207" s="218"/>
      <c r="J207" s="214"/>
      <c r="K207" s="214"/>
      <c r="L207" s="219"/>
      <c r="M207" s="220"/>
      <c r="N207" s="221"/>
      <c r="O207" s="221"/>
      <c r="P207" s="221"/>
      <c r="Q207" s="221"/>
      <c r="R207" s="221"/>
      <c r="S207" s="221"/>
      <c r="T207" s="222"/>
      <c r="AT207" s="223" t="s">
        <v>181</v>
      </c>
      <c r="AU207" s="223" t="s">
        <v>83</v>
      </c>
      <c r="AV207" s="14" t="s">
        <v>83</v>
      </c>
      <c r="AW207" s="14" t="s">
        <v>30</v>
      </c>
      <c r="AX207" s="14" t="s">
        <v>81</v>
      </c>
      <c r="AY207" s="223" t="s">
        <v>173</v>
      </c>
    </row>
    <row r="208" spans="1:65" s="2" customFormat="1" ht="33" customHeight="1">
      <c r="A208" s="34"/>
      <c r="B208" s="35"/>
      <c r="C208" s="188" t="s">
        <v>370</v>
      </c>
      <c r="D208" s="188" t="s">
        <v>175</v>
      </c>
      <c r="E208" s="189" t="s">
        <v>633</v>
      </c>
      <c r="F208" s="190" t="s">
        <v>634</v>
      </c>
      <c r="G208" s="191" t="s">
        <v>178</v>
      </c>
      <c r="H208" s="192">
        <v>648</v>
      </c>
      <c r="I208" s="193"/>
      <c r="J208" s="194">
        <f>ROUND(I208*H208,2)</f>
        <v>0</v>
      </c>
      <c r="K208" s="195"/>
      <c r="L208" s="39"/>
      <c r="M208" s="196" t="s">
        <v>1</v>
      </c>
      <c r="N208" s="197" t="s">
        <v>38</v>
      </c>
      <c r="O208" s="71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0" t="s">
        <v>179</v>
      </c>
      <c r="AT208" s="200" t="s">
        <v>175</v>
      </c>
      <c r="AU208" s="200" t="s">
        <v>83</v>
      </c>
      <c r="AY208" s="17" t="s">
        <v>173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17" t="s">
        <v>81</v>
      </c>
      <c r="BK208" s="201">
        <f>ROUND(I208*H208,2)</f>
        <v>0</v>
      </c>
      <c r="BL208" s="17" t="s">
        <v>179</v>
      </c>
      <c r="BM208" s="200" t="s">
        <v>785</v>
      </c>
    </row>
    <row r="209" spans="2:51" s="14" customFormat="1" ht="11.25">
      <c r="B209" s="213"/>
      <c r="C209" s="214"/>
      <c r="D209" s="204" t="s">
        <v>181</v>
      </c>
      <c r="E209" s="214"/>
      <c r="F209" s="216" t="s">
        <v>786</v>
      </c>
      <c r="G209" s="214"/>
      <c r="H209" s="217">
        <v>648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181</v>
      </c>
      <c r="AU209" s="223" t="s">
        <v>83</v>
      </c>
      <c r="AV209" s="14" t="s">
        <v>83</v>
      </c>
      <c r="AW209" s="14" t="s">
        <v>4</v>
      </c>
      <c r="AX209" s="14" t="s">
        <v>81</v>
      </c>
      <c r="AY209" s="223" t="s">
        <v>173</v>
      </c>
    </row>
    <row r="210" spans="1:65" s="2" customFormat="1" ht="37.9" customHeight="1">
      <c r="A210" s="34"/>
      <c r="B210" s="35"/>
      <c r="C210" s="188" t="s">
        <v>374</v>
      </c>
      <c r="D210" s="188" t="s">
        <v>175</v>
      </c>
      <c r="E210" s="189" t="s">
        <v>637</v>
      </c>
      <c r="F210" s="190" t="s">
        <v>638</v>
      </c>
      <c r="G210" s="191" t="s">
        <v>178</v>
      </c>
      <c r="H210" s="192">
        <v>32.4</v>
      </c>
      <c r="I210" s="193"/>
      <c r="J210" s="194">
        <f>ROUND(I210*H210,2)</f>
        <v>0</v>
      </c>
      <c r="K210" s="195"/>
      <c r="L210" s="39"/>
      <c r="M210" s="196" t="s">
        <v>1</v>
      </c>
      <c r="N210" s="197" t="s">
        <v>38</v>
      </c>
      <c r="O210" s="71"/>
      <c r="P210" s="198">
        <f>O210*H210</f>
        <v>0</v>
      </c>
      <c r="Q210" s="198">
        <v>0</v>
      </c>
      <c r="R210" s="198">
        <f>Q210*H210</f>
        <v>0</v>
      </c>
      <c r="S210" s="198">
        <v>0</v>
      </c>
      <c r="T210" s="199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0" t="s">
        <v>179</v>
      </c>
      <c r="AT210" s="200" t="s">
        <v>175</v>
      </c>
      <c r="AU210" s="200" t="s">
        <v>83</v>
      </c>
      <c r="AY210" s="17" t="s">
        <v>173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7" t="s">
        <v>81</v>
      </c>
      <c r="BK210" s="201">
        <f>ROUND(I210*H210,2)</f>
        <v>0</v>
      </c>
      <c r="BL210" s="17" t="s">
        <v>179</v>
      </c>
      <c r="BM210" s="200" t="s">
        <v>787</v>
      </c>
    </row>
    <row r="211" spans="1:65" s="2" customFormat="1" ht="16.5" customHeight="1">
      <c r="A211" s="34"/>
      <c r="B211" s="35"/>
      <c r="C211" s="188" t="s">
        <v>378</v>
      </c>
      <c r="D211" s="188" t="s">
        <v>175</v>
      </c>
      <c r="E211" s="189" t="s">
        <v>788</v>
      </c>
      <c r="F211" s="190" t="s">
        <v>789</v>
      </c>
      <c r="G211" s="191" t="s">
        <v>206</v>
      </c>
      <c r="H211" s="192">
        <v>4.364</v>
      </c>
      <c r="I211" s="193"/>
      <c r="J211" s="194">
        <f>ROUND(I211*H211,2)</f>
        <v>0</v>
      </c>
      <c r="K211" s="195"/>
      <c r="L211" s="39"/>
      <c r="M211" s="196" t="s">
        <v>1</v>
      </c>
      <c r="N211" s="197" t="s">
        <v>38</v>
      </c>
      <c r="O211" s="71"/>
      <c r="P211" s="198">
        <f>O211*H211</f>
        <v>0</v>
      </c>
      <c r="Q211" s="198">
        <v>0.12</v>
      </c>
      <c r="R211" s="198">
        <f>Q211*H211</f>
        <v>0.5236799999999999</v>
      </c>
      <c r="S211" s="198">
        <v>2.49</v>
      </c>
      <c r="T211" s="199">
        <f>S211*H211</f>
        <v>10.86636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0" t="s">
        <v>179</v>
      </c>
      <c r="AT211" s="200" t="s">
        <v>175</v>
      </c>
      <c r="AU211" s="200" t="s">
        <v>83</v>
      </c>
      <c r="AY211" s="17" t="s">
        <v>173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17" t="s">
        <v>81</v>
      </c>
      <c r="BK211" s="201">
        <f>ROUND(I211*H211,2)</f>
        <v>0</v>
      </c>
      <c r="BL211" s="17" t="s">
        <v>179</v>
      </c>
      <c r="BM211" s="200" t="s">
        <v>790</v>
      </c>
    </row>
    <row r="212" spans="2:51" s="13" customFormat="1" ht="11.25">
      <c r="B212" s="202"/>
      <c r="C212" s="203"/>
      <c r="D212" s="204" t="s">
        <v>181</v>
      </c>
      <c r="E212" s="205" t="s">
        <v>1</v>
      </c>
      <c r="F212" s="206" t="s">
        <v>791</v>
      </c>
      <c r="G212" s="203"/>
      <c r="H212" s="205" t="s">
        <v>1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181</v>
      </c>
      <c r="AU212" s="212" t="s">
        <v>83</v>
      </c>
      <c r="AV212" s="13" t="s">
        <v>81</v>
      </c>
      <c r="AW212" s="13" t="s">
        <v>30</v>
      </c>
      <c r="AX212" s="13" t="s">
        <v>73</v>
      </c>
      <c r="AY212" s="212" t="s">
        <v>173</v>
      </c>
    </row>
    <row r="213" spans="2:51" s="14" customFormat="1" ht="11.25">
      <c r="B213" s="213"/>
      <c r="C213" s="214"/>
      <c r="D213" s="204" t="s">
        <v>181</v>
      </c>
      <c r="E213" s="215" t="s">
        <v>1</v>
      </c>
      <c r="F213" s="216" t="s">
        <v>792</v>
      </c>
      <c r="G213" s="214"/>
      <c r="H213" s="217">
        <v>4.364</v>
      </c>
      <c r="I213" s="218"/>
      <c r="J213" s="214"/>
      <c r="K213" s="214"/>
      <c r="L213" s="219"/>
      <c r="M213" s="220"/>
      <c r="N213" s="221"/>
      <c r="O213" s="221"/>
      <c r="P213" s="221"/>
      <c r="Q213" s="221"/>
      <c r="R213" s="221"/>
      <c r="S213" s="221"/>
      <c r="T213" s="222"/>
      <c r="AT213" s="223" t="s">
        <v>181</v>
      </c>
      <c r="AU213" s="223" t="s">
        <v>83</v>
      </c>
      <c r="AV213" s="14" t="s">
        <v>83</v>
      </c>
      <c r="AW213" s="14" t="s">
        <v>30</v>
      </c>
      <c r="AX213" s="14" t="s">
        <v>81</v>
      </c>
      <c r="AY213" s="223" t="s">
        <v>173</v>
      </c>
    </row>
    <row r="214" spans="1:65" s="2" customFormat="1" ht="16.5" customHeight="1">
      <c r="A214" s="34"/>
      <c r="B214" s="35"/>
      <c r="C214" s="188" t="s">
        <v>384</v>
      </c>
      <c r="D214" s="188" t="s">
        <v>175</v>
      </c>
      <c r="E214" s="189" t="s">
        <v>793</v>
      </c>
      <c r="F214" s="190" t="s">
        <v>794</v>
      </c>
      <c r="G214" s="191" t="s">
        <v>206</v>
      </c>
      <c r="H214" s="192">
        <v>11.291</v>
      </c>
      <c r="I214" s="193"/>
      <c r="J214" s="194">
        <f>ROUND(I214*H214,2)</f>
        <v>0</v>
      </c>
      <c r="K214" s="195"/>
      <c r="L214" s="39"/>
      <c r="M214" s="196" t="s">
        <v>1</v>
      </c>
      <c r="N214" s="197" t="s">
        <v>38</v>
      </c>
      <c r="O214" s="71"/>
      <c r="P214" s="198">
        <f>O214*H214</f>
        <v>0</v>
      </c>
      <c r="Q214" s="198">
        <v>0.12171</v>
      </c>
      <c r="R214" s="198">
        <f>Q214*H214</f>
        <v>1.37422761</v>
      </c>
      <c r="S214" s="198">
        <v>2.4</v>
      </c>
      <c r="T214" s="199">
        <f>S214*H214</f>
        <v>27.0984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0" t="s">
        <v>179</v>
      </c>
      <c r="AT214" s="200" t="s">
        <v>175</v>
      </c>
      <c r="AU214" s="200" t="s">
        <v>83</v>
      </c>
      <c r="AY214" s="17" t="s">
        <v>173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7" t="s">
        <v>81</v>
      </c>
      <c r="BK214" s="201">
        <f>ROUND(I214*H214,2)</f>
        <v>0</v>
      </c>
      <c r="BL214" s="17" t="s">
        <v>179</v>
      </c>
      <c r="BM214" s="200" t="s">
        <v>795</v>
      </c>
    </row>
    <row r="215" spans="2:51" s="14" customFormat="1" ht="11.25">
      <c r="B215" s="213"/>
      <c r="C215" s="214"/>
      <c r="D215" s="204" t="s">
        <v>181</v>
      </c>
      <c r="E215" s="215" t="s">
        <v>1</v>
      </c>
      <c r="F215" s="216" t="s">
        <v>796</v>
      </c>
      <c r="G215" s="214"/>
      <c r="H215" s="217">
        <v>11.291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181</v>
      </c>
      <c r="AU215" s="223" t="s">
        <v>83</v>
      </c>
      <c r="AV215" s="14" t="s">
        <v>83</v>
      </c>
      <c r="AW215" s="14" t="s">
        <v>30</v>
      </c>
      <c r="AX215" s="14" t="s">
        <v>81</v>
      </c>
      <c r="AY215" s="223" t="s">
        <v>173</v>
      </c>
    </row>
    <row r="216" spans="1:65" s="2" customFormat="1" ht="24.2" customHeight="1">
      <c r="A216" s="34"/>
      <c r="B216" s="35"/>
      <c r="C216" s="188" t="s">
        <v>390</v>
      </c>
      <c r="D216" s="188" t="s">
        <v>175</v>
      </c>
      <c r="E216" s="189" t="s">
        <v>645</v>
      </c>
      <c r="F216" s="190" t="s">
        <v>646</v>
      </c>
      <c r="G216" s="191" t="s">
        <v>647</v>
      </c>
      <c r="H216" s="192">
        <v>1257</v>
      </c>
      <c r="I216" s="193"/>
      <c r="J216" s="194">
        <f>ROUND(I216*H216,2)</f>
        <v>0</v>
      </c>
      <c r="K216" s="195"/>
      <c r="L216" s="39"/>
      <c r="M216" s="196" t="s">
        <v>1</v>
      </c>
      <c r="N216" s="197" t="s">
        <v>38</v>
      </c>
      <c r="O216" s="71"/>
      <c r="P216" s="198">
        <f>O216*H216</f>
        <v>0</v>
      </c>
      <c r="Q216" s="198">
        <v>0</v>
      </c>
      <c r="R216" s="198">
        <f>Q216*H216</f>
        <v>0</v>
      </c>
      <c r="S216" s="198">
        <v>0.001</v>
      </c>
      <c r="T216" s="199">
        <f>S216*H216</f>
        <v>1.2570000000000001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0" t="s">
        <v>179</v>
      </c>
      <c r="AT216" s="200" t="s">
        <v>175</v>
      </c>
      <c r="AU216" s="200" t="s">
        <v>83</v>
      </c>
      <c r="AY216" s="17" t="s">
        <v>173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7" t="s">
        <v>81</v>
      </c>
      <c r="BK216" s="201">
        <f>ROUND(I216*H216,2)</f>
        <v>0</v>
      </c>
      <c r="BL216" s="17" t="s">
        <v>179</v>
      </c>
      <c r="BM216" s="200" t="s">
        <v>797</v>
      </c>
    </row>
    <row r="217" spans="2:51" s="14" customFormat="1" ht="11.25">
      <c r="B217" s="213"/>
      <c r="C217" s="214"/>
      <c r="D217" s="204" t="s">
        <v>181</v>
      </c>
      <c r="E217" s="215" t="s">
        <v>1</v>
      </c>
      <c r="F217" s="216" t="s">
        <v>798</v>
      </c>
      <c r="G217" s="214"/>
      <c r="H217" s="217">
        <v>1257</v>
      </c>
      <c r="I217" s="218"/>
      <c r="J217" s="214"/>
      <c r="K217" s="214"/>
      <c r="L217" s="219"/>
      <c r="M217" s="220"/>
      <c r="N217" s="221"/>
      <c r="O217" s="221"/>
      <c r="P217" s="221"/>
      <c r="Q217" s="221"/>
      <c r="R217" s="221"/>
      <c r="S217" s="221"/>
      <c r="T217" s="222"/>
      <c r="AT217" s="223" t="s">
        <v>181</v>
      </c>
      <c r="AU217" s="223" t="s">
        <v>83</v>
      </c>
      <c r="AV217" s="14" t="s">
        <v>83</v>
      </c>
      <c r="AW217" s="14" t="s">
        <v>30</v>
      </c>
      <c r="AX217" s="14" t="s">
        <v>81</v>
      </c>
      <c r="AY217" s="223" t="s">
        <v>173</v>
      </c>
    </row>
    <row r="218" spans="1:65" s="2" customFormat="1" ht="16.5" customHeight="1">
      <c r="A218" s="34"/>
      <c r="B218" s="35"/>
      <c r="C218" s="188" t="s">
        <v>394</v>
      </c>
      <c r="D218" s="188" t="s">
        <v>175</v>
      </c>
      <c r="E218" s="189" t="s">
        <v>651</v>
      </c>
      <c r="F218" s="190" t="s">
        <v>652</v>
      </c>
      <c r="G218" s="191" t="s">
        <v>261</v>
      </c>
      <c r="H218" s="192">
        <v>13.46</v>
      </c>
      <c r="I218" s="193"/>
      <c r="J218" s="194">
        <f>ROUND(I218*H218,2)</f>
        <v>0</v>
      </c>
      <c r="K218" s="195"/>
      <c r="L218" s="39"/>
      <c r="M218" s="196" t="s">
        <v>1</v>
      </c>
      <c r="N218" s="197" t="s">
        <v>38</v>
      </c>
      <c r="O218" s="71"/>
      <c r="P218" s="198">
        <f>O218*H218</f>
        <v>0</v>
      </c>
      <c r="Q218" s="198">
        <v>8E-05</v>
      </c>
      <c r="R218" s="198">
        <f>Q218*H218</f>
        <v>0.0010768000000000002</v>
      </c>
      <c r="S218" s="198">
        <v>0.018</v>
      </c>
      <c r="T218" s="199">
        <f>S218*H218</f>
        <v>0.24228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0" t="s">
        <v>179</v>
      </c>
      <c r="AT218" s="200" t="s">
        <v>175</v>
      </c>
      <c r="AU218" s="200" t="s">
        <v>83</v>
      </c>
      <c r="AY218" s="17" t="s">
        <v>173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17" t="s">
        <v>81</v>
      </c>
      <c r="BK218" s="201">
        <f>ROUND(I218*H218,2)</f>
        <v>0</v>
      </c>
      <c r="BL218" s="17" t="s">
        <v>179</v>
      </c>
      <c r="BM218" s="200" t="s">
        <v>799</v>
      </c>
    </row>
    <row r="219" spans="2:51" s="14" customFormat="1" ht="11.25">
      <c r="B219" s="213"/>
      <c r="C219" s="214"/>
      <c r="D219" s="204" t="s">
        <v>181</v>
      </c>
      <c r="E219" s="215" t="s">
        <v>1</v>
      </c>
      <c r="F219" s="216" t="s">
        <v>800</v>
      </c>
      <c r="G219" s="214"/>
      <c r="H219" s="217">
        <v>13.46</v>
      </c>
      <c r="I219" s="218"/>
      <c r="J219" s="214"/>
      <c r="K219" s="214"/>
      <c r="L219" s="219"/>
      <c r="M219" s="220"/>
      <c r="N219" s="221"/>
      <c r="O219" s="221"/>
      <c r="P219" s="221"/>
      <c r="Q219" s="221"/>
      <c r="R219" s="221"/>
      <c r="S219" s="221"/>
      <c r="T219" s="222"/>
      <c r="AT219" s="223" t="s">
        <v>181</v>
      </c>
      <c r="AU219" s="223" t="s">
        <v>83</v>
      </c>
      <c r="AV219" s="14" t="s">
        <v>83</v>
      </c>
      <c r="AW219" s="14" t="s">
        <v>30</v>
      </c>
      <c r="AX219" s="14" t="s">
        <v>81</v>
      </c>
      <c r="AY219" s="223" t="s">
        <v>173</v>
      </c>
    </row>
    <row r="220" spans="1:65" s="2" customFormat="1" ht="24.2" customHeight="1">
      <c r="A220" s="34"/>
      <c r="B220" s="35"/>
      <c r="C220" s="188" t="s">
        <v>400</v>
      </c>
      <c r="D220" s="188" t="s">
        <v>175</v>
      </c>
      <c r="E220" s="189" t="s">
        <v>801</v>
      </c>
      <c r="F220" s="190" t="s">
        <v>802</v>
      </c>
      <c r="G220" s="191" t="s">
        <v>178</v>
      </c>
      <c r="H220" s="192">
        <v>23.76</v>
      </c>
      <c r="I220" s="193"/>
      <c r="J220" s="194">
        <f>ROUND(I220*H220,2)</f>
        <v>0</v>
      </c>
      <c r="K220" s="195"/>
      <c r="L220" s="39"/>
      <c r="M220" s="196" t="s">
        <v>1</v>
      </c>
      <c r="N220" s="197" t="s">
        <v>38</v>
      </c>
      <c r="O220" s="71"/>
      <c r="P220" s="198">
        <f>O220*H220</f>
        <v>0</v>
      </c>
      <c r="Q220" s="198">
        <v>0</v>
      </c>
      <c r="R220" s="198">
        <f>Q220*H220</f>
        <v>0</v>
      </c>
      <c r="S220" s="198">
        <v>0.0779</v>
      </c>
      <c r="T220" s="199">
        <f>S220*H220</f>
        <v>1.850904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0" t="s">
        <v>179</v>
      </c>
      <c r="AT220" s="200" t="s">
        <v>175</v>
      </c>
      <c r="AU220" s="200" t="s">
        <v>83</v>
      </c>
      <c r="AY220" s="17" t="s">
        <v>173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7" t="s">
        <v>81</v>
      </c>
      <c r="BK220" s="201">
        <f>ROUND(I220*H220,2)</f>
        <v>0</v>
      </c>
      <c r="BL220" s="17" t="s">
        <v>179</v>
      </c>
      <c r="BM220" s="200" t="s">
        <v>803</v>
      </c>
    </row>
    <row r="221" spans="1:65" s="2" customFormat="1" ht="24.2" customHeight="1">
      <c r="A221" s="34"/>
      <c r="B221" s="35"/>
      <c r="C221" s="188" t="s">
        <v>406</v>
      </c>
      <c r="D221" s="188" t="s">
        <v>175</v>
      </c>
      <c r="E221" s="189" t="s">
        <v>804</v>
      </c>
      <c r="F221" s="190" t="s">
        <v>805</v>
      </c>
      <c r="G221" s="191" t="s">
        <v>178</v>
      </c>
      <c r="H221" s="192">
        <v>23.76</v>
      </c>
      <c r="I221" s="193"/>
      <c r="J221" s="194">
        <f>ROUND(I221*H221,2)</f>
        <v>0</v>
      </c>
      <c r="K221" s="195"/>
      <c r="L221" s="39"/>
      <c r="M221" s="196" t="s">
        <v>1</v>
      </c>
      <c r="N221" s="197" t="s">
        <v>38</v>
      </c>
      <c r="O221" s="71"/>
      <c r="P221" s="198">
        <f>O221*H221</f>
        <v>0</v>
      </c>
      <c r="Q221" s="198">
        <v>0.02324</v>
      </c>
      <c r="R221" s="198">
        <f>Q221*H221</f>
        <v>0.5521824000000001</v>
      </c>
      <c r="S221" s="198">
        <v>0</v>
      </c>
      <c r="T221" s="199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0" t="s">
        <v>179</v>
      </c>
      <c r="AT221" s="200" t="s">
        <v>175</v>
      </c>
      <c r="AU221" s="200" t="s">
        <v>83</v>
      </c>
      <c r="AY221" s="17" t="s">
        <v>173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7" t="s">
        <v>81</v>
      </c>
      <c r="BK221" s="201">
        <f>ROUND(I221*H221,2)</f>
        <v>0</v>
      </c>
      <c r="BL221" s="17" t="s">
        <v>179</v>
      </c>
      <c r="BM221" s="200" t="s">
        <v>806</v>
      </c>
    </row>
    <row r="222" spans="1:65" s="2" customFormat="1" ht="16.5" customHeight="1">
      <c r="A222" s="34"/>
      <c r="B222" s="35"/>
      <c r="C222" s="188" t="s">
        <v>410</v>
      </c>
      <c r="D222" s="188" t="s">
        <v>175</v>
      </c>
      <c r="E222" s="189" t="s">
        <v>655</v>
      </c>
      <c r="F222" s="190" t="s">
        <v>656</v>
      </c>
      <c r="G222" s="191" t="s">
        <v>178</v>
      </c>
      <c r="H222" s="192">
        <v>23.76</v>
      </c>
      <c r="I222" s="193"/>
      <c r="J222" s="194">
        <f>ROUND(I222*H222,2)</f>
        <v>0</v>
      </c>
      <c r="K222" s="195"/>
      <c r="L222" s="39"/>
      <c r="M222" s="196" t="s">
        <v>1</v>
      </c>
      <c r="N222" s="197" t="s">
        <v>38</v>
      </c>
      <c r="O222" s="71"/>
      <c r="P222" s="198">
        <f>O222*H222</f>
        <v>0</v>
      </c>
      <c r="Q222" s="198">
        <v>0.00047</v>
      </c>
      <c r="R222" s="198">
        <f>Q222*H222</f>
        <v>0.0111672</v>
      </c>
      <c r="S222" s="198">
        <v>0</v>
      </c>
      <c r="T222" s="19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0" t="s">
        <v>179</v>
      </c>
      <c r="AT222" s="200" t="s">
        <v>175</v>
      </c>
      <c r="AU222" s="200" t="s">
        <v>83</v>
      </c>
      <c r="AY222" s="17" t="s">
        <v>173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17" t="s">
        <v>81</v>
      </c>
      <c r="BK222" s="201">
        <f>ROUND(I222*H222,2)</f>
        <v>0</v>
      </c>
      <c r="BL222" s="17" t="s">
        <v>179</v>
      </c>
      <c r="BM222" s="200" t="s">
        <v>807</v>
      </c>
    </row>
    <row r="223" spans="1:65" s="2" customFormat="1" ht="33" customHeight="1">
      <c r="A223" s="34"/>
      <c r="B223" s="35"/>
      <c r="C223" s="188" t="s">
        <v>415</v>
      </c>
      <c r="D223" s="188" t="s">
        <v>175</v>
      </c>
      <c r="E223" s="189" t="s">
        <v>808</v>
      </c>
      <c r="F223" s="190" t="s">
        <v>809</v>
      </c>
      <c r="G223" s="191" t="s">
        <v>261</v>
      </c>
      <c r="H223" s="192">
        <v>10.8</v>
      </c>
      <c r="I223" s="193"/>
      <c r="J223" s="194">
        <f>ROUND(I223*H223,2)</f>
        <v>0</v>
      </c>
      <c r="K223" s="195"/>
      <c r="L223" s="39"/>
      <c r="M223" s="196" t="s">
        <v>1</v>
      </c>
      <c r="N223" s="197" t="s">
        <v>38</v>
      </c>
      <c r="O223" s="71"/>
      <c r="P223" s="198">
        <f>O223*H223</f>
        <v>0</v>
      </c>
      <c r="Q223" s="198">
        <v>0.01815</v>
      </c>
      <c r="R223" s="198">
        <f>Q223*H223</f>
        <v>0.19602</v>
      </c>
      <c r="S223" s="198">
        <v>0</v>
      </c>
      <c r="T223" s="19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0" t="s">
        <v>179</v>
      </c>
      <c r="AT223" s="200" t="s">
        <v>175</v>
      </c>
      <c r="AU223" s="200" t="s">
        <v>83</v>
      </c>
      <c r="AY223" s="17" t="s">
        <v>173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7" t="s">
        <v>81</v>
      </c>
      <c r="BK223" s="201">
        <f>ROUND(I223*H223,2)</f>
        <v>0</v>
      </c>
      <c r="BL223" s="17" t="s">
        <v>179</v>
      </c>
      <c r="BM223" s="200" t="s">
        <v>810</v>
      </c>
    </row>
    <row r="224" spans="2:51" s="14" customFormat="1" ht="11.25">
      <c r="B224" s="213"/>
      <c r="C224" s="214"/>
      <c r="D224" s="204" t="s">
        <v>181</v>
      </c>
      <c r="E224" s="215" t="s">
        <v>1</v>
      </c>
      <c r="F224" s="216" t="s">
        <v>731</v>
      </c>
      <c r="G224" s="214"/>
      <c r="H224" s="217">
        <v>10.8</v>
      </c>
      <c r="I224" s="218"/>
      <c r="J224" s="214"/>
      <c r="K224" s="214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181</v>
      </c>
      <c r="AU224" s="223" t="s">
        <v>83</v>
      </c>
      <c r="AV224" s="14" t="s">
        <v>83</v>
      </c>
      <c r="AW224" s="14" t="s">
        <v>30</v>
      </c>
      <c r="AX224" s="14" t="s">
        <v>81</v>
      </c>
      <c r="AY224" s="223" t="s">
        <v>173</v>
      </c>
    </row>
    <row r="225" spans="2:63" s="12" customFormat="1" ht="22.9" customHeight="1">
      <c r="B225" s="172"/>
      <c r="C225" s="173"/>
      <c r="D225" s="174" t="s">
        <v>72</v>
      </c>
      <c r="E225" s="186" t="s">
        <v>404</v>
      </c>
      <c r="F225" s="186" t="s">
        <v>405</v>
      </c>
      <c r="G225" s="173"/>
      <c r="H225" s="173"/>
      <c r="I225" s="176"/>
      <c r="J225" s="187">
        <f>BK225</f>
        <v>0</v>
      </c>
      <c r="K225" s="173"/>
      <c r="L225" s="178"/>
      <c r="M225" s="179"/>
      <c r="N225" s="180"/>
      <c r="O225" s="180"/>
      <c r="P225" s="181">
        <f>SUM(P226:P229)</f>
        <v>0</v>
      </c>
      <c r="Q225" s="180"/>
      <c r="R225" s="181">
        <f>SUM(R226:R229)</f>
        <v>0</v>
      </c>
      <c r="S225" s="180"/>
      <c r="T225" s="182">
        <f>SUM(T226:T229)</f>
        <v>0</v>
      </c>
      <c r="AR225" s="183" t="s">
        <v>81</v>
      </c>
      <c r="AT225" s="184" t="s">
        <v>72</v>
      </c>
      <c r="AU225" s="184" t="s">
        <v>81</v>
      </c>
      <c r="AY225" s="183" t="s">
        <v>173</v>
      </c>
      <c r="BK225" s="185">
        <f>SUM(BK226:BK229)</f>
        <v>0</v>
      </c>
    </row>
    <row r="226" spans="1:65" s="2" customFormat="1" ht="24.2" customHeight="1">
      <c r="A226" s="34"/>
      <c r="B226" s="35"/>
      <c r="C226" s="188" t="s">
        <v>420</v>
      </c>
      <c r="D226" s="188" t="s">
        <v>175</v>
      </c>
      <c r="E226" s="189" t="s">
        <v>661</v>
      </c>
      <c r="F226" s="190" t="s">
        <v>662</v>
      </c>
      <c r="G226" s="191" t="s">
        <v>230</v>
      </c>
      <c r="H226" s="192">
        <v>41.315</v>
      </c>
      <c r="I226" s="193"/>
      <c r="J226" s="194">
        <f>ROUND(I226*H226,2)</f>
        <v>0</v>
      </c>
      <c r="K226" s="195"/>
      <c r="L226" s="39"/>
      <c r="M226" s="196" t="s">
        <v>1</v>
      </c>
      <c r="N226" s="197" t="s">
        <v>38</v>
      </c>
      <c r="O226" s="71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0" t="s">
        <v>179</v>
      </c>
      <c r="AT226" s="200" t="s">
        <v>175</v>
      </c>
      <c r="AU226" s="200" t="s">
        <v>83</v>
      </c>
      <c r="AY226" s="17" t="s">
        <v>173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7" t="s">
        <v>81</v>
      </c>
      <c r="BK226" s="201">
        <f>ROUND(I226*H226,2)</f>
        <v>0</v>
      </c>
      <c r="BL226" s="17" t="s">
        <v>179</v>
      </c>
      <c r="BM226" s="200" t="s">
        <v>811</v>
      </c>
    </row>
    <row r="227" spans="1:65" s="2" customFormat="1" ht="24.2" customHeight="1">
      <c r="A227" s="34"/>
      <c r="B227" s="35"/>
      <c r="C227" s="188" t="s">
        <v>427</v>
      </c>
      <c r="D227" s="188" t="s">
        <v>175</v>
      </c>
      <c r="E227" s="189" t="s">
        <v>664</v>
      </c>
      <c r="F227" s="190" t="s">
        <v>665</v>
      </c>
      <c r="G227" s="191" t="s">
        <v>230</v>
      </c>
      <c r="H227" s="192">
        <v>371.835</v>
      </c>
      <c r="I227" s="193"/>
      <c r="J227" s="194">
        <f>ROUND(I227*H227,2)</f>
        <v>0</v>
      </c>
      <c r="K227" s="195"/>
      <c r="L227" s="39"/>
      <c r="M227" s="196" t="s">
        <v>1</v>
      </c>
      <c r="N227" s="197" t="s">
        <v>38</v>
      </c>
      <c r="O227" s="71"/>
      <c r="P227" s="198">
        <f>O227*H227</f>
        <v>0</v>
      </c>
      <c r="Q227" s="198">
        <v>0</v>
      </c>
      <c r="R227" s="198">
        <f>Q227*H227</f>
        <v>0</v>
      </c>
      <c r="S227" s="198">
        <v>0</v>
      </c>
      <c r="T227" s="19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0" t="s">
        <v>179</v>
      </c>
      <c r="AT227" s="200" t="s">
        <v>175</v>
      </c>
      <c r="AU227" s="200" t="s">
        <v>83</v>
      </c>
      <c r="AY227" s="17" t="s">
        <v>173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7" t="s">
        <v>81</v>
      </c>
      <c r="BK227" s="201">
        <f>ROUND(I227*H227,2)</f>
        <v>0</v>
      </c>
      <c r="BL227" s="17" t="s">
        <v>179</v>
      </c>
      <c r="BM227" s="200" t="s">
        <v>812</v>
      </c>
    </row>
    <row r="228" spans="2:51" s="14" customFormat="1" ht="11.25">
      <c r="B228" s="213"/>
      <c r="C228" s="214"/>
      <c r="D228" s="204" t="s">
        <v>181</v>
      </c>
      <c r="E228" s="214"/>
      <c r="F228" s="216" t="s">
        <v>813</v>
      </c>
      <c r="G228" s="214"/>
      <c r="H228" s="217">
        <v>371.835</v>
      </c>
      <c r="I228" s="218"/>
      <c r="J228" s="214"/>
      <c r="K228" s="214"/>
      <c r="L228" s="219"/>
      <c r="M228" s="220"/>
      <c r="N228" s="221"/>
      <c r="O228" s="221"/>
      <c r="P228" s="221"/>
      <c r="Q228" s="221"/>
      <c r="R228" s="221"/>
      <c r="S228" s="221"/>
      <c r="T228" s="222"/>
      <c r="AT228" s="223" t="s">
        <v>181</v>
      </c>
      <c r="AU228" s="223" t="s">
        <v>83</v>
      </c>
      <c r="AV228" s="14" t="s">
        <v>83</v>
      </c>
      <c r="AW228" s="14" t="s">
        <v>4</v>
      </c>
      <c r="AX228" s="14" t="s">
        <v>81</v>
      </c>
      <c r="AY228" s="223" t="s">
        <v>173</v>
      </c>
    </row>
    <row r="229" spans="1:65" s="2" customFormat="1" ht="33" customHeight="1">
      <c r="A229" s="34"/>
      <c r="B229" s="35"/>
      <c r="C229" s="188" t="s">
        <v>435</v>
      </c>
      <c r="D229" s="188" t="s">
        <v>175</v>
      </c>
      <c r="E229" s="189" t="s">
        <v>668</v>
      </c>
      <c r="F229" s="190" t="s">
        <v>669</v>
      </c>
      <c r="G229" s="191" t="s">
        <v>230</v>
      </c>
      <c r="H229" s="192">
        <v>41.315</v>
      </c>
      <c r="I229" s="193"/>
      <c r="J229" s="194">
        <f>ROUND(I229*H229,2)</f>
        <v>0</v>
      </c>
      <c r="K229" s="195"/>
      <c r="L229" s="39"/>
      <c r="M229" s="196" t="s">
        <v>1</v>
      </c>
      <c r="N229" s="197" t="s">
        <v>38</v>
      </c>
      <c r="O229" s="71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0" t="s">
        <v>179</v>
      </c>
      <c r="AT229" s="200" t="s">
        <v>175</v>
      </c>
      <c r="AU229" s="200" t="s">
        <v>83</v>
      </c>
      <c r="AY229" s="17" t="s">
        <v>173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7" t="s">
        <v>81</v>
      </c>
      <c r="BK229" s="201">
        <f>ROUND(I229*H229,2)</f>
        <v>0</v>
      </c>
      <c r="BL229" s="17" t="s">
        <v>179</v>
      </c>
      <c r="BM229" s="200" t="s">
        <v>814</v>
      </c>
    </row>
    <row r="230" spans="2:63" s="12" customFormat="1" ht="22.9" customHeight="1">
      <c r="B230" s="172"/>
      <c r="C230" s="173"/>
      <c r="D230" s="174" t="s">
        <v>72</v>
      </c>
      <c r="E230" s="186" t="s">
        <v>425</v>
      </c>
      <c r="F230" s="186" t="s">
        <v>426</v>
      </c>
      <c r="G230" s="173"/>
      <c r="H230" s="173"/>
      <c r="I230" s="176"/>
      <c r="J230" s="187">
        <f>BK230</f>
        <v>0</v>
      </c>
      <c r="K230" s="173"/>
      <c r="L230" s="178"/>
      <c r="M230" s="179"/>
      <c r="N230" s="180"/>
      <c r="O230" s="180"/>
      <c r="P230" s="181">
        <f>P231</f>
        <v>0</v>
      </c>
      <c r="Q230" s="180"/>
      <c r="R230" s="181">
        <f>R231</f>
        <v>0</v>
      </c>
      <c r="S230" s="180"/>
      <c r="T230" s="182">
        <f>T231</f>
        <v>0</v>
      </c>
      <c r="AR230" s="183" t="s">
        <v>81</v>
      </c>
      <c r="AT230" s="184" t="s">
        <v>72</v>
      </c>
      <c r="AU230" s="184" t="s">
        <v>81</v>
      </c>
      <c r="AY230" s="183" t="s">
        <v>173</v>
      </c>
      <c r="BK230" s="185">
        <f>BK231</f>
        <v>0</v>
      </c>
    </row>
    <row r="231" spans="1:65" s="2" customFormat="1" ht="24.2" customHeight="1">
      <c r="A231" s="34"/>
      <c r="B231" s="35"/>
      <c r="C231" s="188" t="s">
        <v>440</v>
      </c>
      <c r="D231" s="188" t="s">
        <v>175</v>
      </c>
      <c r="E231" s="189" t="s">
        <v>671</v>
      </c>
      <c r="F231" s="190" t="s">
        <v>672</v>
      </c>
      <c r="G231" s="191" t="s">
        <v>230</v>
      </c>
      <c r="H231" s="192">
        <v>6.424</v>
      </c>
      <c r="I231" s="193"/>
      <c r="J231" s="194">
        <f>ROUND(I231*H231,2)</f>
        <v>0</v>
      </c>
      <c r="K231" s="195"/>
      <c r="L231" s="39"/>
      <c r="M231" s="196" t="s">
        <v>1</v>
      </c>
      <c r="N231" s="197" t="s">
        <v>38</v>
      </c>
      <c r="O231" s="71"/>
      <c r="P231" s="198">
        <f>O231*H231</f>
        <v>0</v>
      </c>
      <c r="Q231" s="198">
        <v>0</v>
      </c>
      <c r="R231" s="198">
        <f>Q231*H231</f>
        <v>0</v>
      </c>
      <c r="S231" s="198">
        <v>0</v>
      </c>
      <c r="T231" s="199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0" t="s">
        <v>179</v>
      </c>
      <c r="AT231" s="200" t="s">
        <v>175</v>
      </c>
      <c r="AU231" s="200" t="s">
        <v>83</v>
      </c>
      <c r="AY231" s="17" t="s">
        <v>173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17" t="s">
        <v>81</v>
      </c>
      <c r="BK231" s="201">
        <f>ROUND(I231*H231,2)</f>
        <v>0</v>
      </c>
      <c r="BL231" s="17" t="s">
        <v>179</v>
      </c>
      <c r="BM231" s="200" t="s">
        <v>815</v>
      </c>
    </row>
    <row r="232" spans="2:63" s="12" customFormat="1" ht="25.9" customHeight="1">
      <c r="B232" s="172"/>
      <c r="C232" s="173"/>
      <c r="D232" s="174" t="s">
        <v>72</v>
      </c>
      <c r="E232" s="175" t="s">
        <v>431</v>
      </c>
      <c r="F232" s="175" t="s">
        <v>432</v>
      </c>
      <c r="G232" s="173"/>
      <c r="H232" s="173"/>
      <c r="I232" s="176"/>
      <c r="J232" s="177">
        <f>BK232</f>
        <v>0</v>
      </c>
      <c r="K232" s="173"/>
      <c r="L232" s="178"/>
      <c r="M232" s="179"/>
      <c r="N232" s="180"/>
      <c r="O232" s="180"/>
      <c r="P232" s="181">
        <f>P233+P248</f>
        <v>0</v>
      </c>
      <c r="Q232" s="180"/>
      <c r="R232" s="181">
        <f>R233+R248</f>
        <v>0.3139452</v>
      </c>
      <c r="S232" s="180"/>
      <c r="T232" s="182">
        <f>T233+T248</f>
        <v>0</v>
      </c>
      <c r="AR232" s="183" t="s">
        <v>83</v>
      </c>
      <c r="AT232" s="184" t="s">
        <v>72</v>
      </c>
      <c r="AU232" s="184" t="s">
        <v>73</v>
      </c>
      <c r="AY232" s="183" t="s">
        <v>173</v>
      </c>
      <c r="BK232" s="185">
        <f>BK233+BK248</f>
        <v>0</v>
      </c>
    </row>
    <row r="233" spans="2:63" s="12" customFormat="1" ht="22.9" customHeight="1">
      <c r="B233" s="172"/>
      <c r="C233" s="173"/>
      <c r="D233" s="174" t="s">
        <v>72</v>
      </c>
      <c r="E233" s="186" t="s">
        <v>674</v>
      </c>
      <c r="F233" s="186" t="s">
        <v>675</v>
      </c>
      <c r="G233" s="173"/>
      <c r="H233" s="173"/>
      <c r="I233" s="176"/>
      <c r="J233" s="187">
        <f>BK233</f>
        <v>0</v>
      </c>
      <c r="K233" s="173"/>
      <c r="L233" s="178"/>
      <c r="M233" s="179"/>
      <c r="N233" s="180"/>
      <c r="O233" s="180"/>
      <c r="P233" s="181">
        <f>SUM(P234:P247)</f>
        <v>0</v>
      </c>
      <c r="Q233" s="180"/>
      <c r="R233" s="181">
        <f>SUM(R234:R247)</f>
        <v>0.3139452</v>
      </c>
      <c r="S233" s="180"/>
      <c r="T233" s="182">
        <f>SUM(T234:T247)</f>
        <v>0</v>
      </c>
      <c r="AR233" s="183" t="s">
        <v>83</v>
      </c>
      <c r="AT233" s="184" t="s">
        <v>72</v>
      </c>
      <c r="AU233" s="184" t="s">
        <v>81</v>
      </c>
      <c r="AY233" s="183" t="s">
        <v>173</v>
      </c>
      <c r="BK233" s="185">
        <f>SUM(BK234:BK247)</f>
        <v>0</v>
      </c>
    </row>
    <row r="234" spans="1:65" s="2" customFormat="1" ht="24.2" customHeight="1">
      <c r="A234" s="34"/>
      <c r="B234" s="35"/>
      <c r="C234" s="188" t="s">
        <v>445</v>
      </c>
      <c r="D234" s="188" t="s">
        <v>175</v>
      </c>
      <c r="E234" s="189" t="s">
        <v>676</v>
      </c>
      <c r="F234" s="190" t="s">
        <v>677</v>
      </c>
      <c r="G234" s="191" t="s">
        <v>178</v>
      </c>
      <c r="H234" s="192">
        <v>38.428</v>
      </c>
      <c r="I234" s="193"/>
      <c r="J234" s="194">
        <f>ROUND(I234*H234,2)</f>
        <v>0</v>
      </c>
      <c r="K234" s="195"/>
      <c r="L234" s="39"/>
      <c r="M234" s="196" t="s">
        <v>1</v>
      </c>
      <c r="N234" s="197" t="s">
        <v>38</v>
      </c>
      <c r="O234" s="71"/>
      <c r="P234" s="198">
        <f>O234*H234</f>
        <v>0</v>
      </c>
      <c r="Q234" s="198">
        <v>0</v>
      </c>
      <c r="R234" s="198">
        <f>Q234*H234</f>
        <v>0</v>
      </c>
      <c r="S234" s="198">
        <v>0</v>
      </c>
      <c r="T234" s="199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0" t="s">
        <v>258</v>
      </c>
      <c r="AT234" s="200" t="s">
        <v>175</v>
      </c>
      <c r="AU234" s="200" t="s">
        <v>83</v>
      </c>
      <c r="AY234" s="17" t="s">
        <v>173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17" t="s">
        <v>81</v>
      </c>
      <c r="BK234" s="201">
        <f>ROUND(I234*H234,2)</f>
        <v>0</v>
      </c>
      <c r="BL234" s="17" t="s">
        <v>258</v>
      </c>
      <c r="BM234" s="200" t="s">
        <v>816</v>
      </c>
    </row>
    <row r="235" spans="2:51" s="14" customFormat="1" ht="11.25">
      <c r="B235" s="213"/>
      <c r="C235" s="214"/>
      <c r="D235" s="204" t="s">
        <v>181</v>
      </c>
      <c r="E235" s="215" t="s">
        <v>1</v>
      </c>
      <c r="F235" s="216" t="s">
        <v>817</v>
      </c>
      <c r="G235" s="214"/>
      <c r="H235" s="217">
        <v>38.428</v>
      </c>
      <c r="I235" s="218"/>
      <c r="J235" s="214"/>
      <c r="K235" s="214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181</v>
      </c>
      <c r="AU235" s="223" t="s">
        <v>83</v>
      </c>
      <c r="AV235" s="14" t="s">
        <v>83</v>
      </c>
      <c r="AW235" s="14" t="s">
        <v>30</v>
      </c>
      <c r="AX235" s="14" t="s">
        <v>73</v>
      </c>
      <c r="AY235" s="223" t="s">
        <v>173</v>
      </c>
    </row>
    <row r="236" spans="2:51" s="15" customFormat="1" ht="11.25">
      <c r="B236" s="235"/>
      <c r="C236" s="236"/>
      <c r="D236" s="204" t="s">
        <v>181</v>
      </c>
      <c r="E236" s="237" t="s">
        <v>1</v>
      </c>
      <c r="F236" s="238" t="s">
        <v>274</v>
      </c>
      <c r="G236" s="236"/>
      <c r="H236" s="239">
        <v>38.428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181</v>
      </c>
      <c r="AU236" s="245" t="s">
        <v>83</v>
      </c>
      <c r="AV236" s="15" t="s">
        <v>179</v>
      </c>
      <c r="AW236" s="15" t="s">
        <v>30</v>
      </c>
      <c r="AX236" s="15" t="s">
        <v>81</v>
      </c>
      <c r="AY236" s="245" t="s">
        <v>173</v>
      </c>
    </row>
    <row r="237" spans="1:65" s="2" customFormat="1" ht="16.5" customHeight="1">
      <c r="A237" s="34"/>
      <c r="B237" s="35"/>
      <c r="C237" s="224" t="s">
        <v>449</v>
      </c>
      <c r="D237" s="224" t="s">
        <v>249</v>
      </c>
      <c r="E237" s="225" t="s">
        <v>680</v>
      </c>
      <c r="F237" s="226" t="s">
        <v>681</v>
      </c>
      <c r="G237" s="227" t="s">
        <v>230</v>
      </c>
      <c r="H237" s="228">
        <v>0.012</v>
      </c>
      <c r="I237" s="229"/>
      <c r="J237" s="230">
        <f>ROUND(I237*H237,2)</f>
        <v>0</v>
      </c>
      <c r="K237" s="231"/>
      <c r="L237" s="232"/>
      <c r="M237" s="233" t="s">
        <v>1</v>
      </c>
      <c r="N237" s="234" t="s">
        <v>38</v>
      </c>
      <c r="O237" s="71"/>
      <c r="P237" s="198">
        <f>O237*H237</f>
        <v>0</v>
      </c>
      <c r="Q237" s="198">
        <v>1</v>
      </c>
      <c r="R237" s="198">
        <f>Q237*H237</f>
        <v>0.012</v>
      </c>
      <c r="S237" s="198">
        <v>0</v>
      </c>
      <c r="T237" s="19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0" t="s">
        <v>335</v>
      </c>
      <c r="AT237" s="200" t="s">
        <v>249</v>
      </c>
      <c r="AU237" s="200" t="s">
        <v>83</v>
      </c>
      <c r="AY237" s="17" t="s">
        <v>173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17" t="s">
        <v>81</v>
      </c>
      <c r="BK237" s="201">
        <f>ROUND(I237*H237,2)</f>
        <v>0</v>
      </c>
      <c r="BL237" s="17" t="s">
        <v>258</v>
      </c>
      <c r="BM237" s="200" t="s">
        <v>818</v>
      </c>
    </row>
    <row r="238" spans="2:51" s="14" customFormat="1" ht="11.25">
      <c r="B238" s="213"/>
      <c r="C238" s="214"/>
      <c r="D238" s="204" t="s">
        <v>181</v>
      </c>
      <c r="E238" s="214"/>
      <c r="F238" s="216" t="s">
        <v>819</v>
      </c>
      <c r="G238" s="214"/>
      <c r="H238" s="217">
        <v>0.012</v>
      </c>
      <c r="I238" s="218"/>
      <c r="J238" s="214"/>
      <c r="K238" s="214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181</v>
      </c>
      <c r="AU238" s="223" t="s">
        <v>83</v>
      </c>
      <c r="AV238" s="14" t="s">
        <v>83</v>
      </c>
      <c r="AW238" s="14" t="s">
        <v>4</v>
      </c>
      <c r="AX238" s="14" t="s">
        <v>81</v>
      </c>
      <c r="AY238" s="223" t="s">
        <v>173</v>
      </c>
    </row>
    <row r="239" spans="1:65" s="2" customFormat="1" ht="24.2" customHeight="1">
      <c r="A239" s="34"/>
      <c r="B239" s="35"/>
      <c r="C239" s="188" t="s">
        <v>457</v>
      </c>
      <c r="D239" s="188" t="s">
        <v>175</v>
      </c>
      <c r="E239" s="189" t="s">
        <v>684</v>
      </c>
      <c r="F239" s="190" t="s">
        <v>685</v>
      </c>
      <c r="G239" s="191" t="s">
        <v>178</v>
      </c>
      <c r="H239" s="192">
        <v>38.428</v>
      </c>
      <c r="I239" s="193"/>
      <c r="J239" s="194">
        <f>ROUND(I239*H239,2)</f>
        <v>0</v>
      </c>
      <c r="K239" s="195"/>
      <c r="L239" s="39"/>
      <c r="M239" s="196" t="s">
        <v>1</v>
      </c>
      <c r="N239" s="197" t="s">
        <v>38</v>
      </c>
      <c r="O239" s="71"/>
      <c r="P239" s="198">
        <f>O239*H239</f>
        <v>0</v>
      </c>
      <c r="Q239" s="198">
        <v>0.0004</v>
      </c>
      <c r="R239" s="198">
        <f>Q239*H239</f>
        <v>0.0153712</v>
      </c>
      <c r="S239" s="198">
        <v>0</v>
      </c>
      <c r="T239" s="199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0" t="s">
        <v>258</v>
      </c>
      <c r="AT239" s="200" t="s">
        <v>175</v>
      </c>
      <c r="AU239" s="200" t="s">
        <v>83</v>
      </c>
      <c r="AY239" s="17" t="s">
        <v>173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17" t="s">
        <v>81</v>
      </c>
      <c r="BK239" s="201">
        <f>ROUND(I239*H239,2)</f>
        <v>0</v>
      </c>
      <c r="BL239" s="17" t="s">
        <v>258</v>
      </c>
      <c r="BM239" s="200" t="s">
        <v>820</v>
      </c>
    </row>
    <row r="240" spans="2:51" s="14" customFormat="1" ht="11.25">
      <c r="B240" s="213"/>
      <c r="C240" s="214"/>
      <c r="D240" s="204" t="s">
        <v>181</v>
      </c>
      <c r="E240" s="215" t="s">
        <v>1</v>
      </c>
      <c r="F240" s="216" t="s">
        <v>817</v>
      </c>
      <c r="G240" s="214"/>
      <c r="H240" s="217">
        <v>38.428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181</v>
      </c>
      <c r="AU240" s="223" t="s">
        <v>83</v>
      </c>
      <c r="AV240" s="14" t="s">
        <v>83</v>
      </c>
      <c r="AW240" s="14" t="s">
        <v>30</v>
      </c>
      <c r="AX240" s="14" t="s">
        <v>81</v>
      </c>
      <c r="AY240" s="223" t="s">
        <v>173</v>
      </c>
    </row>
    <row r="241" spans="1:65" s="2" customFormat="1" ht="44.25" customHeight="1">
      <c r="A241" s="34"/>
      <c r="B241" s="35"/>
      <c r="C241" s="224" t="s">
        <v>470</v>
      </c>
      <c r="D241" s="224" t="s">
        <v>249</v>
      </c>
      <c r="E241" s="225" t="s">
        <v>687</v>
      </c>
      <c r="F241" s="226" t="s">
        <v>688</v>
      </c>
      <c r="G241" s="227" t="s">
        <v>178</v>
      </c>
      <c r="H241" s="228">
        <v>44.788</v>
      </c>
      <c r="I241" s="229"/>
      <c r="J241" s="230">
        <f>ROUND(I241*H241,2)</f>
        <v>0</v>
      </c>
      <c r="K241" s="231"/>
      <c r="L241" s="232"/>
      <c r="M241" s="233" t="s">
        <v>1</v>
      </c>
      <c r="N241" s="234" t="s">
        <v>38</v>
      </c>
      <c r="O241" s="71"/>
      <c r="P241" s="198">
        <f>O241*H241</f>
        <v>0</v>
      </c>
      <c r="Q241" s="198">
        <v>0.0063</v>
      </c>
      <c r="R241" s="198">
        <f>Q241*H241</f>
        <v>0.2821644</v>
      </c>
      <c r="S241" s="198">
        <v>0</v>
      </c>
      <c r="T241" s="19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0" t="s">
        <v>335</v>
      </c>
      <c r="AT241" s="200" t="s">
        <v>249</v>
      </c>
      <c r="AU241" s="200" t="s">
        <v>83</v>
      </c>
      <c r="AY241" s="17" t="s">
        <v>173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17" t="s">
        <v>81</v>
      </c>
      <c r="BK241" s="201">
        <f>ROUND(I241*H241,2)</f>
        <v>0</v>
      </c>
      <c r="BL241" s="17" t="s">
        <v>258</v>
      </c>
      <c r="BM241" s="200" t="s">
        <v>821</v>
      </c>
    </row>
    <row r="242" spans="2:51" s="14" customFormat="1" ht="11.25">
      <c r="B242" s="213"/>
      <c r="C242" s="214"/>
      <c r="D242" s="204" t="s">
        <v>181</v>
      </c>
      <c r="E242" s="214"/>
      <c r="F242" s="216" t="s">
        <v>822</v>
      </c>
      <c r="G242" s="214"/>
      <c r="H242" s="217">
        <v>44.788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181</v>
      </c>
      <c r="AU242" s="223" t="s">
        <v>83</v>
      </c>
      <c r="AV242" s="14" t="s">
        <v>83</v>
      </c>
      <c r="AW242" s="14" t="s">
        <v>4</v>
      </c>
      <c r="AX242" s="14" t="s">
        <v>81</v>
      </c>
      <c r="AY242" s="223" t="s">
        <v>173</v>
      </c>
    </row>
    <row r="243" spans="1:65" s="2" customFormat="1" ht="24.2" customHeight="1">
      <c r="A243" s="34"/>
      <c r="B243" s="35"/>
      <c r="C243" s="188" t="s">
        <v>473</v>
      </c>
      <c r="D243" s="188" t="s">
        <v>175</v>
      </c>
      <c r="E243" s="189" t="s">
        <v>691</v>
      </c>
      <c r="F243" s="190" t="s">
        <v>692</v>
      </c>
      <c r="G243" s="191" t="s">
        <v>178</v>
      </c>
      <c r="H243" s="192">
        <v>5.912</v>
      </c>
      <c r="I243" s="193"/>
      <c r="J243" s="194">
        <f>ROUND(I243*H243,2)</f>
        <v>0</v>
      </c>
      <c r="K243" s="195"/>
      <c r="L243" s="39"/>
      <c r="M243" s="196" t="s">
        <v>1</v>
      </c>
      <c r="N243" s="197" t="s">
        <v>38</v>
      </c>
      <c r="O243" s="71"/>
      <c r="P243" s="198">
        <f>O243*H243</f>
        <v>0</v>
      </c>
      <c r="Q243" s="198">
        <v>0</v>
      </c>
      <c r="R243" s="198">
        <f>Q243*H243</f>
        <v>0</v>
      </c>
      <c r="S243" s="198">
        <v>0</v>
      </c>
      <c r="T243" s="199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0" t="s">
        <v>258</v>
      </c>
      <c r="AT243" s="200" t="s">
        <v>175</v>
      </c>
      <c r="AU243" s="200" t="s">
        <v>83</v>
      </c>
      <c r="AY243" s="17" t="s">
        <v>173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17" t="s">
        <v>81</v>
      </c>
      <c r="BK243" s="201">
        <f>ROUND(I243*H243,2)</f>
        <v>0</v>
      </c>
      <c r="BL243" s="17" t="s">
        <v>258</v>
      </c>
      <c r="BM243" s="200" t="s">
        <v>823</v>
      </c>
    </row>
    <row r="244" spans="2:51" s="14" customFormat="1" ht="11.25">
      <c r="B244" s="213"/>
      <c r="C244" s="214"/>
      <c r="D244" s="204" t="s">
        <v>181</v>
      </c>
      <c r="E244" s="215" t="s">
        <v>1</v>
      </c>
      <c r="F244" s="216" t="s">
        <v>824</v>
      </c>
      <c r="G244" s="214"/>
      <c r="H244" s="217">
        <v>5.912</v>
      </c>
      <c r="I244" s="218"/>
      <c r="J244" s="214"/>
      <c r="K244" s="214"/>
      <c r="L244" s="219"/>
      <c r="M244" s="220"/>
      <c r="N244" s="221"/>
      <c r="O244" s="221"/>
      <c r="P244" s="221"/>
      <c r="Q244" s="221"/>
      <c r="R244" s="221"/>
      <c r="S244" s="221"/>
      <c r="T244" s="222"/>
      <c r="AT244" s="223" t="s">
        <v>181</v>
      </c>
      <c r="AU244" s="223" t="s">
        <v>83</v>
      </c>
      <c r="AV244" s="14" t="s">
        <v>83</v>
      </c>
      <c r="AW244" s="14" t="s">
        <v>30</v>
      </c>
      <c r="AX244" s="14" t="s">
        <v>81</v>
      </c>
      <c r="AY244" s="223" t="s">
        <v>173</v>
      </c>
    </row>
    <row r="245" spans="1:65" s="2" customFormat="1" ht="24.2" customHeight="1">
      <c r="A245" s="34"/>
      <c r="B245" s="35"/>
      <c r="C245" s="224" t="s">
        <v>480</v>
      </c>
      <c r="D245" s="224" t="s">
        <v>249</v>
      </c>
      <c r="E245" s="225" t="s">
        <v>695</v>
      </c>
      <c r="F245" s="226" t="s">
        <v>696</v>
      </c>
      <c r="G245" s="227" t="s">
        <v>178</v>
      </c>
      <c r="H245" s="228">
        <v>6.89</v>
      </c>
      <c r="I245" s="229"/>
      <c r="J245" s="230">
        <f>ROUND(I245*H245,2)</f>
        <v>0</v>
      </c>
      <c r="K245" s="231"/>
      <c r="L245" s="232"/>
      <c r="M245" s="233" t="s">
        <v>1</v>
      </c>
      <c r="N245" s="234" t="s">
        <v>38</v>
      </c>
      <c r="O245" s="71"/>
      <c r="P245" s="198">
        <f>O245*H245</f>
        <v>0</v>
      </c>
      <c r="Q245" s="198">
        <v>0.00064</v>
      </c>
      <c r="R245" s="198">
        <f>Q245*H245</f>
        <v>0.0044096000000000005</v>
      </c>
      <c r="S245" s="198">
        <v>0</v>
      </c>
      <c r="T245" s="19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0" t="s">
        <v>335</v>
      </c>
      <c r="AT245" s="200" t="s">
        <v>249</v>
      </c>
      <c r="AU245" s="200" t="s">
        <v>83</v>
      </c>
      <c r="AY245" s="17" t="s">
        <v>173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17" t="s">
        <v>81</v>
      </c>
      <c r="BK245" s="201">
        <f>ROUND(I245*H245,2)</f>
        <v>0</v>
      </c>
      <c r="BL245" s="17" t="s">
        <v>258</v>
      </c>
      <c r="BM245" s="200" t="s">
        <v>825</v>
      </c>
    </row>
    <row r="246" spans="2:51" s="14" customFormat="1" ht="11.25">
      <c r="B246" s="213"/>
      <c r="C246" s="214"/>
      <c r="D246" s="204" t="s">
        <v>181</v>
      </c>
      <c r="E246" s="214"/>
      <c r="F246" s="216" t="s">
        <v>826</v>
      </c>
      <c r="G246" s="214"/>
      <c r="H246" s="217">
        <v>6.89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181</v>
      </c>
      <c r="AU246" s="223" t="s">
        <v>83</v>
      </c>
      <c r="AV246" s="14" t="s">
        <v>83</v>
      </c>
      <c r="AW246" s="14" t="s">
        <v>4</v>
      </c>
      <c r="AX246" s="14" t="s">
        <v>81</v>
      </c>
      <c r="AY246" s="223" t="s">
        <v>173</v>
      </c>
    </row>
    <row r="247" spans="1:65" s="2" customFormat="1" ht="24.2" customHeight="1">
      <c r="A247" s="34"/>
      <c r="B247" s="35"/>
      <c r="C247" s="188" t="s">
        <v>490</v>
      </c>
      <c r="D247" s="188" t="s">
        <v>175</v>
      </c>
      <c r="E247" s="189" t="s">
        <v>699</v>
      </c>
      <c r="F247" s="190" t="s">
        <v>700</v>
      </c>
      <c r="G247" s="191" t="s">
        <v>230</v>
      </c>
      <c r="H247" s="192">
        <v>0.314</v>
      </c>
      <c r="I247" s="193"/>
      <c r="J247" s="194">
        <f>ROUND(I247*H247,2)</f>
        <v>0</v>
      </c>
      <c r="K247" s="195"/>
      <c r="L247" s="39"/>
      <c r="M247" s="196" t="s">
        <v>1</v>
      </c>
      <c r="N247" s="197" t="s">
        <v>38</v>
      </c>
      <c r="O247" s="71"/>
      <c r="P247" s="198">
        <f>O247*H247</f>
        <v>0</v>
      </c>
      <c r="Q247" s="198">
        <v>0</v>
      </c>
      <c r="R247" s="198">
        <f>Q247*H247</f>
        <v>0</v>
      </c>
      <c r="S247" s="198">
        <v>0</v>
      </c>
      <c r="T247" s="199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0" t="s">
        <v>258</v>
      </c>
      <c r="AT247" s="200" t="s">
        <v>175</v>
      </c>
      <c r="AU247" s="200" t="s">
        <v>83</v>
      </c>
      <c r="AY247" s="17" t="s">
        <v>173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17" t="s">
        <v>81</v>
      </c>
      <c r="BK247" s="201">
        <f>ROUND(I247*H247,2)</f>
        <v>0</v>
      </c>
      <c r="BL247" s="17" t="s">
        <v>258</v>
      </c>
      <c r="BM247" s="200" t="s">
        <v>827</v>
      </c>
    </row>
    <row r="248" spans="2:63" s="12" customFormat="1" ht="22.9" customHeight="1">
      <c r="B248" s="172"/>
      <c r="C248" s="173"/>
      <c r="D248" s="174" t="s">
        <v>72</v>
      </c>
      <c r="E248" s="186" t="s">
        <v>433</v>
      </c>
      <c r="F248" s="186" t="s">
        <v>434</v>
      </c>
      <c r="G248" s="173"/>
      <c r="H248" s="173"/>
      <c r="I248" s="176"/>
      <c r="J248" s="187">
        <f>BK248</f>
        <v>0</v>
      </c>
      <c r="K248" s="173"/>
      <c r="L248" s="178"/>
      <c r="M248" s="179"/>
      <c r="N248" s="180"/>
      <c r="O248" s="180"/>
      <c r="P248" s="181">
        <f>SUM(P249:P251)</f>
        <v>0</v>
      </c>
      <c r="Q248" s="180"/>
      <c r="R248" s="181">
        <f>SUM(R249:R251)</f>
        <v>0</v>
      </c>
      <c r="S248" s="180"/>
      <c r="T248" s="182">
        <f>SUM(T249:T251)</f>
        <v>0</v>
      </c>
      <c r="AR248" s="183" t="s">
        <v>83</v>
      </c>
      <c r="AT248" s="184" t="s">
        <v>72</v>
      </c>
      <c r="AU248" s="184" t="s">
        <v>81</v>
      </c>
      <c r="AY248" s="183" t="s">
        <v>173</v>
      </c>
      <c r="BK248" s="185">
        <f>SUM(BK249:BK251)</f>
        <v>0</v>
      </c>
    </row>
    <row r="249" spans="1:65" s="2" customFormat="1" ht="21.75" customHeight="1">
      <c r="A249" s="34"/>
      <c r="B249" s="35"/>
      <c r="C249" s="188" t="s">
        <v>704</v>
      </c>
      <c r="D249" s="188" t="s">
        <v>175</v>
      </c>
      <c r="E249" s="189" t="s">
        <v>446</v>
      </c>
      <c r="F249" s="190" t="s">
        <v>447</v>
      </c>
      <c r="G249" s="191" t="s">
        <v>261</v>
      </c>
      <c r="H249" s="192">
        <v>14.78</v>
      </c>
      <c r="I249" s="193"/>
      <c r="J249" s="194">
        <f>ROUND(I249*H249,2)</f>
        <v>0</v>
      </c>
      <c r="K249" s="195"/>
      <c r="L249" s="39"/>
      <c r="M249" s="196" t="s">
        <v>1</v>
      </c>
      <c r="N249" s="197" t="s">
        <v>38</v>
      </c>
      <c r="O249" s="71"/>
      <c r="P249" s="198">
        <f>O249*H249</f>
        <v>0</v>
      </c>
      <c r="Q249" s="198">
        <v>0</v>
      </c>
      <c r="R249" s="198">
        <f>Q249*H249</f>
        <v>0</v>
      </c>
      <c r="S249" s="198">
        <v>0</v>
      </c>
      <c r="T249" s="199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0" t="s">
        <v>258</v>
      </c>
      <c r="AT249" s="200" t="s">
        <v>175</v>
      </c>
      <c r="AU249" s="200" t="s">
        <v>83</v>
      </c>
      <c r="AY249" s="17" t="s">
        <v>173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17" t="s">
        <v>81</v>
      </c>
      <c r="BK249" s="201">
        <f>ROUND(I249*H249,2)</f>
        <v>0</v>
      </c>
      <c r="BL249" s="17" t="s">
        <v>258</v>
      </c>
      <c r="BM249" s="200" t="s">
        <v>828</v>
      </c>
    </row>
    <row r="250" spans="2:51" s="14" customFormat="1" ht="11.25">
      <c r="B250" s="213"/>
      <c r="C250" s="214"/>
      <c r="D250" s="204" t="s">
        <v>181</v>
      </c>
      <c r="E250" s="215" t="s">
        <v>1</v>
      </c>
      <c r="F250" s="216" t="s">
        <v>829</v>
      </c>
      <c r="G250" s="214"/>
      <c r="H250" s="217">
        <v>14.78</v>
      </c>
      <c r="I250" s="218"/>
      <c r="J250" s="214"/>
      <c r="K250" s="214"/>
      <c r="L250" s="219"/>
      <c r="M250" s="220"/>
      <c r="N250" s="221"/>
      <c r="O250" s="221"/>
      <c r="P250" s="221"/>
      <c r="Q250" s="221"/>
      <c r="R250" s="221"/>
      <c r="S250" s="221"/>
      <c r="T250" s="222"/>
      <c r="AT250" s="223" t="s">
        <v>181</v>
      </c>
      <c r="AU250" s="223" t="s">
        <v>83</v>
      </c>
      <c r="AV250" s="14" t="s">
        <v>83</v>
      </c>
      <c r="AW250" s="14" t="s">
        <v>30</v>
      </c>
      <c r="AX250" s="14" t="s">
        <v>81</v>
      </c>
      <c r="AY250" s="223" t="s">
        <v>173</v>
      </c>
    </row>
    <row r="251" spans="1:65" s="2" customFormat="1" ht="24.2" customHeight="1">
      <c r="A251" s="34"/>
      <c r="B251" s="35"/>
      <c r="C251" s="188" t="s">
        <v>708</v>
      </c>
      <c r="D251" s="188" t="s">
        <v>175</v>
      </c>
      <c r="E251" s="189" t="s">
        <v>441</v>
      </c>
      <c r="F251" s="190" t="s">
        <v>442</v>
      </c>
      <c r="G251" s="191" t="s">
        <v>443</v>
      </c>
      <c r="H251" s="246"/>
      <c r="I251" s="193"/>
      <c r="J251" s="194">
        <f>ROUND(I251*H251,2)</f>
        <v>0</v>
      </c>
      <c r="K251" s="195"/>
      <c r="L251" s="39"/>
      <c r="M251" s="196" t="s">
        <v>1</v>
      </c>
      <c r="N251" s="197" t="s">
        <v>38</v>
      </c>
      <c r="O251" s="71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0" t="s">
        <v>258</v>
      </c>
      <c r="AT251" s="200" t="s">
        <v>175</v>
      </c>
      <c r="AU251" s="200" t="s">
        <v>83</v>
      </c>
      <c r="AY251" s="17" t="s">
        <v>173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17" t="s">
        <v>81</v>
      </c>
      <c r="BK251" s="201">
        <f>ROUND(I251*H251,2)</f>
        <v>0</v>
      </c>
      <c r="BL251" s="17" t="s">
        <v>258</v>
      </c>
      <c r="BM251" s="200" t="s">
        <v>830</v>
      </c>
    </row>
    <row r="252" spans="2:63" s="12" customFormat="1" ht="25.9" customHeight="1">
      <c r="B252" s="172"/>
      <c r="C252" s="173"/>
      <c r="D252" s="174" t="s">
        <v>72</v>
      </c>
      <c r="E252" s="175" t="s">
        <v>453</v>
      </c>
      <c r="F252" s="175" t="s">
        <v>454</v>
      </c>
      <c r="G252" s="173"/>
      <c r="H252" s="173"/>
      <c r="I252" s="176"/>
      <c r="J252" s="177">
        <f>BK252</f>
        <v>0</v>
      </c>
      <c r="K252" s="173"/>
      <c r="L252" s="178"/>
      <c r="M252" s="179"/>
      <c r="N252" s="180"/>
      <c r="O252" s="180"/>
      <c r="P252" s="181">
        <f>P253+P257+P259</f>
        <v>0</v>
      </c>
      <c r="Q252" s="180"/>
      <c r="R252" s="181">
        <f>R253+R257+R259</f>
        <v>0</v>
      </c>
      <c r="S252" s="180"/>
      <c r="T252" s="182">
        <f>T253+T257+T259</f>
        <v>0</v>
      </c>
      <c r="AR252" s="183" t="s">
        <v>198</v>
      </c>
      <c r="AT252" s="184" t="s">
        <v>72</v>
      </c>
      <c r="AU252" s="184" t="s">
        <v>73</v>
      </c>
      <c r="AY252" s="183" t="s">
        <v>173</v>
      </c>
      <c r="BK252" s="185">
        <f>BK253+BK257+BK259</f>
        <v>0</v>
      </c>
    </row>
    <row r="253" spans="2:63" s="12" customFormat="1" ht="22.9" customHeight="1">
      <c r="B253" s="172"/>
      <c r="C253" s="173"/>
      <c r="D253" s="174" t="s">
        <v>72</v>
      </c>
      <c r="E253" s="186" t="s">
        <v>455</v>
      </c>
      <c r="F253" s="186" t="s">
        <v>456</v>
      </c>
      <c r="G253" s="173"/>
      <c r="H253" s="173"/>
      <c r="I253" s="176"/>
      <c r="J253" s="187">
        <f>BK253</f>
        <v>0</v>
      </c>
      <c r="K253" s="173"/>
      <c r="L253" s="178"/>
      <c r="M253" s="179"/>
      <c r="N253" s="180"/>
      <c r="O253" s="180"/>
      <c r="P253" s="181">
        <f>SUM(P254:P256)</f>
        <v>0</v>
      </c>
      <c r="Q253" s="180"/>
      <c r="R253" s="181">
        <f>SUM(R254:R256)</f>
        <v>0</v>
      </c>
      <c r="S253" s="180"/>
      <c r="T253" s="182">
        <f>SUM(T254:T256)</f>
        <v>0</v>
      </c>
      <c r="AR253" s="183" t="s">
        <v>198</v>
      </c>
      <c r="AT253" s="184" t="s">
        <v>72</v>
      </c>
      <c r="AU253" s="184" t="s">
        <v>81</v>
      </c>
      <c r="AY253" s="183" t="s">
        <v>173</v>
      </c>
      <c r="BK253" s="185">
        <f>SUM(BK254:BK256)</f>
        <v>0</v>
      </c>
    </row>
    <row r="254" spans="1:65" s="2" customFormat="1" ht="16.5" customHeight="1">
      <c r="A254" s="34"/>
      <c r="B254" s="35"/>
      <c r="C254" s="188" t="s">
        <v>712</v>
      </c>
      <c r="D254" s="188" t="s">
        <v>175</v>
      </c>
      <c r="E254" s="189" t="s">
        <v>705</v>
      </c>
      <c r="F254" s="190" t="s">
        <v>706</v>
      </c>
      <c r="G254" s="191" t="s">
        <v>459</v>
      </c>
      <c r="H254" s="192">
        <v>1</v>
      </c>
      <c r="I254" s="193"/>
      <c r="J254" s="194">
        <f>ROUND(I254*H254,2)</f>
        <v>0</v>
      </c>
      <c r="K254" s="195"/>
      <c r="L254" s="39"/>
      <c r="M254" s="196" t="s">
        <v>1</v>
      </c>
      <c r="N254" s="197" t="s">
        <v>38</v>
      </c>
      <c r="O254" s="71"/>
      <c r="P254" s="198">
        <f>O254*H254</f>
        <v>0</v>
      </c>
      <c r="Q254" s="198">
        <v>0</v>
      </c>
      <c r="R254" s="198">
        <f>Q254*H254</f>
        <v>0</v>
      </c>
      <c r="S254" s="198">
        <v>0</v>
      </c>
      <c r="T254" s="199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0" t="s">
        <v>460</v>
      </c>
      <c r="AT254" s="200" t="s">
        <v>175</v>
      </c>
      <c r="AU254" s="200" t="s">
        <v>83</v>
      </c>
      <c r="AY254" s="17" t="s">
        <v>173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17" t="s">
        <v>81</v>
      </c>
      <c r="BK254" s="201">
        <f>ROUND(I254*H254,2)</f>
        <v>0</v>
      </c>
      <c r="BL254" s="17" t="s">
        <v>460</v>
      </c>
      <c r="BM254" s="200" t="s">
        <v>831</v>
      </c>
    </row>
    <row r="255" spans="1:65" s="2" customFormat="1" ht="16.5" customHeight="1">
      <c r="A255" s="34"/>
      <c r="B255" s="35"/>
      <c r="C255" s="188" t="s">
        <v>716</v>
      </c>
      <c r="D255" s="188" t="s">
        <v>175</v>
      </c>
      <c r="E255" s="189" t="s">
        <v>709</v>
      </c>
      <c r="F255" s="190" t="s">
        <v>710</v>
      </c>
      <c r="G255" s="191" t="s">
        <v>459</v>
      </c>
      <c r="H255" s="192">
        <v>1</v>
      </c>
      <c r="I255" s="193"/>
      <c r="J255" s="194">
        <f>ROUND(I255*H255,2)</f>
        <v>0</v>
      </c>
      <c r="K255" s="195"/>
      <c r="L255" s="39"/>
      <c r="M255" s="196" t="s">
        <v>1</v>
      </c>
      <c r="N255" s="197" t="s">
        <v>38</v>
      </c>
      <c r="O255" s="71"/>
      <c r="P255" s="198">
        <f>O255*H255</f>
        <v>0</v>
      </c>
      <c r="Q255" s="198">
        <v>0</v>
      </c>
      <c r="R255" s="198">
        <f>Q255*H255</f>
        <v>0</v>
      </c>
      <c r="S255" s="198">
        <v>0</v>
      </c>
      <c r="T255" s="19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0" t="s">
        <v>460</v>
      </c>
      <c r="AT255" s="200" t="s">
        <v>175</v>
      </c>
      <c r="AU255" s="200" t="s">
        <v>83</v>
      </c>
      <c r="AY255" s="17" t="s">
        <v>173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17" t="s">
        <v>81</v>
      </c>
      <c r="BK255" s="201">
        <f>ROUND(I255*H255,2)</f>
        <v>0</v>
      </c>
      <c r="BL255" s="17" t="s">
        <v>460</v>
      </c>
      <c r="BM255" s="200" t="s">
        <v>832</v>
      </c>
    </row>
    <row r="256" spans="1:65" s="2" customFormat="1" ht="16.5" customHeight="1">
      <c r="A256" s="34"/>
      <c r="B256" s="35"/>
      <c r="C256" s="188" t="s">
        <v>718</v>
      </c>
      <c r="D256" s="188" t="s">
        <v>175</v>
      </c>
      <c r="E256" s="189" t="s">
        <v>713</v>
      </c>
      <c r="F256" s="190" t="s">
        <v>714</v>
      </c>
      <c r="G256" s="191" t="s">
        <v>459</v>
      </c>
      <c r="H256" s="192">
        <v>1</v>
      </c>
      <c r="I256" s="193"/>
      <c r="J256" s="194">
        <f>ROUND(I256*H256,2)</f>
        <v>0</v>
      </c>
      <c r="K256" s="195"/>
      <c r="L256" s="39"/>
      <c r="M256" s="196" t="s">
        <v>1</v>
      </c>
      <c r="N256" s="197" t="s">
        <v>38</v>
      </c>
      <c r="O256" s="71"/>
      <c r="P256" s="198">
        <f>O256*H256</f>
        <v>0</v>
      </c>
      <c r="Q256" s="198">
        <v>0</v>
      </c>
      <c r="R256" s="198">
        <f>Q256*H256</f>
        <v>0</v>
      </c>
      <c r="S256" s="198">
        <v>0</v>
      </c>
      <c r="T256" s="199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0" t="s">
        <v>460</v>
      </c>
      <c r="AT256" s="200" t="s">
        <v>175</v>
      </c>
      <c r="AU256" s="200" t="s">
        <v>83</v>
      </c>
      <c r="AY256" s="17" t="s">
        <v>173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17" t="s">
        <v>81</v>
      </c>
      <c r="BK256" s="201">
        <f>ROUND(I256*H256,2)</f>
        <v>0</v>
      </c>
      <c r="BL256" s="17" t="s">
        <v>460</v>
      </c>
      <c r="BM256" s="200" t="s">
        <v>833</v>
      </c>
    </row>
    <row r="257" spans="2:63" s="12" customFormat="1" ht="22.9" customHeight="1">
      <c r="B257" s="172"/>
      <c r="C257" s="173"/>
      <c r="D257" s="174" t="s">
        <v>72</v>
      </c>
      <c r="E257" s="186" t="s">
        <v>478</v>
      </c>
      <c r="F257" s="186" t="s">
        <v>479</v>
      </c>
      <c r="G257" s="173"/>
      <c r="H257" s="173"/>
      <c r="I257" s="176"/>
      <c r="J257" s="187">
        <f>BK257</f>
        <v>0</v>
      </c>
      <c r="K257" s="173"/>
      <c r="L257" s="178"/>
      <c r="M257" s="179"/>
      <c r="N257" s="180"/>
      <c r="O257" s="180"/>
      <c r="P257" s="181">
        <f>P258</f>
        <v>0</v>
      </c>
      <c r="Q257" s="180"/>
      <c r="R257" s="181">
        <f>R258</f>
        <v>0</v>
      </c>
      <c r="S257" s="180"/>
      <c r="T257" s="182">
        <f>T258</f>
        <v>0</v>
      </c>
      <c r="AR257" s="183" t="s">
        <v>198</v>
      </c>
      <c r="AT257" s="184" t="s">
        <v>72</v>
      </c>
      <c r="AU257" s="184" t="s">
        <v>81</v>
      </c>
      <c r="AY257" s="183" t="s">
        <v>173</v>
      </c>
      <c r="BK257" s="185">
        <f>BK258</f>
        <v>0</v>
      </c>
    </row>
    <row r="258" spans="1:65" s="2" customFormat="1" ht="16.5" customHeight="1">
      <c r="A258" s="34"/>
      <c r="B258" s="35"/>
      <c r="C258" s="188" t="s">
        <v>834</v>
      </c>
      <c r="D258" s="188" t="s">
        <v>175</v>
      </c>
      <c r="E258" s="189" t="s">
        <v>481</v>
      </c>
      <c r="F258" s="190" t="s">
        <v>482</v>
      </c>
      <c r="G258" s="191" t="s">
        <v>459</v>
      </c>
      <c r="H258" s="192">
        <v>1</v>
      </c>
      <c r="I258" s="193"/>
      <c r="J258" s="194">
        <f>ROUND(I258*H258,2)</f>
        <v>0</v>
      </c>
      <c r="K258" s="195"/>
      <c r="L258" s="39"/>
      <c r="M258" s="196" t="s">
        <v>1</v>
      </c>
      <c r="N258" s="197" t="s">
        <v>38</v>
      </c>
      <c r="O258" s="71"/>
      <c r="P258" s="198">
        <f>O258*H258</f>
        <v>0</v>
      </c>
      <c r="Q258" s="198">
        <v>0</v>
      </c>
      <c r="R258" s="198">
        <f>Q258*H258</f>
        <v>0</v>
      </c>
      <c r="S258" s="198">
        <v>0</v>
      </c>
      <c r="T258" s="199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0" t="s">
        <v>460</v>
      </c>
      <c r="AT258" s="200" t="s">
        <v>175</v>
      </c>
      <c r="AU258" s="200" t="s">
        <v>83</v>
      </c>
      <c r="AY258" s="17" t="s">
        <v>173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17" t="s">
        <v>81</v>
      </c>
      <c r="BK258" s="201">
        <f>ROUND(I258*H258,2)</f>
        <v>0</v>
      </c>
      <c r="BL258" s="17" t="s">
        <v>460</v>
      </c>
      <c r="BM258" s="200" t="s">
        <v>835</v>
      </c>
    </row>
    <row r="259" spans="2:63" s="12" customFormat="1" ht="22.9" customHeight="1">
      <c r="B259" s="172"/>
      <c r="C259" s="173"/>
      <c r="D259" s="174" t="s">
        <v>72</v>
      </c>
      <c r="E259" s="186" t="s">
        <v>488</v>
      </c>
      <c r="F259" s="186" t="s">
        <v>489</v>
      </c>
      <c r="G259" s="173"/>
      <c r="H259" s="173"/>
      <c r="I259" s="176"/>
      <c r="J259" s="187">
        <f>BK259</f>
        <v>0</v>
      </c>
      <c r="K259" s="173"/>
      <c r="L259" s="178"/>
      <c r="M259" s="179"/>
      <c r="N259" s="180"/>
      <c r="O259" s="180"/>
      <c r="P259" s="181">
        <f>SUM(P260:P262)</f>
        <v>0</v>
      </c>
      <c r="Q259" s="180"/>
      <c r="R259" s="181">
        <f>SUM(R260:R262)</f>
        <v>0</v>
      </c>
      <c r="S259" s="180"/>
      <c r="T259" s="182">
        <f>SUM(T260:T262)</f>
        <v>0</v>
      </c>
      <c r="AR259" s="183" t="s">
        <v>198</v>
      </c>
      <c r="AT259" s="184" t="s">
        <v>72</v>
      </c>
      <c r="AU259" s="184" t="s">
        <v>81</v>
      </c>
      <c r="AY259" s="183" t="s">
        <v>173</v>
      </c>
      <c r="BK259" s="185">
        <f>SUM(BK260:BK262)</f>
        <v>0</v>
      </c>
    </row>
    <row r="260" spans="1:65" s="2" customFormat="1" ht="16.5" customHeight="1">
      <c r="A260" s="34"/>
      <c r="B260" s="35"/>
      <c r="C260" s="188" t="s">
        <v>836</v>
      </c>
      <c r="D260" s="188" t="s">
        <v>175</v>
      </c>
      <c r="E260" s="189" t="s">
        <v>491</v>
      </c>
      <c r="F260" s="190" t="s">
        <v>489</v>
      </c>
      <c r="G260" s="191" t="s">
        <v>459</v>
      </c>
      <c r="H260" s="192">
        <v>1</v>
      </c>
      <c r="I260" s="193"/>
      <c r="J260" s="194">
        <f>ROUND(I260*H260,2)</f>
        <v>0</v>
      </c>
      <c r="K260" s="195"/>
      <c r="L260" s="39"/>
      <c r="M260" s="196" t="s">
        <v>1</v>
      </c>
      <c r="N260" s="197" t="s">
        <v>38</v>
      </c>
      <c r="O260" s="71"/>
      <c r="P260" s="198">
        <f>O260*H260</f>
        <v>0</v>
      </c>
      <c r="Q260" s="198">
        <v>0</v>
      </c>
      <c r="R260" s="198">
        <f>Q260*H260</f>
        <v>0</v>
      </c>
      <c r="S260" s="198">
        <v>0</v>
      </c>
      <c r="T260" s="199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0" t="s">
        <v>460</v>
      </c>
      <c r="AT260" s="200" t="s">
        <v>175</v>
      </c>
      <c r="AU260" s="200" t="s">
        <v>83</v>
      </c>
      <c r="AY260" s="17" t="s">
        <v>173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17" t="s">
        <v>81</v>
      </c>
      <c r="BK260" s="201">
        <f>ROUND(I260*H260,2)</f>
        <v>0</v>
      </c>
      <c r="BL260" s="17" t="s">
        <v>460</v>
      </c>
      <c r="BM260" s="200" t="s">
        <v>837</v>
      </c>
    </row>
    <row r="261" spans="2:51" s="13" customFormat="1" ht="11.25">
      <c r="B261" s="202"/>
      <c r="C261" s="203"/>
      <c r="D261" s="204" t="s">
        <v>181</v>
      </c>
      <c r="E261" s="205" t="s">
        <v>1</v>
      </c>
      <c r="F261" s="206" t="s">
        <v>720</v>
      </c>
      <c r="G261" s="203"/>
      <c r="H261" s="205" t="s">
        <v>1</v>
      </c>
      <c r="I261" s="207"/>
      <c r="J261" s="203"/>
      <c r="K261" s="203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181</v>
      </c>
      <c r="AU261" s="212" t="s">
        <v>83</v>
      </c>
      <c r="AV261" s="13" t="s">
        <v>81</v>
      </c>
      <c r="AW261" s="13" t="s">
        <v>30</v>
      </c>
      <c r="AX261" s="13" t="s">
        <v>73</v>
      </c>
      <c r="AY261" s="212" t="s">
        <v>173</v>
      </c>
    </row>
    <row r="262" spans="2:51" s="14" customFormat="1" ht="11.25">
      <c r="B262" s="213"/>
      <c r="C262" s="214"/>
      <c r="D262" s="204" t="s">
        <v>181</v>
      </c>
      <c r="E262" s="215" t="s">
        <v>1</v>
      </c>
      <c r="F262" s="216" t="s">
        <v>81</v>
      </c>
      <c r="G262" s="214"/>
      <c r="H262" s="217">
        <v>1</v>
      </c>
      <c r="I262" s="218"/>
      <c r="J262" s="214"/>
      <c r="K262" s="214"/>
      <c r="L262" s="219"/>
      <c r="M262" s="247"/>
      <c r="N262" s="248"/>
      <c r="O262" s="248"/>
      <c r="P262" s="248"/>
      <c r="Q262" s="248"/>
      <c r="R262" s="248"/>
      <c r="S262" s="248"/>
      <c r="T262" s="249"/>
      <c r="AT262" s="223" t="s">
        <v>181</v>
      </c>
      <c r="AU262" s="223" t="s">
        <v>83</v>
      </c>
      <c r="AV262" s="14" t="s">
        <v>83</v>
      </c>
      <c r="AW262" s="14" t="s">
        <v>30</v>
      </c>
      <c r="AX262" s="14" t="s">
        <v>81</v>
      </c>
      <c r="AY262" s="223" t="s">
        <v>173</v>
      </c>
    </row>
    <row r="263" spans="1:31" s="2" customFormat="1" ht="6.95" customHeight="1">
      <c r="A263" s="34"/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39"/>
      <c r="M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</row>
  </sheetData>
  <sheetProtection algorithmName="SHA-512" hashValue="KODTmalf+cvLUW0a4imArYYzq+K1Q3WJD/k5Gx7GDbVnD+iMVQwjq7EEkEYG25mynkwojPbtWCEJaNHAgWvXAw==" saltValue="XZg5ndczPBghF9b6TQuodeUrSATpbMAQBIZwykeWxhz5tzv8qGo+tD9/1BYP9K75xZRvfv6ztVKZvMnNlYVvMQ==" spinCount="100000" sheet="1" objects="1" scenarios="1" formatColumns="0" formatRows="0" autoFilter="0"/>
  <autoFilter ref="C131:K262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83</v>
      </c>
    </row>
    <row r="4" spans="2:46" s="1" customFormat="1" ht="24.95" customHeight="1">
      <c r="B4" s="20"/>
      <c r="D4" s="111" t="s">
        <v>99</v>
      </c>
      <c r="L4" s="20"/>
      <c r="M4" s="11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310" t="str">
        <f>'Rekapitulace stavby'!K6</f>
        <v>Rekonstrukce komunikace a mostů v Bílině ul. Horská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3" t="s">
        <v>112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838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30. 1. 2023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tr">
        <f>IF('Rekapitulace stavby'!E11="","",'Rekapitulace stavby'!E11)</f>
        <v xml:space="preserve"> </v>
      </c>
      <c r="F15" s="34"/>
      <c r="G15" s="34"/>
      <c r="H15" s="34"/>
      <c r="I15" s="113" t="s">
        <v>26</v>
      </c>
      <c r="J15" s="114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27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29</v>
      </c>
      <c r="E20" s="34"/>
      <c r="F20" s="34"/>
      <c r="G20" s="34"/>
      <c r="H20" s="34"/>
      <c r="I20" s="113" t="s">
        <v>25</v>
      </c>
      <c r="J20" s="114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tr">
        <f>IF('Rekapitulace stavby'!E17="","",'Rekapitulace stavby'!E17)</f>
        <v xml:space="preserve"> </v>
      </c>
      <c r="F21" s="34"/>
      <c r="G21" s="34"/>
      <c r="H21" s="34"/>
      <c r="I21" s="113" t="s">
        <v>26</v>
      </c>
      <c r="J21" s="114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31</v>
      </c>
      <c r="E23" s="34"/>
      <c r="F23" s="34"/>
      <c r="G23" s="34"/>
      <c r="H23" s="34"/>
      <c r="I23" s="113" t="s">
        <v>25</v>
      </c>
      <c r="J23" s="114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IF('Rekapitulace stavby'!E20="","",'Rekapitulace stavby'!E20)</f>
        <v xml:space="preserve"> </v>
      </c>
      <c r="F24" s="34"/>
      <c r="G24" s="34"/>
      <c r="H24" s="34"/>
      <c r="I24" s="113" t="s">
        <v>26</v>
      </c>
      <c r="J24" s="114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33</v>
      </c>
      <c r="E30" s="34"/>
      <c r="F30" s="34"/>
      <c r="G30" s="34"/>
      <c r="H30" s="34"/>
      <c r="I30" s="34"/>
      <c r="J30" s="121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35</v>
      </c>
      <c r="G32" s="34"/>
      <c r="H32" s="34"/>
      <c r="I32" s="122" t="s">
        <v>34</v>
      </c>
      <c r="J32" s="122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37</v>
      </c>
      <c r="E33" s="113" t="s">
        <v>38</v>
      </c>
      <c r="F33" s="124">
        <f>ROUND((SUM(BE123:BE178)),2)</f>
        <v>0</v>
      </c>
      <c r="G33" s="34"/>
      <c r="H33" s="34"/>
      <c r="I33" s="125">
        <v>0.21</v>
      </c>
      <c r="J33" s="124">
        <f>ROUND(((SUM(BE123:BE178))*I33),2)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39</v>
      </c>
      <c r="F34" s="124">
        <f>ROUND((SUM(BF123:BF178)),2)</f>
        <v>0</v>
      </c>
      <c r="G34" s="34"/>
      <c r="H34" s="34"/>
      <c r="I34" s="125">
        <v>0.15</v>
      </c>
      <c r="J34" s="124">
        <f>ROUND(((SUM(BF123:BF178))*I34),2)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40</v>
      </c>
      <c r="F35" s="124">
        <f>ROUND((SUM(BG123:BG178)),2)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41</v>
      </c>
      <c r="F36" s="124">
        <f>ROUND((SUM(BH123:BH178)),2)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42</v>
      </c>
      <c r="F37" s="124">
        <f>ROUND((SUM(BI123:BI178)),2)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7" t="str">
        <f>E7</f>
        <v>Rekonstrukce komunikace a mostů v Bílině ul. Horská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9" t="str">
        <f>E9</f>
        <v>SO 301 - Dešťová kanalizace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30. 1. 2023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139</v>
      </c>
      <c r="D94" s="145"/>
      <c r="E94" s="145"/>
      <c r="F94" s="145"/>
      <c r="G94" s="145"/>
      <c r="H94" s="145"/>
      <c r="I94" s="145"/>
      <c r="J94" s="146" t="s">
        <v>140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141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142</v>
      </c>
    </row>
    <row r="97" spans="2:12" s="9" customFormat="1" ht="24.95" customHeight="1">
      <c r="B97" s="148"/>
      <c r="C97" s="149"/>
      <c r="D97" s="150" t="s">
        <v>143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2:12" s="10" customFormat="1" ht="19.9" customHeight="1">
      <c r="B98" s="154"/>
      <c r="C98" s="155"/>
      <c r="D98" s="156" t="s">
        <v>144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2:12" s="10" customFormat="1" ht="19.9" customHeight="1">
      <c r="B99" s="154"/>
      <c r="C99" s="155"/>
      <c r="D99" s="156" t="s">
        <v>839</v>
      </c>
      <c r="E99" s="157"/>
      <c r="F99" s="157"/>
      <c r="G99" s="157"/>
      <c r="H99" s="157"/>
      <c r="I99" s="157"/>
      <c r="J99" s="158">
        <f>J155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148</v>
      </c>
      <c r="E100" s="157"/>
      <c r="F100" s="157"/>
      <c r="G100" s="157"/>
      <c r="H100" s="157"/>
      <c r="I100" s="157"/>
      <c r="J100" s="158">
        <f>J169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150</v>
      </c>
      <c r="E101" s="157"/>
      <c r="F101" s="157"/>
      <c r="G101" s="157"/>
      <c r="H101" s="157"/>
      <c r="I101" s="157"/>
      <c r="J101" s="158">
        <f>J172</f>
        <v>0</v>
      </c>
      <c r="K101" s="155"/>
      <c r="L101" s="159"/>
    </row>
    <row r="102" spans="2:12" s="9" customFormat="1" ht="24.95" customHeight="1">
      <c r="B102" s="148"/>
      <c r="C102" s="149"/>
      <c r="D102" s="150" t="s">
        <v>153</v>
      </c>
      <c r="E102" s="151"/>
      <c r="F102" s="151"/>
      <c r="G102" s="151"/>
      <c r="H102" s="151"/>
      <c r="I102" s="151"/>
      <c r="J102" s="152">
        <f>J174</f>
        <v>0</v>
      </c>
      <c r="K102" s="149"/>
      <c r="L102" s="153"/>
    </row>
    <row r="103" spans="2:12" s="10" customFormat="1" ht="19.9" customHeight="1">
      <c r="B103" s="154"/>
      <c r="C103" s="155"/>
      <c r="D103" s="156" t="s">
        <v>154</v>
      </c>
      <c r="E103" s="157"/>
      <c r="F103" s="157"/>
      <c r="G103" s="157"/>
      <c r="H103" s="157"/>
      <c r="I103" s="157"/>
      <c r="J103" s="158">
        <f>J175</f>
        <v>0</v>
      </c>
      <c r="K103" s="155"/>
      <c r="L103" s="15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158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17" t="str">
        <f>E7</f>
        <v>Rekonstrukce komunikace a mostů v Bílině ul. Horská</v>
      </c>
      <c r="F113" s="318"/>
      <c r="G113" s="318"/>
      <c r="H113" s="318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112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69" t="str">
        <f>E9</f>
        <v>SO 301 - Dešťová kanalizace</v>
      </c>
      <c r="F115" s="319"/>
      <c r="G115" s="319"/>
      <c r="H115" s="319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29" t="s">
        <v>22</v>
      </c>
      <c r="J117" s="66" t="str">
        <f>IF(J12="","",J12)</f>
        <v>30. 1. 2023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29" t="s">
        <v>29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IF(E18="","",E18)</f>
        <v>Vyplň údaj</v>
      </c>
      <c r="G120" s="36"/>
      <c r="H120" s="36"/>
      <c r="I120" s="29" t="s">
        <v>31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0"/>
      <c r="B122" s="161"/>
      <c r="C122" s="162" t="s">
        <v>159</v>
      </c>
      <c r="D122" s="163" t="s">
        <v>58</v>
      </c>
      <c r="E122" s="163" t="s">
        <v>54</v>
      </c>
      <c r="F122" s="163" t="s">
        <v>55</v>
      </c>
      <c r="G122" s="163" t="s">
        <v>160</v>
      </c>
      <c r="H122" s="163" t="s">
        <v>161</v>
      </c>
      <c r="I122" s="163" t="s">
        <v>162</v>
      </c>
      <c r="J122" s="164" t="s">
        <v>140</v>
      </c>
      <c r="K122" s="165" t="s">
        <v>163</v>
      </c>
      <c r="L122" s="166"/>
      <c r="M122" s="75" t="s">
        <v>1</v>
      </c>
      <c r="N122" s="76" t="s">
        <v>37</v>
      </c>
      <c r="O122" s="76" t="s">
        <v>164</v>
      </c>
      <c r="P122" s="76" t="s">
        <v>165</v>
      </c>
      <c r="Q122" s="76" t="s">
        <v>166</v>
      </c>
      <c r="R122" s="76" t="s">
        <v>167</v>
      </c>
      <c r="S122" s="76" t="s">
        <v>168</v>
      </c>
      <c r="T122" s="77" t="s">
        <v>169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3" s="2" customFormat="1" ht="22.9" customHeight="1">
      <c r="A123" s="34"/>
      <c r="B123" s="35"/>
      <c r="C123" s="82" t="s">
        <v>170</v>
      </c>
      <c r="D123" s="36"/>
      <c r="E123" s="36"/>
      <c r="F123" s="36"/>
      <c r="G123" s="36"/>
      <c r="H123" s="36"/>
      <c r="I123" s="36"/>
      <c r="J123" s="167">
        <f>BK123</f>
        <v>0</v>
      </c>
      <c r="K123" s="36"/>
      <c r="L123" s="39"/>
      <c r="M123" s="78"/>
      <c r="N123" s="168"/>
      <c r="O123" s="79"/>
      <c r="P123" s="169">
        <f>P124+P174</f>
        <v>0</v>
      </c>
      <c r="Q123" s="79"/>
      <c r="R123" s="169">
        <f>R124+R174</f>
        <v>170.1357981</v>
      </c>
      <c r="S123" s="79"/>
      <c r="T123" s="170">
        <f>T124+T174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72</v>
      </c>
      <c r="AU123" s="17" t="s">
        <v>142</v>
      </c>
      <c r="BK123" s="171">
        <f>BK124+BK174</f>
        <v>0</v>
      </c>
    </row>
    <row r="124" spans="2:63" s="12" customFormat="1" ht="25.9" customHeight="1">
      <c r="B124" s="172"/>
      <c r="C124" s="173"/>
      <c r="D124" s="174" t="s">
        <v>72</v>
      </c>
      <c r="E124" s="175" t="s">
        <v>171</v>
      </c>
      <c r="F124" s="175" t="s">
        <v>172</v>
      </c>
      <c r="G124" s="173"/>
      <c r="H124" s="173"/>
      <c r="I124" s="176"/>
      <c r="J124" s="177">
        <f>BK124</f>
        <v>0</v>
      </c>
      <c r="K124" s="173"/>
      <c r="L124" s="178"/>
      <c r="M124" s="179"/>
      <c r="N124" s="180"/>
      <c r="O124" s="180"/>
      <c r="P124" s="181">
        <f>P125+P155+P169+P172</f>
        <v>0</v>
      </c>
      <c r="Q124" s="180"/>
      <c r="R124" s="181">
        <f>R125+R155+R169+R172</f>
        <v>170.1357981</v>
      </c>
      <c r="S124" s="180"/>
      <c r="T124" s="182">
        <f>T125+T155+T169+T172</f>
        <v>0</v>
      </c>
      <c r="AR124" s="183" t="s">
        <v>81</v>
      </c>
      <c r="AT124" s="184" t="s">
        <v>72</v>
      </c>
      <c r="AU124" s="184" t="s">
        <v>73</v>
      </c>
      <c r="AY124" s="183" t="s">
        <v>173</v>
      </c>
      <c r="BK124" s="185">
        <f>BK125+BK155+BK169+BK172</f>
        <v>0</v>
      </c>
    </row>
    <row r="125" spans="2:63" s="12" customFormat="1" ht="22.9" customHeight="1">
      <c r="B125" s="172"/>
      <c r="C125" s="173"/>
      <c r="D125" s="174" t="s">
        <v>72</v>
      </c>
      <c r="E125" s="186" t="s">
        <v>81</v>
      </c>
      <c r="F125" s="186" t="s">
        <v>174</v>
      </c>
      <c r="G125" s="173"/>
      <c r="H125" s="173"/>
      <c r="I125" s="176"/>
      <c r="J125" s="187">
        <f>BK125</f>
        <v>0</v>
      </c>
      <c r="K125" s="173"/>
      <c r="L125" s="178"/>
      <c r="M125" s="179"/>
      <c r="N125" s="180"/>
      <c r="O125" s="180"/>
      <c r="P125" s="181">
        <f>SUM(P126:P154)</f>
        <v>0</v>
      </c>
      <c r="Q125" s="180"/>
      <c r="R125" s="181">
        <f>SUM(R126:R154)</f>
        <v>98.141392</v>
      </c>
      <c r="S125" s="180"/>
      <c r="T125" s="182">
        <f>SUM(T126:T154)</f>
        <v>0</v>
      </c>
      <c r="AR125" s="183" t="s">
        <v>81</v>
      </c>
      <c r="AT125" s="184" t="s">
        <v>72</v>
      </c>
      <c r="AU125" s="184" t="s">
        <v>81</v>
      </c>
      <c r="AY125" s="183" t="s">
        <v>173</v>
      </c>
      <c r="BK125" s="185">
        <f>SUM(BK126:BK154)</f>
        <v>0</v>
      </c>
    </row>
    <row r="126" spans="1:65" s="2" customFormat="1" ht="33" customHeight="1">
      <c r="A126" s="34"/>
      <c r="B126" s="35"/>
      <c r="C126" s="188" t="s">
        <v>81</v>
      </c>
      <c r="D126" s="188" t="s">
        <v>175</v>
      </c>
      <c r="E126" s="189" t="s">
        <v>840</v>
      </c>
      <c r="F126" s="190" t="s">
        <v>841</v>
      </c>
      <c r="G126" s="191" t="s">
        <v>206</v>
      </c>
      <c r="H126" s="192">
        <v>196.014</v>
      </c>
      <c r="I126" s="193"/>
      <c r="J126" s="194">
        <f>ROUND(I126*H126,2)</f>
        <v>0</v>
      </c>
      <c r="K126" s="195"/>
      <c r="L126" s="39"/>
      <c r="M126" s="196" t="s">
        <v>1</v>
      </c>
      <c r="N126" s="197" t="s">
        <v>38</v>
      </c>
      <c r="O126" s="71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0" t="s">
        <v>179</v>
      </c>
      <c r="AT126" s="200" t="s">
        <v>175</v>
      </c>
      <c r="AU126" s="200" t="s">
        <v>83</v>
      </c>
      <c r="AY126" s="17" t="s">
        <v>173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17" t="s">
        <v>81</v>
      </c>
      <c r="BK126" s="201">
        <f>ROUND(I126*H126,2)</f>
        <v>0</v>
      </c>
      <c r="BL126" s="17" t="s">
        <v>179</v>
      </c>
      <c r="BM126" s="200" t="s">
        <v>842</v>
      </c>
    </row>
    <row r="127" spans="2:51" s="14" customFormat="1" ht="11.25">
      <c r="B127" s="213"/>
      <c r="C127" s="214"/>
      <c r="D127" s="204" t="s">
        <v>181</v>
      </c>
      <c r="E127" s="215" t="s">
        <v>1</v>
      </c>
      <c r="F127" s="216" t="s">
        <v>843</v>
      </c>
      <c r="G127" s="214"/>
      <c r="H127" s="217">
        <v>173.64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181</v>
      </c>
      <c r="AU127" s="223" t="s">
        <v>83</v>
      </c>
      <c r="AV127" s="14" t="s">
        <v>83</v>
      </c>
      <c r="AW127" s="14" t="s">
        <v>30</v>
      </c>
      <c r="AX127" s="14" t="s">
        <v>73</v>
      </c>
      <c r="AY127" s="223" t="s">
        <v>173</v>
      </c>
    </row>
    <row r="128" spans="2:51" s="14" customFormat="1" ht="11.25">
      <c r="B128" s="213"/>
      <c r="C128" s="214"/>
      <c r="D128" s="204" t="s">
        <v>181</v>
      </c>
      <c r="E128" s="215" t="s">
        <v>1</v>
      </c>
      <c r="F128" s="216" t="s">
        <v>844</v>
      </c>
      <c r="G128" s="214"/>
      <c r="H128" s="217">
        <v>22.374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181</v>
      </c>
      <c r="AU128" s="223" t="s">
        <v>83</v>
      </c>
      <c r="AV128" s="14" t="s">
        <v>83</v>
      </c>
      <c r="AW128" s="14" t="s">
        <v>30</v>
      </c>
      <c r="AX128" s="14" t="s">
        <v>73</v>
      </c>
      <c r="AY128" s="223" t="s">
        <v>173</v>
      </c>
    </row>
    <row r="129" spans="2:51" s="15" customFormat="1" ht="11.25">
      <c r="B129" s="235"/>
      <c r="C129" s="236"/>
      <c r="D129" s="204" t="s">
        <v>181</v>
      </c>
      <c r="E129" s="237" t="s">
        <v>1</v>
      </c>
      <c r="F129" s="238" t="s">
        <v>274</v>
      </c>
      <c r="G129" s="236"/>
      <c r="H129" s="239">
        <v>196.01399999999998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181</v>
      </c>
      <c r="AU129" s="245" t="s">
        <v>83</v>
      </c>
      <c r="AV129" s="15" t="s">
        <v>179</v>
      </c>
      <c r="AW129" s="15" t="s">
        <v>30</v>
      </c>
      <c r="AX129" s="15" t="s">
        <v>81</v>
      </c>
      <c r="AY129" s="245" t="s">
        <v>173</v>
      </c>
    </row>
    <row r="130" spans="1:65" s="2" customFormat="1" ht="24.2" customHeight="1">
      <c r="A130" s="34"/>
      <c r="B130" s="35"/>
      <c r="C130" s="188" t="s">
        <v>83</v>
      </c>
      <c r="D130" s="188" t="s">
        <v>175</v>
      </c>
      <c r="E130" s="189" t="s">
        <v>217</v>
      </c>
      <c r="F130" s="190" t="s">
        <v>218</v>
      </c>
      <c r="G130" s="191" t="s">
        <v>206</v>
      </c>
      <c r="H130" s="192">
        <v>15.394</v>
      </c>
      <c r="I130" s="193"/>
      <c r="J130" s="194">
        <f>ROUND(I130*H130,2)</f>
        <v>0</v>
      </c>
      <c r="K130" s="195"/>
      <c r="L130" s="39"/>
      <c r="M130" s="196" t="s">
        <v>1</v>
      </c>
      <c r="N130" s="197" t="s">
        <v>38</v>
      </c>
      <c r="O130" s="71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0" t="s">
        <v>179</v>
      </c>
      <c r="AT130" s="200" t="s">
        <v>175</v>
      </c>
      <c r="AU130" s="200" t="s">
        <v>83</v>
      </c>
      <c r="AY130" s="17" t="s">
        <v>173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17" t="s">
        <v>81</v>
      </c>
      <c r="BK130" s="201">
        <f>ROUND(I130*H130,2)</f>
        <v>0</v>
      </c>
      <c r="BL130" s="17" t="s">
        <v>179</v>
      </c>
      <c r="BM130" s="200" t="s">
        <v>845</v>
      </c>
    </row>
    <row r="131" spans="2:51" s="14" customFormat="1" ht="11.25">
      <c r="B131" s="213"/>
      <c r="C131" s="214"/>
      <c r="D131" s="204" t="s">
        <v>181</v>
      </c>
      <c r="E131" s="215" t="s">
        <v>1</v>
      </c>
      <c r="F131" s="216" t="s">
        <v>846</v>
      </c>
      <c r="G131" s="214"/>
      <c r="H131" s="217">
        <v>15.394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181</v>
      </c>
      <c r="AU131" s="223" t="s">
        <v>83</v>
      </c>
      <c r="AV131" s="14" t="s">
        <v>83</v>
      </c>
      <c r="AW131" s="14" t="s">
        <v>30</v>
      </c>
      <c r="AX131" s="14" t="s">
        <v>81</v>
      </c>
      <c r="AY131" s="223" t="s">
        <v>173</v>
      </c>
    </row>
    <row r="132" spans="1:65" s="2" customFormat="1" ht="21.75" customHeight="1">
      <c r="A132" s="34"/>
      <c r="B132" s="35"/>
      <c r="C132" s="188" t="s">
        <v>95</v>
      </c>
      <c r="D132" s="188" t="s">
        <v>175</v>
      </c>
      <c r="E132" s="189" t="s">
        <v>847</v>
      </c>
      <c r="F132" s="190" t="s">
        <v>848</v>
      </c>
      <c r="G132" s="191" t="s">
        <v>178</v>
      </c>
      <c r="H132" s="192">
        <v>158.8</v>
      </c>
      <c r="I132" s="193"/>
      <c r="J132" s="194">
        <f>ROUND(I132*H132,2)</f>
        <v>0</v>
      </c>
      <c r="K132" s="195"/>
      <c r="L132" s="39"/>
      <c r="M132" s="196" t="s">
        <v>1</v>
      </c>
      <c r="N132" s="197" t="s">
        <v>38</v>
      </c>
      <c r="O132" s="71"/>
      <c r="P132" s="198">
        <f>O132*H132</f>
        <v>0</v>
      </c>
      <c r="Q132" s="198">
        <v>0.00084</v>
      </c>
      <c r="R132" s="198">
        <f>Q132*H132</f>
        <v>0.133392</v>
      </c>
      <c r="S132" s="198">
        <v>0</v>
      </c>
      <c r="T132" s="199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0" t="s">
        <v>179</v>
      </c>
      <c r="AT132" s="200" t="s">
        <v>175</v>
      </c>
      <c r="AU132" s="200" t="s">
        <v>83</v>
      </c>
      <c r="AY132" s="17" t="s">
        <v>173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7" t="s">
        <v>81</v>
      </c>
      <c r="BK132" s="201">
        <f>ROUND(I132*H132,2)</f>
        <v>0</v>
      </c>
      <c r="BL132" s="17" t="s">
        <v>179</v>
      </c>
      <c r="BM132" s="200" t="s">
        <v>849</v>
      </c>
    </row>
    <row r="133" spans="2:51" s="14" customFormat="1" ht="11.25">
      <c r="B133" s="213"/>
      <c r="C133" s="214"/>
      <c r="D133" s="204" t="s">
        <v>181</v>
      </c>
      <c r="E133" s="215" t="s">
        <v>1</v>
      </c>
      <c r="F133" s="216" t="s">
        <v>850</v>
      </c>
      <c r="G133" s="214"/>
      <c r="H133" s="217">
        <v>138.912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181</v>
      </c>
      <c r="AU133" s="223" t="s">
        <v>83</v>
      </c>
      <c r="AV133" s="14" t="s">
        <v>83</v>
      </c>
      <c r="AW133" s="14" t="s">
        <v>30</v>
      </c>
      <c r="AX133" s="14" t="s">
        <v>73</v>
      </c>
      <c r="AY133" s="223" t="s">
        <v>173</v>
      </c>
    </row>
    <row r="134" spans="2:51" s="14" customFormat="1" ht="11.25">
      <c r="B134" s="213"/>
      <c r="C134" s="214"/>
      <c r="D134" s="204" t="s">
        <v>181</v>
      </c>
      <c r="E134" s="215" t="s">
        <v>1</v>
      </c>
      <c r="F134" s="216" t="s">
        <v>851</v>
      </c>
      <c r="G134" s="214"/>
      <c r="H134" s="217">
        <v>19.888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181</v>
      </c>
      <c r="AU134" s="223" t="s">
        <v>83</v>
      </c>
      <c r="AV134" s="14" t="s">
        <v>83</v>
      </c>
      <c r="AW134" s="14" t="s">
        <v>30</v>
      </c>
      <c r="AX134" s="14" t="s">
        <v>73</v>
      </c>
      <c r="AY134" s="223" t="s">
        <v>173</v>
      </c>
    </row>
    <row r="135" spans="2:51" s="15" customFormat="1" ht="11.25">
      <c r="B135" s="235"/>
      <c r="C135" s="236"/>
      <c r="D135" s="204" t="s">
        <v>181</v>
      </c>
      <c r="E135" s="237" t="s">
        <v>1</v>
      </c>
      <c r="F135" s="238" t="s">
        <v>274</v>
      </c>
      <c r="G135" s="236"/>
      <c r="H135" s="239">
        <v>158.8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181</v>
      </c>
      <c r="AU135" s="245" t="s">
        <v>83</v>
      </c>
      <c r="AV135" s="15" t="s">
        <v>179</v>
      </c>
      <c r="AW135" s="15" t="s">
        <v>30</v>
      </c>
      <c r="AX135" s="15" t="s">
        <v>81</v>
      </c>
      <c r="AY135" s="245" t="s">
        <v>173</v>
      </c>
    </row>
    <row r="136" spans="1:65" s="2" customFormat="1" ht="16.5" customHeight="1">
      <c r="A136" s="34"/>
      <c r="B136" s="35"/>
      <c r="C136" s="188" t="s">
        <v>179</v>
      </c>
      <c r="D136" s="188" t="s">
        <v>175</v>
      </c>
      <c r="E136" s="189" t="s">
        <v>852</v>
      </c>
      <c r="F136" s="190" t="s">
        <v>853</v>
      </c>
      <c r="G136" s="191" t="s">
        <v>178</v>
      </c>
      <c r="H136" s="192">
        <v>158.8</v>
      </c>
      <c r="I136" s="193"/>
      <c r="J136" s="194">
        <f>ROUND(I136*H136,2)</f>
        <v>0</v>
      </c>
      <c r="K136" s="195"/>
      <c r="L136" s="39"/>
      <c r="M136" s="196" t="s">
        <v>1</v>
      </c>
      <c r="N136" s="197" t="s">
        <v>38</v>
      </c>
      <c r="O136" s="71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0" t="s">
        <v>179</v>
      </c>
      <c r="AT136" s="200" t="s">
        <v>175</v>
      </c>
      <c r="AU136" s="200" t="s">
        <v>83</v>
      </c>
      <c r="AY136" s="17" t="s">
        <v>173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7" t="s">
        <v>81</v>
      </c>
      <c r="BK136" s="201">
        <f>ROUND(I136*H136,2)</f>
        <v>0</v>
      </c>
      <c r="BL136" s="17" t="s">
        <v>179</v>
      </c>
      <c r="BM136" s="200" t="s">
        <v>854</v>
      </c>
    </row>
    <row r="137" spans="1:65" s="2" customFormat="1" ht="37.9" customHeight="1">
      <c r="A137" s="34"/>
      <c r="B137" s="35"/>
      <c r="C137" s="188" t="s">
        <v>198</v>
      </c>
      <c r="D137" s="188" t="s">
        <v>175</v>
      </c>
      <c r="E137" s="189" t="s">
        <v>223</v>
      </c>
      <c r="F137" s="190" t="s">
        <v>224</v>
      </c>
      <c r="G137" s="191" t="s">
        <v>206</v>
      </c>
      <c r="H137" s="192">
        <v>64.398</v>
      </c>
      <c r="I137" s="193"/>
      <c r="J137" s="194">
        <f>ROUND(I137*H137,2)</f>
        <v>0</v>
      </c>
      <c r="K137" s="195"/>
      <c r="L137" s="39"/>
      <c r="M137" s="196" t="s">
        <v>1</v>
      </c>
      <c r="N137" s="197" t="s">
        <v>38</v>
      </c>
      <c r="O137" s="71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0" t="s">
        <v>179</v>
      </c>
      <c r="AT137" s="200" t="s">
        <v>175</v>
      </c>
      <c r="AU137" s="200" t="s">
        <v>83</v>
      </c>
      <c r="AY137" s="17" t="s">
        <v>173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7" t="s">
        <v>81</v>
      </c>
      <c r="BK137" s="201">
        <f>ROUND(I137*H137,2)</f>
        <v>0</v>
      </c>
      <c r="BL137" s="17" t="s">
        <v>179</v>
      </c>
      <c r="BM137" s="200" t="s">
        <v>855</v>
      </c>
    </row>
    <row r="138" spans="2:51" s="14" customFormat="1" ht="11.25">
      <c r="B138" s="213"/>
      <c r="C138" s="214"/>
      <c r="D138" s="204" t="s">
        <v>181</v>
      </c>
      <c r="E138" s="215" t="s">
        <v>1</v>
      </c>
      <c r="F138" s="216" t="s">
        <v>856</v>
      </c>
      <c r="G138" s="214"/>
      <c r="H138" s="217">
        <v>64.398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181</v>
      </c>
      <c r="AU138" s="223" t="s">
        <v>83</v>
      </c>
      <c r="AV138" s="14" t="s">
        <v>83</v>
      </c>
      <c r="AW138" s="14" t="s">
        <v>30</v>
      </c>
      <c r="AX138" s="14" t="s">
        <v>81</v>
      </c>
      <c r="AY138" s="223" t="s">
        <v>173</v>
      </c>
    </row>
    <row r="139" spans="1:65" s="2" customFormat="1" ht="24.2" customHeight="1">
      <c r="A139" s="34"/>
      <c r="B139" s="35"/>
      <c r="C139" s="188" t="s">
        <v>203</v>
      </c>
      <c r="D139" s="188" t="s">
        <v>175</v>
      </c>
      <c r="E139" s="189" t="s">
        <v>857</v>
      </c>
      <c r="F139" s="190" t="s">
        <v>858</v>
      </c>
      <c r="G139" s="191" t="s">
        <v>178</v>
      </c>
      <c r="H139" s="192">
        <v>98.007</v>
      </c>
      <c r="I139" s="193"/>
      <c r="J139" s="194">
        <f>ROUND(I139*H139,2)</f>
        <v>0</v>
      </c>
      <c r="K139" s="195"/>
      <c r="L139" s="39"/>
      <c r="M139" s="196" t="s">
        <v>1</v>
      </c>
      <c r="N139" s="197" t="s">
        <v>38</v>
      </c>
      <c r="O139" s="71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0" t="s">
        <v>179</v>
      </c>
      <c r="AT139" s="200" t="s">
        <v>175</v>
      </c>
      <c r="AU139" s="200" t="s">
        <v>83</v>
      </c>
      <c r="AY139" s="17" t="s">
        <v>173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7" t="s">
        <v>81</v>
      </c>
      <c r="BK139" s="201">
        <f>ROUND(I139*H139,2)</f>
        <v>0</v>
      </c>
      <c r="BL139" s="17" t="s">
        <v>179</v>
      </c>
      <c r="BM139" s="200" t="s">
        <v>859</v>
      </c>
    </row>
    <row r="140" spans="2:51" s="14" customFormat="1" ht="11.25">
      <c r="B140" s="213"/>
      <c r="C140" s="214"/>
      <c r="D140" s="204" t="s">
        <v>181</v>
      </c>
      <c r="E140" s="215" t="s">
        <v>1</v>
      </c>
      <c r="F140" s="216" t="s">
        <v>860</v>
      </c>
      <c r="G140" s="214"/>
      <c r="H140" s="217">
        <v>86.82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181</v>
      </c>
      <c r="AU140" s="223" t="s">
        <v>83</v>
      </c>
      <c r="AV140" s="14" t="s">
        <v>83</v>
      </c>
      <c r="AW140" s="14" t="s">
        <v>30</v>
      </c>
      <c r="AX140" s="14" t="s">
        <v>73</v>
      </c>
      <c r="AY140" s="223" t="s">
        <v>173</v>
      </c>
    </row>
    <row r="141" spans="2:51" s="14" customFormat="1" ht="11.25">
      <c r="B141" s="213"/>
      <c r="C141" s="214"/>
      <c r="D141" s="204" t="s">
        <v>181</v>
      </c>
      <c r="E141" s="215" t="s">
        <v>1</v>
      </c>
      <c r="F141" s="216" t="s">
        <v>861</v>
      </c>
      <c r="G141" s="214"/>
      <c r="H141" s="217">
        <v>11.187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181</v>
      </c>
      <c r="AU141" s="223" t="s">
        <v>83</v>
      </c>
      <c r="AV141" s="14" t="s">
        <v>83</v>
      </c>
      <c r="AW141" s="14" t="s">
        <v>30</v>
      </c>
      <c r="AX141" s="14" t="s">
        <v>73</v>
      </c>
      <c r="AY141" s="223" t="s">
        <v>173</v>
      </c>
    </row>
    <row r="142" spans="2:51" s="15" customFormat="1" ht="11.25">
      <c r="B142" s="235"/>
      <c r="C142" s="236"/>
      <c r="D142" s="204" t="s">
        <v>181</v>
      </c>
      <c r="E142" s="237" t="s">
        <v>1</v>
      </c>
      <c r="F142" s="238" t="s">
        <v>274</v>
      </c>
      <c r="G142" s="236"/>
      <c r="H142" s="239">
        <v>98.00699999999999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181</v>
      </c>
      <c r="AU142" s="245" t="s">
        <v>83</v>
      </c>
      <c r="AV142" s="15" t="s">
        <v>179</v>
      </c>
      <c r="AW142" s="15" t="s">
        <v>30</v>
      </c>
      <c r="AX142" s="15" t="s">
        <v>81</v>
      </c>
      <c r="AY142" s="245" t="s">
        <v>173</v>
      </c>
    </row>
    <row r="143" spans="1:65" s="2" customFormat="1" ht="33" customHeight="1">
      <c r="A143" s="34"/>
      <c r="B143" s="35"/>
      <c r="C143" s="188" t="s">
        <v>210</v>
      </c>
      <c r="D143" s="188" t="s">
        <v>175</v>
      </c>
      <c r="E143" s="189" t="s">
        <v>228</v>
      </c>
      <c r="F143" s="190" t="s">
        <v>229</v>
      </c>
      <c r="G143" s="191" t="s">
        <v>230</v>
      </c>
      <c r="H143" s="192">
        <v>115.916</v>
      </c>
      <c r="I143" s="193"/>
      <c r="J143" s="194">
        <f>ROUND(I143*H143,2)</f>
        <v>0</v>
      </c>
      <c r="K143" s="195"/>
      <c r="L143" s="39"/>
      <c r="M143" s="196" t="s">
        <v>1</v>
      </c>
      <c r="N143" s="197" t="s">
        <v>38</v>
      </c>
      <c r="O143" s="71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0" t="s">
        <v>179</v>
      </c>
      <c r="AT143" s="200" t="s">
        <v>175</v>
      </c>
      <c r="AU143" s="200" t="s">
        <v>83</v>
      </c>
      <c r="AY143" s="17" t="s">
        <v>173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7" t="s">
        <v>81</v>
      </c>
      <c r="BK143" s="201">
        <f>ROUND(I143*H143,2)</f>
        <v>0</v>
      </c>
      <c r="BL143" s="17" t="s">
        <v>179</v>
      </c>
      <c r="BM143" s="200" t="s">
        <v>862</v>
      </c>
    </row>
    <row r="144" spans="2:51" s="14" customFormat="1" ht="11.25">
      <c r="B144" s="213"/>
      <c r="C144" s="214"/>
      <c r="D144" s="204" t="s">
        <v>181</v>
      </c>
      <c r="E144" s="214"/>
      <c r="F144" s="216" t="s">
        <v>863</v>
      </c>
      <c r="G144" s="214"/>
      <c r="H144" s="217">
        <v>115.916</v>
      </c>
      <c r="I144" s="218"/>
      <c r="J144" s="214"/>
      <c r="K144" s="214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181</v>
      </c>
      <c r="AU144" s="223" t="s">
        <v>83</v>
      </c>
      <c r="AV144" s="14" t="s">
        <v>83</v>
      </c>
      <c r="AW144" s="14" t="s">
        <v>4</v>
      </c>
      <c r="AX144" s="14" t="s">
        <v>81</v>
      </c>
      <c r="AY144" s="223" t="s">
        <v>173</v>
      </c>
    </row>
    <row r="145" spans="1:65" s="2" customFormat="1" ht="16.5" customHeight="1">
      <c r="A145" s="34"/>
      <c r="B145" s="35"/>
      <c r="C145" s="188" t="s">
        <v>216</v>
      </c>
      <c r="D145" s="188" t="s">
        <v>175</v>
      </c>
      <c r="E145" s="189" t="s">
        <v>234</v>
      </c>
      <c r="F145" s="190" t="s">
        <v>235</v>
      </c>
      <c r="G145" s="191" t="s">
        <v>206</v>
      </c>
      <c r="H145" s="192">
        <v>64.398</v>
      </c>
      <c r="I145" s="193"/>
      <c r="J145" s="194">
        <f>ROUND(I145*H145,2)</f>
        <v>0</v>
      </c>
      <c r="K145" s="195"/>
      <c r="L145" s="39"/>
      <c r="M145" s="196" t="s">
        <v>1</v>
      </c>
      <c r="N145" s="197" t="s">
        <v>38</v>
      </c>
      <c r="O145" s="71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0" t="s">
        <v>179</v>
      </c>
      <c r="AT145" s="200" t="s">
        <v>175</v>
      </c>
      <c r="AU145" s="200" t="s">
        <v>83</v>
      </c>
      <c r="AY145" s="17" t="s">
        <v>173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7" t="s">
        <v>81</v>
      </c>
      <c r="BK145" s="201">
        <f>ROUND(I145*H145,2)</f>
        <v>0</v>
      </c>
      <c r="BL145" s="17" t="s">
        <v>179</v>
      </c>
      <c r="BM145" s="200" t="s">
        <v>864</v>
      </c>
    </row>
    <row r="146" spans="1:65" s="2" customFormat="1" ht="21.75" customHeight="1">
      <c r="A146" s="34"/>
      <c r="B146" s="35"/>
      <c r="C146" s="188" t="s">
        <v>222</v>
      </c>
      <c r="D146" s="188" t="s">
        <v>175</v>
      </c>
      <c r="E146" s="189" t="s">
        <v>865</v>
      </c>
      <c r="F146" s="190" t="s">
        <v>866</v>
      </c>
      <c r="G146" s="191" t="s">
        <v>206</v>
      </c>
      <c r="H146" s="192">
        <v>147.01</v>
      </c>
      <c r="I146" s="193"/>
      <c r="J146" s="194">
        <f>ROUND(I146*H146,2)</f>
        <v>0</v>
      </c>
      <c r="K146" s="195"/>
      <c r="L146" s="39"/>
      <c r="M146" s="196" t="s">
        <v>1</v>
      </c>
      <c r="N146" s="197" t="s">
        <v>38</v>
      </c>
      <c r="O146" s="71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0" t="s">
        <v>179</v>
      </c>
      <c r="AT146" s="200" t="s">
        <v>175</v>
      </c>
      <c r="AU146" s="200" t="s">
        <v>83</v>
      </c>
      <c r="AY146" s="17" t="s">
        <v>173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7" t="s">
        <v>81</v>
      </c>
      <c r="BK146" s="201">
        <f>ROUND(I146*H146,2)</f>
        <v>0</v>
      </c>
      <c r="BL146" s="17" t="s">
        <v>179</v>
      </c>
      <c r="BM146" s="200" t="s">
        <v>867</v>
      </c>
    </row>
    <row r="147" spans="1:65" s="2" customFormat="1" ht="24.2" customHeight="1">
      <c r="A147" s="34"/>
      <c r="B147" s="35"/>
      <c r="C147" s="188" t="s">
        <v>227</v>
      </c>
      <c r="D147" s="188" t="s">
        <v>175</v>
      </c>
      <c r="E147" s="189" t="s">
        <v>868</v>
      </c>
      <c r="F147" s="190" t="s">
        <v>869</v>
      </c>
      <c r="G147" s="191" t="s">
        <v>206</v>
      </c>
      <c r="H147" s="192">
        <v>147.01</v>
      </c>
      <c r="I147" s="193"/>
      <c r="J147" s="194">
        <f>ROUND(I147*H147,2)</f>
        <v>0</v>
      </c>
      <c r="K147" s="195"/>
      <c r="L147" s="39"/>
      <c r="M147" s="196" t="s">
        <v>1</v>
      </c>
      <c r="N147" s="197" t="s">
        <v>38</v>
      </c>
      <c r="O147" s="71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0" t="s">
        <v>179</v>
      </c>
      <c r="AT147" s="200" t="s">
        <v>175</v>
      </c>
      <c r="AU147" s="200" t="s">
        <v>83</v>
      </c>
      <c r="AY147" s="17" t="s">
        <v>173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7" t="s">
        <v>81</v>
      </c>
      <c r="BK147" s="201">
        <f>ROUND(I147*H147,2)</f>
        <v>0</v>
      </c>
      <c r="BL147" s="17" t="s">
        <v>179</v>
      </c>
      <c r="BM147" s="200" t="s">
        <v>870</v>
      </c>
    </row>
    <row r="148" spans="2:51" s="14" customFormat="1" ht="11.25">
      <c r="B148" s="213"/>
      <c r="C148" s="214"/>
      <c r="D148" s="204" t="s">
        <v>181</v>
      </c>
      <c r="E148" s="215" t="s">
        <v>1</v>
      </c>
      <c r="F148" s="216" t="s">
        <v>871</v>
      </c>
      <c r="G148" s="214"/>
      <c r="H148" s="217">
        <v>147.01</v>
      </c>
      <c r="I148" s="218"/>
      <c r="J148" s="214"/>
      <c r="K148" s="214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181</v>
      </c>
      <c r="AU148" s="223" t="s">
        <v>83</v>
      </c>
      <c r="AV148" s="14" t="s">
        <v>83</v>
      </c>
      <c r="AW148" s="14" t="s">
        <v>30</v>
      </c>
      <c r="AX148" s="14" t="s">
        <v>81</v>
      </c>
      <c r="AY148" s="223" t="s">
        <v>173</v>
      </c>
    </row>
    <row r="149" spans="1:65" s="2" customFormat="1" ht="24.2" customHeight="1">
      <c r="A149" s="34"/>
      <c r="B149" s="35"/>
      <c r="C149" s="188" t="s">
        <v>233</v>
      </c>
      <c r="D149" s="188" t="s">
        <v>175</v>
      </c>
      <c r="E149" s="189" t="s">
        <v>872</v>
      </c>
      <c r="F149" s="190" t="s">
        <v>873</v>
      </c>
      <c r="G149" s="191" t="s">
        <v>206</v>
      </c>
      <c r="H149" s="192">
        <v>49.004</v>
      </c>
      <c r="I149" s="193"/>
      <c r="J149" s="194">
        <f>ROUND(I149*H149,2)</f>
        <v>0</v>
      </c>
      <c r="K149" s="195"/>
      <c r="L149" s="39"/>
      <c r="M149" s="196" t="s">
        <v>1</v>
      </c>
      <c r="N149" s="197" t="s">
        <v>38</v>
      </c>
      <c r="O149" s="71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0" t="s">
        <v>179</v>
      </c>
      <c r="AT149" s="200" t="s">
        <v>175</v>
      </c>
      <c r="AU149" s="200" t="s">
        <v>83</v>
      </c>
      <c r="AY149" s="17" t="s">
        <v>173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7" t="s">
        <v>81</v>
      </c>
      <c r="BK149" s="201">
        <f>ROUND(I149*H149,2)</f>
        <v>0</v>
      </c>
      <c r="BL149" s="17" t="s">
        <v>179</v>
      </c>
      <c r="BM149" s="200" t="s">
        <v>874</v>
      </c>
    </row>
    <row r="150" spans="2:51" s="14" customFormat="1" ht="11.25">
      <c r="B150" s="213"/>
      <c r="C150" s="214"/>
      <c r="D150" s="204" t="s">
        <v>181</v>
      </c>
      <c r="E150" s="215" t="s">
        <v>1</v>
      </c>
      <c r="F150" s="216" t="s">
        <v>875</v>
      </c>
      <c r="G150" s="214"/>
      <c r="H150" s="217">
        <v>43.41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181</v>
      </c>
      <c r="AU150" s="223" t="s">
        <v>83</v>
      </c>
      <c r="AV150" s="14" t="s">
        <v>83</v>
      </c>
      <c r="AW150" s="14" t="s">
        <v>30</v>
      </c>
      <c r="AX150" s="14" t="s">
        <v>73</v>
      </c>
      <c r="AY150" s="223" t="s">
        <v>173</v>
      </c>
    </row>
    <row r="151" spans="2:51" s="14" customFormat="1" ht="11.25">
      <c r="B151" s="213"/>
      <c r="C151" s="214"/>
      <c r="D151" s="204" t="s">
        <v>181</v>
      </c>
      <c r="E151" s="215" t="s">
        <v>1</v>
      </c>
      <c r="F151" s="216" t="s">
        <v>876</v>
      </c>
      <c r="G151" s="214"/>
      <c r="H151" s="217">
        <v>5.594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181</v>
      </c>
      <c r="AU151" s="223" t="s">
        <v>83</v>
      </c>
      <c r="AV151" s="14" t="s">
        <v>83</v>
      </c>
      <c r="AW151" s="14" t="s">
        <v>30</v>
      </c>
      <c r="AX151" s="14" t="s">
        <v>73</v>
      </c>
      <c r="AY151" s="223" t="s">
        <v>173</v>
      </c>
    </row>
    <row r="152" spans="2:51" s="15" customFormat="1" ht="11.25">
      <c r="B152" s="235"/>
      <c r="C152" s="236"/>
      <c r="D152" s="204" t="s">
        <v>181</v>
      </c>
      <c r="E152" s="237" t="s">
        <v>1</v>
      </c>
      <c r="F152" s="238" t="s">
        <v>274</v>
      </c>
      <c r="G152" s="236"/>
      <c r="H152" s="239">
        <v>49.004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181</v>
      </c>
      <c r="AU152" s="245" t="s">
        <v>83</v>
      </c>
      <c r="AV152" s="15" t="s">
        <v>179</v>
      </c>
      <c r="AW152" s="15" t="s">
        <v>30</v>
      </c>
      <c r="AX152" s="15" t="s">
        <v>81</v>
      </c>
      <c r="AY152" s="245" t="s">
        <v>173</v>
      </c>
    </row>
    <row r="153" spans="1:65" s="2" customFormat="1" ht="16.5" customHeight="1">
      <c r="A153" s="34"/>
      <c r="B153" s="35"/>
      <c r="C153" s="224" t="s">
        <v>238</v>
      </c>
      <c r="D153" s="224" t="s">
        <v>249</v>
      </c>
      <c r="E153" s="225" t="s">
        <v>877</v>
      </c>
      <c r="F153" s="226" t="s">
        <v>878</v>
      </c>
      <c r="G153" s="227" t="s">
        <v>230</v>
      </c>
      <c r="H153" s="228">
        <v>98.008</v>
      </c>
      <c r="I153" s="229"/>
      <c r="J153" s="230">
        <f>ROUND(I153*H153,2)</f>
        <v>0</v>
      </c>
      <c r="K153" s="231"/>
      <c r="L153" s="232"/>
      <c r="M153" s="233" t="s">
        <v>1</v>
      </c>
      <c r="N153" s="234" t="s">
        <v>38</v>
      </c>
      <c r="O153" s="71"/>
      <c r="P153" s="198">
        <f>O153*H153</f>
        <v>0</v>
      </c>
      <c r="Q153" s="198">
        <v>1</v>
      </c>
      <c r="R153" s="198">
        <f>Q153*H153</f>
        <v>98.008</v>
      </c>
      <c r="S153" s="198">
        <v>0</v>
      </c>
      <c r="T153" s="19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0" t="s">
        <v>216</v>
      </c>
      <c r="AT153" s="200" t="s">
        <v>249</v>
      </c>
      <c r="AU153" s="200" t="s">
        <v>83</v>
      </c>
      <c r="AY153" s="17" t="s">
        <v>173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7" t="s">
        <v>81</v>
      </c>
      <c r="BK153" s="201">
        <f>ROUND(I153*H153,2)</f>
        <v>0</v>
      </c>
      <c r="BL153" s="17" t="s">
        <v>179</v>
      </c>
      <c r="BM153" s="200" t="s">
        <v>879</v>
      </c>
    </row>
    <row r="154" spans="2:51" s="14" customFormat="1" ht="11.25">
      <c r="B154" s="213"/>
      <c r="C154" s="214"/>
      <c r="D154" s="204" t="s">
        <v>181</v>
      </c>
      <c r="E154" s="214"/>
      <c r="F154" s="216" t="s">
        <v>880</v>
      </c>
      <c r="G154" s="214"/>
      <c r="H154" s="217">
        <v>98.008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181</v>
      </c>
      <c r="AU154" s="223" t="s">
        <v>83</v>
      </c>
      <c r="AV154" s="14" t="s">
        <v>83</v>
      </c>
      <c r="AW154" s="14" t="s">
        <v>4</v>
      </c>
      <c r="AX154" s="14" t="s">
        <v>81</v>
      </c>
      <c r="AY154" s="223" t="s">
        <v>173</v>
      </c>
    </row>
    <row r="155" spans="2:63" s="12" customFormat="1" ht="22.9" customHeight="1">
      <c r="B155" s="172"/>
      <c r="C155" s="173"/>
      <c r="D155" s="174" t="s">
        <v>72</v>
      </c>
      <c r="E155" s="186" t="s">
        <v>216</v>
      </c>
      <c r="F155" s="186" t="s">
        <v>881</v>
      </c>
      <c r="G155" s="173"/>
      <c r="H155" s="173"/>
      <c r="I155" s="176"/>
      <c r="J155" s="187">
        <f>BK155</f>
        <v>0</v>
      </c>
      <c r="K155" s="173"/>
      <c r="L155" s="178"/>
      <c r="M155" s="179"/>
      <c r="N155" s="180"/>
      <c r="O155" s="180"/>
      <c r="P155" s="181">
        <f>SUM(P156:P168)</f>
        <v>0</v>
      </c>
      <c r="Q155" s="180"/>
      <c r="R155" s="181">
        <f>SUM(R156:R168)</f>
        <v>1.9944061</v>
      </c>
      <c r="S155" s="180"/>
      <c r="T155" s="182">
        <f>SUM(T156:T168)</f>
        <v>0</v>
      </c>
      <c r="AR155" s="183" t="s">
        <v>81</v>
      </c>
      <c r="AT155" s="184" t="s">
        <v>72</v>
      </c>
      <c r="AU155" s="184" t="s">
        <v>81</v>
      </c>
      <c r="AY155" s="183" t="s">
        <v>173</v>
      </c>
      <c r="BK155" s="185">
        <f>SUM(BK156:BK168)</f>
        <v>0</v>
      </c>
    </row>
    <row r="156" spans="1:65" s="2" customFormat="1" ht="24.2" customHeight="1">
      <c r="A156" s="34"/>
      <c r="B156" s="35"/>
      <c r="C156" s="188" t="s">
        <v>243</v>
      </c>
      <c r="D156" s="188" t="s">
        <v>175</v>
      </c>
      <c r="E156" s="189" t="s">
        <v>882</v>
      </c>
      <c r="F156" s="190" t="s">
        <v>883</v>
      </c>
      <c r="G156" s="191" t="s">
        <v>261</v>
      </c>
      <c r="H156" s="192">
        <v>12.43</v>
      </c>
      <c r="I156" s="193"/>
      <c r="J156" s="194">
        <f>ROUND(I156*H156,2)</f>
        <v>0</v>
      </c>
      <c r="K156" s="195"/>
      <c r="L156" s="39"/>
      <c r="M156" s="196" t="s">
        <v>1</v>
      </c>
      <c r="N156" s="197" t="s">
        <v>38</v>
      </c>
      <c r="O156" s="71"/>
      <c r="P156" s="198">
        <f>O156*H156</f>
        <v>0</v>
      </c>
      <c r="Q156" s="198">
        <v>1E-05</v>
      </c>
      <c r="R156" s="198">
        <f>Q156*H156</f>
        <v>0.0001243</v>
      </c>
      <c r="S156" s="198">
        <v>0</v>
      </c>
      <c r="T156" s="19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0" t="s">
        <v>179</v>
      </c>
      <c r="AT156" s="200" t="s">
        <v>175</v>
      </c>
      <c r="AU156" s="200" t="s">
        <v>83</v>
      </c>
      <c r="AY156" s="17" t="s">
        <v>173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7" t="s">
        <v>81</v>
      </c>
      <c r="BK156" s="201">
        <f>ROUND(I156*H156,2)</f>
        <v>0</v>
      </c>
      <c r="BL156" s="17" t="s">
        <v>179</v>
      </c>
      <c r="BM156" s="200" t="s">
        <v>884</v>
      </c>
    </row>
    <row r="157" spans="1:65" s="2" customFormat="1" ht="24.2" customHeight="1">
      <c r="A157" s="34"/>
      <c r="B157" s="35"/>
      <c r="C157" s="224" t="s">
        <v>248</v>
      </c>
      <c r="D157" s="224" t="s">
        <v>249</v>
      </c>
      <c r="E157" s="225" t="s">
        <v>885</v>
      </c>
      <c r="F157" s="226" t="s">
        <v>886</v>
      </c>
      <c r="G157" s="227" t="s">
        <v>261</v>
      </c>
      <c r="H157" s="228">
        <v>12.616</v>
      </c>
      <c r="I157" s="229"/>
      <c r="J157" s="230">
        <f>ROUND(I157*H157,2)</f>
        <v>0</v>
      </c>
      <c r="K157" s="231"/>
      <c r="L157" s="232"/>
      <c r="M157" s="233" t="s">
        <v>1</v>
      </c>
      <c r="N157" s="234" t="s">
        <v>38</v>
      </c>
      <c r="O157" s="71"/>
      <c r="P157" s="198">
        <f>O157*H157</f>
        <v>0</v>
      </c>
      <c r="Q157" s="198">
        <v>0.0029</v>
      </c>
      <c r="R157" s="198">
        <f>Q157*H157</f>
        <v>0.0365864</v>
      </c>
      <c r="S157" s="198">
        <v>0</v>
      </c>
      <c r="T157" s="19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0" t="s">
        <v>216</v>
      </c>
      <c r="AT157" s="200" t="s">
        <v>249</v>
      </c>
      <c r="AU157" s="200" t="s">
        <v>83</v>
      </c>
      <c r="AY157" s="17" t="s">
        <v>173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7" t="s">
        <v>81</v>
      </c>
      <c r="BK157" s="201">
        <f>ROUND(I157*H157,2)</f>
        <v>0</v>
      </c>
      <c r="BL157" s="17" t="s">
        <v>179</v>
      </c>
      <c r="BM157" s="200" t="s">
        <v>887</v>
      </c>
    </row>
    <row r="158" spans="2:51" s="14" customFormat="1" ht="11.25">
      <c r="B158" s="213"/>
      <c r="C158" s="214"/>
      <c r="D158" s="204" t="s">
        <v>181</v>
      </c>
      <c r="E158" s="214"/>
      <c r="F158" s="216" t="s">
        <v>888</v>
      </c>
      <c r="G158" s="214"/>
      <c r="H158" s="217">
        <v>12.616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181</v>
      </c>
      <c r="AU158" s="223" t="s">
        <v>83</v>
      </c>
      <c r="AV158" s="14" t="s">
        <v>83</v>
      </c>
      <c r="AW158" s="14" t="s">
        <v>4</v>
      </c>
      <c r="AX158" s="14" t="s">
        <v>81</v>
      </c>
      <c r="AY158" s="223" t="s">
        <v>173</v>
      </c>
    </row>
    <row r="159" spans="1:65" s="2" customFormat="1" ht="24.2" customHeight="1">
      <c r="A159" s="34"/>
      <c r="B159" s="35"/>
      <c r="C159" s="188" t="s">
        <v>8</v>
      </c>
      <c r="D159" s="188" t="s">
        <v>175</v>
      </c>
      <c r="E159" s="189" t="s">
        <v>889</v>
      </c>
      <c r="F159" s="190" t="s">
        <v>890</v>
      </c>
      <c r="G159" s="191" t="s">
        <v>261</v>
      </c>
      <c r="H159" s="192">
        <v>86.82</v>
      </c>
      <c r="I159" s="193"/>
      <c r="J159" s="194">
        <f>ROUND(I159*H159,2)</f>
        <v>0</v>
      </c>
      <c r="K159" s="195"/>
      <c r="L159" s="39"/>
      <c r="M159" s="196" t="s">
        <v>1</v>
      </c>
      <c r="N159" s="197" t="s">
        <v>38</v>
      </c>
      <c r="O159" s="71"/>
      <c r="P159" s="198">
        <f>O159*H159</f>
        <v>0</v>
      </c>
      <c r="Q159" s="198">
        <v>2E-05</v>
      </c>
      <c r="R159" s="198">
        <f>Q159*H159</f>
        <v>0.0017364</v>
      </c>
      <c r="S159" s="198">
        <v>0</v>
      </c>
      <c r="T159" s="19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0" t="s">
        <v>179</v>
      </c>
      <c r="AT159" s="200" t="s">
        <v>175</v>
      </c>
      <c r="AU159" s="200" t="s">
        <v>83</v>
      </c>
      <c r="AY159" s="17" t="s">
        <v>173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17" t="s">
        <v>81</v>
      </c>
      <c r="BK159" s="201">
        <f>ROUND(I159*H159,2)</f>
        <v>0</v>
      </c>
      <c r="BL159" s="17" t="s">
        <v>179</v>
      </c>
      <c r="BM159" s="200" t="s">
        <v>891</v>
      </c>
    </row>
    <row r="160" spans="1:65" s="2" customFormat="1" ht="24.2" customHeight="1">
      <c r="A160" s="34"/>
      <c r="B160" s="35"/>
      <c r="C160" s="224" t="s">
        <v>258</v>
      </c>
      <c r="D160" s="224" t="s">
        <v>249</v>
      </c>
      <c r="E160" s="225" t="s">
        <v>892</v>
      </c>
      <c r="F160" s="226" t="s">
        <v>893</v>
      </c>
      <c r="G160" s="227" t="s">
        <v>261</v>
      </c>
      <c r="H160" s="228">
        <v>88.122</v>
      </c>
      <c r="I160" s="229"/>
      <c r="J160" s="230">
        <f>ROUND(I160*H160,2)</f>
        <v>0</v>
      </c>
      <c r="K160" s="231"/>
      <c r="L160" s="232"/>
      <c r="M160" s="233" t="s">
        <v>1</v>
      </c>
      <c r="N160" s="234" t="s">
        <v>38</v>
      </c>
      <c r="O160" s="71"/>
      <c r="P160" s="198">
        <f>O160*H160</f>
        <v>0</v>
      </c>
      <c r="Q160" s="198">
        <v>0.0114</v>
      </c>
      <c r="R160" s="198">
        <f>Q160*H160</f>
        <v>1.0045908000000001</v>
      </c>
      <c r="S160" s="198">
        <v>0</v>
      </c>
      <c r="T160" s="19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0" t="s">
        <v>216</v>
      </c>
      <c r="AT160" s="200" t="s">
        <v>249</v>
      </c>
      <c r="AU160" s="200" t="s">
        <v>83</v>
      </c>
      <c r="AY160" s="17" t="s">
        <v>173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7" t="s">
        <v>81</v>
      </c>
      <c r="BK160" s="201">
        <f>ROUND(I160*H160,2)</f>
        <v>0</v>
      </c>
      <c r="BL160" s="17" t="s">
        <v>179</v>
      </c>
      <c r="BM160" s="200" t="s">
        <v>894</v>
      </c>
    </row>
    <row r="161" spans="2:51" s="14" customFormat="1" ht="11.25">
      <c r="B161" s="213"/>
      <c r="C161" s="214"/>
      <c r="D161" s="204" t="s">
        <v>181</v>
      </c>
      <c r="E161" s="214"/>
      <c r="F161" s="216" t="s">
        <v>895</v>
      </c>
      <c r="G161" s="214"/>
      <c r="H161" s="217">
        <v>88.122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181</v>
      </c>
      <c r="AU161" s="223" t="s">
        <v>83</v>
      </c>
      <c r="AV161" s="14" t="s">
        <v>83</v>
      </c>
      <c r="AW161" s="14" t="s">
        <v>4</v>
      </c>
      <c r="AX161" s="14" t="s">
        <v>81</v>
      </c>
      <c r="AY161" s="223" t="s">
        <v>173</v>
      </c>
    </row>
    <row r="162" spans="1:65" s="2" customFormat="1" ht="21.75" customHeight="1">
      <c r="A162" s="34"/>
      <c r="B162" s="35"/>
      <c r="C162" s="188" t="s">
        <v>263</v>
      </c>
      <c r="D162" s="188" t="s">
        <v>175</v>
      </c>
      <c r="E162" s="189" t="s">
        <v>896</v>
      </c>
      <c r="F162" s="190" t="s">
        <v>897</v>
      </c>
      <c r="G162" s="191" t="s">
        <v>261</v>
      </c>
      <c r="H162" s="192">
        <v>12.43</v>
      </c>
      <c r="I162" s="193"/>
      <c r="J162" s="194">
        <f aca="true" t="shared" si="0" ref="J162:J167">ROUND(I162*H162,2)</f>
        <v>0</v>
      </c>
      <c r="K162" s="195"/>
      <c r="L162" s="39"/>
      <c r="M162" s="196" t="s">
        <v>1</v>
      </c>
      <c r="N162" s="197" t="s">
        <v>38</v>
      </c>
      <c r="O162" s="71"/>
      <c r="P162" s="198">
        <f aca="true" t="shared" si="1" ref="P162:P167">O162*H162</f>
        <v>0</v>
      </c>
      <c r="Q162" s="198">
        <v>0</v>
      </c>
      <c r="R162" s="198">
        <f aca="true" t="shared" si="2" ref="R162:R167">Q162*H162</f>
        <v>0</v>
      </c>
      <c r="S162" s="198">
        <v>0</v>
      </c>
      <c r="T162" s="199">
        <f aca="true" t="shared" si="3" ref="T162:T167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0" t="s">
        <v>179</v>
      </c>
      <c r="AT162" s="200" t="s">
        <v>175</v>
      </c>
      <c r="AU162" s="200" t="s">
        <v>83</v>
      </c>
      <c r="AY162" s="17" t="s">
        <v>173</v>
      </c>
      <c r="BE162" s="201">
        <f aca="true" t="shared" si="4" ref="BE162:BE167">IF(N162="základní",J162,0)</f>
        <v>0</v>
      </c>
      <c r="BF162" s="201">
        <f aca="true" t="shared" si="5" ref="BF162:BF167">IF(N162="snížená",J162,0)</f>
        <v>0</v>
      </c>
      <c r="BG162" s="201">
        <f aca="true" t="shared" si="6" ref="BG162:BG167">IF(N162="zákl. přenesená",J162,0)</f>
        <v>0</v>
      </c>
      <c r="BH162" s="201">
        <f aca="true" t="shared" si="7" ref="BH162:BH167">IF(N162="sníž. přenesená",J162,0)</f>
        <v>0</v>
      </c>
      <c r="BI162" s="201">
        <f aca="true" t="shared" si="8" ref="BI162:BI167">IF(N162="nulová",J162,0)</f>
        <v>0</v>
      </c>
      <c r="BJ162" s="17" t="s">
        <v>81</v>
      </c>
      <c r="BK162" s="201">
        <f aca="true" t="shared" si="9" ref="BK162:BK167">ROUND(I162*H162,2)</f>
        <v>0</v>
      </c>
      <c r="BL162" s="17" t="s">
        <v>179</v>
      </c>
      <c r="BM162" s="200" t="s">
        <v>898</v>
      </c>
    </row>
    <row r="163" spans="1:65" s="2" customFormat="1" ht="24.2" customHeight="1">
      <c r="A163" s="34"/>
      <c r="B163" s="35"/>
      <c r="C163" s="188" t="s">
        <v>269</v>
      </c>
      <c r="D163" s="188" t="s">
        <v>175</v>
      </c>
      <c r="E163" s="189" t="s">
        <v>899</v>
      </c>
      <c r="F163" s="190" t="s">
        <v>900</v>
      </c>
      <c r="G163" s="191" t="s">
        <v>364</v>
      </c>
      <c r="H163" s="192">
        <v>2</v>
      </c>
      <c r="I163" s="193"/>
      <c r="J163" s="194">
        <f t="shared" si="0"/>
        <v>0</v>
      </c>
      <c r="K163" s="195"/>
      <c r="L163" s="39"/>
      <c r="M163" s="196" t="s">
        <v>1</v>
      </c>
      <c r="N163" s="197" t="s">
        <v>38</v>
      </c>
      <c r="O163" s="71"/>
      <c r="P163" s="198">
        <f t="shared" si="1"/>
        <v>0</v>
      </c>
      <c r="Q163" s="198">
        <v>0.45937</v>
      </c>
      <c r="R163" s="198">
        <f t="shared" si="2"/>
        <v>0.91874</v>
      </c>
      <c r="S163" s="198">
        <v>0</v>
      </c>
      <c r="T163" s="199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0" t="s">
        <v>179</v>
      </c>
      <c r="AT163" s="200" t="s">
        <v>175</v>
      </c>
      <c r="AU163" s="200" t="s">
        <v>83</v>
      </c>
      <c r="AY163" s="17" t="s">
        <v>173</v>
      </c>
      <c r="BE163" s="201">
        <f t="shared" si="4"/>
        <v>0</v>
      </c>
      <c r="BF163" s="201">
        <f t="shared" si="5"/>
        <v>0</v>
      </c>
      <c r="BG163" s="201">
        <f t="shared" si="6"/>
        <v>0</v>
      </c>
      <c r="BH163" s="201">
        <f t="shared" si="7"/>
        <v>0</v>
      </c>
      <c r="BI163" s="201">
        <f t="shared" si="8"/>
        <v>0</v>
      </c>
      <c r="BJ163" s="17" t="s">
        <v>81</v>
      </c>
      <c r="BK163" s="201">
        <f t="shared" si="9"/>
        <v>0</v>
      </c>
      <c r="BL163" s="17" t="s">
        <v>179</v>
      </c>
      <c r="BM163" s="200" t="s">
        <v>901</v>
      </c>
    </row>
    <row r="164" spans="1:65" s="2" customFormat="1" ht="24.2" customHeight="1">
      <c r="A164" s="34"/>
      <c r="B164" s="35"/>
      <c r="C164" s="188" t="s">
        <v>275</v>
      </c>
      <c r="D164" s="188" t="s">
        <v>175</v>
      </c>
      <c r="E164" s="189" t="s">
        <v>902</v>
      </c>
      <c r="F164" s="190" t="s">
        <v>903</v>
      </c>
      <c r="G164" s="191" t="s">
        <v>261</v>
      </c>
      <c r="H164" s="192">
        <v>86.82</v>
      </c>
      <c r="I164" s="193"/>
      <c r="J164" s="194">
        <f t="shared" si="0"/>
        <v>0</v>
      </c>
      <c r="K164" s="195"/>
      <c r="L164" s="39"/>
      <c r="M164" s="196" t="s">
        <v>1</v>
      </c>
      <c r="N164" s="197" t="s">
        <v>38</v>
      </c>
      <c r="O164" s="71"/>
      <c r="P164" s="198">
        <f t="shared" si="1"/>
        <v>0</v>
      </c>
      <c r="Q164" s="198">
        <v>0</v>
      </c>
      <c r="R164" s="198">
        <f t="shared" si="2"/>
        <v>0</v>
      </c>
      <c r="S164" s="198">
        <v>0</v>
      </c>
      <c r="T164" s="199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0" t="s">
        <v>179</v>
      </c>
      <c r="AT164" s="200" t="s">
        <v>175</v>
      </c>
      <c r="AU164" s="200" t="s">
        <v>83</v>
      </c>
      <c r="AY164" s="17" t="s">
        <v>173</v>
      </c>
      <c r="BE164" s="201">
        <f t="shared" si="4"/>
        <v>0</v>
      </c>
      <c r="BF164" s="201">
        <f t="shared" si="5"/>
        <v>0</v>
      </c>
      <c r="BG164" s="201">
        <f t="shared" si="6"/>
        <v>0</v>
      </c>
      <c r="BH164" s="201">
        <f t="shared" si="7"/>
        <v>0</v>
      </c>
      <c r="BI164" s="201">
        <f t="shared" si="8"/>
        <v>0</v>
      </c>
      <c r="BJ164" s="17" t="s">
        <v>81</v>
      </c>
      <c r="BK164" s="201">
        <f t="shared" si="9"/>
        <v>0</v>
      </c>
      <c r="BL164" s="17" t="s">
        <v>179</v>
      </c>
      <c r="BM164" s="200" t="s">
        <v>904</v>
      </c>
    </row>
    <row r="165" spans="1:65" s="2" customFormat="1" ht="16.5" customHeight="1">
      <c r="A165" s="34"/>
      <c r="B165" s="35"/>
      <c r="C165" s="188" t="s">
        <v>280</v>
      </c>
      <c r="D165" s="188" t="s">
        <v>175</v>
      </c>
      <c r="E165" s="189" t="s">
        <v>905</v>
      </c>
      <c r="F165" s="190" t="s">
        <v>906</v>
      </c>
      <c r="G165" s="191" t="s">
        <v>261</v>
      </c>
      <c r="H165" s="192">
        <v>12.43</v>
      </c>
      <c r="I165" s="193"/>
      <c r="J165" s="194">
        <f t="shared" si="0"/>
        <v>0</v>
      </c>
      <c r="K165" s="195"/>
      <c r="L165" s="39"/>
      <c r="M165" s="196" t="s">
        <v>1</v>
      </c>
      <c r="N165" s="197" t="s">
        <v>38</v>
      </c>
      <c r="O165" s="71"/>
      <c r="P165" s="198">
        <f t="shared" si="1"/>
        <v>0</v>
      </c>
      <c r="Q165" s="198">
        <v>0.00019</v>
      </c>
      <c r="R165" s="198">
        <f t="shared" si="2"/>
        <v>0.0023617</v>
      </c>
      <c r="S165" s="198">
        <v>0</v>
      </c>
      <c r="T165" s="199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0" t="s">
        <v>179</v>
      </c>
      <c r="AT165" s="200" t="s">
        <v>175</v>
      </c>
      <c r="AU165" s="200" t="s">
        <v>83</v>
      </c>
      <c r="AY165" s="17" t="s">
        <v>173</v>
      </c>
      <c r="BE165" s="201">
        <f t="shared" si="4"/>
        <v>0</v>
      </c>
      <c r="BF165" s="201">
        <f t="shared" si="5"/>
        <v>0</v>
      </c>
      <c r="BG165" s="201">
        <f t="shared" si="6"/>
        <v>0</v>
      </c>
      <c r="BH165" s="201">
        <f t="shared" si="7"/>
        <v>0</v>
      </c>
      <c r="BI165" s="201">
        <f t="shared" si="8"/>
        <v>0</v>
      </c>
      <c r="BJ165" s="17" t="s">
        <v>81</v>
      </c>
      <c r="BK165" s="201">
        <f t="shared" si="9"/>
        <v>0</v>
      </c>
      <c r="BL165" s="17" t="s">
        <v>179</v>
      </c>
      <c r="BM165" s="200" t="s">
        <v>907</v>
      </c>
    </row>
    <row r="166" spans="1:65" s="2" customFormat="1" ht="16.5" customHeight="1">
      <c r="A166" s="34"/>
      <c r="B166" s="35"/>
      <c r="C166" s="188" t="s">
        <v>7</v>
      </c>
      <c r="D166" s="188" t="s">
        <v>175</v>
      </c>
      <c r="E166" s="189" t="s">
        <v>908</v>
      </c>
      <c r="F166" s="190" t="s">
        <v>909</v>
      </c>
      <c r="G166" s="191" t="s">
        <v>261</v>
      </c>
      <c r="H166" s="192">
        <v>86.82</v>
      </c>
      <c r="I166" s="193"/>
      <c r="J166" s="194">
        <f t="shared" si="0"/>
        <v>0</v>
      </c>
      <c r="K166" s="195"/>
      <c r="L166" s="39"/>
      <c r="M166" s="196" t="s">
        <v>1</v>
      </c>
      <c r="N166" s="197" t="s">
        <v>38</v>
      </c>
      <c r="O166" s="71"/>
      <c r="P166" s="198">
        <f t="shared" si="1"/>
        <v>0</v>
      </c>
      <c r="Q166" s="198">
        <v>0.0002</v>
      </c>
      <c r="R166" s="198">
        <f t="shared" si="2"/>
        <v>0.017364</v>
      </c>
      <c r="S166" s="198">
        <v>0</v>
      </c>
      <c r="T166" s="199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0" t="s">
        <v>179</v>
      </c>
      <c r="AT166" s="200" t="s">
        <v>175</v>
      </c>
      <c r="AU166" s="200" t="s">
        <v>83</v>
      </c>
      <c r="AY166" s="17" t="s">
        <v>173</v>
      </c>
      <c r="BE166" s="201">
        <f t="shared" si="4"/>
        <v>0</v>
      </c>
      <c r="BF166" s="201">
        <f t="shared" si="5"/>
        <v>0</v>
      </c>
      <c r="BG166" s="201">
        <f t="shared" si="6"/>
        <v>0</v>
      </c>
      <c r="BH166" s="201">
        <f t="shared" si="7"/>
        <v>0</v>
      </c>
      <c r="BI166" s="201">
        <f t="shared" si="8"/>
        <v>0</v>
      </c>
      <c r="BJ166" s="17" t="s">
        <v>81</v>
      </c>
      <c r="BK166" s="201">
        <f t="shared" si="9"/>
        <v>0</v>
      </c>
      <c r="BL166" s="17" t="s">
        <v>179</v>
      </c>
      <c r="BM166" s="200" t="s">
        <v>910</v>
      </c>
    </row>
    <row r="167" spans="1:65" s="2" customFormat="1" ht="21.75" customHeight="1">
      <c r="A167" s="34"/>
      <c r="B167" s="35"/>
      <c r="C167" s="188" t="s">
        <v>292</v>
      </c>
      <c r="D167" s="188" t="s">
        <v>175</v>
      </c>
      <c r="E167" s="189" t="s">
        <v>911</v>
      </c>
      <c r="F167" s="190" t="s">
        <v>912</v>
      </c>
      <c r="G167" s="191" t="s">
        <v>261</v>
      </c>
      <c r="H167" s="192">
        <v>99.25</v>
      </c>
      <c r="I167" s="193"/>
      <c r="J167" s="194">
        <f t="shared" si="0"/>
        <v>0</v>
      </c>
      <c r="K167" s="195"/>
      <c r="L167" s="39"/>
      <c r="M167" s="196" t="s">
        <v>1</v>
      </c>
      <c r="N167" s="197" t="s">
        <v>38</v>
      </c>
      <c r="O167" s="71"/>
      <c r="P167" s="198">
        <f t="shared" si="1"/>
        <v>0</v>
      </c>
      <c r="Q167" s="198">
        <v>0.00013</v>
      </c>
      <c r="R167" s="198">
        <f t="shared" si="2"/>
        <v>0.012902499999999999</v>
      </c>
      <c r="S167" s="198">
        <v>0</v>
      </c>
      <c r="T167" s="199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0" t="s">
        <v>179</v>
      </c>
      <c r="AT167" s="200" t="s">
        <v>175</v>
      </c>
      <c r="AU167" s="200" t="s">
        <v>83</v>
      </c>
      <c r="AY167" s="17" t="s">
        <v>173</v>
      </c>
      <c r="BE167" s="201">
        <f t="shared" si="4"/>
        <v>0</v>
      </c>
      <c r="BF167" s="201">
        <f t="shared" si="5"/>
        <v>0</v>
      </c>
      <c r="BG167" s="201">
        <f t="shared" si="6"/>
        <v>0</v>
      </c>
      <c r="BH167" s="201">
        <f t="shared" si="7"/>
        <v>0</v>
      </c>
      <c r="BI167" s="201">
        <f t="shared" si="8"/>
        <v>0</v>
      </c>
      <c r="BJ167" s="17" t="s">
        <v>81</v>
      </c>
      <c r="BK167" s="201">
        <f t="shared" si="9"/>
        <v>0</v>
      </c>
      <c r="BL167" s="17" t="s">
        <v>179</v>
      </c>
      <c r="BM167" s="200" t="s">
        <v>913</v>
      </c>
    </row>
    <row r="168" spans="2:51" s="14" customFormat="1" ht="11.25">
      <c r="B168" s="213"/>
      <c r="C168" s="214"/>
      <c r="D168" s="204" t="s">
        <v>181</v>
      </c>
      <c r="E168" s="215" t="s">
        <v>1</v>
      </c>
      <c r="F168" s="216" t="s">
        <v>914</v>
      </c>
      <c r="G168" s="214"/>
      <c r="H168" s="217">
        <v>99.25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181</v>
      </c>
      <c r="AU168" s="223" t="s">
        <v>83</v>
      </c>
      <c r="AV168" s="14" t="s">
        <v>83</v>
      </c>
      <c r="AW168" s="14" t="s">
        <v>30</v>
      </c>
      <c r="AX168" s="14" t="s">
        <v>81</v>
      </c>
      <c r="AY168" s="223" t="s">
        <v>173</v>
      </c>
    </row>
    <row r="169" spans="2:63" s="12" customFormat="1" ht="22.9" customHeight="1">
      <c r="B169" s="172"/>
      <c r="C169" s="173"/>
      <c r="D169" s="174" t="s">
        <v>72</v>
      </c>
      <c r="E169" s="186" t="s">
        <v>222</v>
      </c>
      <c r="F169" s="186" t="s">
        <v>360</v>
      </c>
      <c r="G169" s="173"/>
      <c r="H169" s="173"/>
      <c r="I169" s="176"/>
      <c r="J169" s="187">
        <f>BK169</f>
        <v>0</v>
      </c>
      <c r="K169" s="173"/>
      <c r="L169" s="178"/>
      <c r="M169" s="179"/>
      <c r="N169" s="180"/>
      <c r="O169" s="180"/>
      <c r="P169" s="181">
        <f>SUM(P170:P171)</f>
        <v>0</v>
      </c>
      <c r="Q169" s="180"/>
      <c r="R169" s="181">
        <f>SUM(R170:R171)</f>
        <v>70</v>
      </c>
      <c r="S169" s="180"/>
      <c r="T169" s="182">
        <f>SUM(T170:T171)</f>
        <v>0</v>
      </c>
      <c r="AR169" s="183" t="s">
        <v>81</v>
      </c>
      <c r="AT169" s="184" t="s">
        <v>72</v>
      </c>
      <c r="AU169" s="184" t="s">
        <v>81</v>
      </c>
      <c r="AY169" s="183" t="s">
        <v>173</v>
      </c>
      <c r="BK169" s="185">
        <f>SUM(BK170:BK171)</f>
        <v>0</v>
      </c>
    </row>
    <row r="170" spans="1:65" s="2" customFormat="1" ht="24.2" customHeight="1">
      <c r="A170" s="34"/>
      <c r="B170" s="35"/>
      <c r="C170" s="188" t="s">
        <v>297</v>
      </c>
      <c r="D170" s="188" t="s">
        <v>175</v>
      </c>
      <c r="E170" s="189" t="s">
        <v>362</v>
      </c>
      <c r="F170" s="190" t="s">
        <v>915</v>
      </c>
      <c r="G170" s="191" t="s">
        <v>364</v>
      </c>
      <c r="H170" s="192">
        <v>2</v>
      </c>
      <c r="I170" s="193"/>
      <c r="J170" s="194">
        <f>ROUND(I170*H170,2)</f>
        <v>0</v>
      </c>
      <c r="K170" s="195"/>
      <c r="L170" s="39"/>
      <c r="M170" s="196" t="s">
        <v>1</v>
      </c>
      <c r="N170" s="197" t="s">
        <v>38</v>
      </c>
      <c r="O170" s="71"/>
      <c r="P170" s="198">
        <f>O170*H170</f>
        <v>0</v>
      </c>
      <c r="Q170" s="198">
        <v>10</v>
      </c>
      <c r="R170" s="198">
        <f>Q170*H170</f>
        <v>20</v>
      </c>
      <c r="S170" s="198">
        <v>0</v>
      </c>
      <c r="T170" s="19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0" t="s">
        <v>179</v>
      </c>
      <c r="AT170" s="200" t="s">
        <v>175</v>
      </c>
      <c r="AU170" s="200" t="s">
        <v>83</v>
      </c>
      <c r="AY170" s="17" t="s">
        <v>173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7" t="s">
        <v>81</v>
      </c>
      <c r="BK170" s="201">
        <f>ROUND(I170*H170,2)</f>
        <v>0</v>
      </c>
      <c r="BL170" s="17" t="s">
        <v>179</v>
      </c>
      <c r="BM170" s="200" t="s">
        <v>916</v>
      </c>
    </row>
    <row r="171" spans="1:65" s="2" customFormat="1" ht="24.2" customHeight="1">
      <c r="A171" s="34"/>
      <c r="B171" s="35"/>
      <c r="C171" s="188" t="s">
        <v>302</v>
      </c>
      <c r="D171" s="188" t="s">
        <v>175</v>
      </c>
      <c r="E171" s="189" t="s">
        <v>367</v>
      </c>
      <c r="F171" s="190" t="s">
        <v>917</v>
      </c>
      <c r="G171" s="191" t="s">
        <v>364</v>
      </c>
      <c r="H171" s="192">
        <v>5</v>
      </c>
      <c r="I171" s="193"/>
      <c r="J171" s="194">
        <f>ROUND(I171*H171,2)</f>
        <v>0</v>
      </c>
      <c r="K171" s="195"/>
      <c r="L171" s="39"/>
      <c r="M171" s="196" t="s">
        <v>1</v>
      </c>
      <c r="N171" s="197" t="s">
        <v>38</v>
      </c>
      <c r="O171" s="71"/>
      <c r="P171" s="198">
        <f>O171*H171</f>
        <v>0</v>
      </c>
      <c r="Q171" s="198">
        <v>10</v>
      </c>
      <c r="R171" s="198">
        <f>Q171*H171</f>
        <v>50</v>
      </c>
      <c r="S171" s="198">
        <v>0</v>
      </c>
      <c r="T171" s="19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0" t="s">
        <v>179</v>
      </c>
      <c r="AT171" s="200" t="s">
        <v>175</v>
      </c>
      <c r="AU171" s="200" t="s">
        <v>83</v>
      </c>
      <c r="AY171" s="17" t="s">
        <v>173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7" t="s">
        <v>81</v>
      </c>
      <c r="BK171" s="201">
        <f>ROUND(I171*H171,2)</f>
        <v>0</v>
      </c>
      <c r="BL171" s="17" t="s">
        <v>179</v>
      </c>
      <c r="BM171" s="200" t="s">
        <v>918</v>
      </c>
    </row>
    <row r="172" spans="2:63" s="12" customFormat="1" ht="22.9" customHeight="1">
      <c r="B172" s="172"/>
      <c r="C172" s="173"/>
      <c r="D172" s="174" t="s">
        <v>72</v>
      </c>
      <c r="E172" s="186" t="s">
        <v>425</v>
      </c>
      <c r="F172" s="186" t="s">
        <v>426</v>
      </c>
      <c r="G172" s="173"/>
      <c r="H172" s="173"/>
      <c r="I172" s="176"/>
      <c r="J172" s="187">
        <f>BK172</f>
        <v>0</v>
      </c>
      <c r="K172" s="173"/>
      <c r="L172" s="178"/>
      <c r="M172" s="179"/>
      <c r="N172" s="180"/>
      <c r="O172" s="180"/>
      <c r="P172" s="181">
        <f>P173</f>
        <v>0</v>
      </c>
      <c r="Q172" s="180"/>
      <c r="R172" s="181">
        <f>R173</f>
        <v>0</v>
      </c>
      <c r="S172" s="180"/>
      <c r="T172" s="182">
        <f>T173</f>
        <v>0</v>
      </c>
      <c r="AR172" s="183" t="s">
        <v>81</v>
      </c>
      <c r="AT172" s="184" t="s">
        <v>72</v>
      </c>
      <c r="AU172" s="184" t="s">
        <v>81</v>
      </c>
      <c r="AY172" s="183" t="s">
        <v>173</v>
      </c>
      <c r="BK172" s="185">
        <f>BK173</f>
        <v>0</v>
      </c>
    </row>
    <row r="173" spans="1:65" s="2" customFormat="1" ht="24.2" customHeight="1">
      <c r="A173" s="34"/>
      <c r="B173" s="35"/>
      <c r="C173" s="188" t="s">
        <v>307</v>
      </c>
      <c r="D173" s="188" t="s">
        <v>175</v>
      </c>
      <c r="E173" s="189" t="s">
        <v>919</v>
      </c>
      <c r="F173" s="190" t="s">
        <v>920</v>
      </c>
      <c r="G173" s="191" t="s">
        <v>230</v>
      </c>
      <c r="H173" s="192">
        <v>170.136</v>
      </c>
      <c r="I173" s="193"/>
      <c r="J173" s="194">
        <f>ROUND(I173*H173,2)</f>
        <v>0</v>
      </c>
      <c r="K173" s="195"/>
      <c r="L173" s="39"/>
      <c r="M173" s="196" t="s">
        <v>1</v>
      </c>
      <c r="N173" s="197" t="s">
        <v>38</v>
      </c>
      <c r="O173" s="71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0" t="s">
        <v>179</v>
      </c>
      <c r="AT173" s="200" t="s">
        <v>175</v>
      </c>
      <c r="AU173" s="200" t="s">
        <v>83</v>
      </c>
      <c r="AY173" s="17" t="s">
        <v>173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7" t="s">
        <v>81</v>
      </c>
      <c r="BK173" s="201">
        <f>ROUND(I173*H173,2)</f>
        <v>0</v>
      </c>
      <c r="BL173" s="17" t="s">
        <v>179</v>
      </c>
      <c r="BM173" s="200" t="s">
        <v>921</v>
      </c>
    </row>
    <row r="174" spans="2:63" s="12" customFormat="1" ht="25.9" customHeight="1">
      <c r="B174" s="172"/>
      <c r="C174" s="173"/>
      <c r="D174" s="174" t="s">
        <v>72</v>
      </c>
      <c r="E174" s="175" t="s">
        <v>453</v>
      </c>
      <c r="F174" s="175" t="s">
        <v>454</v>
      </c>
      <c r="G174" s="173"/>
      <c r="H174" s="173"/>
      <c r="I174" s="176"/>
      <c r="J174" s="177">
        <f>BK174</f>
        <v>0</v>
      </c>
      <c r="K174" s="173"/>
      <c r="L174" s="178"/>
      <c r="M174" s="179"/>
      <c r="N174" s="180"/>
      <c r="O174" s="180"/>
      <c r="P174" s="181">
        <f>P175</f>
        <v>0</v>
      </c>
      <c r="Q174" s="180"/>
      <c r="R174" s="181">
        <f>R175</f>
        <v>0</v>
      </c>
      <c r="S174" s="180"/>
      <c r="T174" s="182">
        <f>T175</f>
        <v>0</v>
      </c>
      <c r="AR174" s="183" t="s">
        <v>198</v>
      </c>
      <c r="AT174" s="184" t="s">
        <v>72</v>
      </c>
      <c r="AU174" s="184" t="s">
        <v>73</v>
      </c>
      <c r="AY174" s="183" t="s">
        <v>173</v>
      </c>
      <c r="BK174" s="185">
        <f>BK175</f>
        <v>0</v>
      </c>
    </row>
    <row r="175" spans="2:63" s="12" customFormat="1" ht="22.9" customHeight="1">
      <c r="B175" s="172"/>
      <c r="C175" s="173"/>
      <c r="D175" s="174" t="s">
        <v>72</v>
      </c>
      <c r="E175" s="186" t="s">
        <v>455</v>
      </c>
      <c r="F175" s="186" t="s">
        <v>456</v>
      </c>
      <c r="G175" s="173"/>
      <c r="H175" s="173"/>
      <c r="I175" s="176"/>
      <c r="J175" s="187">
        <f>BK175</f>
        <v>0</v>
      </c>
      <c r="K175" s="173"/>
      <c r="L175" s="178"/>
      <c r="M175" s="179"/>
      <c r="N175" s="180"/>
      <c r="O175" s="180"/>
      <c r="P175" s="181">
        <f>SUM(P176:P178)</f>
        <v>0</v>
      </c>
      <c r="Q175" s="180"/>
      <c r="R175" s="181">
        <f>SUM(R176:R178)</f>
        <v>0</v>
      </c>
      <c r="S175" s="180"/>
      <c r="T175" s="182">
        <f>SUM(T176:T178)</f>
        <v>0</v>
      </c>
      <c r="AR175" s="183" t="s">
        <v>198</v>
      </c>
      <c r="AT175" s="184" t="s">
        <v>72</v>
      </c>
      <c r="AU175" s="184" t="s">
        <v>81</v>
      </c>
      <c r="AY175" s="183" t="s">
        <v>173</v>
      </c>
      <c r="BK175" s="185">
        <f>SUM(BK176:BK178)</f>
        <v>0</v>
      </c>
    </row>
    <row r="176" spans="1:65" s="2" customFormat="1" ht="16.5" customHeight="1">
      <c r="A176" s="34"/>
      <c r="B176" s="35"/>
      <c r="C176" s="188" t="s">
        <v>311</v>
      </c>
      <c r="D176" s="188" t="s">
        <v>175</v>
      </c>
      <c r="E176" s="189" t="s">
        <v>705</v>
      </c>
      <c r="F176" s="190" t="s">
        <v>706</v>
      </c>
      <c r="G176" s="191" t="s">
        <v>459</v>
      </c>
      <c r="H176" s="192">
        <v>1</v>
      </c>
      <c r="I176" s="193"/>
      <c r="J176" s="194">
        <f>ROUND(I176*H176,2)</f>
        <v>0</v>
      </c>
      <c r="K176" s="195"/>
      <c r="L176" s="39"/>
      <c r="M176" s="196" t="s">
        <v>1</v>
      </c>
      <c r="N176" s="197" t="s">
        <v>38</v>
      </c>
      <c r="O176" s="71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0" t="s">
        <v>460</v>
      </c>
      <c r="AT176" s="200" t="s">
        <v>175</v>
      </c>
      <c r="AU176" s="200" t="s">
        <v>83</v>
      </c>
      <c r="AY176" s="17" t="s">
        <v>173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7" t="s">
        <v>81</v>
      </c>
      <c r="BK176" s="201">
        <f>ROUND(I176*H176,2)</f>
        <v>0</v>
      </c>
      <c r="BL176" s="17" t="s">
        <v>460</v>
      </c>
      <c r="BM176" s="200" t="s">
        <v>922</v>
      </c>
    </row>
    <row r="177" spans="1:65" s="2" customFormat="1" ht="16.5" customHeight="1">
      <c r="A177" s="34"/>
      <c r="B177" s="35"/>
      <c r="C177" s="188" t="s">
        <v>315</v>
      </c>
      <c r="D177" s="188" t="s">
        <v>175</v>
      </c>
      <c r="E177" s="189" t="s">
        <v>709</v>
      </c>
      <c r="F177" s="190" t="s">
        <v>710</v>
      </c>
      <c r="G177" s="191" t="s">
        <v>459</v>
      </c>
      <c r="H177" s="192">
        <v>1</v>
      </c>
      <c r="I177" s="193"/>
      <c r="J177" s="194">
        <f>ROUND(I177*H177,2)</f>
        <v>0</v>
      </c>
      <c r="K177" s="195"/>
      <c r="L177" s="39"/>
      <c r="M177" s="196" t="s">
        <v>1</v>
      </c>
      <c r="N177" s="197" t="s">
        <v>38</v>
      </c>
      <c r="O177" s="71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0" t="s">
        <v>460</v>
      </c>
      <c r="AT177" s="200" t="s">
        <v>175</v>
      </c>
      <c r="AU177" s="200" t="s">
        <v>83</v>
      </c>
      <c r="AY177" s="17" t="s">
        <v>173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7" t="s">
        <v>81</v>
      </c>
      <c r="BK177" s="201">
        <f>ROUND(I177*H177,2)</f>
        <v>0</v>
      </c>
      <c r="BL177" s="17" t="s">
        <v>460</v>
      </c>
      <c r="BM177" s="200" t="s">
        <v>923</v>
      </c>
    </row>
    <row r="178" spans="1:65" s="2" customFormat="1" ht="16.5" customHeight="1">
      <c r="A178" s="34"/>
      <c r="B178" s="35"/>
      <c r="C178" s="188" t="s">
        <v>319</v>
      </c>
      <c r="D178" s="188" t="s">
        <v>175</v>
      </c>
      <c r="E178" s="189" t="s">
        <v>713</v>
      </c>
      <c r="F178" s="190" t="s">
        <v>714</v>
      </c>
      <c r="G178" s="191" t="s">
        <v>459</v>
      </c>
      <c r="H178" s="192">
        <v>1</v>
      </c>
      <c r="I178" s="193"/>
      <c r="J178" s="194">
        <f>ROUND(I178*H178,2)</f>
        <v>0</v>
      </c>
      <c r="K178" s="195"/>
      <c r="L178" s="39"/>
      <c r="M178" s="250" t="s">
        <v>1</v>
      </c>
      <c r="N178" s="251" t="s">
        <v>38</v>
      </c>
      <c r="O178" s="252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0" t="s">
        <v>460</v>
      </c>
      <c r="AT178" s="200" t="s">
        <v>175</v>
      </c>
      <c r="AU178" s="200" t="s">
        <v>83</v>
      </c>
      <c r="AY178" s="17" t="s">
        <v>173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7" t="s">
        <v>81</v>
      </c>
      <c r="BK178" s="201">
        <f>ROUND(I178*H178,2)</f>
        <v>0</v>
      </c>
      <c r="BL178" s="17" t="s">
        <v>460</v>
      </c>
      <c r="BM178" s="200" t="s">
        <v>924</v>
      </c>
    </row>
    <row r="179" spans="1:31" s="2" customFormat="1" ht="6.95" customHeight="1">
      <c r="A179" s="34"/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39"/>
      <c r="M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</sheetData>
  <sheetProtection algorithmName="SHA-512" hashValue="vUyX7gCVOuKulmwv8kUQ5+S3eL0EiMG3kxXCpdjOAtrJ/yeKhbHzY0X98bQ/ST26yQrzi4Kp7DAINzqguatSwA==" saltValue="c1R5mLo7QzHOpejNsn9Eux0R26l5k/C7VB4eq8BJckBLfs3rmq4aOm4F4sGvV8msnJCMSWI7UbdaMfsrrCcEEA==" spinCount="100000" sheet="1" objects="1" scenarios="1" formatColumns="0" formatRows="0" autoFilter="0"/>
  <autoFilter ref="C122:K17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9"/>
      <c r="C3" s="110"/>
      <c r="D3" s="110"/>
      <c r="E3" s="110"/>
      <c r="F3" s="110"/>
      <c r="G3" s="110"/>
      <c r="H3" s="20"/>
    </row>
    <row r="4" spans="2:8" s="1" customFormat="1" ht="24.95" customHeight="1">
      <c r="B4" s="20"/>
      <c r="C4" s="111" t="s">
        <v>925</v>
      </c>
      <c r="H4" s="20"/>
    </row>
    <row r="5" spans="2:8" s="1" customFormat="1" ht="12" customHeight="1">
      <c r="B5" s="20"/>
      <c r="C5" s="255" t="s">
        <v>13</v>
      </c>
      <c r="D5" s="316" t="s">
        <v>14</v>
      </c>
      <c r="E5" s="309"/>
      <c r="F5" s="309"/>
      <c r="H5" s="20"/>
    </row>
    <row r="6" spans="2:8" s="1" customFormat="1" ht="36.95" customHeight="1">
      <c r="B6" s="20"/>
      <c r="C6" s="256" t="s">
        <v>16</v>
      </c>
      <c r="D6" s="320" t="s">
        <v>17</v>
      </c>
      <c r="E6" s="309"/>
      <c r="F6" s="309"/>
      <c r="H6" s="20"/>
    </row>
    <row r="7" spans="2:8" s="1" customFormat="1" ht="16.5" customHeight="1">
      <c r="B7" s="20"/>
      <c r="C7" s="113" t="s">
        <v>22</v>
      </c>
      <c r="D7" s="115" t="str">
        <f>'Rekapitulace stavby'!AN8</f>
        <v>30. 1. 2023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0"/>
      <c r="B9" s="257"/>
      <c r="C9" s="258" t="s">
        <v>54</v>
      </c>
      <c r="D9" s="259" t="s">
        <v>55</v>
      </c>
      <c r="E9" s="259" t="s">
        <v>160</v>
      </c>
      <c r="F9" s="260" t="s">
        <v>926</v>
      </c>
      <c r="G9" s="160"/>
      <c r="H9" s="257"/>
    </row>
    <row r="10" spans="1:8" s="2" customFormat="1" ht="26.45" customHeight="1">
      <c r="A10" s="34"/>
      <c r="B10" s="39"/>
      <c r="C10" s="261" t="s">
        <v>927</v>
      </c>
      <c r="D10" s="261" t="s">
        <v>79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62" t="s">
        <v>928</v>
      </c>
      <c r="D11" s="263" t="s">
        <v>929</v>
      </c>
      <c r="E11" s="264" t="s">
        <v>1</v>
      </c>
      <c r="F11" s="265">
        <v>919.46</v>
      </c>
      <c r="G11" s="34"/>
      <c r="H11" s="39"/>
    </row>
    <row r="12" spans="1:8" s="2" customFormat="1" ht="16.9" customHeight="1">
      <c r="A12" s="34"/>
      <c r="B12" s="39"/>
      <c r="C12" s="266" t="s">
        <v>1</v>
      </c>
      <c r="D12" s="266" t="s">
        <v>930</v>
      </c>
      <c r="E12" s="17" t="s">
        <v>1</v>
      </c>
      <c r="F12" s="267">
        <v>919.46</v>
      </c>
      <c r="G12" s="34"/>
      <c r="H12" s="39"/>
    </row>
    <row r="13" spans="1:8" s="2" customFormat="1" ht="16.9" customHeight="1">
      <c r="A13" s="34"/>
      <c r="B13" s="39"/>
      <c r="C13" s="266" t="s">
        <v>1</v>
      </c>
      <c r="D13" s="266" t="s">
        <v>274</v>
      </c>
      <c r="E13" s="17" t="s">
        <v>1</v>
      </c>
      <c r="F13" s="267">
        <v>919.46</v>
      </c>
      <c r="G13" s="34"/>
      <c r="H13" s="39"/>
    </row>
    <row r="14" spans="1:8" s="2" customFormat="1" ht="16.9" customHeight="1">
      <c r="A14" s="34"/>
      <c r="B14" s="39"/>
      <c r="C14" s="262" t="s">
        <v>92</v>
      </c>
      <c r="D14" s="263" t="s">
        <v>93</v>
      </c>
      <c r="E14" s="264" t="s">
        <v>1</v>
      </c>
      <c r="F14" s="265">
        <v>193.614</v>
      </c>
      <c r="G14" s="34"/>
      <c r="H14" s="39"/>
    </row>
    <row r="15" spans="1:8" s="2" customFormat="1" ht="16.9" customHeight="1">
      <c r="A15" s="34"/>
      <c r="B15" s="39"/>
      <c r="C15" s="266" t="s">
        <v>1</v>
      </c>
      <c r="D15" s="266" t="s">
        <v>94</v>
      </c>
      <c r="E15" s="17" t="s">
        <v>1</v>
      </c>
      <c r="F15" s="267">
        <v>193.614</v>
      </c>
      <c r="G15" s="34"/>
      <c r="H15" s="39"/>
    </row>
    <row r="16" spans="1:8" s="2" customFormat="1" ht="16.9" customHeight="1">
      <c r="A16" s="34"/>
      <c r="B16" s="39"/>
      <c r="C16" s="266" t="s">
        <v>1</v>
      </c>
      <c r="D16" s="266" t="s">
        <v>274</v>
      </c>
      <c r="E16" s="17" t="s">
        <v>1</v>
      </c>
      <c r="F16" s="267">
        <v>193.614</v>
      </c>
      <c r="G16" s="34"/>
      <c r="H16" s="39"/>
    </row>
    <row r="17" spans="1:8" s="2" customFormat="1" ht="16.9" customHeight="1">
      <c r="A17" s="34"/>
      <c r="B17" s="39"/>
      <c r="C17" s="268" t="s">
        <v>931</v>
      </c>
      <c r="D17" s="34"/>
      <c r="E17" s="34"/>
      <c r="F17" s="34"/>
      <c r="G17" s="34"/>
      <c r="H17" s="39"/>
    </row>
    <row r="18" spans="1:8" s="2" customFormat="1" ht="16.9" customHeight="1">
      <c r="A18" s="34"/>
      <c r="B18" s="39"/>
      <c r="C18" s="266" t="s">
        <v>189</v>
      </c>
      <c r="D18" s="266" t="s">
        <v>190</v>
      </c>
      <c r="E18" s="17" t="s">
        <v>178</v>
      </c>
      <c r="F18" s="267">
        <v>193.614</v>
      </c>
      <c r="G18" s="34"/>
      <c r="H18" s="39"/>
    </row>
    <row r="19" spans="1:8" s="2" customFormat="1" ht="16.9" customHeight="1">
      <c r="A19" s="34"/>
      <c r="B19" s="39"/>
      <c r="C19" s="262" t="s">
        <v>96</v>
      </c>
      <c r="D19" s="263" t="s">
        <v>97</v>
      </c>
      <c r="E19" s="264" t="s">
        <v>1</v>
      </c>
      <c r="F19" s="265">
        <v>212.38</v>
      </c>
      <c r="G19" s="34"/>
      <c r="H19" s="39"/>
    </row>
    <row r="20" spans="1:8" s="2" customFormat="1" ht="16.9" customHeight="1">
      <c r="A20" s="34"/>
      <c r="B20" s="39"/>
      <c r="C20" s="266" t="s">
        <v>1</v>
      </c>
      <c r="D20" s="266" t="s">
        <v>98</v>
      </c>
      <c r="E20" s="17" t="s">
        <v>1</v>
      </c>
      <c r="F20" s="267">
        <v>212.38</v>
      </c>
      <c r="G20" s="34"/>
      <c r="H20" s="39"/>
    </row>
    <row r="21" spans="1:8" s="2" customFormat="1" ht="16.9" customHeight="1">
      <c r="A21" s="34"/>
      <c r="B21" s="39"/>
      <c r="C21" s="266" t="s">
        <v>1</v>
      </c>
      <c r="D21" s="266" t="s">
        <v>274</v>
      </c>
      <c r="E21" s="17" t="s">
        <v>1</v>
      </c>
      <c r="F21" s="267">
        <v>212.38</v>
      </c>
      <c r="G21" s="34"/>
      <c r="H21" s="39"/>
    </row>
    <row r="22" spans="1:8" s="2" customFormat="1" ht="16.9" customHeight="1">
      <c r="A22" s="34"/>
      <c r="B22" s="39"/>
      <c r="C22" s="268" t="s">
        <v>931</v>
      </c>
      <c r="D22" s="34"/>
      <c r="E22" s="34"/>
      <c r="F22" s="34"/>
      <c r="G22" s="34"/>
      <c r="H22" s="39"/>
    </row>
    <row r="23" spans="1:8" s="2" customFormat="1" ht="16.9" customHeight="1">
      <c r="A23" s="34"/>
      <c r="B23" s="39"/>
      <c r="C23" s="266" t="s">
        <v>176</v>
      </c>
      <c r="D23" s="266" t="s">
        <v>177</v>
      </c>
      <c r="E23" s="17" t="s">
        <v>178</v>
      </c>
      <c r="F23" s="267">
        <v>212.38</v>
      </c>
      <c r="G23" s="34"/>
      <c r="H23" s="39"/>
    </row>
    <row r="24" spans="1:8" s="2" customFormat="1" ht="16.9" customHeight="1">
      <c r="A24" s="34"/>
      <c r="B24" s="39"/>
      <c r="C24" s="262" t="s">
        <v>100</v>
      </c>
      <c r="D24" s="263" t="s">
        <v>101</v>
      </c>
      <c r="E24" s="264" t="s">
        <v>1</v>
      </c>
      <c r="F24" s="265">
        <v>36.55</v>
      </c>
      <c r="G24" s="34"/>
      <c r="H24" s="39"/>
    </row>
    <row r="25" spans="1:8" s="2" customFormat="1" ht="16.9" customHeight="1">
      <c r="A25" s="34"/>
      <c r="B25" s="39"/>
      <c r="C25" s="266" t="s">
        <v>1</v>
      </c>
      <c r="D25" s="266" t="s">
        <v>102</v>
      </c>
      <c r="E25" s="17" t="s">
        <v>1</v>
      </c>
      <c r="F25" s="267">
        <v>36.55</v>
      </c>
      <c r="G25" s="34"/>
      <c r="H25" s="39"/>
    </row>
    <row r="26" spans="1:8" s="2" customFormat="1" ht="16.9" customHeight="1">
      <c r="A26" s="34"/>
      <c r="B26" s="39"/>
      <c r="C26" s="266" t="s">
        <v>1</v>
      </c>
      <c r="D26" s="266" t="s">
        <v>274</v>
      </c>
      <c r="E26" s="17" t="s">
        <v>1</v>
      </c>
      <c r="F26" s="267">
        <v>36.55</v>
      </c>
      <c r="G26" s="34"/>
      <c r="H26" s="39"/>
    </row>
    <row r="27" spans="1:8" s="2" customFormat="1" ht="16.9" customHeight="1">
      <c r="A27" s="34"/>
      <c r="B27" s="39"/>
      <c r="C27" s="268" t="s">
        <v>931</v>
      </c>
      <c r="D27" s="34"/>
      <c r="E27" s="34"/>
      <c r="F27" s="34"/>
      <c r="G27" s="34"/>
      <c r="H27" s="39"/>
    </row>
    <row r="28" spans="1:8" s="2" customFormat="1" ht="16.9" customHeight="1">
      <c r="A28" s="34"/>
      <c r="B28" s="39"/>
      <c r="C28" s="266" t="s">
        <v>185</v>
      </c>
      <c r="D28" s="266" t="s">
        <v>186</v>
      </c>
      <c r="E28" s="17" t="s">
        <v>178</v>
      </c>
      <c r="F28" s="267">
        <v>36.55</v>
      </c>
      <c r="G28" s="34"/>
      <c r="H28" s="39"/>
    </row>
    <row r="29" spans="1:8" s="2" customFormat="1" ht="16.9" customHeight="1">
      <c r="A29" s="34"/>
      <c r="B29" s="39"/>
      <c r="C29" s="262" t="s">
        <v>103</v>
      </c>
      <c r="D29" s="263" t="s">
        <v>104</v>
      </c>
      <c r="E29" s="264" t="s">
        <v>1</v>
      </c>
      <c r="F29" s="265">
        <v>451.766</v>
      </c>
      <c r="G29" s="34"/>
      <c r="H29" s="39"/>
    </row>
    <row r="30" spans="1:8" s="2" customFormat="1" ht="16.9" customHeight="1">
      <c r="A30" s="34"/>
      <c r="B30" s="39"/>
      <c r="C30" s="266" t="s">
        <v>1</v>
      </c>
      <c r="D30" s="266" t="s">
        <v>105</v>
      </c>
      <c r="E30" s="17" t="s">
        <v>1</v>
      </c>
      <c r="F30" s="267">
        <v>451.766</v>
      </c>
      <c r="G30" s="34"/>
      <c r="H30" s="39"/>
    </row>
    <row r="31" spans="1:8" s="2" customFormat="1" ht="16.9" customHeight="1">
      <c r="A31" s="34"/>
      <c r="B31" s="39"/>
      <c r="C31" s="266" t="s">
        <v>1</v>
      </c>
      <c r="D31" s="266" t="s">
        <v>274</v>
      </c>
      <c r="E31" s="17" t="s">
        <v>1</v>
      </c>
      <c r="F31" s="267">
        <v>451.766</v>
      </c>
      <c r="G31" s="34"/>
      <c r="H31" s="39"/>
    </row>
    <row r="32" spans="1:8" s="2" customFormat="1" ht="16.9" customHeight="1">
      <c r="A32" s="34"/>
      <c r="B32" s="39"/>
      <c r="C32" s="268" t="s">
        <v>931</v>
      </c>
      <c r="D32" s="34"/>
      <c r="E32" s="34"/>
      <c r="F32" s="34"/>
      <c r="G32" s="34"/>
      <c r="H32" s="39"/>
    </row>
    <row r="33" spans="1:8" s="2" customFormat="1" ht="16.9" customHeight="1">
      <c r="A33" s="34"/>
      <c r="B33" s="39"/>
      <c r="C33" s="266" t="s">
        <v>199</v>
      </c>
      <c r="D33" s="266" t="s">
        <v>200</v>
      </c>
      <c r="E33" s="17" t="s">
        <v>178</v>
      </c>
      <c r="F33" s="267">
        <v>451.766</v>
      </c>
      <c r="G33" s="34"/>
      <c r="H33" s="39"/>
    </row>
    <row r="34" spans="1:8" s="2" customFormat="1" ht="16.9" customHeight="1">
      <c r="A34" s="34"/>
      <c r="B34" s="39"/>
      <c r="C34" s="262" t="s">
        <v>106</v>
      </c>
      <c r="D34" s="263" t="s">
        <v>107</v>
      </c>
      <c r="E34" s="264" t="s">
        <v>1</v>
      </c>
      <c r="F34" s="265">
        <v>919.46</v>
      </c>
      <c r="G34" s="34"/>
      <c r="H34" s="39"/>
    </row>
    <row r="35" spans="1:8" s="2" customFormat="1" ht="16.9" customHeight="1">
      <c r="A35" s="34"/>
      <c r="B35" s="39"/>
      <c r="C35" s="266" t="s">
        <v>1</v>
      </c>
      <c r="D35" s="266" t="s">
        <v>930</v>
      </c>
      <c r="E35" s="17" t="s">
        <v>1</v>
      </c>
      <c r="F35" s="267">
        <v>919.46</v>
      </c>
      <c r="G35" s="34"/>
      <c r="H35" s="39"/>
    </row>
    <row r="36" spans="1:8" s="2" customFormat="1" ht="16.9" customHeight="1">
      <c r="A36" s="34"/>
      <c r="B36" s="39"/>
      <c r="C36" s="266" t="s">
        <v>1</v>
      </c>
      <c r="D36" s="266" t="s">
        <v>274</v>
      </c>
      <c r="E36" s="17" t="s">
        <v>1</v>
      </c>
      <c r="F36" s="267">
        <v>919.46</v>
      </c>
      <c r="G36" s="34"/>
      <c r="H36" s="39"/>
    </row>
    <row r="37" spans="1:8" s="2" customFormat="1" ht="16.9" customHeight="1">
      <c r="A37" s="34"/>
      <c r="B37" s="39"/>
      <c r="C37" s="268" t="s">
        <v>931</v>
      </c>
      <c r="D37" s="34"/>
      <c r="E37" s="34"/>
      <c r="F37" s="34"/>
      <c r="G37" s="34"/>
      <c r="H37" s="39"/>
    </row>
    <row r="38" spans="1:8" s="2" customFormat="1" ht="16.9" customHeight="1">
      <c r="A38" s="34"/>
      <c r="B38" s="39"/>
      <c r="C38" s="266" t="s">
        <v>193</v>
      </c>
      <c r="D38" s="266" t="s">
        <v>194</v>
      </c>
      <c r="E38" s="17" t="s">
        <v>178</v>
      </c>
      <c r="F38" s="267">
        <v>919.46</v>
      </c>
      <c r="G38" s="34"/>
      <c r="H38" s="39"/>
    </row>
    <row r="39" spans="1:8" s="2" customFormat="1" ht="16.9" customHeight="1">
      <c r="A39" s="34"/>
      <c r="B39" s="39"/>
      <c r="C39" s="262" t="s">
        <v>932</v>
      </c>
      <c r="D39" s="263" t="s">
        <v>933</v>
      </c>
      <c r="E39" s="264" t="s">
        <v>1</v>
      </c>
      <c r="F39" s="265">
        <v>645.38</v>
      </c>
      <c r="G39" s="34"/>
      <c r="H39" s="39"/>
    </row>
    <row r="40" spans="1:8" s="2" customFormat="1" ht="16.9" customHeight="1">
      <c r="A40" s="34"/>
      <c r="B40" s="39"/>
      <c r="C40" s="266" t="s">
        <v>1</v>
      </c>
      <c r="D40" s="266" t="s">
        <v>934</v>
      </c>
      <c r="E40" s="17" t="s">
        <v>1</v>
      </c>
      <c r="F40" s="267">
        <v>645.38</v>
      </c>
      <c r="G40" s="34"/>
      <c r="H40" s="39"/>
    </row>
    <row r="41" spans="1:8" s="2" customFormat="1" ht="16.9" customHeight="1">
      <c r="A41" s="34"/>
      <c r="B41" s="39"/>
      <c r="C41" s="266" t="s">
        <v>1</v>
      </c>
      <c r="D41" s="266" t="s">
        <v>274</v>
      </c>
      <c r="E41" s="17" t="s">
        <v>1</v>
      </c>
      <c r="F41" s="267">
        <v>645.38</v>
      </c>
      <c r="G41" s="34"/>
      <c r="H41" s="39"/>
    </row>
    <row r="42" spans="1:8" s="2" customFormat="1" ht="16.9" customHeight="1">
      <c r="A42" s="34"/>
      <c r="B42" s="39"/>
      <c r="C42" s="262" t="s">
        <v>109</v>
      </c>
      <c r="D42" s="263" t="s">
        <v>110</v>
      </c>
      <c r="E42" s="264" t="s">
        <v>1</v>
      </c>
      <c r="F42" s="265">
        <v>894.31</v>
      </c>
      <c r="G42" s="34"/>
      <c r="H42" s="39"/>
    </row>
    <row r="43" spans="1:8" s="2" customFormat="1" ht="16.9" customHeight="1">
      <c r="A43" s="34"/>
      <c r="B43" s="39"/>
      <c r="C43" s="266" t="s">
        <v>1</v>
      </c>
      <c r="D43" s="266" t="s">
        <v>935</v>
      </c>
      <c r="E43" s="17" t="s">
        <v>1</v>
      </c>
      <c r="F43" s="267">
        <v>894.31</v>
      </c>
      <c r="G43" s="34"/>
      <c r="H43" s="39"/>
    </row>
    <row r="44" spans="1:8" s="2" customFormat="1" ht="16.9" customHeight="1">
      <c r="A44" s="34"/>
      <c r="B44" s="39"/>
      <c r="C44" s="266" t="s">
        <v>1</v>
      </c>
      <c r="D44" s="266" t="s">
        <v>274</v>
      </c>
      <c r="E44" s="17" t="s">
        <v>1</v>
      </c>
      <c r="F44" s="267">
        <v>894.31</v>
      </c>
      <c r="G44" s="34"/>
      <c r="H44" s="39"/>
    </row>
    <row r="45" spans="1:8" s="2" customFormat="1" ht="16.9" customHeight="1">
      <c r="A45" s="34"/>
      <c r="B45" s="39"/>
      <c r="C45" s="268" t="s">
        <v>931</v>
      </c>
      <c r="D45" s="34"/>
      <c r="E45" s="34"/>
      <c r="F45" s="34"/>
      <c r="G45" s="34"/>
      <c r="H45" s="39"/>
    </row>
    <row r="46" spans="1:8" s="2" customFormat="1" ht="16.9" customHeight="1">
      <c r="A46" s="34"/>
      <c r="B46" s="39"/>
      <c r="C46" s="266" t="s">
        <v>303</v>
      </c>
      <c r="D46" s="266" t="s">
        <v>304</v>
      </c>
      <c r="E46" s="17" t="s">
        <v>178</v>
      </c>
      <c r="F46" s="267">
        <v>894.31</v>
      </c>
      <c r="G46" s="34"/>
      <c r="H46" s="39"/>
    </row>
    <row r="47" spans="1:8" s="2" customFormat="1" ht="16.9" customHeight="1">
      <c r="A47" s="34"/>
      <c r="B47" s="39"/>
      <c r="C47" s="262" t="s">
        <v>113</v>
      </c>
      <c r="D47" s="263" t="s">
        <v>114</v>
      </c>
      <c r="E47" s="264" t="s">
        <v>1</v>
      </c>
      <c r="F47" s="265">
        <v>645.38</v>
      </c>
      <c r="G47" s="34"/>
      <c r="H47" s="39"/>
    </row>
    <row r="48" spans="1:8" s="2" customFormat="1" ht="16.9" customHeight="1">
      <c r="A48" s="34"/>
      <c r="B48" s="39"/>
      <c r="C48" s="266" t="s">
        <v>1</v>
      </c>
      <c r="D48" s="266" t="s">
        <v>115</v>
      </c>
      <c r="E48" s="17" t="s">
        <v>1</v>
      </c>
      <c r="F48" s="267">
        <v>645.38</v>
      </c>
      <c r="G48" s="34"/>
      <c r="H48" s="39"/>
    </row>
    <row r="49" spans="1:8" s="2" customFormat="1" ht="16.9" customHeight="1">
      <c r="A49" s="34"/>
      <c r="B49" s="39"/>
      <c r="C49" s="266" t="s">
        <v>1</v>
      </c>
      <c r="D49" s="266" t="s">
        <v>274</v>
      </c>
      <c r="E49" s="17" t="s">
        <v>1</v>
      </c>
      <c r="F49" s="267">
        <v>645.38</v>
      </c>
      <c r="G49" s="34"/>
      <c r="H49" s="39"/>
    </row>
    <row r="50" spans="1:8" s="2" customFormat="1" ht="16.9" customHeight="1">
      <c r="A50" s="34"/>
      <c r="B50" s="39"/>
      <c r="C50" s="268" t="s">
        <v>931</v>
      </c>
      <c r="D50" s="34"/>
      <c r="E50" s="34"/>
      <c r="F50" s="34"/>
      <c r="G50" s="34"/>
      <c r="H50" s="39"/>
    </row>
    <row r="51" spans="1:8" s="2" customFormat="1" ht="16.9" customHeight="1">
      <c r="A51" s="34"/>
      <c r="B51" s="39"/>
      <c r="C51" s="266" t="s">
        <v>298</v>
      </c>
      <c r="D51" s="266" t="s">
        <v>299</v>
      </c>
      <c r="E51" s="17" t="s">
        <v>178</v>
      </c>
      <c r="F51" s="267">
        <v>645.38</v>
      </c>
      <c r="G51" s="34"/>
      <c r="H51" s="39"/>
    </row>
    <row r="52" spans="1:8" s="2" customFormat="1" ht="16.9" customHeight="1">
      <c r="A52" s="34"/>
      <c r="B52" s="39"/>
      <c r="C52" s="266" t="s">
        <v>316</v>
      </c>
      <c r="D52" s="266" t="s">
        <v>317</v>
      </c>
      <c r="E52" s="17" t="s">
        <v>178</v>
      </c>
      <c r="F52" s="267">
        <v>645.38</v>
      </c>
      <c r="G52" s="34"/>
      <c r="H52" s="39"/>
    </row>
    <row r="53" spans="1:8" s="2" customFormat="1" ht="16.9" customHeight="1">
      <c r="A53" s="34"/>
      <c r="B53" s="39"/>
      <c r="C53" s="266" t="s">
        <v>320</v>
      </c>
      <c r="D53" s="266" t="s">
        <v>321</v>
      </c>
      <c r="E53" s="17" t="s">
        <v>178</v>
      </c>
      <c r="F53" s="267">
        <v>645.38</v>
      </c>
      <c r="G53" s="34"/>
      <c r="H53" s="39"/>
    </row>
    <row r="54" spans="1:8" s="2" customFormat="1" ht="16.9" customHeight="1">
      <c r="A54" s="34"/>
      <c r="B54" s="39"/>
      <c r="C54" s="266" t="s">
        <v>324</v>
      </c>
      <c r="D54" s="266" t="s">
        <v>325</v>
      </c>
      <c r="E54" s="17" t="s">
        <v>178</v>
      </c>
      <c r="F54" s="267">
        <v>645.38</v>
      </c>
      <c r="G54" s="34"/>
      <c r="H54" s="39"/>
    </row>
    <row r="55" spans="1:8" s="2" customFormat="1" ht="22.5">
      <c r="A55" s="34"/>
      <c r="B55" s="39"/>
      <c r="C55" s="266" t="s">
        <v>328</v>
      </c>
      <c r="D55" s="266" t="s">
        <v>329</v>
      </c>
      <c r="E55" s="17" t="s">
        <v>178</v>
      </c>
      <c r="F55" s="267">
        <v>645.38</v>
      </c>
      <c r="G55" s="34"/>
      <c r="H55" s="39"/>
    </row>
    <row r="56" spans="1:8" s="2" customFormat="1" ht="16.9" customHeight="1">
      <c r="A56" s="34"/>
      <c r="B56" s="39"/>
      <c r="C56" s="262" t="s">
        <v>117</v>
      </c>
      <c r="D56" s="263" t="s">
        <v>118</v>
      </c>
      <c r="E56" s="264" t="s">
        <v>1</v>
      </c>
      <c r="F56" s="265">
        <v>25.15</v>
      </c>
      <c r="G56" s="34"/>
      <c r="H56" s="39"/>
    </row>
    <row r="57" spans="1:8" s="2" customFormat="1" ht="16.9" customHeight="1">
      <c r="A57" s="34"/>
      <c r="B57" s="39"/>
      <c r="C57" s="266" t="s">
        <v>1</v>
      </c>
      <c r="D57" s="266" t="s">
        <v>119</v>
      </c>
      <c r="E57" s="17" t="s">
        <v>1</v>
      </c>
      <c r="F57" s="267">
        <v>25.15</v>
      </c>
      <c r="G57" s="34"/>
      <c r="H57" s="39"/>
    </row>
    <row r="58" spans="1:8" s="2" customFormat="1" ht="16.9" customHeight="1">
      <c r="A58" s="34"/>
      <c r="B58" s="39"/>
      <c r="C58" s="266" t="s">
        <v>1</v>
      </c>
      <c r="D58" s="266" t="s">
        <v>274</v>
      </c>
      <c r="E58" s="17" t="s">
        <v>1</v>
      </c>
      <c r="F58" s="267">
        <v>25.15</v>
      </c>
      <c r="G58" s="34"/>
      <c r="H58" s="39"/>
    </row>
    <row r="59" spans="1:8" s="2" customFormat="1" ht="16.9" customHeight="1">
      <c r="A59" s="34"/>
      <c r="B59" s="39"/>
      <c r="C59" s="268" t="s">
        <v>931</v>
      </c>
      <c r="D59" s="34"/>
      <c r="E59" s="34"/>
      <c r="F59" s="34"/>
      <c r="G59" s="34"/>
      <c r="H59" s="39"/>
    </row>
    <row r="60" spans="1:8" s="2" customFormat="1" ht="16.9" customHeight="1">
      <c r="A60" s="34"/>
      <c r="B60" s="39"/>
      <c r="C60" s="266" t="s">
        <v>288</v>
      </c>
      <c r="D60" s="266" t="s">
        <v>289</v>
      </c>
      <c r="E60" s="17" t="s">
        <v>178</v>
      </c>
      <c r="F60" s="267">
        <v>25.15</v>
      </c>
      <c r="G60" s="34"/>
      <c r="H60" s="39"/>
    </row>
    <row r="61" spans="1:8" s="2" customFormat="1" ht="16.9" customHeight="1">
      <c r="A61" s="34"/>
      <c r="B61" s="39"/>
      <c r="C61" s="266" t="s">
        <v>308</v>
      </c>
      <c r="D61" s="266" t="s">
        <v>309</v>
      </c>
      <c r="E61" s="17" t="s">
        <v>178</v>
      </c>
      <c r="F61" s="267">
        <v>25.15</v>
      </c>
      <c r="G61" s="34"/>
      <c r="H61" s="39"/>
    </row>
    <row r="62" spans="1:8" s="2" customFormat="1" ht="16.9" customHeight="1">
      <c r="A62" s="34"/>
      <c r="B62" s="39"/>
      <c r="C62" s="262" t="s">
        <v>120</v>
      </c>
      <c r="D62" s="263" t="s">
        <v>121</v>
      </c>
      <c r="E62" s="264" t="s">
        <v>1</v>
      </c>
      <c r="F62" s="265">
        <v>234.37</v>
      </c>
      <c r="G62" s="34"/>
      <c r="H62" s="39"/>
    </row>
    <row r="63" spans="1:8" s="2" customFormat="1" ht="16.9" customHeight="1">
      <c r="A63" s="34"/>
      <c r="B63" s="39"/>
      <c r="C63" s="266" t="s">
        <v>1</v>
      </c>
      <c r="D63" s="266" t="s">
        <v>936</v>
      </c>
      <c r="E63" s="17" t="s">
        <v>1</v>
      </c>
      <c r="F63" s="267">
        <v>234.37</v>
      </c>
      <c r="G63" s="34"/>
      <c r="H63" s="39"/>
    </row>
    <row r="64" spans="1:8" s="2" customFormat="1" ht="16.9" customHeight="1">
      <c r="A64" s="34"/>
      <c r="B64" s="39"/>
      <c r="C64" s="266" t="s">
        <v>1</v>
      </c>
      <c r="D64" s="266" t="s">
        <v>274</v>
      </c>
      <c r="E64" s="17" t="s">
        <v>1</v>
      </c>
      <c r="F64" s="267">
        <v>234.37</v>
      </c>
      <c r="G64" s="34"/>
      <c r="H64" s="39"/>
    </row>
    <row r="65" spans="1:8" s="2" customFormat="1" ht="16.9" customHeight="1">
      <c r="A65" s="34"/>
      <c r="B65" s="39"/>
      <c r="C65" s="268" t="s">
        <v>931</v>
      </c>
      <c r="D65" s="34"/>
      <c r="E65" s="34"/>
      <c r="F65" s="34"/>
      <c r="G65" s="34"/>
      <c r="H65" s="39"/>
    </row>
    <row r="66" spans="1:8" s="2" customFormat="1" ht="16.9" customHeight="1">
      <c r="A66" s="34"/>
      <c r="B66" s="39"/>
      <c r="C66" s="266" t="s">
        <v>293</v>
      </c>
      <c r="D66" s="266" t="s">
        <v>294</v>
      </c>
      <c r="E66" s="17" t="s">
        <v>178</v>
      </c>
      <c r="F66" s="267">
        <v>234.37</v>
      </c>
      <c r="G66" s="34"/>
      <c r="H66" s="39"/>
    </row>
    <row r="67" spans="1:8" s="2" customFormat="1" ht="16.9" customHeight="1">
      <c r="A67" s="34"/>
      <c r="B67" s="39"/>
      <c r="C67" s="266" t="s">
        <v>341</v>
      </c>
      <c r="D67" s="266" t="s">
        <v>342</v>
      </c>
      <c r="E67" s="17" t="s">
        <v>178</v>
      </c>
      <c r="F67" s="267">
        <v>234.37</v>
      </c>
      <c r="G67" s="34"/>
      <c r="H67" s="39"/>
    </row>
    <row r="68" spans="1:8" s="2" customFormat="1" ht="16.9" customHeight="1">
      <c r="A68" s="34"/>
      <c r="B68" s="39"/>
      <c r="C68" s="262" t="s">
        <v>123</v>
      </c>
      <c r="D68" s="263" t="s">
        <v>124</v>
      </c>
      <c r="E68" s="264" t="s">
        <v>1</v>
      </c>
      <c r="F68" s="265">
        <v>14.56</v>
      </c>
      <c r="G68" s="34"/>
      <c r="H68" s="39"/>
    </row>
    <row r="69" spans="1:8" s="2" customFormat="1" ht="16.9" customHeight="1">
      <c r="A69" s="34"/>
      <c r="B69" s="39"/>
      <c r="C69" s="266" t="s">
        <v>1</v>
      </c>
      <c r="D69" s="266" t="s">
        <v>125</v>
      </c>
      <c r="E69" s="17" t="s">
        <v>1</v>
      </c>
      <c r="F69" s="267">
        <v>14.56</v>
      </c>
      <c r="G69" s="34"/>
      <c r="H69" s="39"/>
    </row>
    <row r="70" spans="1:8" s="2" customFormat="1" ht="16.9" customHeight="1">
      <c r="A70" s="34"/>
      <c r="B70" s="39"/>
      <c r="C70" s="266" t="s">
        <v>1</v>
      </c>
      <c r="D70" s="266" t="s">
        <v>274</v>
      </c>
      <c r="E70" s="17" t="s">
        <v>1</v>
      </c>
      <c r="F70" s="267">
        <v>14.56</v>
      </c>
      <c r="G70" s="34"/>
      <c r="H70" s="39"/>
    </row>
    <row r="71" spans="1:8" s="2" customFormat="1" ht="16.9" customHeight="1">
      <c r="A71" s="34"/>
      <c r="B71" s="39"/>
      <c r="C71" s="268" t="s">
        <v>931</v>
      </c>
      <c r="D71" s="34"/>
      <c r="E71" s="34"/>
      <c r="F71" s="34"/>
      <c r="G71" s="34"/>
      <c r="H71" s="39"/>
    </row>
    <row r="72" spans="1:8" s="2" customFormat="1" ht="16.9" customHeight="1">
      <c r="A72" s="34"/>
      <c r="B72" s="39"/>
      <c r="C72" s="266" t="s">
        <v>332</v>
      </c>
      <c r="D72" s="266" t="s">
        <v>333</v>
      </c>
      <c r="E72" s="17" t="s">
        <v>178</v>
      </c>
      <c r="F72" s="267">
        <v>14.56</v>
      </c>
      <c r="G72" s="34"/>
      <c r="H72" s="39"/>
    </row>
    <row r="73" spans="1:8" s="2" customFormat="1" ht="16.9" customHeight="1">
      <c r="A73" s="34"/>
      <c r="B73" s="39"/>
      <c r="C73" s="262" t="s">
        <v>126</v>
      </c>
      <c r="D73" s="263" t="s">
        <v>127</v>
      </c>
      <c r="E73" s="264" t="s">
        <v>1</v>
      </c>
      <c r="F73" s="265">
        <v>279.95</v>
      </c>
      <c r="G73" s="34"/>
      <c r="H73" s="39"/>
    </row>
    <row r="74" spans="1:8" s="2" customFormat="1" ht="16.9" customHeight="1">
      <c r="A74" s="34"/>
      <c r="B74" s="39"/>
      <c r="C74" s="266" t="s">
        <v>1</v>
      </c>
      <c r="D74" s="266" t="s">
        <v>128</v>
      </c>
      <c r="E74" s="17" t="s">
        <v>1</v>
      </c>
      <c r="F74" s="267">
        <v>279.95</v>
      </c>
      <c r="G74" s="34"/>
      <c r="H74" s="39"/>
    </row>
    <row r="75" spans="1:8" s="2" customFormat="1" ht="16.9" customHeight="1">
      <c r="A75" s="34"/>
      <c r="B75" s="39"/>
      <c r="C75" s="266" t="s">
        <v>1</v>
      </c>
      <c r="D75" s="266" t="s">
        <v>274</v>
      </c>
      <c r="E75" s="17" t="s">
        <v>1</v>
      </c>
      <c r="F75" s="267">
        <v>279.95</v>
      </c>
      <c r="G75" s="34"/>
      <c r="H75" s="39"/>
    </row>
    <row r="76" spans="1:8" s="2" customFormat="1" ht="16.9" customHeight="1">
      <c r="A76" s="34"/>
      <c r="B76" s="39"/>
      <c r="C76" s="268" t="s">
        <v>931</v>
      </c>
      <c r="D76" s="34"/>
      <c r="E76" s="34"/>
      <c r="F76" s="34"/>
      <c r="G76" s="34"/>
      <c r="H76" s="39"/>
    </row>
    <row r="77" spans="1:8" s="2" customFormat="1" ht="16.9" customHeight="1">
      <c r="A77" s="34"/>
      <c r="B77" s="39"/>
      <c r="C77" s="266" t="s">
        <v>379</v>
      </c>
      <c r="D77" s="266" t="s">
        <v>380</v>
      </c>
      <c r="E77" s="17" t="s">
        <v>261</v>
      </c>
      <c r="F77" s="267">
        <v>285.549</v>
      </c>
      <c r="G77" s="34"/>
      <c r="H77" s="39"/>
    </row>
    <row r="78" spans="1:8" s="2" customFormat="1" ht="16.9" customHeight="1">
      <c r="A78" s="34"/>
      <c r="B78" s="39"/>
      <c r="C78" s="262" t="s">
        <v>129</v>
      </c>
      <c r="D78" s="263" t="s">
        <v>130</v>
      </c>
      <c r="E78" s="264" t="s">
        <v>1</v>
      </c>
      <c r="F78" s="265">
        <v>168.23</v>
      </c>
      <c r="G78" s="34"/>
      <c r="H78" s="39"/>
    </row>
    <row r="79" spans="1:8" s="2" customFormat="1" ht="16.9" customHeight="1">
      <c r="A79" s="34"/>
      <c r="B79" s="39"/>
      <c r="C79" s="266" t="s">
        <v>1</v>
      </c>
      <c r="D79" s="266" t="s">
        <v>131</v>
      </c>
      <c r="E79" s="17" t="s">
        <v>1</v>
      </c>
      <c r="F79" s="267">
        <v>168.23</v>
      </c>
      <c r="G79" s="34"/>
      <c r="H79" s="39"/>
    </row>
    <row r="80" spans="1:8" s="2" customFormat="1" ht="16.9" customHeight="1">
      <c r="A80" s="34"/>
      <c r="B80" s="39"/>
      <c r="C80" s="266" t="s">
        <v>1</v>
      </c>
      <c r="D80" s="266" t="s">
        <v>274</v>
      </c>
      <c r="E80" s="17" t="s">
        <v>1</v>
      </c>
      <c r="F80" s="267">
        <v>168.23</v>
      </c>
      <c r="G80" s="34"/>
      <c r="H80" s="39"/>
    </row>
    <row r="81" spans="1:8" s="2" customFormat="1" ht="16.9" customHeight="1">
      <c r="A81" s="34"/>
      <c r="B81" s="39"/>
      <c r="C81" s="268" t="s">
        <v>931</v>
      </c>
      <c r="D81" s="34"/>
      <c r="E81" s="34"/>
      <c r="F81" s="34"/>
      <c r="G81" s="34"/>
      <c r="H81" s="39"/>
    </row>
    <row r="82" spans="1:8" s="2" customFormat="1" ht="16.9" customHeight="1">
      <c r="A82" s="34"/>
      <c r="B82" s="39"/>
      <c r="C82" s="266" t="s">
        <v>385</v>
      </c>
      <c r="D82" s="266" t="s">
        <v>386</v>
      </c>
      <c r="E82" s="17" t="s">
        <v>261</v>
      </c>
      <c r="F82" s="267">
        <v>171.595</v>
      </c>
      <c r="G82" s="34"/>
      <c r="H82" s="39"/>
    </row>
    <row r="83" spans="1:8" s="2" customFormat="1" ht="16.9" customHeight="1">
      <c r="A83" s="34"/>
      <c r="B83" s="39"/>
      <c r="C83" s="262" t="s">
        <v>132</v>
      </c>
      <c r="D83" s="263" t="s">
        <v>133</v>
      </c>
      <c r="E83" s="264" t="s">
        <v>1</v>
      </c>
      <c r="F83" s="265">
        <v>23.82</v>
      </c>
      <c r="G83" s="34"/>
      <c r="H83" s="39"/>
    </row>
    <row r="84" spans="1:8" s="2" customFormat="1" ht="16.9" customHeight="1">
      <c r="A84" s="34"/>
      <c r="B84" s="39"/>
      <c r="C84" s="266" t="s">
        <v>1</v>
      </c>
      <c r="D84" s="266" t="s">
        <v>134</v>
      </c>
      <c r="E84" s="17" t="s">
        <v>1</v>
      </c>
      <c r="F84" s="267">
        <v>23.82</v>
      </c>
      <c r="G84" s="34"/>
      <c r="H84" s="39"/>
    </row>
    <row r="85" spans="1:8" s="2" customFormat="1" ht="16.9" customHeight="1">
      <c r="A85" s="34"/>
      <c r="B85" s="39"/>
      <c r="C85" s="266" t="s">
        <v>1</v>
      </c>
      <c r="D85" s="266" t="s">
        <v>274</v>
      </c>
      <c r="E85" s="17" t="s">
        <v>1</v>
      </c>
      <c r="F85" s="267">
        <v>23.82</v>
      </c>
      <c r="G85" s="34"/>
      <c r="H85" s="39"/>
    </row>
    <row r="86" spans="1:8" s="2" customFormat="1" ht="16.9" customHeight="1">
      <c r="A86" s="34"/>
      <c r="B86" s="39"/>
      <c r="C86" s="268" t="s">
        <v>931</v>
      </c>
      <c r="D86" s="34"/>
      <c r="E86" s="34"/>
      <c r="F86" s="34"/>
      <c r="G86" s="34"/>
      <c r="H86" s="39"/>
    </row>
    <row r="87" spans="1:8" s="2" customFormat="1" ht="16.9" customHeight="1">
      <c r="A87" s="34"/>
      <c r="B87" s="39"/>
      <c r="C87" s="266" t="s">
        <v>395</v>
      </c>
      <c r="D87" s="266" t="s">
        <v>396</v>
      </c>
      <c r="E87" s="17" t="s">
        <v>261</v>
      </c>
      <c r="F87" s="267">
        <v>24.296</v>
      </c>
      <c r="G87" s="34"/>
      <c r="H87" s="39"/>
    </row>
    <row r="88" spans="1:8" s="2" customFormat="1" ht="16.9" customHeight="1">
      <c r="A88" s="34"/>
      <c r="B88" s="39"/>
      <c r="C88" s="262" t="s">
        <v>135</v>
      </c>
      <c r="D88" s="263" t="s">
        <v>136</v>
      </c>
      <c r="E88" s="264" t="s">
        <v>1</v>
      </c>
      <c r="F88" s="265">
        <v>170.94</v>
      </c>
      <c r="G88" s="34"/>
      <c r="H88" s="39"/>
    </row>
    <row r="89" spans="1:8" s="2" customFormat="1" ht="16.9" customHeight="1">
      <c r="A89" s="34"/>
      <c r="B89" s="39"/>
      <c r="C89" s="266" t="s">
        <v>1</v>
      </c>
      <c r="D89" s="266" t="s">
        <v>137</v>
      </c>
      <c r="E89" s="17" t="s">
        <v>1</v>
      </c>
      <c r="F89" s="267">
        <v>170.94</v>
      </c>
      <c r="G89" s="34"/>
      <c r="H89" s="39"/>
    </row>
    <row r="90" spans="1:8" s="2" customFormat="1" ht="16.9" customHeight="1">
      <c r="A90" s="34"/>
      <c r="B90" s="39"/>
      <c r="C90" s="266" t="s">
        <v>1</v>
      </c>
      <c r="D90" s="266" t="s">
        <v>274</v>
      </c>
      <c r="E90" s="17" t="s">
        <v>1</v>
      </c>
      <c r="F90" s="267">
        <v>170.94</v>
      </c>
      <c r="G90" s="34"/>
      <c r="H90" s="39"/>
    </row>
    <row r="91" spans="1:8" s="2" customFormat="1" ht="16.9" customHeight="1">
      <c r="A91" s="34"/>
      <c r="B91" s="39"/>
      <c r="C91" s="268" t="s">
        <v>931</v>
      </c>
      <c r="D91" s="34"/>
      <c r="E91" s="34"/>
      <c r="F91" s="34"/>
      <c r="G91" s="34"/>
      <c r="H91" s="39"/>
    </row>
    <row r="92" spans="1:8" s="2" customFormat="1" ht="16.9" customHeight="1">
      <c r="A92" s="34"/>
      <c r="B92" s="39"/>
      <c r="C92" s="266" t="s">
        <v>259</v>
      </c>
      <c r="D92" s="266" t="s">
        <v>260</v>
      </c>
      <c r="E92" s="17" t="s">
        <v>261</v>
      </c>
      <c r="F92" s="267">
        <v>170.94</v>
      </c>
      <c r="G92" s="34"/>
      <c r="H92" s="39"/>
    </row>
    <row r="93" spans="1:8" s="2" customFormat="1" ht="7.35" customHeight="1">
      <c r="A93" s="34"/>
      <c r="B93" s="140"/>
      <c r="C93" s="141"/>
      <c r="D93" s="141"/>
      <c r="E93" s="141"/>
      <c r="F93" s="141"/>
      <c r="G93" s="141"/>
      <c r="H93" s="39"/>
    </row>
    <row r="94" spans="1:8" s="2" customFormat="1" ht="11.25">
      <c r="A94" s="34"/>
      <c r="B94" s="34"/>
      <c r="C94" s="34"/>
      <c r="D94" s="34"/>
      <c r="E94" s="34"/>
      <c r="F94" s="34"/>
      <c r="G94" s="34"/>
      <c r="H94" s="34"/>
    </row>
  </sheetData>
  <sheetProtection algorithmName="SHA-512" hashValue="62Tm4kA8Mq2TSuRTSuFYq/36CEK7IQ7FXg25GRD1M5Wehrs5p/Pypdvnsm9MHm/IVIYIKpevp6fShWU9KpuQlA==" saltValue="0jQL4Z8KU6mpuoiSh4L3zPAQS6ifh+Q6X9t5ixmwKRupRBsJoqkS2WdfO9SCZXOwN7Y+enp99OGDLOFWL5Wuq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NB-SVP\o.heligr</dc:creator>
  <cp:keywords/>
  <dc:description/>
  <cp:lastModifiedBy>Ivana Merhoutová</cp:lastModifiedBy>
  <dcterms:created xsi:type="dcterms:W3CDTF">2023-02-02T07:29:42Z</dcterms:created>
  <dcterms:modified xsi:type="dcterms:W3CDTF">2023-05-08T20:25:16Z</dcterms:modified>
  <cp:category/>
  <cp:version/>
  <cp:contentType/>
  <cp:contentStatus/>
</cp:coreProperties>
</file>