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645" windowWidth="28455" windowHeight="11700" activeTab="0"/>
  </bookViews>
  <sheets>
    <sheet name="Rekapitulace stavby" sheetId="1" r:id="rId1"/>
    <sheet name="SO 01 - Sanace skalního m..." sheetId="2" r:id="rId2"/>
    <sheet name="VON - Vedlejší a ostatní ..." sheetId="3" r:id="rId3"/>
    <sheet name="Pokyny pro vyplnění" sheetId="4" r:id="rId4"/>
  </sheets>
  <definedNames>
    <definedName name="_xlnm._FilterDatabase" localSheetId="1" hidden="1">'SO 01 - Sanace skalního m...'!$C$87:$K$363</definedName>
    <definedName name="_xlnm._FilterDatabase" localSheetId="2" hidden="1">'VON - Vedlejší a ostatní ...'!$C$83:$K$130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01 - Sanace skalního m...'!$C$4:$J$39,'SO 01 - Sanace skalního m...'!$C$45:$J$69,'SO 01 - Sanace skalního m...'!$C$75:$K$363</definedName>
    <definedName name="_xlnm.Print_Area" localSheetId="2">'VON - Vedlejší a ostatní ...'!$C$4:$J$39,'VON - Vedlejší a ostatní ...'!$C$45:$J$65,'VON - Vedlejší a ostatní ...'!$C$71:$K$130</definedName>
    <definedName name="_xlnm.Print_Titles" localSheetId="0">'Rekapitulace stavby'!$52:$52</definedName>
    <definedName name="_xlnm.Print_Titles" localSheetId="1">'SO 01 - Sanace skalního m...'!$87:$87</definedName>
    <definedName name="_xlnm.Print_Titles" localSheetId="2">'VON - Vedlejší a ostatní ...'!$83:$83</definedName>
  </definedNames>
  <calcPr calcId="125725"/>
</workbook>
</file>

<file path=xl/sharedStrings.xml><?xml version="1.0" encoding="utf-8"?>
<sst xmlns="http://schemas.openxmlformats.org/spreadsheetml/2006/main" count="3867" uniqueCount="888">
  <si>
    <t>Export Komplet</t>
  </si>
  <si>
    <t>VZ</t>
  </si>
  <si>
    <t>2.0</t>
  </si>
  <si>
    <t>ZAMOK</t>
  </si>
  <si>
    <t>False</t>
  </si>
  <si>
    <t>{65697903-6183-4bba-bbef-08407781312b}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</si>
  <si>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</si>
  <si>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</si>
  <si>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</si>
  <si>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</si>
  <si>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</si>
  <si>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</si>
  <si>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</si>
  <si>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</si>
  <si>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21_361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</si>
  <si>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</si>
  <si>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</si>
  <si>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Bílina, Sanace skalního masivu v Teplické ulici - aktualizace PD_revize 2</t>
  </si>
  <si>
    <t>KSO:</t>
  </si>
  <si>
    <t/>
  </si>
  <si>
    <t>CC-CZ:</t>
  </si>
  <si>
    <t>Místo:</t>
  </si>
  <si>
    <t>Teplická ulice</t>
  </si>
  <si>
    <t>Datum:</t>
  </si>
  <si>
    <t>28. 4. 2023</t>
  </si>
  <si>
    <t>Zadavatel:</t>
  </si>
  <si>
    <t>IČ:</t>
  </si>
  <si>
    <t>Městský úřad Bílina</t>
  </si>
  <si>
    <t>DIČ:</t>
  </si>
  <si>
    <t>Uchazeč:</t>
  </si>
  <si>
    <t>Vyplň údaj</t>
  </si>
  <si>
    <t>Projektant:</t>
  </si>
  <si>
    <t>AZ Consult spol. s r.o.</t>
  </si>
  <si>
    <t>True</t>
  </si>
  <si>
    <t>Zpracovatel:</t>
  </si>
  <si>
    <t>Dagmar Sedláčková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</si>
  <si>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</si>
  <si>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</si>
  <si>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</si>
  <si>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</si>
  <si>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</si>
  <si>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</si>
  <si>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</si>
  <si>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</si>
  <si>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</si>
  <si>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</si>
  <si>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</si>
  <si>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</si>
  <si>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</si>
  <si>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</si>
  <si>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</si>
  <si>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</si>
  <si>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</si>
  <si>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</si>
  <si>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</si>
  <si>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</si>
  <si>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</si>
  <si>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</si>
  <si>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</si>
  <si>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</si>
  <si>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</si>
  <si>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</si>
  <si>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</si>
  <si>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</si>
  <si>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</si>
  <si>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</si>
  <si>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</si>
  <si>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</si>
  <si>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</si>
  <si>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</si>
  <si>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</si>
  <si>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</si>
  <si>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</si>
  <si>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</si>
  <si>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</si>
  <si>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</si>
  <si>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</si>
  <si>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</si>
  <si>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Sanace skalního masivu</t>
  </si>
  <si>
    <t>STA</t>
  </si>
  <si>
    <t>1</t>
  </si>
  <si>
    <t>{fdf59483-a32d-4e28-b185-baa8d4bf498d}</t>
  </si>
  <si>
    <t>2</t>
  </si>
  <si>
    <t>VON</t>
  </si>
  <si>
    <t>Vedlejší a ostatní náklady</t>
  </si>
  <si>
    <t>{c8b31fdd-bc3f-487c-ad64-0b287ec765ea}</t>
  </si>
  <si>
    <t>KRYCÍ LIST SOUPISU PRACÍ</t>
  </si>
  <si>
    <t>Objekt:</t>
  </si>
  <si>
    <t>SO 01 - Sanace skalního masivu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</si>
  <si>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</si>
  <si>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</si>
  <si>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</si>
  <si>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</si>
  <si>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</si>
  <si>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</si>
  <si>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</si>
  <si>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</si>
  <si>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</si>
  <si>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</si>
  <si>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</si>
  <si>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</si>
  <si>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</si>
  <si>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</si>
  <si>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</si>
  <si>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</si>
  <si>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</si>
  <si>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</si>
  <si>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</si>
  <si>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</si>
  <si>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</si>
  <si>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</si>
  <si>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</si>
  <si>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</si>
  <si>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</si>
  <si>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</si>
  <si>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</si>
  <si>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</si>
  <si>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</si>
  <si>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</si>
  <si>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</si>
  <si>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</si>
  <si>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</si>
  <si>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m2</t>
  </si>
  <si>
    <t>CS ÚRS 2023 01</t>
  </si>
  <si>
    <t>4</t>
  </si>
  <si>
    <t>-1781828444</t>
  </si>
  <si>
    <t>Online PSC</t>
  </si>
  <si>
    <t>https://podminky.urs.cz/item/CS_URS_2023_01/113107222</t>
  </si>
  <si>
    <t>VV</t>
  </si>
  <si>
    <t>150,0*1,5 "ŠD chodník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</si>
  <si>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</si>
  <si>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</si>
  <si>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-1277989860</t>
  </si>
  <si>
    <t>https://podminky.urs.cz/item/CS_URS_2023_01/113107242</t>
  </si>
  <si>
    <t>150,0*1,5 "chodník</t>
  </si>
  <si>
    <t>3</t>
  </si>
  <si>
    <t>131212532</t>
  </si>
  <si>
    <t>Hloubení jamek ručně objemu do 0,5 m3 s odhozením výkopku do 3 m nebo naložením na dopravní prostředek v hornině třídy těžitelnosti I skupiny 3 nesoudržných</t>
  </si>
  <si>
    <t>m3</t>
  </si>
  <si>
    <t>1680961829</t>
  </si>
  <si>
    <t>https://podminky.urs.cz/item/CS_URS_2023_01/131212532</t>
  </si>
  <si>
    <t>2*0,5*0,5*0,5 "pro bet. patky pro konce zábradlí</t>
  </si>
  <si>
    <t>153210101R</t>
  </si>
  <si>
    <t>Vyčištění stávajících odvodňovacích prostupů na hl. 2 m a nasunutí trubky PE 60 dl. 2,2 m (2/3 délky perforace drážkou š. 2mm á 50 mm vystřídaně) s opláštěním geotextilií 200 g/m2</t>
  </si>
  <si>
    <t>kus</t>
  </si>
  <si>
    <t>-725450489</t>
  </si>
  <si>
    <t>5</t>
  </si>
  <si>
    <t>153211006</t>
  </si>
  <si>
    <t>Zřízení stříkaného betonu skalních a poloskalních ploch průměrné tloušťky přes 250 do 300 mm</t>
  </si>
  <si>
    <t>1259745010</t>
  </si>
  <si>
    <t>https://podminky.urs.cz/item/CS_URS_2023_01/153211006</t>
  </si>
  <si>
    <t>10,0 "zajištění skalní stěny - podezdívky</t>
  </si>
  <si>
    <t>6</t>
  </si>
  <si>
    <t>M</t>
  </si>
  <si>
    <t>58932908</t>
  </si>
  <si>
    <t>beton C 20/25 X0 XC2 kamenivo frakce 0/8</t>
  </si>
  <si>
    <t>8</t>
  </si>
  <si>
    <t>-1650313281</t>
  </si>
  <si>
    <t>10*0,345 'Přepočtené koeficientem množství</t>
  </si>
  <si>
    <t>7</t>
  </si>
  <si>
    <t>153271122</t>
  </si>
  <si>
    <t>Kotvičky pro výztuž stříkaného betonu z betonářské oceli BSt 500 do malty hloubky přes 200 do 400 mm, průměru přes 10 do 16 mm</t>
  </si>
  <si>
    <t>1513160501</t>
  </si>
  <si>
    <t>https://podminky.urs.cz/item/CS_URS_2023_01/153271122</t>
  </si>
  <si>
    <t>40,0 "do podezdívek</t>
  </si>
  <si>
    <t>153273123</t>
  </si>
  <si>
    <t>Výztuž stříkaného betonu ze svařovaných sítí skalních a poloskalních ploch dvouvrstvých, průměru drátu přes 6 do 8 mm</t>
  </si>
  <si>
    <t>491154510</t>
  </si>
  <si>
    <t>https://podminky.urs.cz/item/CS_URS_2023_01/153273123</t>
  </si>
  <si>
    <t>10,0*1,3 "podezdívky</t>
  </si>
  <si>
    <t>9</t>
  </si>
  <si>
    <t>153811112</t>
  </si>
  <si>
    <t>Osazení kotev tyčových bez provedení vrtu, zainjektování a napnutí kotvy při délce přes 5 m a průměru přes 28 do 32 mm</t>
  </si>
  <si>
    <t>m</t>
  </si>
  <si>
    <t>1404684120</t>
  </si>
  <si>
    <t>https://podminky.urs.cz/item/CS_URS_2023_01/153811112</t>
  </si>
  <si>
    <t>26*6,0 "svorníky prahů</t>
  </si>
  <si>
    <t>12*6,0 "svorníky do skalní stěny</t>
  </si>
  <si>
    <t>Součet</t>
  </si>
  <si>
    <t>10</t>
  </si>
  <si>
    <t>P.C.001</t>
  </si>
  <si>
    <t>Celozávitová tyč CKT R 32 mm T32 ST 950  dl. 6,0 m vč. distančních košíčků, spojek, 2x matice a 1x kalotové podložky</t>
  </si>
  <si>
    <t>-37843448</t>
  </si>
  <si>
    <t>viz D.2.3 pozice 7</t>
  </si>
  <si>
    <t>26 "svorníky prahů</t>
  </si>
  <si>
    <t>11</t>
  </si>
  <si>
    <t>P.C.002</t>
  </si>
  <si>
    <t>Celozávitová tyč CKT R 32 mm T32 ST 950  dl. 6,0 m vč. distančních košíčků, spojek, 1x matice a 1x kalotové podložky</t>
  </si>
  <si>
    <t>-2075151278</t>
  </si>
  <si>
    <t>viz D.2.3 pozice 10</t>
  </si>
  <si>
    <t xml:space="preserve">12 "svorníky do skalní stěny </t>
  </si>
  <si>
    <t>12</t>
  </si>
  <si>
    <t>155211112</t>
  </si>
  <si>
    <t>Očištění skalních ploch horolezeckou technikou odstranění vegetace včetně stažení k zemi, odklizení na hromady na vzdálenost do 50 m nebo na naložení na dopravní prostředek keřů a stromů do průměru 10 cm</t>
  </si>
  <si>
    <t>573250350</t>
  </si>
  <si>
    <t>https://podminky.urs.cz/item/CS_URS_2023_01/155211112</t>
  </si>
  <si>
    <t>odstrěnění vegetace - mýcení křovin na skalních svazích</t>
  </si>
  <si>
    <t>596,8</t>
  </si>
  <si>
    <t>13</t>
  </si>
  <si>
    <t>155211122</t>
  </si>
  <si>
    <t>Očištění skalních ploch horolezeckou technikou očištění ručními nástroji motykami, páčidly</t>
  </si>
  <si>
    <t>858350093</t>
  </si>
  <si>
    <t>https://podminky.urs.cz/item/CS_URS_2023_01/155211122</t>
  </si>
  <si>
    <t>P</t>
  </si>
  <si>
    <t>Poznámka k položce:
výměra určena jako plocha určená z př.řezů a násobená průměrnou čištěnou mocností, potvrzení o množství hmot bude doloženo vážními lístky při likvidaci odpadu</t>
  </si>
  <si>
    <t>596,8*0,1</t>
  </si>
  <si>
    <t>14</t>
  </si>
  <si>
    <t>155211311</t>
  </si>
  <si>
    <t>Odtěžení nestabilních hornin ze skalních stěn horolezeckou technikou s přehozením na vzdálenost do 3 m nebo s naložením na dopravní prostředek s použitím pneumatického nářadí</t>
  </si>
  <si>
    <t>-2138650883</t>
  </si>
  <si>
    <t>https://podminky.urs.cz/item/CS_URS_2023_01/155211311</t>
  </si>
  <si>
    <t>10,0 "odstranění nestabilních bloků</t>
  </si>
  <si>
    <t>48,0*0,25 "výkop ve skalních horninách pro prahy</t>
  </si>
  <si>
    <t>155212114</t>
  </si>
  <si>
    <t>Vrty do skalních stěn prováděné horolezeckou technikou hloubky do 5 m přenosnými vrtacími kladivy průměru do 56 mm, v hornině tř. III a IV</t>
  </si>
  <si>
    <t>1934995606</t>
  </si>
  <si>
    <t>https://podminky.urs.cz/item/CS_URS_2023_01/155212114</t>
  </si>
  <si>
    <t>síťové svorníky pr. vrtu 32 mm</t>
  </si>
  <si>
    <t>(121+70)*1,5</t>
  </si>
  <si>
    <t>16</t>
  </si>
  <si>
    <t>155212354</t>
  </si>
  <si>
    <t>Vrty do skalních stěn prováděné horolezeckou technikou hloubky do 5 m průběžným sacím vrtáním průměru přes 93 do 156 mm úklonu přes 45°, v hornině tř. III a IV</t>
  </si>
  <si>
    <t>776719053</t>
  </si>
  <si>
    <t>https://podminky.urs.cz/item/CS_URS_2023_01/155212354</t>
  </si>
  <si>
    <t>průměr vrtu 100 mm</t>
  </si>
  <si>
    <t xml:space="preserve">26*5,8 "svorníky prahů </t>
  </si>
  <si>
    <t>17</t>
  </si>
  <si>
    <t>155213111R</t>
  </si>
  <si>
    <t>Trny z oceli prováděné horolezeckou technikou bez oka z celozávitové oceli pro uchycení sítí zainjektované mikroinjektáží pryskyřicí délky do 3 m, průměru přes 16 do 20 mm</t>
  </si>
  <si>
    <t>942762239</t>
  </si>
  <si>
    <t>Poznámka k položce:
ocel. podložka v ceně</t>
  </si>
  <si>
    <t>síťový svorník pr. 20 mm, vrt pr. 32 mm a dl. 1500 mm</t>
  </si>
  <si>
    <t>121 "483,4/4=120,85 - 1 ks/4 m2 - svorníky v ploše</t>
  </si>
  <si>
    <t>18</t>
  </si>
  <si>
    <t>155213311R</t>
  </si>
  <si>
    <t>Trny z oceli prováděné horolezeckou technikou s okem z betonářské oceli pro uchycení lana při montáži sítí a sloupků záchytného plotu zainjektované mikorinjektáží pryskyřicí délky do 3 m, průměru přes 16 do 20 mm</t>
  </si>
  <si>
    <t>1418732858</t>
  </si>
  <si>
    <t>140/2 "obvodové svorníky</t>
  </si>
  <si>
    <t>19</t>
  </si>
  <si>
    <t>155213511</t>
  </si>
  <si>
    <t>Trny z oceli prováděné horolezeckou technikou s okem z betonářské oceli pro uchycení lana při montáži sítí a sloupků záchytného plotu statická zatěžovací zkouška trnů</t>
  </si>
  <si>
    <t>1007864891</t>
  </si>
  <si>
    <t>https://podminky.urs.cz/item/CS_URS_2023_01/155213511</t>
  </si>
  <si>
    <t>19,0 "(121+70)/10=19,1</t>
  </si>
  <si>
    <t>20</t>
  </si>
  <si>
    <t>155214111</t>
  </si>
  <si>
    <t>Síťování skalních stěn prováděné horolezeckou technikou montáž pásů ocelové sítě</t>
  </si>
  <si>
    <t>-495413081</t>
  </si>
  <si>
    <t>https://podminky.urs.cz/item/CS_URS_2023_01/155214111</t>
  </si>
  <si>
    <t>Poznámka k položce:
výměra určena jako plocha určená z př.řezů a násobená koef.přesahů, záhybů a zvlnění, potvrzení o množství hmot bude doloženo geod. zaměřením při zhotovení DSPS</t>
  </si>
  <si>
    <t>483,4*1,3</t>
  </si>
  <si>
    <t>31319117</t>
  </si>
  <si>
    <t>síť na skálu s oky 80x100mm povrch galfan s poplastováním 50x2m</t>
  </si>
  <si>
    <t>228317375</t>
  </si>
  <si>
    <t>628,42*1,2 'Přepočtené koeficientem množství</t>
  </si>
  <si>
    <t>22</t>
  </si>
  <si>
    <t>155214112</t>
  </si>
  <si>
    <t>Síťování skalních stěn prováděné horolezeckou technikou montáž pásů geomříže</t>
  </si>
  <si>
    <t>-1498584816</t>
  </si>
  <si>
    <t>https://podminky.urs.cz/item/CS_URS_2023_01/155214112</t>
  </si>
  <si>
    <t>628,42*0,5 "protierozní rohože</t>
  </si>
  <si>
    <t>23</t>
  </si>
  <si>
    <t>69321121</t>
  </si>
  <si>
    <t>georohož protierozní</t>
  </si>
  <si>
    <t>-438573176</t>
  </si>
  <si>
    <t>314,21*1,1 'Přepočtené koeficientem množství</t>
  </si>
  <si>
    <t>24</t>
  </si>
  <si>
    <t>155214212</t>
  </si>
  <si>
    <t>Síťování skalních stěn prováděné horolezeckou technikou montáž ocelového lana pro uchycení sítě průměru přes 10 mm</t>
  </si>
  <si>
    <t>-1588990711</t>
  </si>
  <si>
    <t>https://podminky.urs.cz/item/CS_URS_2023_01/155214212</t>
  </si>
  <si>
    <t>25</t>
  </si>
  <si>
    <t>31452114</t>
  </si>
  <si>
    <t>lano ocelové šestipramenné Pz+PVC 6x19 drátů D 14,0/16,0mm</t>
  </si>
  <si>
    <t>-1309483092</t>
  </si>
  <si>
    <t>140*1,2 'Přepočtené koeficientem množství</t>
  </si>
  <si>
    <t>26</t>
  </si>
  <si>
    <t>162301501</t>
  </si>
  <si>
    <t>Vodorovné přemístění smýcených křovin do průměru kmene 100 mm na vzdálenost do 5 000 m</t>
  </si>
  <si>
    <t>-1671867459</t>
  </si>
  <si>
    <t>https://podminky.urs.cz/item/CS_URS_2023_01/162301501</t>
  </si>
  <si>
    <t>27</t>
  </si>
  <si>
    <t>162301981</t>
  </si>
  <si>
    <t>Vodorovné přemístění smýcených křovin Příplatek k ceně za každých dalších i započatých 1 000 m</t>
  </si>
  <si>
    <t>166523341</t>
  </si>
  <si>
    <t>https://podminky.urs.cz/item/CS_URS_2023_01/162301981</t>
  </si>
  <si>
    <t>Poznámka k položce:
uvažovaná likvidace na Kompostárně Všebořice</t>
  </si>
  <si>
    <t>596,8*33 'Přepočtené koeficientem množství</t>
  </si>
  <si>
    <t>28</t>
  </si>
  <si>
    <t>167151102</t>
  </si>
  <si>
    <t>Nakládání, skládání a překládání neulehlého výkopku nebo sypaniny strojně nakládání, množství do 100 m3, z horniny třídy těžitelnosti II, skupiny 4 a 5</t>
  </si>
  <si>
    <t>-1763109785</t>
  </si>
  <si>
    <t>https://podminky.urs.cz/item/CS_URS_2023_01/167151102</t>
  </si>
  <si>
    <t>59,68 "volné sutě a fragmenty</t>
  </si>
  <si>
    <t>29</t>
  </si>
  <si>
    <t>167151103</t>
  </si>
  <si>
    <t>Nakládání, skládání a překládání neulehlého výkopku nebo sypaniny strojně nakládání, množství do 100 m3, z horniny třídy těžitelnosti III, skupiny 6 a 7</t>
  </si>
  <si>
    <t>-2005376984</t>
  </si>
  <si>
    <t>https://podminky.urs.cz/item/CS_URS_2023_01/167151103</t>
  </si>
  <si>
    <t>10,0 "nestabilní bloky</t>
  </si>
  <si>
    <t>30</t>
  </si>
  <si>
    <t>181951112</t>
  </si>
  <si>
    <t>Úprava pláně vyrovnáním výškových rozdílů strojně v hornině třídy těžitelnosti I, skupiny 1 až 3 se zhutněním</t>
  </si>
  <si>
    <t>1624585069</t>
  </si>
  <si>
    <t>https://podminky.urs.cz/item/CS_URS_2023_01/181951112</t>
  </si>
  <si>
    <t>31</t>
  </si>
  <si>
    <t>997013811R</t>
  </si>
  <si>
    <t>Poplatek za uložení odpadu na skládce (skládkovné) dřevěného zatříděného do Katalogu odpadů pod kódem 17 02 01</t>
  </si>
  <si>
    <t>t</t>
  </si>
  <si>
    <t>1666693006</t>
  </si>
  <si>
    <t>596,8*0,015</t>
  </si>
  <si>
    <t>32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</si>
  <si>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</si>
  <si>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</si>
  <si>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988572504</t>
  </si>
  <si>
    <t>https://podminky.urs.cz/item/CS_URS_2023_01/162751117</t>
  </si>
  <si>
    <t>2*0,5*0,5*0,5 "z jamek pro bet. patky</t>
  </si>
  <si>
    <t>33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</si>
  <si>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</si>
  <si>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</si>
  <si>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-2120196772</t>
  </si>
  <si>
    <t>https://podminky.urs.cz/item/CS_URS_2023_01/162751137</t>
  </si>
  <si>
    <t>34</t>
  </si>
  <si>
    <t>162751157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</si>
  <si>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</si>
  <si>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-776612380</t>
  </si>
  <si>
    <t>https://podminky.urs.cz/item/CS_URS_2023_01/162751157</t>
  </si>
  <si>
    <t>(PI*0,016*0,016)*(121+70)*1,5</t>
  </si>
  <si>
    <t xml:space="preserve">(PI*0,05*0,05)*26*5,8 "svorníky prahů </t>
  </si>
  <si>
    <t>(PI*0,05*0,05)*12*6,0 "svorníky do skalní stěny</t>
  </si>
  <si>
    <t>35</t>
  </si>
  <si>
    <t>171201231</t>
  </si>
  <si>
    <t>Poplatek za uložení stavebního odpadu na recyklační skládce (skládkovné) zeminy a kamení zatříděného do Katalogu odpadů pod kódem 17 05 04</t>
  </si>
  <si>
    <t>-9266051</t>
  </si>
  <si>
    <t>https://podminky.urs.cz/item/CS_URS_2023_01/171201231</t>
  </si>
  <si>
    <t>59,68+11,979+0,25</t>
  </si>
  <si>
    <t>71,909*2,5 'Přepočtené koeficientem množství</t>
  </si>
  <si>
    <t>Zakládání</t>
  </si>
  <si>
    <t>36</t>
  </si>
  <si>
    <t>274321118</t>
  </si>
  <si>
    <t>Základové konstrukce z betonu železového pásy, prahy, věnce a ostruhy ve výkopu nebo na hlavách pilot C 30/37</t>
  </si>
  <si>
    <t>1331861265</t>
  </si>
  <si>
    <t>https://podminky.urs.cz/item/CS_URS_2023_01/274321118</t>
  </si>
  <si>
    <t>48,0*0,5*0,4 "ŽB trám u paty zdi</t>
  </si>
  <si>
    <t>37</t>
  </si>
  <si>
    <t>274321191</t>
  </si>
  <si>
    <t>Základové konstrukce z betonu železového Příplatek k cenám za betonáž malého rozsahu do 25 m3</t>
  </si>
  <si>
    <t>1591350407</t>
  </si>
  <si>
    <t>https://podminky.urs.cz/item/CS_URS_2023_01/274321191</t>
  </si>
  <si>
    <t>38</t>
  </si>
  <si>
    <t>274354111</t>
  </si>
  <si>
    <t>Bednění základových konstrukcí pasů, prahů, věnců a ostruh zřízení</t>
  </si>
  <si>
    <t>646084971</t>
  </si>
  <si>
    <t>https://podminky.urs.cz/item/CS_URS_2023_01/274354111</t>
  </si>
  <si>
    <t>(25,0+23,0)*0,5+26,0*0,5*0,4</t>
  </si>
  <si>
    <t>39</t>
  </si>
  <si>
    <t>274354211</t>
  </si>
  <si>
    <t>Bednění základových konstrukcí pasů, prahů, věnců a ostruh odstranění bednění</t>
  </si>
  <si>
    <t>1450741021</t>
  </si>
  <si>
    <t>https://podminky.urs.cz/item/CS_URS_2023_01/274354211</t>
  </si>
  <si>
    <t>40</t>
  </si>
  <si>
    <t>274361116</t>
  </si>
  <si>
    <t>Výztuž základových konstrukcí pasů, prahů, věnců a ostruh z betonářské oceli 10 505 (R) nebo BSt 500</t>
  </si>
  <si>
    <t>801670754</t>
  </si>
  <si>
    <t>https://podminky.urs.cz/item/CS_URS_2023_01/274361116</t>
  </si>
  <si>
    <t>0,914 "viz D.2.2</t>
  </si>
  <si>
    <t>41</t>
  </si>
  <si>
    <t>275313611</t>
  </si>
  <si>
    <t>Základy z betonu prostého patky a bloky z betonu kamenem neprokládaného tř. C 16/20</t>
  </si>
  <si>
    <t>1498482976</t>
  </si>
  <si>
    <t>https://podminky.urs.cz/item/CS_URS_2023_01/275313611</t>
  </si>
  <si>
    <t>2*0,5*0,5*0,5 "patky pro konce zábradlí</t>
  </si>
  <si>
    <t>42</t>
  </si>
  <si>
    <t>281604111</t>
  </si>
  <si>
    <t>Injektování aktivovanými směsmi vzestupné, tlakem do 0,60 MPa</t>
  </si>
  <si>
    <t>hod</t>
  </si>
  <si>
    <t>-1708455418</t>
  </si>
  <si>
    <t>https://podminky.urs.cz/item/CS_URS_2023_01/281604111</t>
  </si>
  <si>
    <t>svorníky prahů</t>
  </si>
  <si>
    <t>26*2,0</t>
  </si>
  <si>
    <t>svorníky do skalní stěny</t>
  </si>
  <si>
    <t>12*2,0</t>
  </si>
  <si>
    <t>43</t>
  </si>
  <si>
    <t>58522110</t>
  </si>
  <si>
    <t>cement portlandský směsný CEM II 42,5MPa</t>
  </si>
  <si>
    <t>-959036580</t>
  </si>
  <si>
    <t>aktivovaná cementová suspenze c/v=2,3/1 - 10 litrů/m</t>
  </si>
  <si>
    <t>(121+70)*1,5*0,01*1,35</t>
  </si>
  <si>
    <t xml:space="preserve">26*5,8*0,01*1,35 "svorníky prahů </t>
  </si>
  <si>
    <t>12*6,0*0,01*1,35 "svorníky do skalní stěny</t>
  </si>
  <si>
    <t>Svislé a kompletní konstrukce</t>
  </si>
  <si>
    <t>44</t>
  </si>
  <si>
    <t>317321018</t>
  </si>
  <si>
    <t>Římsy opěrných zdí a valů z betonu železového tř. C 30/37</t>
  </si>
  <si>
    <t>-1399557421</t>
  </si>
  <si>
    <t>https://podminky.urs.cz/item/CS_URS_2023_01/317321018</t>
  </si>
  <si>
    <t>C30/37 XF3, XC4, XD2</t>
  </si>
  <si>
    <t>145,0*0,3</t>
  </si>
  <si>
    <t>45</t>
  </si>
  <si>
    <t>317353111</t>
  </si>
  <si>
    <t>Bednění říms opěrných zdí a valů jakéhokoliv tvaru přímých, zalomených nebo jinak zakřivených zřízení</t>
  </si>
  <si>
    <t>2108160207</t>
  </si>
  <si>
    <t>https://podminky.urs.cz/item/CS_URS_2023_01/317353111</t>
  </si>
  <si>
    <t>145*(0,8+0,6)+37*0,8*0,5*2</t>
  </si>
  <si>
    <t>46</t>
  </si>
  <si>
    <t>317353112</t>
  </si>
  <si>
    <t>Bednění říms opěrných zdí a valů jakéhokoliv tvaru přímých, zalomených nebo jinak zakřivených odstranění</t>
  </si>
  <si>
    <t>1313929693</t>
  </si>
  <si>
    <t>https://podminky.urs.cz/item/CS_URS_2023_01/317353112</t>
  </si>
  <si>
    <t>47</t>
  </si>
  <si>
    <t>317361016</t>
  </si>
  <si>
    <t>Výztuž říms opěrných zdí a valů z oceli 10 505 (R) nebo BSt 500</t>
  </si>
  <si>
    <t>192794168</t>
  </si>
  <si>
    <t>https://podminky.urs.cz/item/CS_URS_2023_01/317361016</t>
  </si>
  <si>
    <t>5,344 "viz D.2.2</t>
  </si>
  <si>
    <t>Vodorovné konstrukce</t>
  </si>
  <si>
    <t>48</t>
  </si>
  <si>
    <t>451315114</t>
  </si>
  <si>
    <t>Podkladní a výplňové vrstvy z betonu prostého tloušťky do 100 mm, z betonu C 12/15</t>
  </si>
  <si>
    <t>-495521348</t>
  </si>
  <si>
    <t>https://podminky.urs.cz/item/CS_URS_2023_01/451315114</t>
  </si>
  <si>
    <t>48,0*0,5 "pod ŽB trám u paty zdi tl. 100 mm</t>
  </si>
  <si>
    <t>Komunikace pozemní</t>
  </si>
  <si>
    <t>49</t>
  </si>
  <si>
    <t>564851011</t>
  </si>
  <si>
    <t>Podklad ze štěrkodrti ŠD s rozprostřením a zhutněním plochy jednotlivě do 100 m2, po zhutnění tl. 150 mm</t>
  </si>
  <si>
    <t>736039865</t>
  </si>
  <si>
    <t>https://podminky.urs.cz/item/CS_URS_2023_01/564851011</t>
  </si>
  <si>
    <t>50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</si>
  <si>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</si>
  <si>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</si>
  <si>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1285345331</t>
  </si>
  <si>
    <t>https://podminky.urs.cz/item/CS_URS_2023_01/596211112</t>
  </si>
  <si>
    <t>51</t>
  </si>
  <si>
    <t>59245015</t>
  </si>
  <si>
    <t>dlažba zámková tvaru I 200x165x60mm přírodní</t>
  </si>
  <si>
    <t>291569698</t>
  </si>
  <si>
    <t>225*1,02 'Přepočtené koeficientem množství</t>
  </si>
  <si>
    <t>Ostatní konstrukce a práce, bourání</t>
  </si>
  <si>
    <t>52</t>
  </si>
  <si>
    <t>911121111R</t>
  </si>
  <si>
    <t xml:space="preserve">Montáž zábradlí ocelového přichyceného do betonového podkladu chem. kotvou </t>
  </si>
  <si>
    <t>236183313</t>
  </si>
  <si>
    <t>53</t>
  </si>
  <si>
    <t>MZ001</t>
  </si>
  <si>
    <t>Zábradlí mostní ocelové (pozink) se svislou výplní výšky 1100 mm na patní plech vč. podlití plechu - výroba a dodávka</t>
  </si>
  <si>
    <t>2134995222</t>
  </si>
  <si>
    <t>54</t>
  </si>
  <si>
    <t>931992121</t>
  </si>
  <si>
    <t>Výplň dilatačních spár z polystyrenu extrudovaného, tloušťky 20 mm</t>
  </si>
  <si>
    <t>1081388389</t>
  </si>
  <si>
    <t>https://podminky.urs.cz/item/CS_URS_2023_01/931992121</t>
  </si>
  <si>
    <t>36*0,8*0,5 "římsy</t>
  </si>
  <si>
    <t>12*0,5*0,4 "prahy</t>
  </si>
  <si>
    <t>55</t>
  </si>
  <si>
    <t>931994142</t>
  </si>
  <si>
    <t>Těsnění spáry betonové konstrukce pásy, profily, tmely tmelem polyuretanovým spáry dilatační do 4,0 cm2</t>
  </si>
  <si>
    <t>1969491115</t>
  </si>
  <si>
    <t>https://podminky.urs.cz/item/CS_URS_2023_01/931994142</t>
  </si>
  <si>
    <t>36*(0,8+0,5+0,5) "římsy</t>
  </si>
  <si>
    <t>12*0,9 "prahy</t>
  </si>
  <si>
    <t>56</t>
  </si>
  <si>
    <t>941111111</t>
  </si>
  <si>
    <t>Montáž lešení řadového trubkového lehkého pracovního s podlahami s provozním zatížením tř. 3 do 200 kg/m2 šířky tř. W06 od 0,6 do 0,9 m, výšky do 10 m</t>
  </si>
  <si>
    <t>1184452536</t>
  </si>
  <si>
    <t>https://podminky.urs.cz/item/CS_URS_2023_01/941111111</t>
  </si>
  <si>
    <t>(141-83)*1,1</t>
  </si>
  <si>
    <t>57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</si>
  <si>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</si>
  <si>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</si>
  <si>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1721152472</t>
  </si>
  <si>
    <t>https://podminky.urs.cz/item/CS_URS_2023_01/941111211</t>
  </si>
  <si>
    <t>63,8*60</t>
  </si>
  <si>
    <t>58</t>
  </si>
  <si>
    <t>941111811</t>
  </si>
  <si>
    <t>Demontáž lešení řadového trubkového lehkého pracovního s podlahami s provozním zatížením tř. 3 do 200 kg/m2 šířky tř. W06 od 0,6 do 0,9 m, výšky do 10 m</t>
  </si>
  <si>
    <t>-1975690773</t>
  </si>
  <si>
    <t>https://podminky.urs.cz/item/CS_URS_2023_01/941111811</t>
  </si>
  <si>
    <t>59</t>
  </si>
  <si>
    <t>941121111</t>
  </si>
  <si>
    <t>Montáž lešení řadového trubkového těžkého pracovního s podlahami z fošen nebo dílců min. tl. 38 mm, s provozním zatížením tř. 4 do 300 kg/m2 šířky tř. W15 od 1,5 do 1,8 m, výšky do 10 m</t>
  </si>
  <si>
    <t>-1166916163</t>
  </si>
  <si>
    <t>https://podminky.urs.cz/item/CS_URS_2023_01/941121111</t>
  </si>
  <si>
    <t>60</t>
  </si>
  <si>
    <t>941121211</t>
  </si>
  <si>
    <t>Montáž lešení řadového trubkového těžkého pracovního s podlahami Příplatek za první a každý další den použití lešení k ceně -1111</t>
  </si>
  <si>
    <t>-678974783</t>
  </si>
  <si>
    <t>https://podminky.urs.cz/item/CS_URS_2023_01/941121211</t>
  </si>
  <si>
    <t>470,0*60</t>
  </si>
  <si>
    <t>61</t>
  </si>
  <si>
    <t>941121811</t>
  </si>
  <si>
    <t>Demontáž lešení řadového trubkového těžkého pracovního s podlahami z fošen nebo dílců min. tl. 38 mm, s provozním zatížením tř. 4 do 300 kg/m2 šířky tř. W15 od 1,5 do 1,8 m, výšky do 10 m</t>
  </si>
  <si>
    <t>-289363717</t>
  </si>
  <si>
    <t>https://podminky.urs.cz/item/CS_URS_2023_01/941121811</t>
  </si>
  <si>
    <t>62</t>
  </si>
  <si>
    <t>942322111</t>
  </si>
  <si>
    <t>Montáž konzol pro založení lešení osazených na stěně lehkých s jednou úrovní pracovní podlahy šířky tř. SW06 přes 0,6 do 0,9 m s možností přitížení lešením výšky do 10 m</t>
  </si>
  <si>
    <t>-2094022805</t>
  </si>
  <si>
    <t>https://podminky.urs.cz/item/CS_URS_2023_01/942322111</t>
  </si>
  <si>
    <t>63</t>
  </si>
  <si>
    <t>942322211</t>
  </si>
  <si>
    <t>Montáž konzol pro založení lešení Příplatek za první a každý další den použití lešení k ceně -2111</t>
  </si>
  <si>
    <t>-1172746670</t>
  </si>
  <si>
    <t>https://podminky.urs.cz/item/CS_URS_2023_01/942322211</t>
  </si>
  <si>
    <t>61*60 'Přepočtené koeficientem množství</t>
  </si>
  <si>
    <t>64</t>
  </si>
  <si>
    <t>942322811</t>
  </si>
  <si>
    <t>Demontáž konzol pro založení lešení osazených na stěně lehkých s jednou úrovní pracovní podlahy šířky tř. SW06 přes 0,6 do 0,9 m s možností přitížení lešením výšky do 10 m</t>
  </si>
  <si>
    <t>-57691576</t>
  </si>
  <si>
    <t>https://podminky.urs.cz/item/CS_URS_2023_01/942322811</t>
  </si>
  <si>
    <t>65</t>
  </si>
  <si>
    <t>961055111</t>
  </si>
  <si>
    <t>Bourání základů z betonu železového</t>
  </si>
  <si>
    <t>174585458</t>
  </si>
  <si>
    <t>https://podminky.urs.cz/item/CS_URS_2023_01/961055111</t>
  </si>
  <si>
    <t>odbourání koruny zdi (odpočet pol. 985112132)</t>
  </si>
  <si>
    <t>145,0*0,22-(145,0*0,74*0,03)</t>
  </si>
  <si>
    <t>66</t>
  </si>
  <si>
    <t>962052211</t>
  </si>
  <si>
    <t>Bourání zdiva železobetonového nadzákladového, objemu přes 1 m3</t>
  </si>
  <si>
    <t>-70410516</t>
  </si>
  <si>
    <t>https://podminky.urs.cz/item/CS_URS_2023_01/962052211</t>
  </si>
  <si>
    <t>odbourání ŽB zábradlí na koruně zdi</t>
  </si>
  <si>
    <t>145,0*1,05*0,15</t>
  </si>
  <si>
    <t>67</t>
  </si>
  <si>
    <t>985111212</t>
  </si>
  <si>
    <t>Odsekání vrstev betonu stěn, tloušťka odsekané vrstvy přes 80 do 100 mm</t>
  </si>
  <si>
    <t>863525377</t>
  </si>
  <si>
    <t>https://podminky.urs.cz/item/CS_URS_2023_01/985111212</t>
  </si>
  <si>
    <t>odbourání zvětralých vrstev na líci zdi</t>
  </si>
  <si>
    <t xml:space="preserve">227,333 </t>
  </si>
  <si>
    <t>68</t>
  </si>
  <si>
    <t>985112132</t>
  </si>
  <si>
    <t>Odsekání degradovaného betonu rubu kleneb a podlah, tloušťky přes 10 do 30 mm</t>
  </si>
  <si>
    <t>307567827</t>
  </si>
  <si>
    <t>https://podminky.urs.cz/item/CS_URS_2023_01/985112132</t>
  </si>
  <si>
    <t>dorovnání plochy po odbourání koruny zdi</t>
  </si>
  <si>
    <t>145,0*0,74 "v tl. 30 mm</t>
  </si>
  <si>
    <t>69</t>
  </si>
  <si>
    <t>985131111</t>
  </si>
  <si>
    <t>Očištění ploch stěn, rubu kleneb a podlah tlakovou vodou</t>
  </si>
  <si>
    <t>-1945032450</t>
  </si>
  <si>
    <t>https://podminky.urs.cz/item/CS_URS_2023_01/985131111</t>
  </si>
  <si>
    <t>po odbourání koruny zdi</t>
  </si>
  <si>
    <t>145,0*0,74</t>
  </si>
  <si>
    <t>po obourání líce zdi</t>
  </si>
  <si>
    <t>227,333</t>
  </si>
  <si>
    <t>70</t>
  </si>
  <si>
    <t>985331113</t>
  </si>
  <si>
    <t>Dodatečné vlepování betonářské výztuže včetně vyvrtání a vyčištění otvoru cementovou aktivovanou maltou průměr výztuže 12 mm</t>
  </si>
  <si>
    <t>-1184763143</t>
  </si>
  <si>
    <t>https://podminky.urs.cz/item/CS_URS_2023_01/985331113</t>
  </si>
  <si>
    <t>kotvy pro římsu á 0,3 m</t>
  </si>
  <si>
    <t>484*0,6 "145/0,3=483,3 ks</t>
  </si>
  <si>
    <t>71</t>
  </si>
  <si>
    <t>13021013</t>
  </si>
  <si>
    <t>tyč ocelová kruhová žebírková DIN 488 jakost B500B (10 505) výztuž do betonu D 12mm</t>
  </si>
  <si>
    <t>575366972</t>
  </si>
  <si>
    <t>484*1,2*0,00089</t>
  </si>
  <si>
    <t>72</t>
  </si>
  <si>
    <t>985511113</t>
  </si>
  <si>
    <t>Stříkaný beton ze suché směsi pevnosti v tlaku min. 25 MPa (tř. R3) stěn, jedné vrstvy tloušťky 50 mm</t>
  </si>
  <si>
    <t>-389763801</t>
  </si>
  <si>
    <t>https://podminky.urs.cz/item/CS_URS_2023_01/985511113</t>
  </si>
  <si>
    <t>227,333 "oprava líce zdi</t>
  </si>
  <si>
    <t>73</t>
  </si>
  <si>
    <t>985511119</t>
  </si>
  <si>
    <t>Stříkaný beton ze suché směsi pevnosti v tlaku min. 25 MPa (tř. R3) Příplatek k cenám za každých dalších i započatých 10 mm tloušťky</t>
  </si>
  <si>
    <t>-1438497435</t>
  </si>
  <si>
    <t>https://podminky.urs.cz/item/CS_URS_2023_01/985511119</t>
  </si>
  <si>
    <t>227,333*5 "pro celkovou tl. 100 mm</t>
  </si>
  <si>
    <t>74</t>
  </si>
  <si>
    <t>985513111</t>
  </si>
  <si>
    <t>Stržení povrchu stříkaného betonu ze suchých směsí včetně zařezání</t>
  </si>
  <si>
    <t>1208464139</t>
  </si>
  <si>
    <t>https://podminky.urs.cz/item/CS_URS_2023_01/985513111</t>
  </si>
  <si>
    <t>75</t>
  </si>
  <si>
    <t>985562111</t>
  </si>
  <si>
    <t>Výztuž stříkaného betonu ze svařovaných sítí velikosti ok do 100 mm s antikorozní úpravou, průměru drátu 2 mm jednovrstvých stěn</t>
  </si>
  <si>
    <t>964244192</t>
  </si>
  <si>
    <t>https://podminky.urs.cz/item/CS_URS_2023_01/985562111</t>
  </si>
  <si>
    <t>227,333*1,3 "30% pro přesahy</t>
  </si>
  <si>
    <t>76</t>
  </si>
  <si>
    <t>985564124</t>
  </si>
  <si>
    <t>Kotvičky pro výztuž stříkaného betonu z betonářské oceli do cementové malty, hloubky kotvení přes 200 do 400 mm, průměru přes 10 do 16 mm</t>
  </si>
  <si>
    <t>-1833367267</t>
  </si>
  <si>
    <t>https://podminky.urs.cz/item/CS_URS_2023_01/985564124</t>
  </si>
  <si>
    <t>910,0 "227,333*4=909,332 ks pr. 12 mm</t>
  </si>
  <si>
    <t>997</t>
  </si>
  <si>
    <t>Přesun sutě</t>
  </si>
  <si>
    <t>77</t>
  </si>
  <si>
    <t>997013501</t>
  </si>
  <si>
    <t>Odvoz suti a vybouraných hmot na skládku nebo meziskládku se složením, na vzdálenost do 1 km</t>
  </si>
  <si>
    <t>-589229099</t>
  </si>
  <si>
    <t>https://podminky.urs.cz/item/CS_URS_2023_01/997013501</t>
  </si>
  <si>
    <t>78</t>
  </si>
  <si>
    <t>997013509</t>
  </si>
  <si>
    <t>Odvoz suti a vybouraných hmot na skládku nebo meziskládku se složením, na vzdálenost Příplatek k ceně za každý další i započatý 1 km přes 1 km</t>
  </si>
  <si>
    <t>1949460189</t>
  </si>
  <si>
    <t>https://podminky.urs.cz/item/CS_URS_2023_01/997013509</t>
  </si>
  <si>
    <t>311,404*9 'Přepočtené koeficientem množství</t>
  </si>
  <si>
    <t>79</t>
  </si>
  <si>
    <t>997013861</t>
  </si>
  <si>
    <t>Poplatek za uložení stavebního odpadu na recyklační skládce (skládkovné) z prostého betonu zatříděného do Katalogu odpadů pod kódem 17 01 01</t>
  </si>
  <si>
    <t>-1632144437</t>
  </si>
  <si>
    <t>https://podminky.urs.cz/item/CS_URS_2023_01/997013861</t>
  </si>
  <si>
    <t>55,697+7,082 "římsa a zeď</t>
  </si>
  <si>
    <t>2*5,115 "odpad ze stříkaného betonu</t>
  </si>
  <si>
    <t>80</t>
  </si>
  <si>
    <t>997013862</t>
  </si>
  <si>
    <t>Poplatek za uložení stavebního odpadu na recyklační skládce (skládkovné) z armovaného betonu zatříděného do Katalogu odpadů pod kódem 17 01 01</t>
  </si>
  <si>
    <t>1879126226</t>
  </si>
  <si>
    <t>https://podminky.urs.cz/item/CS_URS_2023_01/997013862</t>
  </si>
  <si>
    <t>68,834+54,811 "římsa a zábradlí</t>
  </si>
  <si>
    <t>81</t>
  </si>
  <si>
    <t>997013873</t>
  </si>
  <si>
    <t>1488832735</t>
  </si>
  <si>
    <t>https://podminky.urs.cz/item/CS_URS_2023_01/997013873</t>
  </si>
  <si>
    <t>65,250 "ŠD pod dlažbou</t>
  </si>
  <si>
    <t>82</t>
  </si>
  <si>
    <t>997221875</t>
  </si>
  <si>
    <t>Poplatek za uložení stavebního odpadu na recyklační skládce (skládkovné) asfaltového bez obsahu dehtu zatříděného do Katalogu odpadů pod kódem 17 03 02</t>
  </si>
  <si>
    <t>-537671250</t>
  </si>
  <si>
    <t>https://podminky.urs.cz/item/CS_URS_2023_01/997221875</t>
  </si>
  <si>
    <t>49,5</t>
  </si>
  <si>
    <t>998</t>
  </si>
  <si>
    <t>Přesun hmot</t>
  </si>
  <si>
    <t>83</t>
  </si>
  <si>
    <t>998004011</t>
  </si>
  <si>
    <t>Přesun hmot pro injektování, mikropiloty nebo kotvy</t>
  </si>
  <si>
    <t>-971734975</t>
  </si>
  <si>
    <t>https://podminky.urs.cz/item/CS_URS_2023_01/998004011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</si>
  <si>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</si>
  <si>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</si>
  <si>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</si>
  <si>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</si>
  <si>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</si>
  <si>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</si>
  <si>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</si>
  <si>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</si>
  <si>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</si>
  <si>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</si>
  <si>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</si>
  <si>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</si>
  <si>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Kč</t>
  </si>
  <si>
    <t>1024</t>
  </si>
  <si>
    <t>1649615524</t>
  </si>
  <si>
    <t>https://podminky.urs.cz/item/CS_URS_2023_01/011503000</t>
  </si>
  <si>
    <t>1 "pasportizace před výstavbou</t>
  </si>
  <si>
    <t>012002000</t>
  </si>
  <si>
    <t>Geodetické práce</t>
  </si>
  <si>
    <t>671868173</t>
  </si>
  <si>
    <t>https://podminky.urs.cz/item/CS_URS_2023_01/012002000</t>
  </si>
  <si>
    <t>vytýčení IS</t>
  </si>
  <si>
    <t xml:space="preserve">vytýčení stavby </t>
  </si>
  <si>
    <t>geodetické zaměření po výstavbě</t>
  </si>
  <si>
    <t>013002000</t>
  </si>
  <si>
    <t>Projektové práce</t>
  </si>
  <si>
    <t>-709883305</t>
  </si>
  <si>
    <t>https://podminky.urs.cz/item/CS_URS_2023_01/013002000</t>
  </si>
  <si>
    <t>fotodokumentace</t>
  </si>
  <si>
    <t>RDS</t>
  </si>
  <si>
    <t>dokumentace skutečného provedení stavby</t>
  </si>
  <si>
    <t>VRN3</t>
  </si>
  <si>
    <t>Zařízení staveniště</t>
  </si>
  <si>
    <t>030001000</t>
  </si>
  <si>
    <t>321372509</t>
  </si>
  <si>
    <t>https://podminky.urs.cz/item/CS_URS_2023_01/030001000</t>
  </si>
  <si>
    <t>stav. buňka, WC, kompresor, elektrický agregát</t>
  </si>
  <si>
    <t>dovoz vody</t>
  </si>
  <si>
    <t>oplocení staveniště 40 m dole vč. označení zákazu vstupu na staveniště</t>
  </si>
  <si>
    <t>kalové hospodářství</t>
  </si>
  <si>
    <t>034103000</t>
  </si>
  <si>
    <t>Oplocení staveniště</t>
  </si>
  <si>
    <t>-2076145299</t>
  </si>
  <si>
    <t>https://podminky.urs.cz/item/CS_URS_2023_01/034103000</t>
  </si>
  <si>
    <t xml:space="preserve">oplocení staveniště 260 m nahoře vč. označení zákazu vstupu na staveniště </t>
  </si>
  <si>
    <t>034303000</t>
  </si>
  <si>
    <t>Dopravní značení na staveništi</t>
  </si>
  <si>
    <t>1830888066</t>
  </si>
  <si>
    <t>https://podminky.urs.cz/item/CS_URS_2023_01/034303000</t>
  </si>
  <si>
    <t>vč. návrhu a projednání</t>
  </si>
  <si>
    <t>1 "na úseku 160 m</t>
  </si>
  <si>
    <t>034603000</t>
  </si>
  <si>
    <t>Alarm, strážní služba staveniště</t>
  </si>
  <si>
    <t>-1155419484</t>
  </si>
  <si>
    <t>https://podminky.urs.cz/item/CS_URS_2023_01/034603000</t>
  </si>
  <si>
    <t>1 "ostraha ZS</t>
  </si>
  <si>
    <t>VRN4</t>
  </si>
  <si>
    <t>Inženýrská činnost</t>
  </si>
  <si>
    <t>041002000</t>
  </si>
  <si>
    <t>Dozory</t>
  </si>
  <si>
    <t>-958212009</t>
  </si>
  <si>
    <t>https://podminky.urs.cz/item/CS_URS_2023_01/041002000</t>
  </si>
  <si>
    <t>1 "geotechnický dozor předpoklad 8*8,0 hod.</t>
  </si>
  <si>
    <t>043002000</t>
  </si>
  <si>
    <t>Zkoušky a ostatní měření</t>
  </si>
  <si>
    <t>-1167123251</t>
  </si>
  <si>
    <t>https://podminky.urs.cz/item/CS_URS_2023_01/043002000</t>
  </si>
  <si>
    <t>zkoušky stavebních materiálů a směsí</t>
  </si>
  <si>
    <t>VRN9</t>
  </si>
  <si>
    <t>Ostatní náklady</t>
  </si>
  <si>
    <t>090001011</t>
  </si>
  <si>
    <t>Ostatní náklady - uvedení dotčených ploch a staveb do původního stavu</t>
  </si>
  <si>
    <t>-1462525041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</si>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</sst>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222" TargetMode="External" /><Relationship Id="rId2" Type="http://schemas.openxmlformats.org/officeDocument/2006/relationships/hyperlink" Target="https://podminky.urs.cz/item/CS_URS_2023_01/113107242" TargetMode="External" /><Relationship Id="rId3" Type="http://schemas.openxmlformats.org/officeDocument/2006/relationships/hyperlink" Target="https://podminky.urs.cz/item/CS_URS_2023_01/131212532" TargetMode="External" /><Relationship Id="rId4" Type="http://schemas.openxmlformats.org/officeDocument/2006/relationships/hyperlink" Target="https://podminky.urs.cz/item/CS_URS_2023_01/153211006" TargetMode="External" /><Relationship Id="rId5" Type="http://schemas.openxmlformats.org/officeDocument/2006/relationships/hyperlink" Target="https://podminky.urs.cz/item/CS_URS_2023_01/153271122" TargetMode="External" /><Relationship Id="rId6" Type="http://schemas.openxmlformats.org/officeDocument/2006/relationships/hyperlink" Target="https://podminky.urs.cz/item/CS_URS_2023_01/153273123" TargetMode="External" /><Relationship Id="rId7" Type="http://schemas.openxmlformats.org/officeDocument/2006/relationships/hyperlink" Target="https://podminky.urs.cz/item/CS_URS_2023_01/153811112" TargetMode="External" /><Relationship Id="rId8" Type="http://schemas.openxmlformats.org/officeDocument/2006/relationships/hyperlink" Target="https://podminky.urs.cz/item/CS_URS_2023_01/155211112" TargetMode="External" /><Relationship Id="rId9" Type="http://schemas.openxmlformats.org/officeDocument/2006/relationships/hyperlink" Target="https://podminky.urs.cz/item/CS_URS_2023_01/155211122" TargetMode="External" /><Relationship Id="rId10" Type="http://schemas.openxmlformats.org/officeDocument/2006/relationships/hyperlink" Target="https://podminky.urs.cz/item/CS_URS_2023_01/155211311" TargetMode="External" /><Relationship Id="rId11" Type="http://schemas.openxmlformats.org/officeDocument/2006/relationships/hyperlink" Target="https://podminky.urs.cz/item/CS_URS_2023_01/155212114" TargetMode="External" /><Relationship Id="rId12" Type="http://schemas.openxmlformats.org/officeDocument/2006/relationships/hyperlink" Target="https://podminky.urs.cz/item/CS_URS_2023_01/155212354" TargetMode="External" /><Relationship Id="rId13" Type="http://schemas.openxmlformats.org/officeDocument/2006/relationships/hyperlink" Target="https://podminky.urs.cz/item/CS_URS_2023_01/155213511" TargetMode="External" /><Relationship Id="rId14" Type="http://schemas.openxmlformats.org/officeDocument/2006/relationships/hyperlink" Target="https://podminky.urs.cz/item/CS_URS_2023_01/155214111" TargetMode="External" /><Relationship Id="rId15" Type="http://schemas.openxmlformats.org/officeDocument/2006/relationships/hyperlink" Target="https://podminky.urs.cz/item/CS_URS_2023_01/155214112" TargetMode="External" /><Relationship Id="rId16" Type="http://schemas.openxmlformats.org/officeDocument/2006/relationships/hyperlink" Target="https://podminky.urs.cz/item/CS_URS_2023_01/155214212" TargetMode="External" /><Relationship Id="rId17" Type="http://schemas.openxmlformats.org/officeDocument/2006/relationships/hyperlink" Target="https://podminky.urs.cz/item/CS_URS_2023_01/162301501" TargetMode="External" /><Relationship Id="rId18" Type="http://schemas.openxmlformats.org/officeDocument/2006/relationships/hyperlink" Target="https://podminky.urs.cz/item/CS_URS_2023_01/162301981" TargetMode="External" /><Relationship Id="rId19" Type="http://schemas.openxmlformats.org/officeDocument/2006/relationships/hyperlink" Target="https://podminky.urs.cz/item/CS_URS_2023_01/167151102" TargetMode="External" /><Relationship Id="rId20" Type="http://schemas.openxmlformats.org/officeDocument/2006/relationships/hyperlink" Target="https://podminky.urs.cz/item/CS_URS_2023_01/167151103" TargetMode="External" /><Relationship Id="rId21" Type="http://schemas.openxmlformats.org/officeDocument/2006/relationships/hyperlink" Target="https://podminky.urs.cz/item/CS_URS_2023_01/181951112" TargetMode="External" /><Relationship Id="rId22" Type="http://schemas.openxmlformats.org/officeDocument/2006/relationships/hyperlink" Target="https://podminky.urs.cz/item/CS_URS_2023_01/162751117" TargetMode="External" /><Relationship Id="rId23" Type="http://schemas.openxmlformats.org/officeDocument/2006/relationships/hyperlink" Target="https://podminky.urs.cz/item/CS_URS_2023_01/162751137" TargetMode="External" /><Relationship Id="rId24" Type="http://schemas.openxmlformats.org/officeDocument/2006/relationships/hyperlink" Target="https://podminky.urs.cz/item/CS_URS_2023_01/162751157" TargetMode="External" /><Relationship Id="rId25" Type="http://schemas.openxmlformats.org/officeDocument/2006/relationships/hyperlink" Target="https://podminky.urs.cz/item/CS_URS_2023_01/171201231" TargetMode="External" /><Relationship Id="rId26" Type="http://schemas.openxmlformats.org/officeDocument/2006/relationships/hyperlink" Target="https://podminky.urs.cz/item/CS_URS_2023_01/274321118" TargetMode="External" /><Relationship Id="rId27" Type="http://schemas.openxmlformats.org/officeDocument/2006/relationships/hyperlink" Target="https://podminky.urs.cz/item/CS_URS_2023_01/274321191" TargetMode="External" /><Relationship Id="rId28" Type="http://schemas.openxmlformats.org/officeDocument/2006/relationships/hyperlink" Target="https://podminky.urs.cz/item/CS_URS_2023_01/274354111" TargetMode="External" /><Relationship Id="rId29" Type="http://schemas.openxmlformats.org/officeDocument/2006/relationships/hyperlink" Target="https://podminky.urs.cz/item/CS_URS_2023_01/274354211" TargetMode="External" /><Relationship Id="rId30" Type="http://schemas.openxmlformats.org/officeDocument/2006/relationships/hyperlink" Target="https://podminky.urs.cz/item/CS_URS_2023_01/274361116" TargetMode="External" /><Relationship Id="rId31" Type="http://schemas.openxmlformats.org/officeDocument/2006/relationships/hyperlink" Target="https://podminky.urs.cz/item/CS_URS_2023_01/275313611" TargetMode="External" /><Relationship Id="rId32" Type="http://schemas.openxmlformats.org/officeDocument/2006/relationships/hyperlink" Target="https://podminky.urs.cz/item/CS_URS_2023_01/281604111" TargetMode="External" /><Relationship Id="rId33" Type="http://schemas.openxmlformats.org/officeDocument/2006/relationships/hyperlink" Target="https://podminky.urs.cz/item/CS_URS_2023_01/317321018" TargetMode="External" /><Relationship Id="rId34" Type="http://schemas.openxmlformats.org/officeDocument/2006/relationships/hyperlink" Target="https://podminky.urs.cz/item/CS_URS_2023_01/317353111" TargetMode="External" /><Relationship Id="rId35" Type="http://schemas.openxmlformats.org/officeDocument/2006/relationships/hyperlink" Target="https://podminky.urs.cz/item/CS_URS_2023_01/317353112" TargetMode="External" /><Relationship Id="rId36" Type="http://schemas.openxmlformats.org/officeDocument/2006/relationships/hyperlink" Target="https://podminky.urs.cz/item/CS_URS_2023_01/317361016" TargetMode="External" /><Relationship Id="rId37" Type="http://schemas.openxmlformats.org/officeDocument/2006/relationships/hyperlink" Target="https://podminky.urs.cz/item/CS_URS_2023_01/451315114" TargetMode="External" /><Relationship Id="rId38" Type="http://schemas.openxmlformats.org/officeDocument/2006/relationships/hyperlink" Target="https://podminky.urs.cz/item/CS_URS_2023_01/564851011" TargetMode="External" /><Relationship Id="rId39" Type="http://schemas.openxmlformats.org/officeDocument/2006/relationships/hyperlink" Target="https://podminky.urs.cz/item/CS_URS_2023_01/596211112" TargetMode="External" /><Relationship Id="rId40" Type="http://schemas.openxmlformats.org/officeDocument/2006/relationships/hyperlink" Target="https://podminky.urs.cz/item/CS_URS_2023_01/931992121" TargetMode="External" /><Relationship Id="rId41" Type="http://schemas.openxmlformats.org/officeDocument/2006/relationships/hyperlink" Target="https://podminky.urs.cz/item/CS_URS_2023_01/931994142" TargetMode="External" /><Relationship Id="rId42" Type="http://schemas.openxmlformats.org/officeDocument/2006/relationships/hyperlink" Target="https://podminky.urs.cz/item/CS_URS_2023_01/941111111" TargetMode="External" /><Relationship Id="rId43" Type="http://schemas.openxmlformats.org/officeDocument/2006/relationships/hyperlink" Target="https://podminky.urs.cz/item/CS_URS_2023_01/941111211" TargetMode="External" /><Relationship Id="rId44" Type="http://schemas.openxmlformats.org/officeDocument/2006/relationships/hyperlink" Target="https://podminky.urs.cz/item/CS_URS_2023_01/941111811" TargetMode="External" /><Relationship Id="rId45" Type="http://schemas.openxmlformats.org/officeDocument/2006/relationships/hyperlink" Target="https://podminky.urs.cz/item/CS_URS_2023_01/941121111" TargetMode="External" /><Relationship Id="rId46" Type="http://schemas.openxmlformats.org/officeDocument/2006/relationships/hyperlink" Target="https://podminky.urs.cz/item/CS_URS_2023_01/941121211" TargetMode="External" /><Relationship Id="rId47" Type="http://schemas.openxmlformats.org/officeDocument/2006/relationships/hyperlink" Target="https://podminky.urs.cz/item/CS_URS_2023_01/941121811" TargetMode="External" /><Relationship Id="rId48" Type="http://schemas.openxmlformats.org/officeDocument/2006/relationships/hyperlink" Target="https://podminky.urs.cz/item/CS_URS_2023_01/942322111" TargetMode="External" /><Relationship Id="rId49" Type="http://schemas.openxmlformats.org/officeDocument/2006/relationships/hyperlink" Target="https://podminky.urs.cz/item/CS_URS_2023_01/942322211" TargetMode="External" /><Relationship Id="rId50" Type="http://schemas.openxmlformats.org/officeDocument/2006/relationships/hyperlink" Target="https://podminky.urs.cz/item/CS_URS_2023_01/942322811" TargetMode="External" /><Relationship Id="rId51" Type="http://schemas.openxmlformats.org/officeDocument/2006/relationships/hyperlink" Target="https://podminky.urs.cz/item/CS_URS_2023_01/961055111" TargetMode="External" /><Relationship Id="rId52" Type="http://schemas.openxmlformats.org/officeDocument/2006/relationships/hyperlink" Target="https://podminky.urs.cz/item/CS_URS_2023_01/962052211" TargetMode="External" /><Relationship Id="rId53" Type="http://schemas.openxmlformats.org/officeDocument/2006/relationships/hyperlink" Target="https://podminky.urs.cz/item/CS_URS_2023_01/985111212" TargetMode="External" /><Relationship Id="rId54" Type="http://schemas.openxmlformats.org/officeDocument/2006/relationships/hyperlink" Target="https://podminky.urs.cz/item/CS_URS_2023_01/985112132" TargetMode="External" /><Relationship Id="rId55" Type="http://schemas.openxmlformats.org/officeDocument/2006/relationships/hyperlink" Target="https://podminky.urs.cz/item/CS_URS_2023_01/985131111" TargetMode="External" /><Relationship Id="rId56" Type="http://schemas.openxmlformats.org/officeDocument/2006/relationships/hyperlink" Target="https://podminky.urs.cz/item/CS_URS_2023_01/985331113" TargetMode="External" /><Relationship Id="rId57" Type="http://schemas.openxmlformats.org/officeDocument/2006/relationships/hyperlink" Target="https://podminky.urs.cz/item/CS_URS_2023_01/985511113" TargetMode="External" /><Relationship Id="rId58" Type="http://schemas.openxmlformats.org/officeDocument/2006/relationships/hyperlink" Target="https://podminky.urs.cz/item/CS_URS_2023_01/985511119" TargetMode="External" /><Relationship Id="rId59" Type="http://schemas.openxmlformats.org/officeDocument/2006/relationships/hyperlink" Target="https://podminky.urs.cz/item/CS_URS_2023_01/985513111" TargetMode="External" /><Relationship Id="rId60" Type="http://schemas.openxmlformats.org/officeDocument/2006/relationships/hyperlink" Target="https://podminky.urs.cz/item/CS_URS_2023_01/985562111" TargetMode="External" /><Relationship Id="rId61" Type="http://schemas.openxmlformats.org/officeDocument/2006/relationships/hyperlink" Target="https://podminky.urs.cz/item/CS_URS_2023_01/985564124" TargetMode="External" /><Relationship Id="rId62" Type="http://schemas.openxmlformats.org/officeDocument/2006/relationships/hyperlink" Target="https://podminky.urs.cz/item/CS_URS_2023_01/997013501" TargetMode="External" /><Relationship Id="rId63" Type="http://schemas.openxmlformats.org/officeDocument/2006/relationships/hyperlink" Target="https://podminky.urs.cz/item/CS_URS_2023_01/997013509" TargetMode="External" /><Relationship Id="rId64" Type="http://schemas.openxmlformats.org/officeDocument/2006/relationships/hyperlink" Target="https://podminky.urs.cz/item/CS_URS_2023_01/997013861" TargetMode="External" /><Relationship Id="rId65" Type="http://schemas.openxmlformats.org/officeDocument/2006/relationships/hyperlink" Target="https://podminky.urs.cz/item/CS_URS_2023_01/997013862" TargetMode="External" /><Relationship Id="rId66" Type="http://schemas.openxmlformats.org/officeDocument/2006/relationships/hyperlink" Target="https://podminky.urs.cz/item/CS_URS_2023_01/997013873" TargetMode="External" /><Relationship Id="rId67" Type="http://schemas.openxmlformats.org/officeDocument/2006/relationships/hyperlink" Target="https://podminky.urs.cz/item/CS_URS_2023_01/997221875" TargetMode="External" /><Relationship Id="rId68" Type="http://schemas.openxmlformats.org/officeDocument/2006/relationships/hyperlink" Target="https://podminky.urs.cz/item/CS_URS_2023_01/998004011" TargetMode="External" /><Relationship Id="rId6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1503000" TargetMode="External" /><Relationship Id="rId2" Type="http://schemas.openxmlformats.org/officeDocument/2006/relationships/hyperlink" Target="https://podminky.urs.cz/item/CS_URS_2023_01/012002000" TargetMode="External" /><Relationship Id="rId3" Type="http://schemas.openxmlformats.org/officeDocument/2006/relationships/hyperlink" Target="https://podminky.urs.cz/item/CS_URS_2023_01/013002000" TargetMode="External" /><Relationship Id="rId4" Type="http://schemas.openxmlformats.org/officeDocument/2006/relationships/hyperlink" Target="https://podminky.urs.cz/item/CS_URS_2023_01/030001000" TargetMode="External" /><Relationship Id="rId5" Type="http://schemas.openxmlformats.org/officeDocument/2006/relationships/hyperlink" Target="https://podminky.urs.cz/item/CS_URS_2023_01/034103000" TargetMode="External" /><Relationship Id="rId6" Type="http://schemas.openxmlformats.org/officeDocument/2006/relationships/hyperlink" Target="https://podminky.urs.cz/item/CS_URS_2023_01/034303000" TargetMode="External" /><Relationship Id="rId7" Type="http://schemas.openxmlformats.org/officeDocument/2006/relationships/hyperlink" Target="https://podminky.urs.cz/item/CS_URS_2023_01/034603000" TargetMode="External" /><Relationship Id="rId8" Type="http://schemas.openxmlformats.org/officeDocument/2006/relationships/hyperlink" Target="https://podminky.urs.cz/item/CS_URS_2023_01/041002000" TargetMode="External" /><Relationship Id="rId9" Type="http://schemas.openxmlformats.org/officeDocument/2006/relationships/hyperlink" Target="https://podminky.urs.cz/item/CS_URS_2023_01/043002000" TargetMode="Externa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8" t="s">
        <v>14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23"/>
      <c r="AQ5" s="23"/>
      <c r="AR5" s="21"/>
      <c r="BE5" s="325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30" t="s">
        <v>17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23"/>
      <c r="AQ6" s="23"/>
      <c r="AR6" s="21"/>
      <c r="BE6" s="326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6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6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6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6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6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6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26"/>
      <c r="BS13" s="18" t="s">
        <v>6</v>
      </c>
    </row>
    <row r="14" spans="2:71" ht="12.75">
      <c r="B14" s="22"/>
      <c r="C14" s="23"/>
      <c r="D14" s="23"/>
      <c r="E14" s="331" t="s">
        <v>30</v>
      </c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26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6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6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6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6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6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6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6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6"/>
    </row>
    <row r="23" spans="2:57" s="1" customFormat="1" ht="47.25" customHeight="1">
      <c r="B23" s="22"/>
      <c r="C23" s="23"/>
      <c r="D23" s="23"/>
      <c r="E23" s="333" t="s">
        <v>37</v>
      </c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23"/>
      <c r="AP23" s="23"/>
      <c r="AQ23" s="23"/>
      <c r="AR23" s="21"/>
      <c r="BE23" s="326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6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6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4">
        <f>ROUND(AG54,2)</f>
        <v>0</v>
      </c>
      <c r="AL26" s="335"/>
      <c r="AM26" s="335"/>
      <c r="AN26" s="335"/>
      <c r="AO26" s="335"/>
      <c r="AP26" s="37"/>
      <c r="AQ26" s="37"/>
      <c r="AR26" s="40"/>
      <c r="BE26" s="326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6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6" t="s">
        <v>39</v>
      </c>
      <c r="M28" s="336"/>
      <c r="N28" s="336"/>
      <c r="O28" s="336"/>
      <c r="P28" s="336"/>
      <c r="Q28" s="37"/>
      <c r="R28" s="37"/>
      <c r="S28" s="37"/>
      <c r="T28" s="37"/>
      <c r="U28" s="37"/>
      <c r="V28" s="37"/>
      <c r="W28" s="336" t="s">
        <v>40</v>
      </c>
      <c r="X28" s="336"/>
      <c r="Y28" s="336"/>
      <c r="Z28" s="336"/>
      <c r="AA28" s="336"/>
      <c r="AB28" s="336"/>
      <c r="AC28" s="336"/>
      <c r="AD28" s="336"/>
      <c r="AE28" s="336"/>
      <c r="AF28" s="37"/>
      <c r="AG28" s="37"/>
      <c r="AH28" s="37"/>
      <c r="AI28" s="37"/>
      <c r="AJ28" s="37"/>
      <c r="AK28" s="336" t="s">
        <v>41</v>
      </c>
      <c r="AL28" s="336"/>
      <c r="AM28" s="336"/>
      <c r="AN28" s="336"/>
      <c r="AO28" s="336"/>
      <c r="AP28" s="37"/>
      <c r="AQ28" s="37"/>
      <c r="AR28" s="40"/>
      <c r="BE28" s="326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39">
        <v>0.21</v>
      </c>
      <c r="M29" s="338"/>
      <c r="N29" s="338"/>
      <c r="O29" s="338"/>
      <c r="P29" s="338"/>
      <c r="Q29" s="42"/>
      <c r="R29" s="42"/>
      <c r="S29" s="42"/>
      <c r="T29" s="42"/>
      <c r="U29" s="42"/>
      <c r="V29" s="42"/>
      <c r="W29" s="337">
        <f>ROUND(AZ54,2)</f>
        <v>0</v>
      </c>
      <c r="X29" s="338"/>
      <c r="Y29" s="338"/>
      <c r="Z29" s="338"/>
      <c r="AA29" s="338"/>
      <c r="AB29" s="338"/>
      <c r="AC29" s="338"/>
      <c r="AD29" s="338"/>
      <c r="AE29" s="338"/>
      <c r="AF29" s="42"/>
      <c r="AG29" s="42"/>
      <c r="AH29" s="42"/>
      <c r="AI29" s="42"/>
      <c r="AJ29" s="42"/>
      <c r="AK29" s="337">
        <f>ROUND(AV54,2)</f>
        <v>0</v>
      </c>
      <c r="AL29" s="338"/>
      <c r="AM29" s="338"/>
      <c r="AN29" s="338"/>
      <c r="AO29" s="338"/>
      <c r="AP29" s="42"/>
      <c r="AQ29" s="42"/>
      <c r="AR29" s="43"/>
      <c r="BE29" s="327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39">
        <v>0.15</v>
      </c>
      <c r="M30" s="338"/>
      <c r="N30" s="338"/>
      <c r="O30" s="338"/>
      <c r="P30" s="338"/>
      <c r="Q30" s="42"/>
      <c r="R30" s="42"/>
      <c r="S30" s="42"/>
      <c r="T30" s="42"/>
      <c r="U30" s="42"/>
      <c r="V30" s="42"/>
      <c r="W30" s="337">
        <f>ROUND(BA54,2)</f>
        <v>0</v>
      </c>
      <c r="X30" s="338"/>
      <c r="Y30" s="338"/>
      <c r="Z30" s="338"/>
      <c r="AA30" s="338"/>
      <c r="AB30" s="338"/>
      <c r="AC30" s="338"/>
      <c r="AD30" s="338"/>
      <c r="AE30" s="338"/>
      <c r="AF30" s="42"/>
      <c r="AG30" s="42"/>
      <c r="AH30" s="42"/>
      <c r="AI30" s="42"/>
      <c r="AJ30" s="42"/>
      <c r="AK30" s="337">
        <f>ROUND(AW54,2)</f>
        <v>0</v>
      </c>
      <c r="AL30" s="338"/>
      <c r="AM30" s="338"/>
      <c r="AN30" s="338"/>
      <c r="AO30" s="338"/>
      <c r="AP30" s="42"/>
      <c r="AQ30" s="42"/>
      <c r="AR30" s="43"/>
      <c r="BE30" s="327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39">
        <v>0.21</v>
      </c>
      <c r="M31" s="338"/>
      <c r="N31" s="338"/>
      <c r="O31" s="338"/>
      <c r="P31" s="338"/>
      <c r="Q31" s="42"/>
      <c r="R31" s="42"/>
      <c r="S31" s="42"/>
      <c r="T31" s="42"/>
      <c r="U31" s="42"/>
      <c r="V31" s="42"/>
      <c r="W31" s="337">
        <f>ROUND(BB54,2)</f>
        <v>0</v>
      </c>
      <c r="X31" s="338"/>
      <c r="Y31" s="338"/>
      <c r="Z31" s="338"/>
      <c r="AA31" s="338"/>
      <c r="AB31" s="338"/>
      <c r="AC31" s="338"/>
      <c r="AD31" s="338"/>
      <c r="AE31" s="338"/>
      <c r="AF31" s="42"/>
      <c r="AG31" s="42"/>
      <c r="AH31" s="42"/>
      <c r="AI31" s="42"/>
      <c r="AJ31" s="42"/>
      <c r="AK31" s="337">
        <v>0</v>
      </c>
      <c r="AL31" s="338"/>
      <c r="AM31" s="338"/>
      <c r="AN31" s="338"/>
      <c r="AO31" s="338"/>
      <c r="AP31" s="42"/>
      <c r="AQ31" s="42"/>
      <c r="AR31" s="43"/>
      <c r="BE31" s="327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39">
        <v>0.15</v>
      </c>
      <c r="M32" s="338"/>
      <c r="N32" s="338"/>
      <c r="O32" s="338"/>
      <c r="P32" s="338"/>
      <c r="Q32" s="42"/>
      <c r="R32" s="42"/>
      <c r="S32" s="42"/>
      <c r="T32" s="42"/>
      <c r="U32" s="42"/>
      <c r="V32" s="42"/>
      <c r="W32" s="337">
        <f>ROUND(BC54,2)</f>
        <v>0</v>
      </c>
      <c r="X32" s="338"/>
      <c r="Y32" s="338"/>
      <c r="Z32" s="338"/>
      <c r="AA32" s="338"/>
      <c r="AB32" s="338"/>
      <c r="AC32" s="338"/>
      <c r="AD32" s="338"/>
      <c r="AE32" s="338"/>
      <c r="AF32" s="42"/>
      <c r="AG32" s="42"/>
      <c r="AH32" s="42"/>
      <c r="AI32" s="42"/>
      <c r="AJ32" s="42"/>
      <c r="AK32" s="337">
        <v>0</v>
      </c>
      <c r="AL32" s="338"/>
      <c r="AM32" s="338"/>
      <c r="AN32" s="338"/>
      <c r="AO32" s="338"/>
      <c r="AP32" s="42"/>
      <c r="AQ32" s="42"/>
      <c r="AR32" s="43"/>
      <c r="BE32" s="327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39">
        <v>0</v>
      </c>
      <c r="M33" s="338"/>
      <c r="N33" s="338"/>
      <c r="O33" s="338"/>
      <c r="P33" s="338"/>
      <c r="Q33" s="42"/>
      <c r="R33" s="42"/>
      <c r="S33" s="42"/>
      <c r="T33" s="42"/>
      <c r="U33" s="42"/>
      <c r="V33" s="42"/>
      <c r="W33" s="337">
        <f>ROUND(BD54,2)</f>
        <v>0</v>
      </c>
      <c r="X33" s="338"/>
      <c r="Y33" s="338"/>
      <c r="Z33" s="338"/>
      <c r="AA33" s="338"/>
      <c r="AB33" s="338"/>
      <c r="AC33" s="338"/>
      <c r="AD33" s="338"/>
      <c r="AE33" s="338"/>
      <c r="AF33" s="42"/>
      <c r="AG33" s="42"/>
      <c r="AH33" s="42"/>
      <c r="AI33" s="42"/>
      <c r="AJ33" s="42"/>
      <c r="AK33" s="337">
        <v>0</v>
      </c>
      <c r="AL33" s="338"/>
      <c r="AM33" s="338"/>
      <c r="AN33" s="338"/>
      <c r="AO33" s="338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40" t="s">
        <v>50</v>
      </c>
      <c r="Y35" s="341"/>
      <c r="Z35" s="341"/>
      <c r="AA35" s="341"/>
      <c r="AB35" s="341"/>
      <c r="AC35" s="46"/>
      <c r="AD35" s="46"/>
      <c r="AE35" s="46"/>
      <c r="AF35" s="46"/>
      <c r="AG35" s="46"/>
      <c r="AH35" s="46"/>
      <c r="AI35" s="46"/>
      <c r="AJ35" s="46"/>
      <c r="AK35" s="342">
        <f>SUM(AK26:AK33)</f>
        <v>0</v>
      </c>
      <c r="AL35" s="341"/>
      <c r="AM35" s="341"/>
      <c r="AN35" s="341"/>
      <c r="AO35" s="343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21_361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4" t="str">
        <f>K6</f>
        <v>Bílina, Sanace skalního masivu v Teplické ulici - aktualizace PD_revize 2</v>
      </c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Teplická ulice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6" t="str">
        <f>IF(AN8="","",AN8)</f>
        <v>28. 4. 2023</v>
      </c>
      <c r="AN47" s="346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Městský úřad Bílina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47" t="str">
        <f>IF(E17="","",E17)</f>
        <v>AZ Consult spol. s r.o.</v>
      </c>
      <c r="AN49" s="348"/>
      <c r="AO49" s="348"/>
      <c r="AP49" s="348"/>
      <c r="AQ49" s="37"/>
      <c r="AR49" s="40"/>
      <c r="AS49" s="349" t="s">
        <v>52</v>
      </c>
      <c r="AT49" s="350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47" t="str">
        <f>IF(E20="","",E20)</f>
        <v>Dagmar Sedláčková</v>
      </c>
      <c r="AN50" s="348"/>
      <c r="AO50" s="348"/>
      <c r="AP50" s="348"/>
      <c r="AQ50" s="37"/>
      <c r="AR50" s="40"/>
      <c r="AS50" s="351"/>
      <c r="AT50" s="352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3"/>
      <c r="AT51" s="354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55" t="s">
        <v>53</v>
      </c>
      <c r="D52" s="356"/>
      <c r="E52" s="356"/>
      <c r="F52" s="356"/>
      <c r="G52" s="356"/>
      <c r="H52" s="67"/>
      <c r="I52" s="357" t="s">
        <v>54</v>
      </c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8" t="s">
        <v>55</v>
      </c>
      <c r="AH52" s="356"/>
      <c r="AI52" s="356"/>
      <c r="AJ52" s="356"/>
      <c r="AK52" s="356"/>
      <c r="AL52" s="356"/>
      <c r="AM52" s="356"/>
      <c r="AN52" s="357" t="s">
        <v>56</v>
      </c>
      <c r="AO52" s="356"/>
      <c r="AP52" s="356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2">
        <f>ROUND(SUM(AG55:AG56),2)</f>
        <v>0</v>
      </c>
      <c r="AH54" s="362"/>
      <c r="AI54" s="362"/>
      <c r="AJ54" s="362"/>
      <c r="AK54" s="362"/>
      <c r="AL54" s="362"/>
      <c r="AM54" s="362"/>
      <c r="AN54" s="363">
        <f>SUM(AG54,AT54)</f>
        <v>0</v>
      </c>
      <c r="AO54" s="363"/>
      <c r="AP54" s="363"/>
      <c r="AQ54" s="79" t="s">
        <v>19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16.5" customHeight="1">
      <c r="A55" s="87" t="s">
        <v>76</v>
      </c>
      <c r="B55" s="88"/>
      <c r="C55" s="89"/>
      <c r="D55" s="361" t="s">
        <v>77</v>
      </c>
      <c r="E55" s="361"/>
      <c r="F55" s="361"/>
      <c r="G55" s="361"/>
      <c r="H55" s="361"/>
      <c r="I55" s="90"/>
      <c r="J55" s="361" t="s">
        <v>78</v>
      </c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59">
        <f>'SO 01 - Sanace skalního m...'!J30</f>
        <v>0</v>
      </c>
      <c r="AH55" s="360"/>
      <c r="AI55" s="360"/>
      <c r="AJ55" s="360"/>
      <c r="AK55" s="360"/>
      <c r="AL55" s="360"/>
      <c r="AM55" s="360"/>
      <c r="AN55" s="359">
        <f>SUM(AG55,AT55)</f>
        <v>0</v>
      </c>
      <c r="AO55" s="360"/>
      <c r="AP55" s="360"/>
      <c r="AQ55" s="91" t="s">
        <v>79</v>
      </c>
      <c r="AR55" s="92"/>
      <c r="AS55" s="93">
        <v>0</v>
      </c>
      <c r="AT55" s="94">
        <f>ROUND(SUM(AV55:AW55),2)</f>
        <v>0</v>
      </c>
      <c r="AU55" s="95">
        <f>'SO 01 - Sanace skalního m...'!P88</f>
        <v>0</v>
      </c>
      <c r="AV55" s="94">
        <f>'SO 01 - Sanace skalního m...'!J33</f>
        <v>0</v>
      </c>
      <c r="AW55" s="94">
        <f>'SO 01 - Sanace skalního m...'!J34</f>
        <v>0</v>
      </c>
      <c r="AX55" s="94">
        <f>'SO 01 - Sanace skalního m...'!J35</f>
        <v>0</v>
      </c>
      <c r="AY55" s="94">
        <f>'SO 01 - Sanace skalního m...'!J36</f>
        <v>0</v>
      </c>
      <c r="AZ55" s="94">
        <f>'SO 01 - Sanace skalního m...'!F33</f>
        <v>0</v>
      </c>
      <c r="BA55" s="94">
        <f>'SO 01 - Sanace skalního m...'!F34</f>
        <v>0</v>
      </c>
      <c r="BB55" s="94">
        <f>'SO 01 - Sanace skalního m...'!F35</f>
        <v>0</v>
      </c>
      <c r="BC55" s="94">
        <f>'SO 01 - Sanace skalního m...'!F36</f>
        <v>0</v>
      </c>
      <c r="BD55" s="96">
        <f>'SO 01 - Sanace skalního m...'!F37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1" s="7" customFormat="1" ht="16.5" customHeight="1">
      <c r="A56" s="87" t="s">
        <v>76</v>
      </c>
      <c r="B56" s="88"/>
      <c r="C56" s="89"/>
      <c r="D56" s="361" t="s">
        <v>83</v>
      </c>
      <c r="E56" s="361"/>
      <c r="F56" s="361"/>
      <c r="G56" s="361"/>
      <c r="H56" s="361"/>
      <c r="I56" s="90"/>
      <c r="J56" s="361" t="s">
        <v>84</v>
      </c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59">
        <f>'VON - Vedlejší a ostatní ...'!J30</f>
        <v>0</v>
      </c>
      <c r="AH56" s="360"/>
      <c r="AI56" s="360"/>
      <c r="AJ56" s="360"/>
      <c r="AK56" s="360"/>
      <c r="AL56" s="360"/>
      <c r="AM56" s="360"/>
      <c r="AN56" s="359">
        <f>SUM(AG56,AT56)</f>
        <v>0</v>
      </c>
      <c r="AO56" s="360"/>
      <c r="AP56" s="360"/>
      <c r="AQ56" s="91" t="s">
        <v>83</v>
      </c>
      <c r="AR56" s="92"/>
      <c r="AS56" s="98">
        <v>0</v>
      </c>
      <c r="AT56" s="99">
        <f>ROUND(SUM(AV56:AW56),2)</f>
        <v>0</v>
      </c>
      <c r="AU56" s="100">
        <f>'VON - Vedlejší a ostatní ...'!P84</f>
        <v>0</v>
      </c>
      <c r="AV56" s="99">
        <f>'VON - Vedlejší a ostatní ...'!J33</f>
        <v>0</v>
      </c>
      <c r="AW56" s="99">
        <f>'VON - Vedlejší a ostatní ...'!J34</f>
        <v>0</v>
      </c>
      <c r="AX56" s="99">
        <f>'VON - Vedlejší a ostatní ...'!J35</f>
        <v>0</v>
      </c>
      <c r="AY56" s="99">
        <f>'VON - Vedlejší a ostatní ...'!J36</f>
        <v>0</v>
      </c>
      <c r="AZ56" s="99">
        <f>'VON - Vedlejší a ostatní ...'!F33</f>
        <v>0</v>
      </c>
      <c r="BA56" s="99">
        <f>'VON - Vedlejší a ostatní ...'!F34</f>
        <v>0</v>
      </c>
      <c r="BB56" s="99">
        <f>'VON - Vedlejší a ostatní ...'!F35</f>
        <v>0</v>
      </c>
      <c r="BC56" s="99">
        <f>'VON - Vedlejší a ostatní ...'!F36</f>
        <v>0</v>
      </c>
      <c r="BD56" s="101">
        <f>'VON - Vedlejší a ostatní ...'!F37</f>
        <v>0</v>
      </c>
      <c r="BT56" s="97" t="s">
        <v>80</v>
      </c>
      <c r="BV56" s="97" t="s">
        <v>74</v>
      </c>
      <c r="BW56" s="97" t="s">
        <v>85</v>
      </c>
      <c r="BX56" s="97" t="s">
        <v>5</v>
      </c>
      <c r="CL56" s="97" t="s">
        <v>19</v>
      </c>
      <c r="CM56" s="97" t="s">
        <v>82</v>
      </c>
    </row>
    <row r="57" spans="1:57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2" customFormat="1" ht="6.9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vPR8tZQpHg+j/90dfiXnZF4bmmJu6y2vXRdrIzoMf7vjCflIelyGjswt9NyYE0JrIyQclTJZ9DA1JB/nM4ZqiA==" saltValue="8nAmSyI0EOfunxR8y0Vdam49Qlx+hd7rxFtzDtAsr4WASXGOnLOBHSvUzKY10aq5jZzoQ1ImbZeNCBXx02+cx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Sanace skalního m...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18" t="s">
        <v>81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86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Bílina, Sanace skalního masivu v Teplické ulici - aktualizace PD_revize 2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87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88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28. 4. 2023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ROUND(J88,2)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ROUND((SUM(BE88:BE363)),2)</f>
        <v>0</v>
      </c>
      <c r="G33" s="35"/>
      <c r="H33" s="35"/>
      <c r="I33" s="119">
        <v>0.21</v>
      </c>
      <c r="J33" s="118">
        <f>ROUND(((SUM(BE88:BE363))*I33),2)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ROUND((SUM(BF88:BF363)),2)</f>
        <v>0</v>
      </c>
      <c r="G34" s="35"/>
      <c r="H34" s="35"/>
      <c r="I34" s="119">
        <v>0.15</v>
      </c>
      <c r="J34" s="118">
        <f>ROUND(((SUM(BF88:BF363))*I34),2)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ROUND((SUM(BG88:BG363)),2)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ROUND((SUM(BH88:BH363)),2)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ROUND((SUM(BI88:BI363)),2)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Bílina, Sanace skalního masivu v Teplické ulici - aktualizace PD_revize 2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87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4" t="str">
        <f>E9</f>
        <v>SO 01 - Sanace skalního masivu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Teplická ulice</v>
      </c>
      <c r="G52" s="37"/>
      <c r="H52" s="37"/>
      <c r="I52" s="30" t="s">
        <v>23</v>
      </c>
      <c r="J52" s="60" t="str">
        <f>IF(J12="","",J12)</f>
        <v>28. 4. 2023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Městský úřad Bílina</v>
      </c>
      <c r="G54" s="37"/>
      <c r="H54" s="37"/>
      <c r="I54" s="30" t="s">
        <v>31</v>
      </c>
      <c r="J54" s="33" t="str">
        <f>E21</f>
        <v>AZ Consult spol. s 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Dagmar Sedláčková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90</v>
      </c>
      <c r="D57" s="132"/>
      <c r="E57" s="132"/>
      <c r="F57" s="132"/>
      <c r="G57" s="132"/>
      <c r="H57" s="132"/>
      <c r="I57" s="132"/>
      <c r="J57" s="133" t="s">
        <v>91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J88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92</v>
      </c>
    </row>
    <row r="60" spans="2:12" s="9" customFormat="1" ht="24.95" customHeight="1">
      <c r="B60" s="135"/>
      <c r="C60" s="136"/>
      <c r="D60" s="137" t="s">
        <v>93</v>
      </c>
      <c r="E60" s="138"/>
      <c r="F60" s="138"/>
      <c r="G60" s="138"/>
      <c r="H60" s="138"/>
      <c r="I60" s="138"/>
      <c r="J60" s="139">
        <f>J89</f>
        <v>0</v>
      </c>
      <c r="K60" s="136"/>
      <c r="L60" s="140"/>
    </row>
    <row r="61" spans="2:12" s="10" customFormat="1" ht="19.9" customHeight="1">
      <c r="B61" s="141"/>
      <c r="C61" s="142"/>
      <c r="D61" s="143" t="s">
        <v>94</v>
      </c>
      <c r="E61" s="144"/>
      <c r="F61" s="144"/>
      <c r="G61" s="144"/>
      <c r="H61" s="144"/>
      <c r="I61" s="144"/>
      <c r="J61" s="145">
        <f>J90</f>
        <v>0</v>
      </c>
      <c r="K61" s="142"/>
      <c r="L61" s="146"/>
    </row>
    <row r="62" spans="2:12" s="10" customFormat="1" ht="19.9" customHeight="1">
      <c r="B62" s="141"/>
      <c r="C62" s="142"/>
      <c r="D62" s="143" t="s">
        <v>95</v>
      </c>
      <c r="E62" s="144"/>
      <c r="F62" s="144"/>
      <c r="G62" s="144"/>
      <c r="H62" s="144"/>
      <c r="I62" s="144"/>
      <c r="J62" s="145">
        <f>J207</f>
        <v>0</v>
      </c>
      <c r="K62" s="142"/>
      <c r="L62" s="146"/>
    </row>
    <row r="63" spans="2:12" s="10" customFormat="1" ht="19.9" customHeight="1">
      <c r="B63" s="141"/>
      <c r="C63" s="142"/>
      <c r="D63" s="143" t="s">
        <v>96</v>
      </c>
      <c r="E63" s="144"/>
      <c r="F63" s="144"/>
      <c r="G63" s="144"/>
      <c r="H63" s="144"/>
      <c r="I63" s="144"/>
      <c r="J63" s="145">
        <f>J239</f>
        <v>0</v>
      </c>
      <c r="K63" s="142"/>
      <c r="L63" s="146"/>
    </row>
    <row r="64" spans="2:12" s="10" customFormat="1" ht="19.9" customHeight="1">
      <c r="B64" s="141"/>
      <c r="C64" s="142"/>
      <c r="D64" s="143" t="s">
        <v>97</v>
      </c>
      <c r="E64" s="144"/>
      <c r="F64" s="144"/>
      <c r="G64" s="144"/>
      <c r="H64" s="144"/>
      <c r="I64" s="144"/>
      <c r="J64" s="145">
        <f>J252</f>
        <v>0</v>
      </c>
      <c r="K64" s="142"/>
      <c r="L64" s="146"/>
    </row>
    <row r="65" spans="2:12" s="10" customFormat="1" ht="19.9" customHeight="1">
      <c r="B65" s="141"/>
      <c r="C65" s="142"/>
      <c r="D65" s="143" t="s">
        <v>98</v>
      </c>
      <c r="E65" s="144"/>
      <c r="F65" s="144"/>
      <c r="G65" s="144"/>
      <c r="H65" s="144"/>
      <c r="I65" s="144"/>
      <c r="J65" s="145">
        <f>J256</f>
        <v>0</v>
      </c>
      <c r="K65" s="142"/>
      <c r="L65" s="146"/>
    </row>
    <row r="66" spans="2:12" s="10" customFormat="1" ht="19.9" customHeight="1">
      <c r="B66" s="141"/>
      <c r="C66" s="142"/>
      <c r="D66" s="143" t="s">
        <v>99</v>
      </c>
      <c r="E66" s="144"/>
      <c r="F66" s="144"/>
      <c r="G66" s="144"/>
      <c r="H66" s="144"/>
      <c r="I66" s="144"/>
      <c r="J66" s="145">
        <f>J263</f>
        <v>0</v>
      </c>
      <c r="K66" s="142"/>
      <c r="L66" s="146"/>
    </row>
    <row r="67" spans="2:12" s="10" customFormat="1" ht="19.9" customHeight="1">
      <c r="B67" s="141"/>
      <c r="C67" s="142"/>
      <c r="D67" s="143" t="s">
        <v>100</v>
      </c>
      <c r="E67" s="144"/>
      <c r="F67" s="144"/>
      <c r="G67" s="144"/>
      <c r="H67" s="144"/>
      <c r="I67" s="144"/>
      <c r="J67" s="145">
        <f>J341</f>
        <v>0</v>
      </c>
      <c r="K67" s="142"/>
      <c r="L67" s="146"/>
    </row>
    <row r="68" spans="2:12" s="10" customFormat="1" ht="19.9" customHeight="1">
      <c r="B68" s="141"/>
      <c r="C68" s="142"/>
      <c r="D68" s="143" t="s">
        <v>101</v>
      </c>
      <c r="E68" s="144"/>
      <c r="F68" s="144"/>
      <c r="G68" s="144"/>
      <c r="H68" s="144"/>
      <c r="I68" s="144"/>
      <c r="J68" s="145">
        <f>J361</f>
        <v>0</v>
      </c>
      <c r="K68" s="142"/>
      <c r="L68" s="146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102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72" t="str">
        <f>E7</f>
        <v>Bílina, Sanace skalního masivu v Teplické ulici - aktualizace PD_revize 2</v>
      </c>
      <c r="F78" s="373"/>
      <c r="G78" s="373"/>
      <c r="H78" s="373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87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44" t="str">
        <f>E9</f>
        <v>SO 01 - Sanace skalního masivu</v>
      </c>
      <c r="F80" s="374"/>
      <c r="G80" s="374"/>
      <c r="H80" s="374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21</v>
      </c>
      <c r="D82" s="37"/>
      <c r="E82" s="37"/>
      <c r="F82" s="28" t="str">
        <f>F12</f>
        <v>Teplická ulice</v>
      </c>
      <c r="G82" s="37"/>
      <c r="H82" s="37"/>
      <c r="I82" s="30" t="s">
        <v>23</v>
      </c>
      <c r="J82" s="60" t="str">
        <f>IF(J12="","",J12)</f>
        <v>28. 4. 2023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5.7" customHeight="1">
      <c r="A84" s="35"/>
      <c r="B84" s="36"/>
      <c r="C84" s="30" t="s">
        <v>25</v>
      </c>
      <c r="D84" s="37"/>
      <c r="E84" s="37"/>
      <c r="F84" s="28" t="str">
        <f>E15</f>
        <v>Městský úřad Bílina</v>
      </c>
      <c r="G84" s="37"/>
      <c r="H84" s="37"/>
      <c r="I84" s="30" t="s">
        <v>31</v>
      </c>
      <c r="J84" s="33" t="str">
        <f>E21</f>
        <v>AZ Consult spol. s r.o.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29</v>
      </c>
      <c r="D85" s="37"/>
      <c r="E85" s="37"/>
      <c r="F85" s="28" t="str">
        <f>IF(E18="","",E18)</f>
        <v>Vyplň údaj</v>
      </c>
      <c r="G85" s="37"/>
      <c r="H85" s="37"/>
      <c r="I85" s="30" t="s">
        <v>34</v>
      </c>
      <c r="J85" s="33" t="str">
        <f>E24</f>
        <v>Dagmar Sedláčková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47"/>
      <c r="B87" s="148"/>
      <c r="C87" s="149" t="s">
        <v>103</v>
      </c>
      <c r="D87" s="150" t="s">
        <v>57</v>
      </c>
      <c r="E87" s="150" t="s">
        <v>53</v>
      </c>
      <c r="F87" s="150" t="s">
        <v>54</v>
      </c>
      <c r="G87" s="150" t="s">
        <v>104</v>
      </c>
      <c r="H87" s="150" t="s">
        <v>105</v>
      </c>
      <c r="I87" s="150" t="s">
        <v>106</v>
      </c>
      <c r="J87" s="150" t="s">
        <v>91</v>
      </c>
      <c r="K87" s="151" t="s">
        <v>107</v>
      </c>
      <c r="L87" s="152"/>
      <c r="M87" s="69" t="s">
        <v>19</v>
      </c>
      <c r="N87" s="70" t="s">
        <v>42</v>
      </c>
      <c r="O87" s="70" t="s">
        <v>108</v>
      </c>
      <c r="P87" s="70" t="s">
        <v>109</v>
      </c>
      <c r="Q87" s="70" t="s">
        <v>110</v>
      </c>
      <c r="R87" s="70" t="s">
        <v>111</v>
      </c>
      <c r="S87" s="70" t="s">
        <v>112</v>
      </c>
      <c r="T87" s="71" t="s">
        <v>113</v>
      </c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</row>
    <row r="88" spans="1:63" s="2" customFormat="1" ht="22.9" customHeight="1">
      <c r="A88" s="35"/>
      <c r="B88" s="36"/>
      <c r="C88" s="76" t="s">
        <v>114</v>
      </c>
      <c r="D88" s="37"/>
      <c r="E88" s="37"/>
      <c r="F88" s="37"/>
      <c r="G88" s="37"/>
      <c r="H88" s="37"/>
      <c r="I88" s="37"/>
      <c r="J88" s="153">
        <f>BK88</f>
        <v>0</v>
      </c>
      <c r="K88" s="37"/>
      <c r="L88" s="40"/>
      <c r="M88" s="72"/>
      <c r="N88" s="154"/>
      <c r="O88" s="73"/>
      <c r="P88" s="155">
        <f>P89</f>
        <v>0</v>
      </c>
      <c r="Q88" s="73"/>
      <c r="R88" s="155">
        <f>R89</f>
        <v>104.53139417</v>
      </c>
      <c r="S88" s="73"/>
      <c r="T88" s="156">
        <f>T89</f>
        <v>311.40396999999996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71</v>
      </c>
      <c r="AU88" s="18" t="s">
        <v>92</v>
      </c>
      <c r="BK88" s="157">
        <f>BK89</f>
        <v>0</v>
      </c>
    </row>
    <row r="89" spans="2:63" s="12" customFormat="1" ht="25.9" customHeight="1">
      <c r="B89" s="158"/>
      <c r="C89" s="159"/>
      <c r="D89" s="160" t="s">
        <v>71</v>
      </c>
      <c r="E89" s="161" t="s">
        <v>115</v>
      </c>
      <c r="F89" s="161" t="s">
        <v>116</v>
      </c>
      <c r="G89" s="159"/>
      <c r="H89" s="159"/>
      <c r="I89" s="162"/>
      <c r="J89" s="163">
        <f>BK89</f>
        <v>0</v>
      </c>
      <c r="K89" s="159"/>
      <c r="L89" s="164"/>
      <c r="M89" s="165"/>
      <c r="N89" s="166"/>
      <c r="O89" s="166"/>
      <c r="P89" s="167">
        <f>P90+P207+P239+P252+P256+P263+P341+P361</f>
        <v>0</v>
      </c>
      <c r="Q89" s="166"/>
      <c r="R89" s="167">
        <f>R90+R207+R239+R252+R256+R263+R341+R361</f>
        <v>104.53139417</v>
      </c>
      <c r="S89" s="166"/>
      <c r="T89" s="168">
        <f>T90+T207+T239+T252+T256+T263+T341+T361</f>
        <v>311.40396999999996</v>
      </c>
      <c r="AR89" s="169" t="s">
        <v>80</v>
      </c>
      <c r="AT89" s="170" t="s">
        <v>71</v>
      </c>
      <c r="AU89" s="170" t="s">
        <v>72</v>
      </c>
      <c r="AY89" s="169" t="s">
        <v>117</v>
      </c>
      <c r="BK89" s="171">
        <f>BK90+BK207+BK239+BK252+BK256+BK263+BK341+BK361</f>
        <v>0</v>
      </c>
    </row>
    <row r="90" spans="2:63" s="12" customFormat="1" ht="22.9" customHeight="1">
      <c r="B90" s="158"/>
      <c r="C90" s="159"/>
      <c r="D90" s="160" t="s">
        <v>71</v>
      </c>
      <c r="E90" s="172" t="s">
        <v>80</v>
      </c>
      <c r="F90" s="172" t="s">
        <v>118</v>
      </c>
      <c r="G90" s="159"/>
      <c r="H90" s="159"/>
      <c r="I90" s="162"/>
      <c r="J90" s="173">
        <f>BK90</f>
        <v>0</v>
      </c>
      <c r="K90" s="159"/>
      <c r="L90" s="164"/>
      <c r="M90" s="165"/>
      <c r="N90" s="166"/>
      <c r="O90" s="166"/>
      <c r="P90" s="167">
        <f>SUM(P91:P206)</f>
        <v>0</v>
      </c>
      <c r="Q90" s="166"/>
      <c r="R90" s="167">
        <f>SUM(R91:R206)</f>
        <v>29.93997952</v>
      </c>
      <c r="S90" s="166"/>
      <c r="T90" s="168">
        <f>SUM(T91:T206)</f>
        <v>114.75</v>
      </c>
      <c r="AR90" s="169" t="s">
        <v>80</v>
      </c>
      <c r="AT90" s="170" t="s">
        <v>71</v>
      </c>
      <c r="AU90" s="170" t="s">
        <v>80</v>
      </c>
      <c r="AY90" s="169" t="s">
        <v>117</v>
      </c>
      <c r="BK90" s="171">
        <f>SUM(BK91:BK206)</f>
        <v>0</v>
      </c>
    </row>
    <row r="91" spans="1:65" s="2" customFormat="1" ht="37.9" customHeight="1">
      <c r="A91" s="35"/>
      <c r="B91" s="36"/>
      <c r="C91" s="174" t="s">
        <v>80</v>
      </c>
      <c r="D91" s="174" t="s">
        <v>119</v>
      </c>
      <c r="E91" s="175" t="s">
        <v>120</v>
      </c>
      <c r="F91" s="176" t="s">
        <v>121</v>
      </c>
      <c r="G91" s="177" t="s">
        <v>122</v>
      </c>
      <c r="H91" s="178">
        <v>225</v>
      </c>
      <c r="I91" s="179"/>
      <c r="J91" s="180">
        <f>ROUND(I91*H91,2)</f>
        <v>0</v>
      </c>
      <c r="K91" s="176" t="s">
        <v>123</v>
      </c>
      <c r="L91" s="40"/>
      <c r="M91" s="181" t="s">
        <v>19</v>
      </c>
      <c r="N91" s="182" t="s">
        <v>43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0.29</v>
      </c>
      <c r="T91" s="184">
        <f>S91*H91</f>
        <v>65.25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124</v>
      </c>
      <c r="AT91" s="185" t="s">
        <v>119</v>
      </c>
      <c r="AU91" s="185" t="s">
        <v>82</v>
      </c>
      <c r="AY91" s="18" t="s">
        <v>117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80</v>
      </c>
      <c r="BK91" s="186">
        <f>ROUND(I91*H91,2)</f>
        <v>0</v>
      </c>
      <c r="BL91" s="18" t="s">
        <v>124</v>
      </c>
      <c r="BM91" s="185" t="s">
        <v>125</v>
      </c>
    </row>
    <row r="92" spans="1:47" s="2" customFormat="1" ht="11.25">
      <c r="A92" s="35"/>
      <c r="B92" s="36"/>
      <c r="C92" s="37"/>
      <c r="D92" s="187" t="s">
        <v>126</v>
      </c>
      <c r="E92" s="37"/>
      <c r="F92" s="188" t="s">
        <v>127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126</v>
      </c>
      <c r="AU92" s="18" t="s">
        <v>82</v>
      </c>
    </row>
    <row r="93" spans="2:51" s="13" customFormat="1" ht="11.25">
      <c r="B93" s="192"/>
      <c r="C93" s="193"/>
      <c r="D93" s="194" t="s">
        <v>128</v>
      </c>
      <c r="E93" s="195" t="s">
        <v>19</v>
      </c>
      <c r="F93" s="196" t="s">
        <v>129</v>
      </c>
      <c r="G93" s="193"/>
      <c r="H93" s="197">
        <v>225</v>
      </c>
      <c r="I93" s="198"/>
      <c r="J93" s="193"/>
      <c r="K93" s="193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128</v>
      </c>
      <c r="AU93" s="203" t="s">
        <v>82</v>
      </c>
      <c r="AV93" s="13" t="s">
        <v>82</v>
      </c>
      <c r="AW93" s="13" t="s">
        <v>33</v>
      </c>
      <c r="AX93" s="13" t="s">
        <v>80</v>
      </c>
      <c r="AY93" s="203" t="s">
        <v>117</v>
      </c>
    </row>
    <row r="94" spans="1:65" s="2" customFormat="1" ht="33" customHeight="1">
      <c r="A94" s="35"/>
      <c r="B94" s="36"/>
      <c r="C94" s="174" t="s">
        <v>82</v>
      </c>
      <c r="D94" s="174" t="s">
        <v>119</v>
      </c>
      <c r="E94" s="175" t="s">
        <v>130</v>
      </c>
      <c r="F94" s="176" t="s">
        <v>131</v>
      </c>
      <c r="G94" s="177" t="s">
        <v>122</v>
      </c>
      <c r="H94" s="178">
        <v>225</v>
      </c>
      <c r="I94" s="179"/>
      <c r="J94" s="180">
        <f>ROUND(I94*H94,2)</f>
        <v>0</v>
      </c>
      <c r="K94" s="176" t="s">
        <v>123</v>
      </c>
      <c r="L94" s="40"/>
      <c r="M94" s="181" t="s">
        <v>19</v>
      </c>
      <c r="N94" s="182" t="s">
        <v>43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0.22</v>
      </c>
      <c r="T94" s="184">
        <f>S94*H94</f>
        <v>49.5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124</v>
      </c>
      <c r="AT94" s="185" t="s">
        <v>119</v>
      </c>
      <c r="AU94" s="185" t="s">
        <v>82</v>
      </c>
      <c r="AY94" s="18" t="s">
        <v>117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80</v>
      </c>
      <c r="BK94" s="186">
        <f>ROUND(I94*H94,2)</f>
        <v>0</v>
      </c>
      <c r="BL94" s="18" t="s">
        <v>124</v>
      </c>
      <c r="BM94" s="185" t="s">
        <v>132</v>
      </c>
    </row>
    <row r="95" spans="1:47" s="2" customFormat="1" ht="11.25">
      <c r="A95" s="35"/>
      <c r="B95" s="36"/>
      <c r="C95" s="37"/>
      <c r="D95" s="187" t="s">
        <v>126</v>
      </c>
      <c r="E95" s="37"/>
      <c r="F95" s="188" t="s">
        <v>133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126</v>
      </c>
      <c r="AU95" s="18" t="s">
        <v>82</v>
      </c>
    </row>
    <row r="96" spans="2:51" s="13" customFormat="1" ht="11.25">
      <c r="B96" s="192"/>
      <c r="C96" s="193"/>
      <c r="D96" s="194" t="s">
        <v>128</v>
      </c>
      <c r="E96" s="195" t="s">
        <v>19</v>
      </c>
      <c r="F96" s="196" t="s">
        <v>134</v>
      </c>
      <c r="G96" s="193"/>
      <c r="H96" s="197">
        <v>225</v>
      </c>
      <c r="I96" s="198"/>
      <c r="J96" s="193"/>
      <c r="K96" s="193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128</v>
      </c>
      <c r="AU96" s="203" t="s">
        <v>82</v>
      </c>
      <c r="AV96" s="13" t="s">
        <v>82</v>
      </c>
      <c r="AW96" s="13" t="s">
        <v>33</v>
      </c>
      <c r="AX96" s="13" t="s">
        <v>80</v>
      </c>
      <c r="AY96" s="203" t="s">
        <v>117</v>
      </c>
    </row>
    <row r="97" spans="1:65" s="2" customFormat="1" ht="24.2" customHeight="1">
      <c r="A97" s="35"/>
      <c r="B97" s="36"/>
      <c r="C97" s="174" t="s">
        <v>135</v>
      </c>
      <c r="D97" s="174" t="s">
        <v>119</v>
      </c>
      <c r="E97" s="175" t="s">
        <v>136</v>
      </c>
      <c r="F97" s="176" t="s">
        <v>137</v>
      </c>
      <c r="G97" s="177" t="s">
        <v>138</v>
      </c>
      <c r="H97" s="178">
        <v>0.25</v>
      </c>
      <c r="I97" s="179"/>
      <c r="J97" s="180">
        <f>ROUND(I97*H97,2)</f>
        <v>0</v>
      </c>
      <c r="K97" s="176" t="s">
        <v>123</v>
      </c>
      <c r="L97" s="40"/>
      <c r="M97" s="181" t="s">
        <v>19</v>
      </c>
      <c r="N97" s="182" t="s">
        <v>43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124</v>
      </c>
      <c r="AT97" s="185" t="s">
        <v>119</v>
      </c>
      <c r="AU97" s="185" t="s">
        <v>82</v>
      </c>
      <c r="AY97" s="18" t="s">
        <v>117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80</v>
      </c>
      <c r="BK97" s="186">
        <f>ROUND(I97*H97,2)</f>
        <v>0</v>
      </c>
      <c r="BL97" s="18" t="s">
        <v>124</v>
      </c>
      <c r="BM97" s="185" t="s">
        <v>139</v>
      </c>
    </row>
    <row r="98" spans="1:47" s="2" customFormat="1" ht="11.25">
      <c r="A98" s="35"/>
      <c r="B98" s="36"/>
      <c r="C98" s="37"/>
      <c r="D98" s="187" t="s">
        <v>126</v>
      </c>
      <c r="E98" s="37"/>
      <c r="F98" s="188" t="s">
        <v>140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126</v>
      </c>
      <c r="AU98" s="18" t="s">
        <v>82</v>
      </c>
    </row>
    <row r="99" spans="2:51" s="13" customFormat="1" ht="11.25">
      <c r="B99" s="192"/>
      <c r="C99" s="193"/>
      <c r="D99" s="194" t="s">
        <v>128</v>
      </c>
      <c r="E99" s="195" t="s">
        <v>19</v>
      </c>
      <c r="F99" s="196" t="s">
        <v>141</v>
      </c>
      <c r="G99" s="193"/>
      <c r="H99" s="197">
        <v>0.25</v>
      </c>
      <c r="I99" s="198"/>
      <c r="J99" s="193"/>
      <c r="K99" s="193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128</v>
      </c>
      <c r="AU99" s="203" t="s">
        <v>82</v>
      </c>
      <c r="AV99" s="13" t="s">
        <v>82</v>
      </c>
      <c r="AW99" s="13" t="s">
        <v>33</v>
      </c>
      <c r="AX99" s="13" t="s">
        <v>80</v>
      </c>
      <c r="AY99" s="203" t="s">
        <v>117</v>
      </c>
    </row>
    <row r="100" spans="1:65" s="2" customFormat="1" ht="24.2" customHeight="1">
      <c r="A100" s="35"/>
      <c r="B100" s="36"/>
      <c r="C100" s="174" t="s">
        <v>124</v>
      </c>
      <c r="D100" s="174" t="s">
        <v>119</v>
      </c>
      <c r="E100" s="175" t="s">
        <v>142</v>
      </c>
      <c r="F100" s="176" t="s">
        <v>143</v>
      </c>
      <c r="G100" s="177" t="s">
        <v>144</v>
      </c>
      <c r="H100" s="178">
        <v>50</v>
      </c>
      <c r="I100" s="179"/>
      <c r="J100" s="180">
        <f>ROUND(I100*H100,2)</f>
        <v>0</v>
      </c>
      <c r="K100" s="176" t="s">
        <v>19</v>
      </c>
      <c r="L100" s="40"/>
      <c r="M100" s="181" t="s">
        <v>19</v>
      </c>
      <c r="N100" s="182" t="s">
        <v>43</v>
      </c>
      <c r="O100" s="65"/>
      <c r="P100" s="183">
        <f>O100*H100</f>
        <v>0</v>
      </c>
      <c r="Q100" s="183">
        <v>0.0079595</v>
      </c>
      <c r="R100" s="183">
        <f>Q100*H100</f>
        <v>0.39797499999999997</v>
      </c>
      <c r="S100" s="183">
        <v>0</v>
      </c>
      <c r="T100" s="184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5" t="s">
        <v>124</v>
      </c>
      <c r="AT100" s="185" t="s">
        <v>119</v>
      </c>
      <c r="AU100" s="185" t="s">
        <v>82</v>
      </c>
      <c r="AY100" s="18" t="s">
        <v>117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8" t="s">
        <v>80</v>
      </c>
      <c r="BK100" s="186">
        <f>ROUND(I100*H100,2)</f>
        <v>0</v>
      </c>
      <c r="BL100" s="18" t="s">
        <v>124</v>
      </c>
      <c r="BM100" s="185" t="s">
        <v>145</v>
      </c>
    </row>
    <row r="101" spans="1:65" s="2" customFormat="1" ht="16.5" customHeight="1">
      <c r="A101" s="35"/>
      <c r="B101" s="36"/>
      <c r="C101" s="174" t="s">
        <v>146</v>
      </c>
      <c r="D101" s="174" t="s">
        <v>119</v>
      </c>
      <c r="E101" s="175" t="s">
        <v>147</v>
      </c>
      <c r="F101" s="176" t="s">
        <v>148</v>
      </c>
      <c r="G101" s="177" t="s">
        <v>122</v>
      </c>
      <c r="H101" s="178">
        <v>10</v>
      </c>
      <c r="I101" s="179"/>
      <c r="J101" s="180">
        <f>ROUND(I101*H101,2)</f>
        <v>0</v>
      </c>
      <c r="K101" s="176" t="s">
        <v>123</v>
      </c>
      <c r="L101" s="40"/>
      <c r="M101" s="181" t="s">
        <v>19</v>
      </c>
      <c r="N101" s="182" t="s">
        <v>43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124</v>
      </c>
      <c r="AT101" s="185" t="s">
        <v>119</v>
      </c>
      <c r="AU101" s="185" t="s">
        <v>82</v>
      </c>
      <c r="AY101" s="18" t="s">
        <v>117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80</v>
      </c>
      <c r="BK101" s="186">
        <f>ROUND(I101*H101,2)</f>
        <v>0</v>
      </c>
      <c r="BL101" s="18" t="s">
        <v>124</v>
      </c>
      <c r="BM101" s="185" t="s">
        <v>149</v>
      </c>
    </row>
    <row r="102" spans="1:47" s="2" customFormat="1" ht="11.25">
      <c r="A102" s="35"/>
      <c r="B102" s="36"/>
      <c r="C102" s="37"/>
      <c r="D102" s="187" t="s">
        <v>126</v>
      </c>
      <c r="E102" s="37"/>
      <c r="F102" s="188" t="s">
        <v>150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126</v>
      </c>
      <c r="AU102" s="18" t="s">
        <v>82</v>
      </c>
    </row>
    <row r="103" spans="2:51" s="13" customFormat="1" ht="11.25">
      <c r="B103" s="192"/>
      <c r="C103" s="193"/>
      <c r="D103" s="194" t="s">
        <v>128</v>
      </c>
      <c r="E103" s="195" t="s">
        <v>19</v>
      </c>
      <c r="F103" s="196" t="s">
        <v>151</v>
      </c>
      <c r="G103" s="193"/>
      <c r="H103" s="197">
        <v>10</v>
      </c>
      <c r="I103" s="198"/>
      <c r="J103" s="193"/>
      <c r="K103" s="193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128</v>
      </c>
      <c r="AU103" s="203" t="s">
        <v>82</v>
      </c>
      <c r="AV103" s="13" t="s">
        <v>82</v>
      </c>
      <c r="AW103" s="13" t="s">
        <v>33</v>
      </c>
      <c r="AX103" s="13" t="s">
        <v>80</v>
      </c>
      <c r="AY103" s="203" t="s">
        <v>117</v>
      </c>
    </row>
    <row r="104" spans="1:65" s="2" customFormat="1" ht="16.5" customHeight="1">
      <c r="A104" s="35"/>
      <c r="B104" s="36"/>
      <c r="C104" s="204" t="s">
        <v>152</v>
      </c>
      <c r="D104" s="204" t="s">
        <v>153</v>
      </c>
      <c r="E104" s="205" t="s">
        <v>154</v>
      </c>
      <c r="F104" s="206" t="s">
        <v>155</v>
      </c>
      <c r="G104" s="207" t="s">
        <v>138</v>
      </c>
      <c r="H104" s="208">
        <v>3.45</v>
      </c>
      <c r="I104" s="209"/>
      <c r="J104" s="210">
        <f>ROUND(I104*H104,2)</f>
        <v>0</v>
      </c>
      <c r="K104" s="206" t="s">
        <v>123</v>
      </c>
      <c r="L104" s="211"/>
      <c r="M104" s="212" t="s">
        <v>19</v>
      </c>
      <c r="N104" s="213" t="s">
        <v>43</v>
      </c>
      <c r="O104" s="65"/>
      <c r="P104" s="183">
        <f>O104*H104</f>
        <v>0</v>
      </c>
      <c r="Q104" s="183">
        <v>2.429</v>
      </c>
      <c r="R104" s="183">
        <f>Q104*H104</f>
        <v>8.38005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156</v>
      </c>
      <c r="AT104" s="185" t="s">
        <v>153</v>
      </c>
      <c r="AU104" s="185" t="s">
        <v>82</v>
      </c>
      <c r="AY104" s="18" t="s">
        <v>117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80</v>
      </c>
      <c r="BK104" s="186">
        <f>ROUND(I104*H104,2)</f>
        <v>0</v>
      </c>
      <c r="BL104" s="18" t="s">
        <v>124</v>
      </c>
      <c r="BM104" s="185" t="s">
        <v>157</v>
      </c>
    </row>
    <row r="105" spans="2:51" s="13" customFormat="1" ht="11.25">
      <c r="B105" s="192"/>
      <c r="C105" s="193"/>
      <c r="D105" s="194" t="s">
        <v>128</v>
      </c>
      <c r="E105" s="193"/>
      <c r="F105" s="196" t="s">
        <v>158</v>
      </c>
      <c r="G105" s="193"/>
      <c r="H105" s="197">
        <v>3.45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128</v>
      </c>
      <c r="AU105" s="203" t="s">
        <v>82</v>
      </c>
      <c r="AV105" s="13" t="s">
        <v>82</v>
      </c>
      <c r="AW105" s="13" t="s">
        <v>4</v>
      </c>
      <c r="AX105" s="13" t="s">
        <v>80</v>
      </c>
      <c r="AY105" s="203" t="s">
        <v>117</v>
      </c>
    </row>
    <row r="106" spans="1:65" s="2" customFormat="1" ht="24.2" customHeight="1">
      <c r="A106" s="35"/>
      <c r="B106" s="36"/>
      <c r="C106" s="174" t="s">
        <v>159</v>
      </c>
      <c r="D106" s="174" t="s">
        <v>119</v>
      </c>
      <c r="E106" s="175" t="s">
        <v>160</v>
      </c>
      <c r="F106" s="176" t="s">
        <v>161</v>
      </c>
      <c r="G106" s="177" t="s">
        <v>144</v>
      </c>
      <c r="H106" s="178">
        <v>40</v>
      </c>
      <c r="I106" s="179"/>
      <c r="J106" s="180">
        <f>ROUND(I106*H106,2)</f>
        <v>0</v>
      </c>
      <c r="K106" s="176" t="s">
        <v>123</v>
      </c>
      <c r="L106" s="40"/>
      <c r="M106" s="181" t="s">
        <v>19</v>
      </c>
      <c r="N106" s="182" t="s">
        <v>43</v>
      </c>
      <c r="O106" s="65"/>
      <c r="P106" s="183">
        <f>O106*H106</f>
        <v>0</v>
      </c>
      <c r="Q106" s="183">
        <v>0.00226</v>
      </c>
      <c r="R106" s="183">
        <f>Q106*H106</f>
        <v>0.0904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124</v>
      </c>
      <c r="AT106" s="185" t="s">
        <v>119</v>
      </c>
      <c r="AU106" s="185" t="s">
        <v>82</v>
      </c>
      <c r="AY106" s="18" t="s">
        <v>117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124</v>
      </c>
      <c r="BM106" s="185" t="s">
        <v>162</v>
      </c>
    </row>
    <row r="107" spans="1:47" s="2" customFormat="1" ht="11.25">
      <c r="A107" s="35"/>
      <c r="B107" s="36"/>
      <c r="C107" s="37"/>
      <c r="D107" s="187" t="s">
        <v>126</v>
      </c>
      <c r="E107" s="37"/>
      <c r="F107" s="188" t="s">
        <v>163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126</v>
      </c>
      <c r="AU107" s="18" t="s">
        <v>82</v>
      </c>
    </row>
    <row r="108" spans="2:51" s="13" customFormat="1" ht="11.25">
      <c r="B108" s="192"/>
      <c r="C108" s="193"/>
      <c r="D108" s="194" t="s">
        <v>128</v>
      </c>
      <c r="E108" s="195" t="s">
        <v>19</v>
      </c>
      <c r="F108" s="196" t="s">
        <v>164</v>
      </c>
      <c r="G108" s="193"/>
      <c r="H108" s="197">
        <v>40</v>
      </c>
      <c r="I108" s="198"/>
      <c r="J108" s="193"/>
      <c r="K108" s="193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128</v>
      </c>
      <c r="AU108" s="203" t="s">
        <v>82</v>
      </c>
      <c r="AV108" s="13" t="s">
        <v>82</v>
      </c>
      <c r="AW108" s="13" t="s">
        <v>33</v>
      </c>
      <c r="AX108" s="13" t="s">
        <v>80</v>
      </c>
      <c r="AY108" s="203" t="s">
        <v>117</v>
      </c>
    </row>
    <row r="109" spans="1:65" s="2" customFormat="1" ht="24.2" customHeight="1">
      <c r="A109" s="35"/>
      <c r="B109" s="36"/>
      <c r="C109" s="174" t="s">
        <v>156</v>
      </c>
      <c r="D109" s="174" t="s">
        <v>119</v>
      </c>
      <c r="E109" s="175" t="s">
        <v>165</v>
      </c>
      <c r="F109" s="176" t="s">
        <v>166</v>
      </c>
      <c r="G109" s="177" t="s">
        <v>122</v>
      </c>
      <c r="H109" s="178">
        <v>13</v>
      </c>
      <c r="I109" s="179"/>
      <c r="J109" s="180">
        <f>ROUND(I109*H109,2)</f>
        <v>0</v>
      </c>
      <c r="K109" s="176" t="s">
        <v>123</v>
      </c>
      <c r="L109" s="40"/>
      <c r="M109" s="181" t="s">
        <v>19</v>
      </c>
      <c r="N109" s="182" t="s">
        <v>43</v>
      </c>
      <c r="O109" s="65"/>
      <c r="P109" s="183">
        <f>O109*H109</f>
        <v>0</v>
      </c>
      <c r="Q109" s="183">
        <v>0.01899</v>
      </c>
      <c r="R109" s="183">
        <f>Q109*H109</f>
        <v>0.24687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124</v>
      </c>
      <c r="AT109" s="185" t="s">
        <v>119</v>
      </c>
      <c r="AU109" s="185" t="s">
        <v>82</v>
      </c>
      <c r="AY109" s="18" t="s">
        <v>117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80</v>
      </c>
      <c r="BK109" s="186">
        <f>ROUND(I109*H109,2)</f>
        <v>0</v>
      </c>
      <c r="BL109" s="18" t="s">
        <v>124</v>
      </c>
      <c r="BM109" s="185" t="s">
        <v>167</v>
      </c>
    </row>
    <row r="110" spans="1:47" s="2" customFormat="1" ht="11.25">
      <c r="A110" s="35"/>
      <c r="B110" s="36"/>
      <c r="C110" s="37"/>
      <c r="D110" s="187" t="s">
        <v>126</v>
      </c>
      <c r="E110" s="37"/>
      <c r="F110" s="188" t="s">
        <v>168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126</v>
      </c>
      <c r="AU110" s="18" t="s">
        <v>82</v>
      </c>
    </row>
    <row r="111" spans="2:51" s="13" customFormat="1" ht="11.25">
      <c r="B111" s="192"/>
      <c r="C111" s="193"/>
      <c r="D111" s="194" t="s">
        <v>128</v>
      </c>
      <c r="E111" s="195" t="s">
        <v>19</v>
      </c>
      <c r="F111" s="196" t="s">
        <v>169</v>
      </c>
      <c r="G111" s="193"/>
      <c r="H111" s="197">
        <v>13</v>
      </c>
      <c r="I111" s="198"/>
      <c r="J111" s="193"/>
      <c r="K111" s="193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128</v>
      </c>
      <c r="AU111" s="203" t="s">
        <v>82</v>
      </c>
      <c r="AV111" s="13" t="s">
        <v>82</v>
      </c>
      <c r="AW111" s="13" t="s">
        <v>33</v>
      </c>
      <c r="AX111" s="13" t="s">
        <v>80</v>
      </c>
      <c r="AY111" s="203" t="s">
        <v>117</v>
      </c>
    </row>
    <row r="112" spans="1:65" s="2" customFormat="1" ht="24.2" customHeight="1">
      <c r="A112" s="35"/>
      <c r="B112" s="36"/>
      <c r="C112" s="174" t="s">
        <v>170</v>
      </c>
      <c r="D112" s="174" t="s">
        <v>119</v>
      </c>
      <c r="E112" s="175" t="s">
        <v>171</v>
      </c>
      <c r="F112" s="176" t="s">
        <v>172</v>
      </c>
      <c r="G112" s="177" t="s">
        <v>173</v>
      </c>
      <c r="H112" s="178">
        <v>228</v>
      </c>
      <c r="I112" s="179"/>
      <c r="J112" s="180">
        <f>ROUND(I112*H112,2)</f>
        <v>0</v>
      </c>
      <c r="K112" s="176" t="s">
        <v>123</v>
      </c>
      <c r="L112" s="40"/>
      <c r="M112" s="181" t="s">
        <v>19</v>
      </c>
      <c r="N112" s="182" t="s">
        <v>43</v>
      </c>
      <c r="O112" s="65"/>
      <c r="P112" s="183">
        <f>O112*H112</f>
        <v>0</v>
      </c>
      <c r="Q112" s="183">
        <v>0.03363</v>
      </c>
      <c r="R112" s="183">
        <f>Q112*H112</f>
        <v>7.6676400000000005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124</v>
      </c>
      <c r="AT112" s="185" t="s">
        <v>119</v>
      </c>
      <c r="AU112" s="185" t="s">
        <v>82</v>
      </c>
      <c r="AY112" s="18" t="s">
        <v>117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80</v>
      </c>
      <c r="BK112" s="186">
        <f>ROUND(I112*H112,2)</f>
        <v>0</v>
      </c>
      <c r="BL112" s="18" t="s">
        <v>124</v>
      </c>
      <c r="BM112" s="185" t="s">
        <v>174</v>
      </c>
    </row>
    <row r="113" spans="1:47" s="2" customFormat="1" ht="11.25">
      <c r="A113" s="35"/>
      <c r="B113" s="36"/>
      <c r="C113" s="37"/>
      <c r="D113" s="187" t="s">
        <v>126</v>
      </c>
      <c r="E113" s="37"/>
      <c r="F113" s="188" t="s">
        <v>175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126</v>
      </c>
      <c r="AU113" s="18" t="s">
        <v>82</v>
      </c>
    </row>
    <row r="114" spans="2:51" s="13" customFormat="1" ht="11.25">
      <c r="B114" s="192"/>
      <c r="C114" s="193"/>
      <c r="D114" s="194" t="s">
        <v>128</v>
      </c>
      <c r="E114" s="195" t="s">
        <v>19</v>
      </c>
      <c r="F114" s="196" t="s">
        <v>176</v>
      </c>
      <c r="G114" s="193"/>
      <c r="H114" s="197">
        <v>156</v>
      </c>
      <c r="I114" s="198"/>
      <c r="J114" s="193"/>
      <c r="K114" s="193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128</v>
      </c>
      <c r="AU114" s="203" t="s">
        <v>82</v>
      </c>
      <c r="AV114" s="13" t="s">
        <v>82</v>
      </c>
      <c r="AW114" s="13" t="s">
        <v>33</v>
      </c>
      <c r="AX114" s="13" t="s">
        <v>72</v>
      </c>
      <c r="AY114" s="203" t="s">
        <v>117</v>
      </c>
    </row>
    <row r="115" spans="2:51" s="13" customFormat="1" ht="11.25">
      <c r="B115" s="192"/>
      <c r="C115" s="193"/>
      <c r="D115" s="194" t="s">
        <v>128</v>
      </c>
      <c r="E115" s="195" t="s">
        <v>19</v>
      </c>
      <c r="F115" s="196" t="s">
        <v>177</v>
      </c>
      <c r="G115" s="193"/>
      <c r="H115" s="197">
        <v>72</v>
      </c>
      <c r="I115" s="198"/>
      <c r="J115" s="193"/>
      <c r="K115" s="193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128</v>
      </c>
      <c r="AU115" s="203" t="s">
        <v>82</v>
      </c>
      <c r="AV115" s="13" t="s">
        <v>82</v>
      </c>
      <c r="AW115" s="13" t="s">
        <v>33</v>
      </c>
      <c r="AX115" s="13" t="s">
        <v>72</v>
      </c>
      <c r="AY115" s="203" t="s">
        <v>117</v>
      </c>
    </row>
    <row r="116" spans="2:51" s="14" customFormat="1" ht="11.25">
      <c r="B116" s="214"/>
      <c r="C116" s="215"/>
      <c r="D116" s="194" t="s">
        <v>128</v>
      </c>
      <c r="E116" s="216" t="s">
        <v>19</v>
      </c>
      <c r="F116" s="217" t="s">
        <v>178</v>
      </c>
      <c r="G116" s="215"/>
      <c r="H116" s="218">
        <v>228</v>
      </c>
      <c r="I116" s="219"/>
      <c r="J116" s="215"/>
      <c r="K116" s="215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128</v>
      </c>
      <c r="AU116" s="224" t="s">
        <v>82</v>
      </c>
      <c r="AV116" s="14" t="s">
        <v>124</v>
      </c>
      <c r="AW116" s="14" t="s">
        <v>33</v>
      </c>
      <c r="AX116" s="14" t="s">
        <v>80</v>
      </c>
      <c r="AY116" s="224" t="s">
        <v>117</v>
      </c>
    </row>
    <row r="117" spans="1:65" s="2" customFormat="1" ht="24.2" customHeight="1">
      <c r="A117" s="35"/>
      <c r="B117" s="36"/>
      <c r="C117" s="204" t="s">
        <v>179</v>
      </c>
      <c r="D117" s="204" t="s">
        <v>153</v>
      </c>
      <c r="E117" s="205" t="s">
        <v>180</v>
      </c>
      <c r="F117" s="206" t="s">
        <v>181</v>
      </c>
      <c r="G117" s="207" t="s">
        <v>144</v>
      </c>
      <c r="H117" s="208">
        <v>26</v>
      </c>
      <c r="I117" s="209"/>
      <c r="J117" s="210">
        <f>ROUND(I117*H117,2)</f>
        <v>0</v>
      </c>
      <c r="K117" s="206" t="s">
        <v>19</v>
      </c>
      <c r="L117" s="211"/>
      <c r="M117" s="212" t="s">
        <v>19</v>
      </c>
      <c r="N117" s="213" t="s">
        <v>43</v>
      </c>
      <c r="O117" s="65"/>
      <c r="P117" s="183">
        <f>O117*H117</f>
        <v>0</v>
      </c>
      <c r="Q117" s="183">
        <v>0.049522</v>
      </c>
      <c r="R117" s="183">
        <f>Q117*H117</f>
        <v>1.287572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156</v>
      </c>
      <c r="AT117" s="185" t="s">
        <v>153</v>
      </c>
      <c r="AU117" s="185" t="s">
        <v>82</v>
      </c>
      <c r="AY117" s="18" t="s">
        <v>117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80</v>
      </c>
      <c r="BK117" s="186">
        <f>ROUND(I117*H117,2)</f>
        <v>0</v>
      </c>
      <c r="BL117" s="18" t="s">
        <v>124</v>
      </c>
      <c r="BM117" s="185" t="s">
        <v>182</v>
      </c>
    </row>
    <row r="118" spans="2:51" s="15" customFormat="1" ht="11.25">
      <c r="B118" s="225"/>
      <c r="C118" s="226"/>
      <c r="D118" s="194" t="s">
        <v>128</v>
      </c>
      <c r="E118" s="227" t="s">
        <v>19</v>
      </c>
      <c r="F118" s="228" t="s">
        <v>183</v>
      </c>
      <c r="G118" s="226"/>
      <c r="H118" s="227" t="s">
        <v>19</v>
      </c>
      <c r="I118" s="229"/>
      <c r="J118" s="226"/>
      <c r="K118" s="226"/>
      <c r="L118" s="230"/>
      <c r="M118" s="231"/>
      <c r="N118" s="232"/>
      <c r="O118" s="232"/>
      <c r="P118" s="232"/>
      <c r="Q118" s="232"/>
      <c r="R118" s="232"/>
      <c r="S118" s="232"/>
      <c r="T118" s="233"/>
      <c r="AT118" s="234" t="s">
        <v>128</v>
      </c>
      <c r="AU118" s="234" t="s">
        <v>82</v>
      </c>
      <c r="AV118" s="15" t="s">
        <v>80</v>
      </c>
      <c r="AW118" s="15" t="s">
        <v>33</v>
      </c>
      <c r="AX118" s="15" t="s">
        <v>72</v>
      </c>
      <c r="AY118" s="234" t="s">
        <v>117</v>
      </c>
    </row>
    <row r="119" spans="2:51" s="13" customFormat="1" ht="11.25">
      <c r="B119" s="192"/>
      <c r="C119" s="193"/>
      <c r="D119" s="194" t="s">
        <v>128</v>
      </c>
      <c r="E119" s="195" t="s">
        <v>19</v>
      </c>
      <c r="F119" s="196" t="s">
        <v>184</v>
      </c>
      <c r="G119" s="193"/>
      <c r="H119" s="197">
        <v>26</v>
      </c>
      <c r="I119" s="198"/>
      <c r="J119" s="193"/>
      <c r="K119" s="193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128</v>
      </c>
      <c r="AU119" s="203" t="s">
        <v>82</v>
      </c>
      <c r="AV119" s="13" t="s">
        <v>82</v>
      </c>
      <c r="AW119" s="13" t="s">
        <v>33</v>
      </c>
      <c r="AX119" s="13" t="s">
        <v>80</v>
      </c>
      <c r="AY119" s="203" t="s">
        <v>117</v>
      </c>
    </row>
    <row r="120" spans="1:65" s="2" customFormat="1" ht="24.2" customHeight="1">
      <c r="A120" s="35"/>
      <c r="B120" s="36"/>
      <c r="C120" s="204" t="s">
        <v>185</v>
      </c>
      <c r="D120" s="204" t="s">
        <v>153</v>
      </c>
      <c r="E120" s="205" t="s">
        <v>186</v>
      </c>
      <c r="F120" s="206" t="s">
        <v>187</v>
      </c>
      <c r="G120" s="207" t="s">
        <v>144</v>
      </c>
      <c r="H120" s="208">
        <v>12</v>
      </c>
      <c r="I120" s="209"/>
      <c r="J120" s="210">
        <f>ROUND(I120*H120,2)</f>
        <v>0</v>
      </c>
      <c r="K120" s="206" t="s">
        <v>19</v>
      </c>
      <c r="L120" s="211"/>
      <c r="M120" s="212" t="s">
        <v>19</v>
      </c>
      <c r="N120" s="213" t="s">
        <v>43</v>
      </c>
      <c r="O120" s="65"/>
      <c r="P120" s="183">
        <f>O120*H120</f>
        <v>0</v>
      </c>
      <c r="Q120" s="183">
        <v>0.048742</v>
      </c>
      <c r="R120" s="183">
        <f>Q120*H120</f>
        <v>0.584904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156</v>
      </c>
      <c r="AT120" s="185" t="s">
        <v>153</v>
      </c>
      <c r="AU120" s="185" t="s">
        <v>82</v>
      </c>
      <c r="AY120" s="18" t="s">
        <v>117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80</v>
      </c>
      <c r="BK120" s="186">
        <f>ROUND(I120*H120,2)</f>
        <v>0</v>
      </c>
      <c r="BL120" s="18" t="s">
        <v>124</v>
      </c>
      <c r="BM120" s="185" t="s">
        <v>188</v>
      </c>
    </row>
    <row r="121" spans="2:51" s="15" customFormat="1" ht="11.25">
      <c r="B121" s="225"/>
      <c r="C121" s="226"/>
      <c r="D121" s="194" t="s">
        <v>128</v>
      </c>
      <c r="E121" s="227" t="s">
        <v>19</v>
      </c>
      <c r="F121" s="228" t="s">
        <v>189</v>
      </c>
      <c r="G121" s="226"/>
      <c r="H121" s="227" t="s">
        <v>19</v>
      </c>
      <c r="I121" s="229"/>
      <c r="J121" s="226"/>
      <c r="K121" s="226"/>
      <c r="L121" s="230"/>
      <c r="M121" s="231"/>
      <c r="N121" s="232"/>
      <c r="O121" s="232"/>
      <c r="P121" s="232"/>
      <c r="Q121" s="232"/>
      <c r="R121" s="232"/>
      <c r="S121" s="232"/>
      <c r="T121" s="233"/>
      <c r="AT121" s="234" t="s">
        <v>128</v>
      </c>
      <c r="AU121" s="234" t="s">
        <v>82</v>
      </c>
      <c r="AV121" s="15" t="s">
        <v>80</v>
      </c>
      <c r="AW121" s="15" t="s">
        <v>33</v>
      </c>
      <c r="AX121" s="15" t="s">
        <v>72</v>
      </c>
      <c r="AY121" s="234" t="s">
        <v>117</v>
      </c>
    </row>
    <row r="122" spans="2:51" s="13" customFormat="1" ht="11.25">
      <c r="B122" s="192"/>
      <c r="C122" s="193"/>
      <c r="D122" s="194" t="s">
        <v>128</v>
      </c>
      <c r="E122" s="195" t="s">
        <v>19</v>
      </c>
      <c r="F122" s="196" t="s">
        <v>190</v>
      </c>
      <c r="G122" s="193"/>
      <c r="H122" s="197">
        <v>12</v>
      </c>
      <c r="I122" s="198"/>
      <c r="J122" s="193"/>
      <c r="K122" s="193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128</v>
      </c>
      <c r="AU122" s="203" t="s">
        <v>82</v>
      </c>
      <c r="AV122" s="13" t="s">
        <v>82</v>
      </c>
      <c r="AW122" s="13" t="s">
        <v>33</v>
      </c>
      <c r="AX122" s="13" t="s">
        <v>80</v>
      </c>
      <c r="AY122" s="203" t="s">
        <v>117</v>
      </c>
    </row>
    <row r="123" spans="1:65" s="2" customFormat="1" ht="33" customHeight="1">
      <c r="A123" s="35"/>
      <c r="B123" s="36"/>
      <c r="C123" s="174" t="s">
        <v>191</v>
      </c>
      <c r="D123" s="174" t="s">
        <v>119</v>
      </c>
      <c r="E123" s="175" t="s">
        <v>192</v>
      </c>
      <c r="F123" s="176" t="s">
        <v>193</v>
      </c>
      <c r="G123" s="177" t="s">
        <v>122</v>
      </c>
      <c r="H123" s="178">
        <v>596.8</v>
      </c>
      <c r="I123" s="179"/>
      <c r="J123" s="180">
        <f>ROUND(I123*H123,2)</f>
        <v>0</v>
      </c>
      <c r="K123" s="176" t="s">
        <v>123</v>
      </c>
      <c r="L123" s="40"/>
      <c r="M123" s="181" t="s">
        <v>19</v>
      </c>
      <c r="N123" s="182" t="s">
        <v>43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124</v>
      </c>
      <c r="AT123" s="185" t="s">
        <v>119</v>
      </c>
      <c r="AU123" s="185" t="s">
        <v>82</v>
      </c>
      <c r="AY123" s="18" t="s">
        <v>117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80</v>
      </c>
      <c r="BK123" s="186">
        <f>ROUND(I123*H123,2)</f>
        <v>0</v>
      </c>
      <c r="BL123" s="18" t="s">
        <v>124</v>
      </c>
      <c r="BM123" s="185" t="s">
        <v>194</v>
      </c>
    </row>
    <row r="124" spans="1:47" s="2" customFormat="1" ht="11.25">
      <c r="A124" s="35"/>
      <c r="B124" s="36"/>
      <c r="C124" s="37"/>
      <c r="D124" s="187" t="s">
        <v>126</v>
      </c>
      <c r="E124" s="37"/>
      <c r="F124" s="188" t="s">
        <v>195</v>
      </c>
      <c r="G124" s="37"/>
      <c r="H124" s="37"/>
      <c r="I124" s="189"/>
      <c r="J124" s="37"/>
      <c r="K124" s="37"/>
      <c r="L124" s="40"/>
      <c r="M124" s="190"/>
      <c r="N124" s="191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126</v>
      </c>
      <c r="AU124" s="18" t="s">
        <v>82</v>
      </c>
    </row>
    <row r="125" spans="2:51" s="15" customFormat="1" ht="11.25">
      <c r="B125" s="225"/>
      <c r="C125" s="226"/>
      <c r="D125" s="194" t="s">
        <v>128</v>
      </c>
      <c r="E125" s="227" t="s">
        <v>19</v>
      </c>
      <c r="F125" s="228" t="s">
        <v>196</v>
      </c>
      <c r="G125" s="226"/>
      <c r="H125" s="227" t="s">
        <v>19</v>
      </c>
      <c r="I125" s="229"/>
      <c r="J125" s="226"/>
      <c r="K125" s="226"/>
      <c r="L125" s="230"/>
      <c r="M125" s="231"/>
      <c r="N125" s="232"/>
      <c r="O125" s="232"/>
      <c r="P125" s="232"/>
      <c r="Q125" s="232"/>
      <c r="R125" s="232"/>
      <c r="S125" s="232"/>
      <c r="T125" s="233"/>
      <c r="AT125" s="234" t="s">
        <v>128</v>
      </c>
      <c r="AU125" s="234" t="s">
        <v>82</v>
      </c>
      <c r="AV125" s="15" t="s">
        <v>80</v>
      </c>
      <c r="AW125" s="15" t="s">
        <v>33</v>
      </c>
      <c r="AX125" s="15" t="s">
        <v>72</v>
      </c>
      <c r="AY125" s="234" t="s">
        <v>117</v>
      </c>
    </row>
    <row r="126" spans="2:51" s="13" customFormat="1" ht="11.25">
      <c r="B126" s="192"/>
      <c r="C126" s="193"/>
      <c r="D126" s="194" t="s">
        <v>128</v>
      </c>
      <c r="E126" s="195" t="s">
        <v>19</v>
      </c>
      <c r="F126" s="196" t="s">
        <v>197</v>
      </c>
      <c r="G126" s="193"/>
      <c r="H126" s="197">
        <v>596.8</v>
      </c>
      <c r="I126" s="198"/>
      <c r="J126" s="193"/>
      <c r="K126" s="193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128</v>
      </c>
      <c r="AU126" s="203" t="s">
        <v>82</v>
      </c>
      <c r="AV126" s="13" t="s">
        <v>82</v>
      </c>
      <c r="AW126" s="13" t="s">
        <v>33</v>
      </c>
      <c r="AX126" s="13" t="s">
        <v>80</v>
      </c>
      <c r="AY126" s="203" t="s">
        <v>117</v>
      </c>
    </row>
    <row r="127" spans="1:65" s="2" customFormat="1" ht="16.5" customHeight="1">
      <c r="A127" s="35"/>
      <c r="B127" s="36"/>
      <c r="C127" s="174" t="s">
        <v>198</v>
      </c>
      <c r="D127" s="174" t="s">
        <v>119</v>
      </c>
      <c r="E127" s="175" t="s">
        <v>199</v>
      </c>
      <c r="F127" s="176" t="s">
        <v>200</v>
      </c>
      <c r="G127" s="177" t="s">
        <v>138</v>
      </c>
      <c r="H127" s="178">
        <v>59.68</v>
      </c>
      <c r="I127" s="179"/>
      <c r="J127" s="180">
        <f>ROUND(I127*H127,2)</f>
        <v>0</v>
      </c>
      <c r="K127" s="176" t="s">
        <v>123</v>
      </c>
      <c r="L127" s="40"/>
      <c r="M127" s="181" t="s">
        <v>19</v>
      </c>
      <c r="N127" s="182" t="s">
        <v>43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124</v>
      </c>
      <c r="AT127" s="185" t="s">
        <v>119</v>
      </c>
      <c r="AU127" s="185" t="s">
        <v>82</v>
      </c>
      <c r="AY127" s="18" t="s">
        <v>117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80</v>
      </c>
      <c r="BK127" s="186">
        <f>ROUND(I127*H127,2)</f>
        <v>0</v>
      </c>
      <c r="BL127" s="18" t="s">
        <v>124</v>
      </c>
      <c r="BM127" s="185" t="s">
        <v>201</v>
      </c>
    </row>
    <row r="128" spans="1:47" s="2" customFormat="1" ht="11.25">
      <c r="A128" s="35"/>
      <c r="B128" s="36"/>
      <c r="C128" s="37"/>
      <c r="D128" s="187" t="s">
        <v>126</v>
      </c>
      <c r="E128" s="37"/>
      <c r="F128" s="188" t="s">
        <v>202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126</v>
      </c>
      <c r="AU128" s="18" t="s">
        <v>82</v>
      </c>
    </row>
    <row r="129" spans="1:47" s="2" customFormat="1" ht="29.25">
      <c r="A129" s="35"/>
      <c r="B129" s="36"/>
      <c r="C129" s="37"/>
      <c r="D129" s="194" t="s">
        <v>203</v>
      </c>
      <c r="E129" s="37"/>
      <c r="F129" s="235" t="s">
        <v>204</v>
      </c>
      <c r="G129" s="37"/>
      <c r="H129" s="37"/>
      <c r="I129" s="189"/>
      <c r="J129" s="37"/>
      <c r="K129" s="37"/>
      <c r="L129" s="40"/>
      <c r="M129" s="190"/>
      <c r="N129" s="191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203</v>
      </c>
      <c r="AU129" s="18" t="s">
        <v>82</v>
      </c>
    </row>
    <row r="130" spans="2:51" s="13" customFormat="1" ht="11.25">
      <c r="B130" s="192"/>
      <c r="C130" s="193"/>
      <c r="D130" s="194" t="s">
        <v>128</v>
      </c>
      <c r="E130" s="195" t="s">
        <v>19</v>
      </c>
      <c r="F130" s="196" t="s">
        <v>205</v>
      </c>
      <c r="G130" s="193"/>
      <c r="H130" s="197">
        <v>59.68</v>
      </c>
      <c r="I130" s="198"/>
      <c r="J130" s="193"/>
      <c r="K130" s="193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128</v>
      </c>
      <c r="AU130" s="203" t="s">
        <v>82</v>
      </c>
      <c r="AV130" s="13" t="s">
        <v>82</v>
      </c>
      <c r="AW130" s="13" t="s">
        <v>33</v>
      </c>
      <c r="AX130" s="13" t="s">
        <v>80</v>
      </c>
      <c r="AY130" s="203" t="s">
        <v>117</v>
      </c>
    </row>
    <row r="131" spans="1:65" s="2" customFormat="1" ht="24.2" customHeight="1">
      <c r="A131" s="35"/>
      <c r="B131" s="36"/>
      <c r="C131" s="174" t="s">
        <v>206</v>
      </c>
      <c r="D131" s="174" t="s">
        <v>119</v>
      </c>
      <c r="E131" s="175" t="s">
        <v>207</v>
      </c>
      <c r="F131" s="176" t="s">
        <v>208</v>
      </c>
      <c r="G131" s="177" t="s">
        <v>138</v>
      </c>
      <c r="H131" s="178">
        <v>22</v>
      </c>
      <c r="I131" s="179"/>
      <c r="J131" s="180">
        <f>ROUND(I131*H131,2)</f>
        <v>0</v>
      </c>
      <c r="K131" s="176" t="s">
        <v>123</v>
      </c>
      <c r="L131" s="40"/>
      <c r="M131" s="181" t="s">
        <v>19</v>
      </c>
      <c r="N131" s="182" t="s">
        <v>43</v>
      </c>
      <c r="O131" s="65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124</v>
      </c>
      <c r="AT131" s="185" t="s">
        <v>119</v>
      </c>
      <c r="AU131" s="185" t="s">
        <v>82</v>
      </c>
      <c r="AY131" s="18" t="s">
        <v>117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8" t="s">
        <v>80</v>
      </c>
      <c r="BK131" s="186">
        <f>ROUND(I131*H131,2)</f>
        <v>0</v>
      </c>
      <c r="BL131" s="18" t="s">
        <v>124</v>
      </c>
      <c r="BM131" s="185" t="s">
        <v>209</v>
      </c>
    </row>
    <row r="132" spans="1:47" s="2" customFormat="1" ht="11.25">
      <c r="A132" s="35"/>
      <c r="B132" s="36"/>
      <c r="C132" s="37"/>
      <c r="D132" s="187" t="s">
        <v>126</v>
      </c>
      <c r="E132" s="37"/>
      <c r="F132" s="188" t="s">
        <v>210</v>
      </c>
      <c r="G132" s="37"/>
      <c r="H132" s="37"/>
      <c r="I132" s="189"/>
      <c r="J132" s="37"/>
      <c r="K132" s="37"/>
      <c r="L132" s="40"/>
      <c r="M132" s="190"/>
      <c r="N132" s="191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126</v>
      </c>
      <c r="AU132" s="18" t="s">
        <v>82</v>
      </c>
    </row>
    <row r="133" spans="2:51" s="13" customFormat="1" ht="11.25">
      <c r="B133" s="192"/>
      <c r="C133" s="193"/>
      <c r="D133" s="194" t="s">
        <v>128</v>
      </c>
      <c r="E133" s="195" t="s">
        <v>19</v>
      </c>
      <c r="F133" s="196" t="s">
        <v>211</v>
      </c>
      <c r="G133" s="193"/>
      <c r="H133" s="197">
        <v>10</v>
      </c>
      <c r="I133" s="198"/>
      <c r="J133" s="193"/>
      <c r="K133" s="193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128</v>
      </c>
      <c r="AU133" s="203" t="s">
        <v>82</v>
      </c>
      <c r="AV133" s="13" t="s">
        <v>82</v>
      </c>
      <c r="AW133" s="13" t="s">
        <v>33</v>
      </c>
      <c r="AX133" s="13" t="s">
        <v>72</v>
      </c>
      <c r="AY133" s="203" t="s">
        <v>117</v>
      </c>
    </row>
    <row r="134" spans="2:51" s="13" customFormat="1" ht="11.25">
      <c r="B134" s="192"/>
      <c r="C134" s="193"/>
      <c r="D134" s="194" t="s">
        <v>128</v>
      </c>
      <c r="E134" s="195" t="s">
        <v>19</v>
      </c>
      <c r="F134" s="196" t="s">
        <v>212</v>
      </c>
      <c r="G134" s="193"/>
      <c r="H134" s="197">
        <v>12</v>
      </c>
      <c r="I134" s="198"/>
      <c r="J134" s="193"/>
      <c r="K134" s="193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128</v>
      </c>
      <c r="AU134" s="203" t="s">
        <v>82</v>
      </c>
      <c r="AV134" s="13" t="s">
        <v>82</v>
      </c>
      <c r="AW134" s="13" t="s">
        <v>33</v>
      </c>
      <c r="AX134" s="13" t="s">
        <v>72</v>
      </c>
      <c r="AY134" s="203" t="s">
        <v>117</v>
      </c>
    </row>
    <row r="135" spans="2:51" s="14" customFormat="1" ht="11.25">
      <c r="B135" s="214"/>
      <c r="C135" s="215"/>
      <c r="D135" s="194" t="s">
        <v>128</v>
      </c>
      <c r="E135" s="216" t="s">
        <v>19</v>
      </c>
      <c r="F135" s="217" t="s">
        <v>178</v>
      </c>
      <c r="G135" s="215"/>
      <c r="H135" s="218">
        <v>22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128</v>
      </c>
      <c r="AU135" s="224" t="s">
        <v>82</v>
      </c>
      <c r="AV135" s="14" t="s">
        <v>124</v>
      </c>
      <c r="AW135" s="14" t="s">
        <v>33</v>
      </c>
      <c r="AX135" s="14" t="s">
        <v>80</v>
      </c>
      <c r="AY135" s="224" t="s">
        <v>117</v>
      </c>
    </row>
    <row r="136" spans="1:65" s="2" customFormat="1" ht="24.2" customHeight="1">
      <c r="A136" s="35"/>
      <c r="B136" s="36"/>
      <c r="C136" s="174" t="s">
        <v>8</v>
      </c>
      <c r="D136" s="174" t="s">
        <v>119</v>
      </c>
      <c r="E136" s="175" t="s">
        <v>213</v>
      </c>
      <c r="F136" s="176" t="s">
        <v>214</v>
      </c>
      <c r="G136" s="177" t="s">
        <v>173</v>
      </c>
      <c r="H136" s="178">
        <v>286.5</v>
      </c>
      <c r="I136" s="179"/>
      <c r="J136" s="180">
        <f>ROUND(I136*H136,2)</f>
        <v>0</v>
      </c>
      <c r="K136" s="176" t="s">
        <v>123</v>
      </c>
      <c r="L136" s="40"/>
      <c r="M136" s="181" t="s">
        <v>19</v>
      </c>
      <c r="N136" s="182" t="s">
        <v>43</v>
      </c>
      <c r="O136" s="65"/>
      <c r="P136" s="183">
        <f>O136*H136</f>
        <v>0</v>
      </c>
      <c r="Q136" s="183">
        <v>0.00011</v>
      </c>
      <c r="R136" s="183">
        <f>Q136*H136</f>
        <v>0.031515</v>
      </c>
      <c r="S136" s="183">
        <v>0</v>
      </c>
      <c r="T136" s="18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124</v>
      </c>
      <c r="AT136" s="185" t="s">
        <v>119</v>
      </c>
      <c r="AU136" s="185" t="s">
        <v>82</v>
      </c>
      <c r="AY136" s="18" t="s">
        <v>117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8" t="s">
        <v>80</v>
      </c>
      <c r="BK136" s="186">
        <f>ROUND(I136*H136,2)</f>
        <v>0</v>
      </c>
      <c r="BL136" s="18" t="s">
        <v>124</v>
      </c>
      <c r="BM136" s="185" t="s">
        <v>215</v>
      </c>
    </row>
    <row r="137" spans="1:47" s="2" customFormat="1" ht="11.25">
      <c r="A137" s="35"/>
      <c r="B137" s="36"/>
      <c r="C137" s="37"/>
      <c r="D137" s="187" t="s">
        <v>126</v>
      </c>
      <c r="E137" s="37"/>
      <c r="F137" s="188" t="s">
        <v>216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126</v>
      </c>
      <c r="AU137" s="18" t="s">
        <v>82</v>
      </c>
    </row>
    <row r="138" spans="2:51" s="15" customFormat="1" ht="11.25">
      <c r="B138" s="225"/>
      <c r="C138" s="226"/>
      <c r="D138" s="194" t="s">
        <v>128</v>
      </c>
      <c r="E138" s="227" t="s">
        <v>19</v>
      </c>
      <c r="F138" s="228" t="s">
        <v>217</v>
      </c>
      <c r="G138" s="226"/>
      <c r="H138" s="227" t="s">
        <v>19</v>
      </c>
      <c r="I138" s="229"/>
      <c r="J138" s="226"/>
      <c r="K138" s="226"/>
      <c r="L138" s="230"/>
      <c r="M138" s="231"/>
      <c r="N138" s="232"/>
      <c r="O138" s="232"/>
      <c r="P138" s="232"/>
      <c r="Q138" s="232"/>
      <c r="R138" s="232"/>
      <c r="S138" s="232"/>
      <c r="T138" s="233"/>
      <c r="AT138" s="234" t="s">
        <v>128</v>
      </c>
      <c r="AU138" s="234" t="s">
        <v>82</v>
      </c>
      <c r="AV138" s="15" t="s">
        <v>80</v>
      </c>
      <c r="AW138" s="15" t="s">
        <v>33</v>
      </c>
      <c r="AX138" s="15" t="s">
        <v>72</v>
      </c>
      <c r="AY138" s="234" t="s">
        <v>117</v>
      </c>
    </row>
    <row r="139" spans="2:51" s="13" customFormat="1" ht="11.25">
      <c r="B139" s="192"/>
      <c r="C139" s="193"/>
      <c r="D139" s="194" t="s">
        <v>128</v>
      </c>
      <c r="E139" s="195" t="s">
        <v>19</v>
      </c>
      <c r="F139" s="196" t="s">
        <v>218</v>
      </c>
      <c r="G139" s="193"/>
      <c r="H139" s="197">
        <v>286.5</v>
      </c>
      <c r="I139" s="198"/>
      <c r="J139" s="193"/>
      <c r="K139" s="193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128</v>
      </c>
      <c r="AU139" s="203" t="s">
        <v>82</v>
      </c>
      <c r="AV139" s="13" t="s">
        <v>82</v>
      </c>
      <c r="AW139" s="13" t="s">
        <v>33</v>
      </c>
      <c r="AX139" s="13" t="s">
        <v>80</v>
      </c>
      <c r="AY139" s="203" t="s">
        <v>117</v>
      </c>
    </row>
    <row r="140" spans="1:65" s="2" customFormat="1" ht="24.2" customHeight="1">
      <c r="A140" s="35"/>
      <c r="B140" s="36"/>
      <c r="C140" s="174" t="s">
        <v>219</v>
      </c>
      <c r="D140" s="174" t="s">
        <v>119</v>
      </c>
      <c r="E140" s="175" t="s">
        <v>220</v>
      </c>
      <c r="F140" s="176" t="s">
        <v>221</v>
      </c>
      <c r="G140" s="177" t="s">
        <v>173</v>
      </c>
      <c r="H140" s="178">
        <v>222.8</v>
      </c>
      <c r="I140" s="179"/>
      <c r="J140" s="180">
        <f>ROUND(I140*H140,2)</f>
        <v>0</v>
      </c>
      <c r="K140" s="176" t="s">
        <v>123</v>
      </c>
      <c r="L140" s="40"/>
      <c r="M140" s="181" t="s">
        <v>19</v>
      </c>
      <c r="N140" s="182" t="s">
        <v>43</v>
      </c>
      <c r="O140" s="65"/>
      <c r="P140" s="183">
        <f>O140*H140</f>
        <v>0</v>
      </c>
      <c r="Q140" s="183">
        <v>0.0008</v>
      </c>
      <c r="R140" s="183">
        <f>Q140*H140</f>
        <v>0.17824</v>
      </c>
      <c r="S140" s="183">
        <v>0</v>
      </c>
      <c r="T140" s="18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124</v>
      </c>
      <c r="AT140" s="185" t="s">
        <v>119</v>
      </c>
      <c r="AU140" s="185" t="s">
        <v>82</v>
      </c>
      <c r="AY140" s="18" t="s">
        <v>117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8" t="s">
        <v>80</v>
      </c>
      <c r="BK140" s="186">
        <f>ROUND(I140*H140,2)</f>
        <v>0</v>
      </c>
      <c r="BL140" s="18" t="s">
        <v>124</v>
      </c>
      <c r="BM140" s="185" t="s">
        <v>222</v>
      </c>
    </row>
    <row r="141" spans="1:47" s="2" customFormat="1" ht="11.25">
      <c r="A141" s="35"/>
      <c r="B141" s="36"/>
      <c r="C141" s="37"/>
      <c r="D141" s="187" t="s">
        <v>126</v>
      </c>
      <c r="E141" s="37"/>
      <c r="F141" s="188" t="s">
        <v>223</v>
      </c>
      <c r="G141" s="37"/>
      <c r="H141" s="37"/>
      <c r="I141" s="189"/>
      <c r="J141" s="37"/>
      <c r="K141" s="37"/>
      <c r="L141" s="40"/>
      <c r="M141" s="190"/>
      <c r="N141" s="191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126</v>
      </c>
      <c r="AU141" s="18" t="s">
        <v>82</v>
      </c>
    </row>
    <row r="142" spans="2:51" s="15" customFormat="1" ht="11.25">
      <c r="B142" s="225"/>
      <c r="C142" s="226"/>
      <c r="D142" s="194" t="s">
        <v>128</v>
      </c>
      <c r="E142" s="227" t="s">
        <v>19</v>
      </c>
      <c r="F142" s="228" t="s">
        <v>224</v>
      </c>
      <c r="G142" s="226"/>
      <c r="H142" s="227" t="s">
        <v>19</v>
      </c>
      <c r="I142" s="229"/>
      <c r="J142" s="226"/>
      <c r="K142" s="226"/>
      <c r="L142" s="230"/>
      <c r="M142" s="231"/>
      <c r="N142" s="232"/>
      <c r="O142" s="232"/>
      <c r="P142" s="232"/>
      <c r="Q142" s="232"/>
      <c r="R142" s="232"/>
      <c r="S142" s="232"/>
      <c r="T142" s="233"/>
      <c r="AT142" s="234" t="s">
        <v>128</v>
      </c>
      <c r="AU142" s="234" t="s">
        <v>82</v>
      </c>
      <c r="AV142" s="15" t="s">
        <v>80</v>
      </c>
      <c r="AW142" s="15" t="s">
        <v>33</v>
      </c>
      <c r="AX142" s="15" t="s">
        <v>72</v>
      </c>
      <c r="AY142" s="234" t="s">
        <v>117</v>
      </c>
    </row>
    <row r="143" spans="2:51" s="13" customFormat="1" ht="11.25">
      <c r="B143" s="192"/>
      <c r="C143" s="193"/>
      <c r="D143" s="194" t="s">
        <v>128</v>
      </c>
      <c r="E143" s="195" t="s">
        <v>19</v>
      </c>
      <c r="F143" s="196" t="s">
        <v>225</v>
      </c>
      <c r="G143" s="193"/>
      <c r="H143" s="197">
        <v>150.8</v>
      </c>
      <c r="I143" s="198"/>
      <c r="J143" s="193"/>
      <c r="K143" s="193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128</v>
      </c>
      <c r="AU143" s="203" t="s">
        <v>82</v>
      </c>
      <c r="AV143" s="13" t="s">
        <v>82</v>
      </c>
      <c r="AW143" s="13" t="s">
        <v>33</v>
      </c>
      <c r="AX143" s="13" t="s">
        <v>72</v>
      </c>
      <c r="AY143" s="203" t="s">
        <v>117</v>
      </c>
    </row>
    <row r="144" spans="2:51" s="13" customFormat="1" ht="11.25">
      <c r="B144" s="192"/>
      <c r="C144" s="193"/>
      <c r="D144" s="194" t="s">
        <v>128</v>
      </c>
      <c r="E144" s="195" t="s">
        <v>19</v>
      </c>
      <c r="F144" s="196" t="s">
        <v>177</v>
      </c>
      <c r="G144" s="193"/>
      <c r="H144" s="197">
        <v>72</v>
      </c>
      <c r="I144" s="198"/>
      <c r="J144" s="193"/>
      <c r="K144" s="193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128</v>
      </c>
      <c r="AU144" s="203" t="s">
        <v>82</v>
      </c>
      <c r="AV144" s="13" t="s">
        <v>82</v>
      </c>
      <c r="AW144" s="13" t="s">
        <v>33</v>
      </c>
      <c r="AX144" s="13" t="s">
        <v>72</v>
      </c>
      <c r="AY144" s="203" t="s">
        <v>117</v>
      </c>
    </row>
    <row r="145" spans="2:51" s="14" customFormat="1" ht="11.25">
      <c r="B145" s="214"/>
      <c r="C145" s="215"/>
      <c r="D145" s="194" t="s">
        <v>128</v>
      </c>
      <c r="E145" s="216" t="s">
        <v>19</v>
      </c>
      <c r="F145" s="217" t="s">
        <v>178</v>
      </c>
      <c r="G145" s="215"/>
      <c r="H145" s="218">
        <v>222.8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128</v>
      </c>
      <c r="AU145" s="224" t="s">
        <v>82</v>
      </c>
      <c r="AV145" s="14" t="s">
        <v>124</v>
      </c>
      <c r="AW145" s="14" t="s">
        <v>33</v>
      </c>
      <c r="AX145" s="14" t="s">
        <v>80</v>
      </c>
      <c r="AY145" s="224" t="s">
        <v>117</v>
      </c>
    </row>
    <row r="146" spans="1:65" s="2" customFormat="1" ht="24.2" customHeight="1">
      <c r="A146" s="35"/>
      <c r="B146" s="36"/>
      <c r="C146" s="174" t="s">
        <v>226</v>
      </c>
      <c r="D146" s="174" t="s">
        <v>119</v>
      </c>
      <c r="E146" s="175" t="s">
        <v>227</v>
      </c>
      <c r="F146" s="176" t="s">
        <v>228</v>
      </c>
      <c r="G146" s="177" t="s">
        <v>144</v>
      </c>
      <c r="H146" s="178">
        <v>121</v>
      </c>
      <c r="I146" s="179"/>
      <c r="J146" s="180">
        <f>ROUND(I146*H146,2)</f>
        <v>0</v>
      </c>
      <c r="K146" s="176" t="s">
        <v>19</v>
      </c>
      <c r="L146" s="40"/>
      <c r="M146" s="181" t="s">
        <v>19</v>
      </c>
      <c r="N146" s="182" t="s">
        <v>43</v>
      </c>
      <c r="O146" s="65"/>
      <c r="P146" s="183">
        <f>O146*H146</f>
        <v>0</v>
      </c>
      <c r="Q146" s="183">
        <v>0.05118</v>
      </c>
      <c r="R146" s="183">
        <f>Q146*H146</f>
        <v>6.192780000000001</v>
      </c>
      <c r="S146" s="183">
        <v>0</v>
      </c>
      <c r="T146" s="18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124</v>
      </c>
      <c r="AT146" s="185" t="s">
        <v>119</v>
      </c>
      <c r="AU146" s="185" t="s">
        <v>82</v>
      </c>
      <c r="AY146" s="18" t="s">
        <v>117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80</v>
      </c>
      <c r="BK146" s="186">
        <f>ROUND(I146*H146,2)</f>
        <v>0</v>
      </c>
      <c r="BL146" s="18" t="s">
        <v>124</v>
      </c>
      <c r="BM146" s="185" t="s">
        <v>229</v>
      </c>
    </row>
    <row r="147" spans="1:47" s="2" customFormat="1" ht="19.5">
      <c r="A147" s="35"/>
      <c r="B147" s="36"/>
      <c r="C147" s="37"/>
      <c r="D147" s="194" t="s">
        <v>203</v>
      </c>
      <c r="E147" s="37"/>
      <c r="F147" s="235" t="s">
        <v>230</v>
      </c>
      <c r="G147" s="37"/>
      <c r="H147" s="37"/>
      <c r="I147" s="189"/>
      <c r="J147" s="37"/>
      <c r="K147" s="37"/>
      <c r="L147" s="40"/>
      <c r="M147" s="190"/>
      <c r="N147" s="191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203</v>
      </c>
      <c r="AU147" s="18" t="s">
        <v>82</v>
      </c>
    </row>
    <row r="148" spans="2:51" s="15" customFormat="1" ht="11.25">
      <c r="B148" s="225"/>
      <c r="C148" s="226"/>
      <c r="D148" s="194" t="s">
        <v>128</v>
      </c>
      <c r="E148" s="227" t="s">
        <v>19</v>
      </c>
      <c r="F148" s="228" t="s">
        <v>231</v>
      </c>
      <c r="G148" s="226"/>
      <c r="H148" s="227" t="s">
        <v>19</v>
      </c>
      <c r="I148" s="229"/>
      <c r="J148" s="226"/>
      <c r="K148" s="226"/>
      <c r="L148" s="230"/>
      <c r="M148" s="231"/>
      <c r="N148" s="232"/>
      <c r="O148" s="232"/>
      <c r="P148" s="232"/>
      <c r="Q148" s="232"/>
      <c r="R148" s="232"/>
      <c r="S148" s="232"/>
      <c r="T148" s="233"/>
      <c r="AT148" s="234" t="s">
        <v>128</v>
      </c>
      <c r="AU148" s="234" t="s">
        <v>82</v>
      </c>
      <c r="AV148" s="15" t="s">
        <v>80</v>
      </c>
      <c r="AW148" s="15" t="s">
        <v>33</v>
      </c>
      <c r="AX148" s="15" t="s">
        <v>72</v>
      </c>
      <c r="AY148" s="234" t="s">
        <v>117</v>
      </c>
    </row>
    <row r="149" spans="2:51" s="13" customFormat="1" ht="11.25">
      <c r="B149" s="192"/>
      <c r="C149" s="193"/>
      <c r="D149" s="194" t="s">
        <v>128</v>
      </c>
      <c r="E149" s="195" t="s">
        <v>19</v>
      </c>
      <c r="F149" s="196" t="s">
        <v>232</v>
      </c>
      <c r="G149" s="193"/>
      <c r="H149" s="197">
        <v>121</v>
      </c>
      <c r="I149" s="198"/>
      <c r="J149" s="193"/>
      <c r="K149" s="193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128</v>
      </c>
      <c r="AU149" s="203" t="s">
        <v>82</v>
      </c>
      <c r="AV149" s="13" t="s">
        <v>82</v>
      </c>
      <c r="AW149" s="13" t="s">
        <v>33</v>
      </c>
      <c r="AX149" s="13" t="s">
        <v>80</v>
      </c>
      <c r="AY149" s="203" t="s">
        <v>117</v>
      </c>
    </row>
    <row r="150" spans="1:65" s="2" customFormat="1" ht="33" customHeight="1">
      <c r="A150" s="35"/>
      <c r="B150" s="36"/>
      <c r="C150" s="174" t="s">
        <v>233</v>
      </c>
      <c r="D150" s="174" t="s">
        <v>119</v>
      </c>
      <c r="E150" s="175" t="s">
        <v>234</v>
      </c>
      <c r="F150" s="176" t="s">
        <v>235</v>
      </c>
      <c r="G150" s="177" t="s">
        <v>144</v>
      </c>
      <c r="H150" s="178">
        <v>70</v>
      </c>
      <c r="I150" s="179"/>
      <c r="J150" s="180">
        <f>ROUND(I150*H150,2)</f>
        <v>0</v>
      </c>
      <c r="K150" s="176" t="s">
        <v>19</v>
      </c>
      <c r="L150" s="40"/>
      <c r="M150" s="181" t="s">
        <v>19</v>
      </c>
      <c r="N150" s="182" t="s">
        <v>43</v>
      </c>
      <c r="O150" s="65"/>
      <c r="P150" s="183">
        <f>O150*H150</f>
        <v>0</v>
      </c>
      <c r="Q150" s="183">
        <v>0.0485</v>
      </c>
      <c r="R150" s="183">
        <f>Q150*H150</f>
        <v>3.395</v>
      </c>
      <c r="S150" s="183">
        <v>0</v>
      </c>
      <c r="T150" s="18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124</v>
      </c>
      <c r="AT150" s="185" t="s">
        <v>119</v>
      </c>
      <c r="AU150" s="185" t="s">
        <v>82</v>
      </c>
      <c r="AY150" s="18" t="s">
        <v>117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8" t="s">
        <v>80</v>
      </c>
      <c r="BK150" s="186">
        <f>ROUND(I150*H150,2)</f>
        <v>0</v>
      </c>
      <c r="BL150" s="18" t="s">
        <v>124</v>
      </c>
      <c r="BM150" s="185" t="s">
        <v>236</v>
      </c>
    </row>
    <row r="151" spans="2:51" s="15" customFormat="1" ht="11.25">
      <c r="B151" s="225"/>
      <c r="C151" s="226"/>
      <c r="D151" s="194" t="s">
        <v>128</v>
      </c>
      <c r="E151" s="227" t="s">
        <v>19</v>
      </c>
      <c r="F151" s="228" t="s">
        <v>231</v>
      </c>
      <c r="G151" s="226"/>
      <c r="H151" s="227" t="s">
        <v>19</v>
      </c>
      <c r="I151" s="229"/>
      <c r="J151" s="226"/>
      <c r="K151" s="226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128</v>
      </c>
      <c r="AU151" s="234" t="s">
        <v>82</v>
      </c>
      <c r="AV151" s="15" t="s">
        <v>80</v>
      </c>
      <c r="AW151" s="15" t="s">
        <v>33</v>
      </c>
      <c r="AX151" s="15" t="s">
        <v>72</v>
      </c>
      <c r="AY151" s="234" t="s">
        <v>117</v>
      </c>
    </row>
    <row r="152" spans="2:51" s="13" customFormat="1" ht="11.25">
      <c r="B152" s="192"/>
      <c r="C152" s="193"/>
      <c r="D152" s="194" t="s">
        <v>128</v>
      </c>
      <c r="E152" s="195" t="s">
        <v>19</v>
      </c>
      <c r="F152" s="196" t="s">
        <v>237</v>
      </c>
      <c r="G152" s="193"/>
      <c r="H152" s="197">
        <v>70</v>
      </c>
      <c r="I152" s="198"/>
      <c r="J152" s="193"/>
      <c r="K152" s="193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128</v>
      </c>
      <c r="AU152" s="203" t="s">
        <v>82</v>
      </c>
      <c r="AV152" s="13" t="s">
        <v>82</v>
      </c>
      <c r="AW152" s="13" t="s">
        <v>33</v>
      </c>
      <c r="AX152" s="13" t="s">
        <v>80</v>
      </c>
      <c r="AY152" s="203" t="s">
        <v>117</v>
      </c>
    </row>
    <row r="153" spans="1:65" s="2" customFormat="1" ht="24.2" customHeight="1">
      <c r="A153" s="35"/>
      <c r="B153" s="36"/>
      <c r="C153" s="174" t="s">
        <v>238</v>
      </c>
      <c r="D153" s="174" t="s">
        <v>119</v>
      </c>
      <c r="E153" s="175" t="s">
        <v>239</v>
      </c>
      <c r="F153" s="176" t="s">
        <v>240</v>
      </c>
      <c r="G153" s="177" t="s">
        <v>144</v>
      </c>
      <c r="H153" s="178">
        <v>19</v>
      </c>
      <c r="I153" s="179"/>
      <c r="J153" s="180">
        <f>ROUND(I153*H153,2)</f>
        <v>0</v>
      </c>
      <c r="K153" s="176" t="s">
        <v>123</v>
      </c>
      <c r="L153" s="40"/>
      <c r="M153" s="181" t="s">
        <v>19</v>
      </c>
      <c r="N153" s="182" t="s">
        <v>43</v>
      </c>
      <c r="O153" s="65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124</v>
      </c>
      <c r="AT153" s="185" t="s">
        <v>119</v>
      </c>
      <c r="AU153" s="185" t="s">
        <v>82</v>
      </c>
      <c r="AY153" s="18" t="s">
        <v>117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80</v>
      </c>
      <c r="BK153" s="186">
        <f>ROUND(I153*H153,2)</f>
        <v>0</v>
      </c>
      <c r="BL153" s="18" t="s">
        <v>124</v>
      </c>
      <c r="BM153" s="185" t="s">
        <v>241</v>
      </c>
    </row>
    <row r="154" spans="1:47" s="2" customFormat="1" ht="11.25">
      <c r="A154" s="35"/>
      <c r="B154" s="36"/>
      <c r="C154" s="37"/>
      <c r="D154" s="187" t="s">
        <v>126</v>
      </c>
      <c r="E154" s="37"/>
      <c r="F154" s="188" t="s">
        <v>242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126</v>
      </c>
      <c r="AU154" s="18" t="s">
        <v>82</v>
      </c>
    </row>
    <row r="155" spans="2:51" s="13" customFormat="1" ht="11.25">
      <c r="B155" s="192"/>
      <c r="C155" s="193"/>
      <c r="D155" s="194" t="s">
        <v>128</v>
      </c>
      <c r="E155" s="195" t="s">
        <v>19</v>
      </c>
      <c r="F155" s="196" t="s">
        <v>243</v>
      </c>
      <c r="G155" s="193"/>
      <c r="H155" s="197">
        <v>19</v>
      </c>
      <c r="I155" s="198"/>
      <c r="J155" s="193"/>
      <c r="K155" s="193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128</v>
      </c>
      <c r="AU155" s="203" t="s">
        <v>82</v>
      </c>
      <c r="AV155" s="13" t="s">
        <v>82</v>
      </c>
      <c r="AW155" s="13" t="s">
        <v>33</v>
      </c>
      <c r="AX155" s="13" t="s">
        <v>80</v>
      </c>
      <c r="AY155" s="203" t="s">
        <v>117</v>
      </c>
    </row>
    <row r="156" spans="1:65" s="2" customFormat="1" ht="16.5" customHeight="1">
      <c r="A156" s="35"/>
      <c r="B156" s="36"/>
      <c r="C156" s="174" t="s">
        <v>244</v>
      </c>
      <c r="D156" s="174" t="s">
        <v>119</v>
      </c>
      <c r="E156" s="175" t="s">
        <v>245</v>
      </c>
      <c r="F156" s="176" t="s">
        <v>246</v>
      </c>
      <c r="G156" s="177" t="s">
        <v>122</v>
      </c>
      <c r="H156" s="178">
        <v>628.42</v>
      </c>
      <c r="I156" s="179"/>
      <c r="J156" s="180">
        <f>ROUND(I156*H156,2)</f>
        <v>0</v>
      </c>
      <c r="K156" s="176" t="s">
        <v>123</v>
      </c>
      <c r="L156" s="40"/>
      <c r="M156" s="181" t="s">
        <v>19</v>
      </c>
      <c r="N156" s="182" t="s">
        <v>43</v>
      </c>
      <c r="O156" s="65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124</v>
      </c>
      <c r="AT156" s="185" t="s">
        <v>119</v>
      </c>
      <c r="AU156" s="185" t="s">
        <v>82</v>
      </c>
      <c r="AY156" s="18" t="s">
        <v>117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8" t="s">
        <v>80</v>
      </c>
      <c r="BK156" s="186">
        <f>ROUND(I156*H156,2)</f>
        <v>0</v>
      </c>
      <c r="BL156" s="18" t="s">
        <v>124</v>
      </c>
      <c r="BM156" s="185" t="s">
        <v>247</v>
      </c>
    </row>
    <row r="157" spans="1:47" s="2" customFormat="1" ht="11.25">
      <c r="A157" s="35"/>
      <c r="B157" s="36"/>
      <c r="C157" s="37"/>
      <c r="D157" s="187" t="s">
        <v>126</v>
      </c>
      <c r="E157" s="37"/>
      <c r="F157" s="188" t="s">
        <v>248</v>
      </c>
      <c r="G157" s="37"/>
      <c r="H157" s="37"/>
      <c r="I157" s="189"/>
      <c r="J157" s="37"/>
      <c r="K157" s="37"/>
      <c r="L157" s="40"/>
      <c r="M157" s="190"/>
      <c r="N157" s="191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126</v>
      </c>
      <c r="AU157" s="18" t="s">
        <v>82</v>
      </c>
    </row>
    <row r="158" spans="1:47" s="2" customFormat="1" ht="29.25">
      <c r="A158" s="35"/>
      <c r="B158" s="36"/>
      <c r="C158" s="37"/>
      <c r="D158" s="194" t="s">
        <v>203</v>
      </c>
      <c r="E158" s="37"/>
      <c r="F158" s="235" t="s">
        <v>249</v>
      </c>
      <c r="G158" s="37"/>
      <c r="H158" s="37"/>
      <c r="I158" s="189"/>
      <c r="J158" s="37"/>
      <c r="K158" s="37"/>
      <c r="L158" s="40"/>
      <c r="M158" s="190"/>
      <c r="N158" s="191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203</v>
      </c>
      <c r="AU158" s="18" t="s">
        <v>82</v>
      </c>
    </row>
    <row r="159" spans="2:51" s="13" customFormat="1" ht="11.25">
      <c r="B159" s="192"/>
      <c r="C159" s="193"/>
      <c r="D159" s="194" t="s">
        <v>128</v>
      </c>
      <c r="E159" s="195" t="s">
        <v>19</v>
      </c>
      <c r="F159" s="196" t="s">
        <v>250</v>
      </c>
      <c r="G159" s="193"/>
      <c r="H159" s="197">
        <v>628.42</v>
      </c>
      <c r="I159" s="198"/>
      <c r="J159" s="193"/>
      <c r="K159" s="193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128</v>
      </c>
      <c r="AU159" s="203" t="s">
        <v>82</v>
      </c>
      <c r="AV159" s="13" t="s">
        <v>82</v>
      </c>
      <c r="AW159" s="13" t="s">
        <v>33</v>
      </c>
      <c r="AX159" s="13" t="s">
        <v>80</v>
      </c>
      <c r="AY159" s="203" t="s">
        <v>117</v>
      </c>
    </row>
    <row r="160" spans="1:65" s="2" customFormat="1" ht="16.5" customHeight="1">
      <c r="A160" s="35"/>
      <c r="B160" s="36"/>
      <c r="C160" s="204" t="s">
        <v>7</v>
      </c>
      <c r="D160" s="204" t="s">
        <v>153</v>
      </c>
      <c r="E160" s="205" t="s">
        <v>251</v>
      </c>
      <c r="F160" s="206" t="s">
        <v>252</v>
      </c>
      <c r="G160" s="207" t="s">
        <v>122</v>
      </c>
      <c r="H160" s="208">
        <v>754.104</v>
      </c>
      <c r="I160" s="209"/>
      <c r="J160" s="210">
        <f>ROUND(I160*H160,2)</f>
        <v>0</v>
      </c>
      <c r="K160" s="206" t="s">
        <v>123</v>
      </c>
      <c r="L160" s="211"/>
      <c r="M160" s="212" t="s">
        <v>19</v>
      </c>
      <c r="N160" s="213" t="s">
        <v>43</v>
      </c>
      <c r="O160" s="65"/>
      <c r="P160" s="183">
        <f>O160*H160</f>
        <v>0</v>
      </c>
      <c r="Q160" s="183">
        <v>0.00165</v>
      </c>
      <c r="R160" s="183">
        <f>Q160*H160</f>
        <v>1.2442716</v>
      </c>
      <c r="S160" s="183">
        <v>0</v>
      </c>
      <c r="T160" s="18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5" t="s">
        <v>156</v>
      </c>
      <c r="AT160" s="185" t="s">
        <v>153</v>
      </c>
      <c r="AU160" s="185" t="s">
        <v>82</v>
      </c>
      <c r="AY160" s="18" t="s">
        <v>117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8" t="s">
        <v>80</v>
      </c>
      <c r="BK160" s="186">
        <f>ROUND(I160*H160,2)</f>
        <v>0</v>
      </c>
      <c r="BL160" s="18" t="s">
        <v>124</v>
      </c>
      <c r="BM160" s="185" t="s">
        <v>253</v>
      </c>
    </row>
    <row r="161" spans="2:51" s="13" customFormat="1" ht="11.25">
      <c r="B161" s="192"/>
      <c r="C161" s="193"/>
      <c r="D161" s="194" t="s">
        <v>128</v>
      </c>
      <c r="E161" s="193"/>
      <c r="F161" s="196" t="s">
        <v>254</v>
      </c>
      <c r="G161" s="193"/>
      <c r="H161" s="197">
        <v>754.104</v>
      </c>
      <c r="I161" s="198"/>
      <c r="J161" s="193"/>
      <c r="K161" s="193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128</v>
      </c>
      <c r="AU161" s="203" t="s">
        <v>82</v>
      </c>
      <c r="AV161" s="13" t="s">
        <v>82</v>
      </c>
      <c r="AW161" s="13" t="s">
        <v>4</v>
      </c>
      <c r="AX161" s="13" t="s">
        <v>80</v>
      </c>
      <c r="AY161" s="203" t="s">
        <v>117</v>
      </c>
    </row>
    <row r="162" spans="1:65" s="2" customFormat="1" ht="16.5" customHeight="1">
      <c r="A162" s="35"/>
      <c r="B162" s="36"/>
      <c r="C162" s="174" t="s">
        <v>255</v>
      </c>
      <c r="D162" s="174" t="s">
        <v>119</v>
      </c>
      <c r="E162" s="175" t="s">
        <v>256</v>
      </c>
      <c r="F162" s="176" t="s">
        <v>257</v>
      </c>
      <c r="G162" s="177" t="s">
        <v>122</v>
      </c>
      <c r="H162" s="178">
        <v>314.21</v>
      </c>
      <c r="I162" s="179"/>
      <c r="J162" s="180">
        <f>ROUND(I162*H162,2)</f>
        <v>0</v>
      </c>
      <c r="K162" s="176" t="s">
        <v>123</v>
      </c>
      <c r="L162" s="40"/>
      <c r="M162" s="181" t="s">
        <v>19</v>
      </c>
      <c r="N162" s="182" t="s">
        <v>43</v>
      </c>
      <c r="O162" s="65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124</v>
      </c>
      <c r="AT162" s="185" t="s">
        <v>119</v>
      </c>
      <c r="AU162" s="185" t="s">
        <v>82</v>
      </c>
      <c r="AY162" s="18" t="s">
        <v>117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8" t="s">
        <v>80</v>
      </c>
      <c r="BK162" s="186">
        <f>ROUND(I162*H162,2)</f>
        <v>0</v>
      </c>
      <c r="BL162" s="18" t="s">
        <v>124</v>
      </c>
      <c r="BM162" s="185" t="s">
        <v>258</v>
      </c>
    </row>
    <row r="163" spans="1:47" s="2" customFormat="1" ht="11.25">
      <c r="A163" s="35"/>
      <c r="B163" s="36"/>
      <c r="C163" s="37"/>
      <c r="D163" s="187" t="s">
        <v>126</v>
      </c>
      <c r="E163" s="37"/>
      <c r="F163" s="188" t="s">
        <v>259</v>
      </c>
      <c r="G163" s="37"/>
      <c r="H163" s="37"/>
      <c r="I163" s="189"/>
      <c r="J163" s="37"/>
      <c r="K163" s="37"/>
      <c r="L163" s="40"/>
      <c r="M163" s="190"/>
      <c r="N163" s="191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126</v>
      </c>
      <c r="AU163" s="18" t="s">
        <v>82</v>
      </c>
    </row>
    <row r="164" spans="2:51" s="13" customFormat="1" ht="11.25">
      <c r="B164" s="192"/>
      <c r="C164" s="193"/>
      <c r="D164" s="194" t="s">
        <v>128</v>
      </c>
      <c r="E164" s="195" t="s">
        <v>19</v>
      </c>
      <c r="F164" s="196" t="s">
        <v>260</v>
      </c>
      <c r="G164" s="193"/>
      <c r="H164" s="197">
        <v>314.21</v>
      </c>
      <c r="I164" s="198"/>
      <c r="J164" s="193"/>
      <c r="K164" s="193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128</v>
      </c>
      <c r="AU164" s="203" t="s">
        <v>82</v>
      </c>
      <c r="AV164" s="13" t="s">
        <v>82</v>
      </c>
      <c r="AW164" s="13" t="s">
        <v>33</v>
      </c>
      <c r="AX164" s="13" t="s">
        <v>80</v>
      </c>
      <c r="AY164" s="203" t="s">
        <v>117</v>
      </c>
    </row>
    <row r="165" spans="1:65" s="2" customFormat="1" ht="16.5" customHeight="1">
      <c r="A165" s="35"/>
      <c r="B165" s="36"/>
      <c r="C165" s="204" t="s">
        <v>261</v>
      </c>
      <c r="D165" s="204" t="s">
        <v>153</v>
      </c>
      <c r="E165" s="205" t="s">
        <v>262</v>
      </c>
      <c r="F165" s="206" t="s">
        <v>263</v>
      </c>
      <c r="G165" s="207" t="s">
        <v>122</v>
      </c>
      <c r="H165" s="208">
        <v>345.631</v>
      </c>
      <c r="I165" s="209"/>
      <c r="J165" s="210">
        <f>ROUND(I165*H165,2)</f>
        <v>0</v>
      </c>
      <c r="K165" s="206" t="s">
        <v>123</v>
      </c>
      <c r="L165" s="211"/>
      <c r="M165" s="212" t="s">
        <v>19</v>
      </c>
      <c r="N165" s="213" t="s">
        <v>43</v>
      </c>
      <c r="O165" s="65"/>
      <c r="P165" s="183">
        <f>O165*H165</f>
        <v>0</v>
      </c>
      <c r="Q165" s="183">
        <v>0.00032</v>
      </c>
      <c r="R165" s="183">
        <f>Q165*H165</f>
        <v>0.11060192</v>
      </c>
      <c r="S165" s="183">
        <v>0</v>
      </c>
      <c r="T165" s="18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156</v>
      </c>
      <c r="AT165" s="185" t="s">
        <v>153</v>
      </c>
      <c r="AU165" s="185" t="s">
        <v>82</v>
      </c>
      <c r="AY165" s="18" t="s">
        <v>117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8" t="s">
        <v>80</v>
      </c>
      <c r="BK165" s="186">
        <f>ROUND(I165*H165,2)</f>
        <v>0</v>
      </c>
      <c r="BL165" s="18" t="s">
        <v>124</v>
      </c>
      <c r="BM165" s="185" t="s">
        <v>264</v>
      </c>
    </row>
    <row r="166" spans="2:51" s="13" customFormat="1" ht="11.25">
      <c r="B166" s="192"/>
      <c r="C166" s="193"/>
      <c r="D166" s="194" t="s">
        <v>128</v>
      </c>
      <c r="E166" s="193"/>
      <c r="F166" s="196" t="s">
        <v>265</v>
      </c>
      <c r="G166" s="193"/>
      <c r="H166" s="197">
        <v>345.631</v>
      </c>
      <c r="I166" s="198"/>
      <c r="J166" s="193"/>
      <c r="K166" s="193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128</v>
      </c>
      <c r="AU166" s="203" t="s">
        <v>82</v>
      </c>
      <c r="AV166" s="13" t="s">
        <v>82</v>
      </c>
      <c r="AW166" s="13" t="s">
        <v>4</v>
      </c>
      <c r="AX166" s="13" t="s">
        <v>80</v>
      </c>
      <c r="AY166" s="203" t="s">
        <v>117</v>
      </c>
    </row>
    <row r="167" spans="1:65" s="2" customFormat="1" ht="24.2" customHeight="1">
      <c r="A167" s="35"/>
      <c r="B167" s="36"/>
      <c r="C167" s="174" t="s">
        <v>266</v>
      </c>
      <c r="D167" s="174" t="s">
        <v>119</v>
      </c>
      <c r="E167" s="175" t="s">
        <v>267</v>
      </c>
      <c r="F167" s="176" t="s">
        <v>268</v>
      </c>
      <c r="G167" s="177" t="s">
        <v>173</v>
      </c>
      <c r="H167" s="178">
        <v>140</v>
      </c>
      <c r="I167" s="179"/>
      <c r="J167" s="180">
        <f>ROUND(I167*H167,2)</f>
        <v>0</v>
      </c>
      <c r="K167" s="176" t="s">
        <v>123</v>
      </c>
      <c r="L167" s="40"/>
      <c r="M167" s="181" t="s">
        <v>19</v>
      </c>
      <c r="N167" s="182" t="s">
        <v>43</v>
      </c>
      <c r="O167" s="65"/>
      <c r="P167" s="183">
        <f>O167*H167</f>
        <v>0</v>
      </c>
      <c r="Q167" s="183">
        <v>2E-05</v>
      </c>
      <c r="R167" s="183">
        <f>Q167*H167</f>
        <v>0.0028000000000000004</v>
      </c>
      <c r="S167" s="183">
        <v>0</v>
      </c>
      <c r="T167" s="18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5" t="s">
        <v>124</v>
      </c>
      <c r="AT167" s="185" t="s">
        <v>119</v>
      </c>
      <c r="AU167" s="185" t="s">
        <v>82</v>
      </c>
      <c r="AY167" s="18" t="s">
        <v>117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8" t="s">
        <v>80</v>
      </c>
      <c r="BK167" s="186">
        <f>ROUND(I167*H167,2)</f>
        <v>0</v>
      </c>
      <c r="BL167" s="18" t="s">
        <v>124</v>
      </c>
      <c r="BM167" s="185" t="s">
        <v>269</v>
      </c>
    </row>
    <row r="168" spans="1:47" s="2" customFormat="1" ht="11.25">
      <c r="A168" s="35"/>
      <c r="B168" s="36"/>
      <c r="C168" s="37"/>
      <c r="D168" s="187" t="s">
        <v>126</v>
      </c>
      <c r="E168" s="37"/>
      <c r="F168" s="188" t="s">
        <v>270</v>
      </c>
      <c r="G168" s="37"/>
      <c r="H168" s="37"/>
      <c r="I168" s="189"/>
      <c r="J168" s="37"/>
      <c r="K168" s="37"/>
      <c r="L168" s="40"/>
      <c r="M168" s="190"/>
      <c r="N168" s="191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126</v>
      </c>
      <c r="AU168" s="18" t="s">
        <v>82</v>
      </c>
    </row>
    <row r="169" spans="1:65" s="2" customFormat="1" ht="16.5" customHeight="1">
      <c r="A169" s="35"/>
      <c r="B169" s="36"/>
      <c r="C169" s="204" t="s">
        <v>271</v>
      </c>
      <c r="D169" s="204" t="s">
        <v>153</v>
      </c>
      <c r="E169" s="205" t="s">
        <v>272</v>
      </c>
      <c r="F169" s="206" t="s">
        <v>273</v>
      </c>
      <c r="G169" s="207" t="s">
        <v>173</v>
      </c>
      <c r="H169" s="208">
        <v>168</v>
      </c>
      <c r="I169" s="209"/>
      <c r="J169" s="210">
        <f>ROUND(I169*H169,2)</f>
        <v>0</v>
      </c>
      <c r="K169" s="206" t="s">
        <v>123</v>
      </c>
      <c r="L169" s="211"/>
      <c r="M169" s="212" t="s">
        <v>19</v>
      </c>
      <c r="N169" s="213" t="s">
        <v>43</v>
      </c>
      <c r="O169" s="65"/>
      <c r="P169" s="183">
        <f>O169*H169</f>
        <v>0</v>
      </c>
      <c r="Q169" s="183">
        <v>0.00077</v>
      </c>
      <c r="R169" s="183">
        <f>Q169*H169</f>
        <v>0.12936</v>
      </c>
      <c r="S169" s="183">
        <v>0</v>
      </c>
      <c r="T169" s="18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5" t="s">
        <v>156</v>
      </c>
      <c r="AT169" s="185" t="s">
        <v>153</v>
      </c>
      <c r="AU169" s="185" t="s">
        <v>82</v>
      </c>
      <c r="AY169" s="18" t="s">
        <v>117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8" t="s">
        <v>80</v>
      </c>
      <c r="BK169" s="186">
        <f>ROUND(I169*H169,2)</f>
        <v>0</v>
      </c>
      <c r="BL169" s="18" t="s">
        <v>124</v>
      </c>
      <c r="BM169" s="185" t="s">
        <v>274</v>
      </c>
    </row>
    <row r="170" spans="2:51" s="13" customFormat="1" ht="11.25">
      <c r="B170" s="192"/>
      <c r="C170" s="193"/>
      <c r="D170" s="194" t="s">
        <v>128</v>
      </c>
      <c r="E170" s="193"/>
      <c r="F170" s="196" t="s">
        <v>275</v>
      </c>
      <c r="G170" s="193"/>
      <c r="H170" s="197">
        <v>168</v>
      </c>
      <c r="I170" s="198"/>
      <c r="J170" s="193"/>
      <c r="K170" s="193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128</v>
      </c>
      <c r="AU170" s="203" t="s">
        <v>82</v>
      </c>
      <c r="AV170" s="13" t="s">
        <v>82</v>
      </c>
      <c r="AW170" s="13" t="s">
        <v>4</v>
      </c>
      <c r="AX170" s="13" t="s">
        <v>80</v>
      </c>
      <c r="AY170" s="203" t="s">
        <v>117</v>
      </c>
    </row>
    <row r="171" spans="1:65" s="2" customFormat="1" ht="21.75" customHeight="1">
      <c r="A171" s="35"/>
      <c r="B171" s="36"/>
      <c r="C171" s="174" t="s">
        <v>276</v>
      </c>
      <c r="D171" s="174" t="s">
        <v>119</v>
      </c>
      <c r="E171" s="175" t="s">
        <v>277</v>
      </c>
      <c r="F171" s="176" t="s">
        <v>278</v>
      </c>
      <c r="G171" s="177" t="s">
        <v>122</v>
      </c>
      <c r="H171" s="178">
        <v>596.8</v>
      </c>
      <c r="I171" s="179"/>
      <c r="J171" s="180">
        <f>ROUND(I171*H171,2)</f>
        <v>0</v>
      </c>
      <c r="K171" s="176" t="s">
        <v>123</v>
      </c>
      <c r="L171" s="40"/>
      <c r="M171" s="181" t="s">
        <v>19</v>
      </c>
      <c r="N171" s="182" t="s">
        <v>43</v>
      </c>
      <c r="O171" s="65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124</v>
      </c>
      <c r="AT171" s="185" t="s">
        <v>119</v>
      </c>
      <c r="AU171" s="185" t="s">
        <v>82</v>
      </c>
      <c r="AY171" s="18" t="s">
        <v>117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8" t="s">
        <v>80</v>
      </c>
      <c r="BK171" s="186">
        <f>ROUND(I171*H171,2)</f>
        <v>0</v>
      </c>
      <c r="BL171" s="18" t="s">
        <v>124</v>
      </c>
      <c r="BM171" s="185" t="s">
        <v>279</v>
      </c>
    </row>
    <row r="172" spans="1:47" s="2" customFormat="1" ht="11.25">
      <c r="A172" s="35"/>
      <c r="B172" s="36"/>
      <c r="C172" s="37"/>
      <c r="D172" s="187" t="s">
        <v>126</v>
      </c>
      <c r="E172" s="37"/>
      <c r="F172" s="188" t="s">
        <v>280</v>
      </c>
      <c r="G172" s="37"/>
      <c r="H172" s="37"/>
      <c r="I172" s="189"/>
      <c r="J172" s="37"/>
      <c r="K172" s="37"/>
      <c r="L172" s="40"/>
      <c r="M172" s="190"/>
      <c r="N172" s="19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126</v>
      </c>
      <c r="AU172" s="18" t="s">
        <v>82</v>
      </c>
    </row>
    <row r="173" spans="2:51" s="13" customFormat="1" ht="11.25">
      <c r="B173" s="192"/>
      <c r="C173" s="193"/>
      <c r="D173" s="194" t="s">
        <v>128</v>
      </c>
      <c r="E173" s="195" t="s">
        <v>19</v>
      </c>
      <c r="F173" s="196" t="s">
        <v>197</v>
      </c>
      <c r="G173" s="193"/>
      <c r="H173" s="197">
        <v>596.8</v>
      </c>
      <c r="I173" s="198"/>
      <c r="J173" s="193"/>
      <c r="K173" s="193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128</v>
      </c>
      <c r="AU173" s="203" t="s">
        <v>82</v>
      </c>
      <c r="AV173" s="13" t="s">
        <v>82</v>
      </c>
      <c r="AW173" s="13" t="s">
        <v>33</v>
      </c>
      <c r="AX173" s="13" t="s">
        <v>80</v>
      </c>
      <c r="AY173" s="203" t="s">
        <v>117</v>
      </c>
    </row>
    <row r="174" spans="1:65" s="2" customFormat="1" ht="21.75" customHeight="1">
      <c r="A174" s="35"/>
      <c r="B174" s="36"/>
      <c r="C174" s="174" t="s">
        <v>281</v>
      </c>
      <c r="D174" s="174" t="s">
        <v>119</v>
      </c>
      <c r="E174" s="175" t="s">
        <v>282</v>
      </c>
      <c r="F174" s="176" t="s">
        <v>283</v>
      </c>
      <c r="G174" s="177" t="s">
        <v>122</v>
      </c>
      <c r="H174" s="178">
        <v>19694.4</v>
      </c>
      <c r="I174" s="179"/>
      <c r="J174" s="180">
        <f>ROUND(I174*H174,2)</f>
        <v>0</v>
      </c>
      <c r="K174" s="176" t="s">
        <v>123</v>
      </c>
      <c r="L174" s="40"/>
      <c r="M174" s="181" t="s">
        <v>19</v>
      </c>
      <c r="N174" s="182" t="s">
        <v>43</v>
      </c>
      <c r="O174" s="65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124</v>
      </c>
      <c r="AT174" s="185" t="s">
        <v>119</v>
      </c>
      <c r="AU174" s="185" t="s">
        <v>82</v>
      </c>
      <c r="AY174" s="18" t="s">
        <v>117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8" t="s">
        <v>80</v>
      </c>
      <c r="BK174" s="186">
        <f>ROUND(I174*H174,2)</f>
        <v>0</v>
      </c>
      <c r="BL174" s="18" t="s">
        <v>124</v>
      </c>
      <c r="BM174" s="185" t="s">
        <v>284</v>
      </c>
    </row>
    <row r="175" spans="1:47" s="2" customFormat="1" ht="11.25">
      <c r="A175" s="35"/>
      <c r="B175" s="36"/>
      <c r="C175" s="37"/>
      <c r="D175" s="187" t="s">
        <v>126</v>
      </c>
      <c r="E175" s="37"/>
      <c r="F175" s="188" t="s">
        <v>285</v>
      </c>
      <c r="G175" s="37"/>
      <c r="H175" s="37"/>
      <c r="I175" s="189"/>
      <c r="J175" s="37"/>
      <c r="K175" s="37"/>
      <c r="L175" s="40"/>
      <c r="M175" s="190"/>
      <c r="N175" s="191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126</v>
      </c>
      <c r="AU175" s="18" t="s">
        <v>82</v>
      </c>
    </row>
    <row r="176" spans="1:47" s="2" customFormat="1" ht="19.5">
      <c r="A176" s="35"/>
      <c r="B176" s="36"/>
      <c r="C176" s="37"/>
      <c r="D176" s="194" t="s">
        <v>203</v>
      </c>
      <c r="E176" s="37"/>
      <c r="F176" s="235" t="s">
        <v>286</v>
      </c>
      <c r="G176" s="37"/>
      <c r="H176" s="37"/>
      <c r="I176" s="189"/>
      <c r="J176" s="37"/>
      <c r="K176" s="37"/>
      <c r="L176" s="40"/>
      <c r="M176" s="190"/>
      <c r="N176" s="191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203</v>
      </c>
      <c r="AU176" s="18" t="s">
        <v>82</v>
      </c>
    </row>
    <row r="177" spans="2:51" s="13" customFormat="1" ht="11.25">
      <c r="B177" s="192"/>
      <c r="C177" s="193"/>
      <c r="D177" s="194" t="s">
        <v>128</v>
      </c>
      <c r="E177" s="193"/>
      <c r="F177" s="196" t="s">
        <v>287</v>
      </c>
      <c r="G177" s="193"/>
      <c r="H177" s="197">
        <v>19694.4</v>
      </c>
      <c r="I177" s="198"/>
      <c r="J177" s="193"/>
      <c r="K177" s="193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128</v>
      </c>
      <c r="AU177" s="203" t="s">
        <v>82</v>
      </c>
      <c r="AV177" s="13" t="s">
        <v>82</v>
      </c>
      <c r="AW177" s="13" t="s">
        <v>4</v>
      </c>
      <c r="AX177" s="13" t="s">
        <v>80</v>
      </c>
      <c r="AY177" s="203" t="s">
        <v>117</v>
      </c>
    </row>
    <row r="178" spans="1:65" s="2" customFormat="1" ht="24.2" customHeight="1">
      <c r="A178" s="35"/>
      <c r="B178" s="36"/>
      <c r="C178" s="174" t="s">
        <v>288</v>
      </c>
      <c r="D178" s="174" t="s">
        <v>119</v>
      </c>
      <c r="E178" s="175" t="s">
        <v>289</v>
      </c>
      <c r="F178" s="176" t="s">
        <v>290</v>
      </c>
      <c r="G178" s="177" t="s">
        <v>138</v>
      </c>
      <c r="H178" s="178">
        <v>59.68</v>
      </c>
      <c r="I178" s="179"/>
      <c r="J178" s="180">
        <f>ROUND(I178*H178,2)</f>
        <v>0</v>
      </c>
      <c r="K178" s="176" t="s">
        <v>123</v>
      </c>
      <c r="L178" s="40"/>
      <c r="M178" s="181" t="s">
        <v>19</v>
      </c>
      <c r="N178" s="182" t="s">
        <v>43</v>
      </c>
      <c r="O178" s="65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124</v>
      </c>
      <c r="AT178" s="185" t="s">
        <v>119</v>
      </c>
      <c r="AU178" s="185" t="s">
        <v>82</v>
      </c>
      <c r="AY178" s="18" t="s">
        <v>117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8" t="s">
        <v>80</v>
      </c>
      <c r="BK178" s="186">
        <f>ROUND(I178*H178,2)</f>
        <v>0</v>
      </c>
      <c r="BL178" s="18" t="s">
        <v>124</v>
      </c>
      <c r="BM178" s="185" t="s">
        <v>291</v>
      </c>
    </row>
    <row r="179" spans="1:47" s="2" customFormat="1" ht="11.25">
      <c r="A179" s="35"/>
      <c r="B179" s="36"/>
      <c r="C179" s="37"/>
      <c r="D179" s="187" t="s">
        <v>126</v>
      </c>
      <c r="E179" s="37"/>
      <c r="F179" s="188" t="s">
        <v>292</v>
      </c>
      <c r="G179" s="37"/>
      <c r="H179" s="37"/>
      <c r="I179" s="189"/>
      <c r="J179" s="37"/>
      <c r="K179" s="37"/>
      <c r="L179" s="40"/>
      <c r="M179" s="190"/>
      <c r="N179" s="191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126</v>
      </c>
      <c r="AU179" s="18" t="s">
        <v>82</v>
      </c>
    </row>
    <row r="180" spans="2:51" s="13" customFormat="1" ht="11.25">
      <c r="B180" s="192"/>
      <c r="C180" s="193"/>
      <c r="D180" s="194" t="s">
        <v>128</v>
      </c>
      <c r="E180" s="195" t="s">
        <v>19</v>
      </c>
      <c r="F180" s="196" t="s">
        <v>293</v>
      </c>
      <c r="G180" s="193"/>
      <c r="H180" s="197">
        <v>59.68</v>
      </c>
      <c r="I180" s="198"/>
      <c r="J180" s="193"/>
      <c r="K180" s="193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128</v>
      </c>
      <c r="AU180" s="203" t="s">
        <v>82</v>
      </c>
      <c r="AV180" s="13" t="s">
        <v>82</v>
      </c>
      <c r="AW180" s="13" t="s">
        <v>33</v>
      </c>
      <c r="AX180" s="13" t="s">
        <v>80</v>
      </c>
      <c r="AY180" s="203" t="s">
        <v>117</v>
      </c>
    </row>
    <row r="181" spans="1:65" s="2" customFormat="1" ht="24.2" customHeight="1">
      <c r="A181" s="35"/>
      <c r="B181" s="36"/>
      <c r="C181" s="174" t="s">
        <v>294</v>
      </c>
      <c r="D181" s="174" t="s">
        <v>119</v>
      </c>
      <c r="E181" s="175" t="s">
        <v>295</v>
      </c>
      <c r="F181" s="176" t="s">
        <v>296</v>
      </c>
      <c r="G181" s="177" t="s">
        <v>138</v>
      </c>
      <c r="H181" s="178">
        <v>10</v>
      </c>
      <c r="I181" s="179"/>
      <c r="J181" s="180">
        <f>ROUND(I181*H181,2)</f>
        <v>0</v>
      </c>
      <c r="K181" s="176" t="s">
        <v>123</v>
      </c>
      <c r="L181" s="40"/>
      <c r="M181" s="181" t="s">
        <v>19</v>
      </c>
      <c r="N181" s="182" t="s">
        <v>43</v>
      </c>
      <c r="O181" s="65"/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5" t="s">
        <v>124</v>
      </c>
      <c r="AT181" s="185" t="s">
        <v>119</v>
      </c>
      <c r="AU181" s="185" t="s">
        <v>82</v>
      </c>
      <c r="AY181" s="18" t="s">
        <v>117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8" t="s">
        <v>80</v>
      </c>
      <c r="BK181" s="186">
        <f>ROUND(I181*H181,2)</f>
        <v>0</v>
      </c>
      <c r="BL181" s="18" t="s">
        <v>124</v>
      </c>
      <c r="BM181" s="185" t="s">
        <v>297</v>
      </c>
    </row>
    <row r="182" spans="1:47" s="2" customFormat="1" ht="11.25">
      <c r="A182" s="35"/>
      <c r="B182" s="36"/>
      <c r="C182" s="37"/>
      <c r="D182" s="187" t="s">
        <v>126</v>
      </c>
      <c r="E182" s="37"/>
      <c r="F182" s="188" t="s">
        <v>298</v>
      </c>
      <c r="G182" s="37"/>
      <c r="H182" s="37"/>
      <c r="I182" s="189"/>
      <c r="J182" s="37"/>
      <c r="K182" s="37"/>
      <c r="L182" s="40"/>
      <c r="M182" s="190"/>
      <c r="N182" s="191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126</v>
      </c>
      <c r="AU182" s="18" t="s">
        <v>82</v>
      </c>
    </row>
    <row r="183" spans="2:51" s="13" customFormat="1" ht="11.25">
      <c r="B183" s="192"/>
      <c r="C183" s="193"/>
      <c r="D183" s="194" t="s">
        <v>128</v>
      </c>
      <c r="E183" s="195" t="s">
        <v>19</v>
      </c>
      <c r="F183" s="196" t="s">
        <v>299</v>
      </c>
      <c r="G183" s="193"/>
      <c r="H183" s="197">
        <v>10</v>
      </c>
      <c r="I183" s="198"/>
      <c r="J183" s="193"/>
      <c r="K183" s="193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128</v>
      </c>
      <c r="AU183" s="203" t="s">
        <v>82</v>
      </c>
      <c r="AV183" s="13" t="s">
        <v>82</v>
      </c>
      <c r="AW183" s="13" t="s">
        <v>33</v>
      </c>
      <c r="AX183" s="13" t="s">
        <v>80</v>
      </c>
      <c r="AY183" s="203" t="s">
        <v>117</v>
      </c>
    </row>
    <row r="184" spans="1:65" s="2" customFormat="1" ht="21.75" customHeight="1">
      <c r="A184" s="35"/>
      <c r="B184" s="36"/>
      <c r="C184" s="174" t="s">
        <v>300</v>
      </c>
      <c r="D184" s="174" t="s">
        <v>119</v>
      </c>
      <c r="E184" s="175" t="s">
        <v>301</v>
      </c>
      <c r="F184" s="176" t="s">
        <v>302</v>
      </c>
      <c r="G184" s="177" t="s">
        <v>122</v>
      </c>
      <c r="H184" s="178">
        <v>225</v>
      </c>
      <c r="I184" s="179"/>
      <c r="J184" s="180">
        <f>ROUND(I184*H184,2)</f>
        <v>0</v>
      </c>
      <c r="K184" s="176" t="s">
        <v>123</v>
      </c>
      <c r="L184" s="40"/>
      <c r="M184" s="181" t="s">
        <v>19</v>
      </c>
      <c r="N184" s="182" t="s">
        <v>43</v>
      </c>
      <c r="O184" s="65"/>
      <c r="P184" s="183">
        <f>O184*H184</f>
        <v>0</v>
      </c>
      <c r="Q184" s="183">
        <v>0</v>
      </c>
      <c r="R184" s="183">
        <f>Q184*H184</f>
        <v>0</v>
      </c>
      <c r="S184" s="183">
        <v>0</v>
      </c>
      <c r="T184" s="18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5" t="s">
        <v>124</v>
      </c>
      <c r="AT184" s="185" t="s">
        <v>119</v>
      </c>
      <c r="AU184" s="185" t="s">
        <v>82</v>
      </c>
      <c r="AY184" s="18" t="s">
        <v>117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8" t="s">
        <v>80</v>
      </c>
      <c r="BK184" s="186">
        <f>ROUND(I184*H184,2)</f>
        <v>0</v>
      </c>
      <c r="BL184" s="18" t="s">
        <v>124</v>
      </c>
      <c r="BM184" s="185" t="s">
        <v>303</v>
      </c>
    </row>
    <row r="185" spans="1:47" s="2" customFormat="1" ht="11.25">
      <c r="A185" s="35"/>
      <c r="B185" s="36"/>
      <c r="C185" s="37"/>
      <c r="D185" s="187" t="s">
        <v>126</v>
      </c>
      <c r="E185" s="37"/>
      <c r="F185" s="188" t="s">
        <v>304</v>
      </c>
      <c r="G185" s="37"/>
      <c r="H185" s="37"/>
      <c r="I185" s="189"/>
      <c r="J185" s="37"/>
      <c r="K185" s="37"/>
      <c r="L185" s="40"/>
      <c r="M185" s="190"/>
      <c r="N185" s="191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126</v>
      </c>
      <c r="AU185" s="18" t="s">
        <v>82</v>
      </c>
    </row>
    <row r="186" spans="1:65" s="2" customFormat="1" ht="24.2" customHeight="1">
      <c r="A186" s="35"/>
      <c r="B186" s="36"/>
      <c r="C186" s="174" t="s">
        <v>305</v>
      </c>
      <c r="D186" s="174" t="s">
        <v>119</v>
      </c>
      <c r="E186" s="175" t="s">
        <v>306</v>
      </c>
      <c r="F186" s="176" t="s">
        <v>307</v>
      </c>
      <c r="G186" s="177" t="s">
        <v>308</v>
      </c>
      <c r="H186" s="178">
        <v>8.952</v>
      </c>
      <c r="I186" s="179"/>
      <c r="J186" s="180">
        <f>ROUND(I186*H186,2)</f>
        <v>0</v>
      </c>
      <c r="K186" s="176" t="s">
        <v>19</v>
      </c>
      <c r="L186" s="40"/>
      <c r="M186" s="181" t="s">
        <v>19</v>
      </c>
      <c r="N186" s="182" t="s">
        <v>43</v>
      </c>
      <c r="O186" s="65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124</v>
      </c>
      <c r="AT186" s="185" t="s">
        <v>119</v>
      </c>
      <c r="AU186" s="185" t="s">
        <v>82</v>
      </c>
      <c r="AY186" s="18" t="s">
        <v>117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8" t="s">
        <v>80</v>
      </c>
      <c r="BK186" s="186">
        <f>ROUND(I186*H186,2)</f>
        <v>0</v>
      </c>
      <c r="BL186" s="18" t="s">
        <v>124</v>
      </c>
      <c r="BM186" s="185" t="s">
        <v>309</v>
      </c>
    </row>
    <row r="187" spans="2:51" s="13" customFormat="1" ht="11.25">
      <c r="B187" s="192"/>
      <c r="C187" s="193"/>
      <c r="D187" s="194" t="s">
        <v>128</v>
      </c>
      <c r="E187" s="195" t="s">
        <v>19</v>
      </c>
      <c r="F187" s="196" t="s">
        <v>310</v>
      </c>
      <c r="G187" s="193"/>
      <c r="H187" s="197">
        <v>8.952</v>
      </c>
      <c r="I187" s="198"/>
      <c r="J187" s="193"/>
      <c r="K187" s="193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128</v>
      </c>
      <c r="AU187" s="203" t="s">
        <v>82</v>
      </c>
      <c r="AV187" s="13" t="s">
        <v>82</v>
      </c>
      <c r="AW187" s="13" t="s">
        <v>33</v>
      </c>
      <c r="AX187" s="13" t="s">
        <v>80</v>
      </c>
      <c r="AY187" s="203" t="s">
        <v>117</v>
      </c>
    </row>
    <row r="188" spans="1:65" s="2" customFormat="1" ht="37.9" customHeight="1">
      <c r="A188" s="35"/>
      <c r="B188" s="36"/>
      <c r="C188" s="174" t="s">
        <v>311</v>
      </c>
      <c r="D188" s="174" t="s">
        <v>119</v>
      </c>
      <c r="E188" s="175" t="s">
        <v>312</v>
      </c>
      <c r="F188" s="176" t="s">
        <v>313</v>
      </c>
      <c r="G188" s="177" t="s">
        <v>138</v>
      </c>
      <c r="H188" s="178">
        <v>0.25</v>
      </c>
      <c r="I188" s="179"/>
      <c r="J188" s="180">
        <f>ROUND(I188*H188,2)</f>
        <v>0</v>
      </c>
      <c r="K188" s="176" t="s">
        <v>123</v>
      </c>
      <c r="L188" s="40"/>
      <c r="M188" s="181" t="s">
        <v>19</v>
      </c>
      <c r="N188" s="182" t="s">
        <v>43</v>
      </c>
      <c r="O188" s="65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124</v>
      </c>
      <c r="AT188" s="185" t="s">
        <v>119</v>
      </c>
      <c r="AU188" s="185" t="s">
        <v>82</v>
      </c>
      <c r="AY188" s="18" t="s">
        <v>117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80</v>
      </c>
      <c r="BK188" s="186">
        <f>ROUND(I188*H188,2)</f>
        <v>0</v>
      </c>
      <c r="BL188" s="18" t="s">
        <v>124</v>
      </c>
      <c r="BM188" s="185" t="s">
        <v>314</v>
      </c>
    </row>
    <row r="189" spans="1:47" s="2" customFormat="1" ht="11.25">
      <c r="A189" s="35"/>
      <c r="B189" s="36"/>
      <c r="C189" s="37"/>
      <c r="D189" s="187" t="s">
        <v>126</v>
      </c>
      <c r="E189" s="37"/>
      <c r="F189" s="188" t="s">
        <v>315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126</v>
      </c>
      <c r="AU189" s="18" t="s">
        <v>82</v>
      </c>
    </row>
    <row r="190" spans="2:51" s="13" customFormat="1" ht="11.25">
      <c r="B190" s="192"/>
      <c r="C190" s="193"/>
      <c r="D190" s="194" t="s">
        <v>128</v>
      </c>
      <c r="E190" s="195" t="s">
        <v>19</v>
      </c>
      <c r="F190" s="196" t="s">
        <v>316</v>
      </c>
      <c r="G190" s="193"/>
      <c r="H190" s="197">
        <v>0.25</v>
      </c>
      <c r="I190" s="198"/>
      <c r="J190" s="193"/>
      <c r="K190" s="193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128</v>
      </c>
      <c r="AU190" s="203" t="s">
        <v>82</v>
      </c>
      <c r="AV190" s="13" t="s">
        <v>82</v>
      </c>
      <c r="AW190" s="13" t="s">
        <v>33</v>
      </c>
      <c r="AX190" s="13" t="s">
        <v>80</v>
      </c>
      <c r="AY190" s="203" t="s">
        <v>117</v>
      </c>
    </row>
    <row r="191" spans="1:65" s="2" customFormat="1" ht="37.9" customHeight="1">
      <c r="A191" s="35"/>
      <c r="B191" s="36"/>
      <c r="C191" s="174" t="s">
        <v>317</v>
      </c>
      <c r="D191" s="174" t="s">
        <v>119</v>
      </c>
      <c r="E191" s="175" t="s">
        <v>318</v>
      </c>
      <c r="F191" s="176" t="s">
        <v>319</v>
      </c>
      <c r="G191" s="177" t="s">
        <v>138</v>
      </c>
      <c r="H191" s="178">
        <v>59.68</v>
      </c>
      <c r="I191" s="179"/>
      <c r="J191" s="180">
        <f>ROUND(I191*H191,2)</f>
        <v>0</v>
      </c>
      <c r="K191" s="176" t="s">
        <v>123</v>
      </c>
      <c r="L191" s="40"/>
      <c r="M191" s="181" t="s">
        <v>19</v>
      </c>
      <c r="N191" s="182" t="s">
        <v>43</v>
      </c>
      <c r="O191" s="65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124</v>
      </c>
      <c r="AT191" s="185" t="s">
        <v>119</v>
      </c>
      <c r="AU191" s="185" t="s">
        <v>82</v>
      </c>
      <c r="AY191" s="18" t="s">
        <v>117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80</v>
      </c>
      <c r="BK191" s="186">
        <f>ROUND(I191*H191,2)</f>
        <v>0</v>
      </c>
      <c r="BL191" s="18" t="s">
        <v>124</v>
      </c>
      <c r="BM191" s="185" t="s">
        <v>320</v>
      </c>
    </row>
    <row r="192" spans="1:47" s="2" customFormat="1" ht="11.25">
      <c r="A192" s="35"/>
      <c r="B192" s="36"/>
      <c r="C192" s="37"/>
      <c r="D192" s="187" t="s">
        <v>126</v>
      </c>
      <c r="E192" s="37"/>
      <c r="F192" s="188" t="s">
        <v>321</v>
      </c>
      <c r="G192" s="37"/>
      <c r="H192" s="37"/>
      <c r="I192" s="189"/>
      <c r="J192" s="37"/>
      <c r="K192" s="37"/>
      <c r="L192" s="40"/>
      <c r="M192" s="190"/>
      <c r="N192" s="191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126</v>
      </c>
      <c r="AU192" s="18" t="s">
        <v>82</v>
      </c>
    </row>
    <row r="193" spans="2:51" s="13" customFormat="1" ht="11.25">
      <c r="B193" s="192"/>
      <c r="C193" s="193"/>
      <c r="D193" s="194" t="s">
        <v>128</v>
      </c>
      <c r="E193" s="195" t="s">
        <v>19</v>
      </c>
      <c r="F193" s="196" t="s">
        <v>293</v>
      </c>
      <c r="G193" s="193"/>
      <c r="H193" s="197">
        <v>59.68</v>
      </c>
      <c r="I193" s="198"/>
      <c r="J193" s="193"/>
      <c r="K193" s="193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128</v>
      </c>
      <c r="AU193" s="203" t="s">
        <v>82</v>
      </c>
      <c r="AV193" s="13" t="s">
        <v>82</v>
      </c>
      <c r="AW193" s="13" t="s">
        <v>33</v>
      </c>
      <c r="AX193" s="13" t="s">
        <v>80</v>
      </c>
      <c r="AY193" s="203" t="s">
        <v>117</v>
      </c>
    </row>
    <row r="194" spans="1:65" s="2" customFormat="1" ht="37.9" customHeight="1">
      <c r="A194" s="35"/>
      <c r="B194" s="36"/>
      <c r="C194" s="174" t="s">
        <v>322</v>
      </c>
      <c r="D194" s="174" t="s">
        <v>119</v>
      </c>
      <c r="E194" s="175" t="s">
        <v>323</v>
      </c>
      <c r="F194" s="176" t="s">
        <v>324</v>
      </c>
      <c r="G194" s="177" t="s">
        <v>138</v>
      </c>
      <c r="H194" s="178">
        <v>11.979</v>
      </c>
      <c r="I194" s="179"/>
      <c r="J194" s="180">
        <f>ROUND(I194*H194,2)</f>
        <v>0</v>
      </c>
      <c r="K194" s="176" t="s">
        <v>123</v>
      </c>
      <c r="L194" s="40"/>
      <c r="M194" s="181" t="s">
        <v>19</v>
      </c>
      <c r="N194" s="182" t="s">
        <v>43</v>
      </c>
      <c r="O194" s="65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124</v>
      </c>
      <c r="AT194" s="185" t="s">
        <v>119</v>
      </c>
      <c r="AU194" s="185" t="s">
        <v>82</v>
      </c>
      <c r="AY194" s="18" t="s">
        <v>117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8" t="s">
        <v>80</v>
      </c>
      <c r="BK194" s="186">
        <f>ROUND(I194*H194,2)</f>
        <v>0</v>
      </c>
      <c r="BL194" s="18" t="s">
        <v>124</v>
      </c>
      <c r="BM194" s="185" t="s">
        <v>325</v>
      </c>
    </row>
    <row r="195" spans="1:47" s="2" customFormat="1" ht="11.25">
      <c r="A195" s="35"/>
      <c r="B195" s="36"/>
      <c r="C195" s="37"/>
      <c r="D195" s="187" t="s">
        <v>126</v>
      </c>
      <c r="E195" s="37"/>
      <c r="F195" s="188" t="s">
        <v>326</v>
      </c>
      <c r="G195" s="37"/>
      <c r="H195" s="37"/>
      <c r="I195" s="189"/>
      <c r="J195" s="37"/>
      <c r="K195" s="37"/>
      <c r="L195" s="40"/>
      <c r="M195" s="190"/>
      <c r="N195" s="191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126</v>
      </c>
      <c r="AU195" s="18" t="s">
        <v>82</v>
      </c>
    </row>
    <row r="196" spans="2:51" s="13" customFormat="1" ht="11.25">
      <c r="B196" s="192"/>
      <c r="C196" s="193"/>
      <c r="D196" s="194" t="s">
        <v>128</v>
      </c>
      <c r="E196" s="195" t="s">
        <v>19</v>
      </c>
      <c r="F196" s="196" t="s">
        <v>299</v>
      </c>
      <c r="G196" s="193"/>
      <c r="H196" s="197">
        <v>10</v>
      </c>
      <c r="I196" s="198"/>
      <c r="J196" s="193"/>
      <c r="K196" s="193"/>
      <c r="L196" s="199"/>
      <c r="M196" s="200"/>
      <c r="N196" s="201"/>
      <c r="O196" s="201"/>
      <c r="P196" s="201"/>
      <c r="Q196" s="201"/>
      <c r="R196" s="201"/>
      <c r="S196" s="201"/>
      <c r="T196" s="202"/>
      <c r="AT196" s="203" t="s">
        <v>128</v>
      </c>
      <c r="AU196" s="203" t="s">
        <v>82</v>
      </c>
      <c r="AV196" s="13" t="s">
        <v>82</v>
      </c>
      <c r="AW196" s="13" t="s">
        <v>33</v>
      </c>
      <c r="AX196" s="13" t="s">
        <v>72</v>
      </c>
      <c r="AY196" s="203" t="s">
        <v>117</v>
      </c>
    </row>
    <row r="197" spans="2:51" s="15" customFormat="1" ht="11.25">
      <c r="B197" s="225"/>
      <c r="C197" s="226"/>
      <c r="D197" s="194" t="s">
        <v>128</v>
      </c>
      <c r="E197" s="227" t="s">
        <v>19</v>
      </c>
      <c r="F197" s="228" t="s">
        <v>217</v>
      </c>
      <c r="G197" s="226"/>
      <c r="H197" s="227" t="s">
        <v>19</v>
      </c>
      <c r="I197" s="229"/>
      <c r="J197" s="226"/>
      <c r="K197" s="226"/>
      <c r="L197" s="230"/>
      <c r="M197" s="231"/>
      <c r="N197" s="232"/>
      <c r="O197" s="232"/>
      <c r="P197" s="232"/>
      <c r="Q197" s="232"/>
      <c r="R197" s="232"/>
      <c r="S197" s="232"/>
      <c r="T197" s="233"/>
      <c r="AT197" s="234" t="s">
        <v>128</v>
      </c>
      <c r="AU197" s="234" t="s">
        <v>82</v>
      </c>
      <c r="AV197" s="15" t="s">
        <v>80</v>
      </c>
      <c r="AW197" s="15" t="s">
        <v>33</v>
      </c>
      <c r="AX197" s="15" t="s">
        <v>72</v>
      </c>
      <c r="AY197" s="234" t="s">
        <v>117</v>
      </c>
    </row>
    <row r="198" spans="2:51" s="13" customFormat="1" ht="11.25">
      <c r="B198" s="192"/>
      <c r="C198" s="193"/>
      <c r="D198" s="194" t="s">
        <v>128</v>
      </c>
      <c r="E198" s="195" t="s">
        <v>19</v>
      </c>
      <c r="F198" s="196" t="s">
        <v>327</v>
      </c>
      <c r="G198" s="193"/>
      <c r="H198" s="197">
        <v>0.23</v>
      </c>
      <c r="I198" s="198"/>
      <c r="J198" s="193"/>
      <c r="K198" s="193"/>
      <c r="L198" s="199"/>
      <c r="M198" s="200"/>
      <c r="N198" s="201"/>
      <c r="O198" s="201"/>
      <c r="P198" s="201"/>
      <c r="Q198" s="201"/>
      <c r="R198" s="201"/>
      <c r="S198" s="201"/>
      <c r="T198" s="202"/>
      <c r="AT198" s="203" t="s">
        <v>128</v>
      </c>
      <c r="AU198" s="203" t="s">
        <v>82</v>
      </c>
      <c r="AV198" s="13" t="s">
        <v>82</v>
      </c>
      <c r="AW198" s="13" t="s">
        <v>33</v>
      </c>
      <c r="AX198" s="13" t="s">
        <v>72</v>
      </c>
      <c r="AY198" s="203" t="s">
        <v>117</v>
      </c>
    </row>
    <row r="199" spans="2:51" s="15" customFormat="1" ht="11.25">
      <c r="B199" s="225"/>
      <c r="C199" s="226"/>
      <c r="D199" s="194" t="s">
        <v>128</v>
      </c>
      <c r="E199" s="227" t="s">
        <v>19</v>
      </c>
      <c r="F199" s="228" t="s">
        <v>224</v>
      </c>
      <c r="G199" s="226"/>
      <c r="H199" s="227" t="s">
        <v>19</v>
      </c>
      <c r="I199" s="229"/>
      <c r="J199" s="226"/>
      <c r="K199" s="226"/>
      <c r="L199" s="230"/>
      <c r="M199" s="231"/>
      <c r="N199" s="232"/>
      <c r="O199" s="232"/>
      <c r="P199" s="232"/>
      <c r="Q199" s="232"/>
      <c r="R199" s="232"/>
      <c r="S199" s="232"/>
      <c r="T199" s="233"/>
      <c r="AT199" s="234" t="s">
        <v>128</v>
      </c>
      <c r="AU199" s="234" t="s">
        <v>82</v>
      </c>
      <c r="AV199" s="15" t="s">
        <v>80</v>
      </c>
      <c r="AW199" s="15" t="s">
        <v>33</v>
      </c>
      <c r="AX199" s="15" t="s">
        <v>72</v>
      </c>
      <c r="AY199" s="234" t="s">
        <v>117</v>
      </c>
    </row>
    <row r="200" spans="2:51" s="13" customFormat="1" ht="11.25">
      <c r="B200" s="192"/>
      <c r="C200" s="193"/>
      <c r="D200" s="194" t="s">
        <v>128</v>
      </c>
      <c r="E200" s="195" t="s">
        <v>19</v>
      </c>
      <c r="F200" s="196" t="s">
        <v>328</v>
      </c>
      <c r="G200" s="193"/>
      <c r="H200" s="197">
        <v>1.184</v>
      </c>
      <c r="I200" s="198"/>
      <c r="J200" s="193"/>
      <c r="K200" s="193"/>
      <c r="L200" s="199"/>
      <c r="M200" s="200"/>
      <c r="N200" s="201"/>
      <c r="O200" s="201"/>
      <c r="P200" s="201"/>
      <c r="Q200" s="201"/>
      <c r="R200" s="201"/>
      <c r="S200" s="201"/>
      <c r="T200" s="202"/>
      <c r="AT200" s="203" t="s">
        <v>128</v>
      </c>
      <c r="AU200" s="203" t="s">
        <v>82</v>
      </c>
      <c r="AV200" s="13" t="s">
        <v>82</v>
      </c>
      <c r="AW200" s="13" t="s">
        <v>33</v>
      </c>
      <c r="AX200" s="13" t="s">
        <v>72</v>
      </c>
      <c r="AY200" s="203" t="s">
        <v>117</v>
      </c>
    </row>
    <row r="201" spans="2:51" s="13" customFormat="1" ht="11.25">
      <c r="B201" s="192"/>
      <c r="C201" s="193"/>
      <c r="D201" s="194" t="s">
        <v>128</v>
      </c>
      <c r="E201" s="195" t="s">
        <v>19</v>
      </c>
      <c r="F201" s="196" t="s">
        <v>329</v>
      </c>
      <c r="G201" s="193"/>
      <c r="H201" s="197">
        <v>0.565</v>
      </c>
      <c r="I201" s="198"/>
      <c r="J201" s="193"/>
      <c r="K201" s="193"/>
      <c r="L201" s="199"/>
      <c r="M201" s="200"/>
      <c r="N201" s="201"/>
      <c r="O201" s="201"/>
      <c r="P201" s="201"/>
      <c r="Q201" s="201"/>
      <c r="R201" s="201"/>
      <c r="S201" s="201"/>
      <c r="T201" s="202"/>
      <c r="AT201" s="203" t="s">
        <v>128</v>
      </c>
      <c r="AU201" s="203" t="s">
        <v>82</v>
      </c>
      <c r="AV201" s="13" t="s">
        <v>82</v>
      </c>
      <c r="AW201" s="13" t="s">
        <v>33</v>
      </c>
      <c r="AX201" s="13" t="s">
        <v>72</v>
      </c>
      <c r="AY201" s="203" t="s">
        <v>117</v>
      </c>
    </row>
    <row r="202" spans="2:51" s="14" customFormat="1" ht="11.25">
      <c r="B202" s="214"/>
      <c r="C202" s="215"/>
      <c r="D202" s="194" t="s">
        <v>128</v>
      </c>
      <c r="E202" s="216" t="s">
        <v>19</v>
      </c>
      <c r="F202" s="217" t="s">
        <v>178</v>
      </c>
      <c r="G202" s="215"/>
      <c r="H202" s="218">
        <v>11.979</v>
      </c>
      <c r="I202" s="219"/>
      <c r="J202" s="215"/>
      <c r="K202" s="215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128</v>
      </c>
      <c r="AU202" s="224" t="s">
        <v>82</v>
      </c>
      <c r="AV202" s="14" t="s">
        <v>124</v>
      </c>
      <c r="AW202" s="14" t="s">
        <v>33</v>
      </c>
      <c r="AX202" s="14" t="s">
        <v>80</v>
      </c>
      <c r="AY202" s="224" t="s">
        <v>117</v>
      </c>
    </row>
    <row r="203" spans="1:65" s="2" customFormat="1" ht="24.2" customHeight="1">
      <c r="A203" s="35"/>
      <c r="B203" s="36"/>
      <c r="C203" s="174" t="s">
        <v>330</v>
      </c>
      <c r="D203" s="174" t="s">
        <v>119</v>
      </c>
      <c r="E203" s="175" t="s">
        <v>331</v>
      </c>
      <c r="F203" s="176" t="s">
        <v>332</v>
      </c>
      <c r="G203" s="177" t="s">
        <v>308</v>
      </c>
      <c r="H203" s="178">
        <v>179.773</v>
      </c>
      <c r="I203" s="179"/>
      <c r="J203" s="180">
        <f>ROUND(I203*H203,2)</f>
        <v>0</v>
      </c>
      <c r="K203" s="176" t="s">
        <v>123</v>
      </c>
      <c r="L203" s="40"/>
      <c r="M203" s="181" t="s">
        <v>19</v>
      </c>
      <c r="N203" s="182" t="s">
        <v>43</v>
      </c>
      <c r="O203" s="65"/>
      <c r="P203" s="183">
        <f>O203*H203</f>
        <v>0</v>
      </c>
      <c r="Q203" s="183">
        <v>0</v>
      </c>
      <c r="R203" s="183">
        <f>Q203*H203</f>
        <v>0</v>
      </c>
      <c r="S203" s="183">
        <v>0</v>
      </c>
      <c r="T203" s="18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5" t="s">
        <v>124</v>
      </c>
      <c r="AT203" s="185" t="s">
        <v>119</v>
      </c>
      <c r="AU203" s="185" t="s">
        <v>82</v>
      </c>
      <c r="AY203" s="18" t="s">
        <v>117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18" t="s">
        <v>80</v>
      </c>
      <c r="BK203" s="186">
        <f>ROUND(I203*H203,2)</f>
        <v>0</v>
      </c>
      <c r="BL203" s="18" t="s">
        <v>124</v>
      </c>
      <c r="BM203" s="185" t="s">
        <v>333</v>
      </c>
    </row>
    <row r="204" spans="1:47" s="2" customFormat="1" ht="11.25">
      <c r="A204" s="35"/>
      <c r="B204" s="36"/>
      <c r="C204" s="37"/>
      <c r="D204" s="187" t="s">
        <v>126</v>
      </c>
      <c r="E204" s="37"/>
      <c r="F204" s="188" t="s">
        <v>334</v>
      </c>
      <c r="G204" s="37"/>
      <c r="H204" s="37"/>
      <c r="I204" s="189"/>
      <c r="J204" s="37"/>
      <c r="K204" s="37"/>
      <c r="L204" s="40"/>
      <c r="M204" s="190"/>
      <c r="N204" s="191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126</v>
      </c>
      <c r="AU204" s="18" t="s">
        <v>82</v>
      </c>
    </row>
    <row r="205" spans="2:51" s="13" customFormat="1" ht="11.25">
      <c r="B205" s="192"/>
      <c r="C205" s="193"/>
      <c r="D205" s="194" t="s">
        <v>128</v>
      </c>
      <c r="E205" s="195" t="s">
        <v>19</v>
      </c>
      <c r="F205" s="196" t="s">
        <v>335</v>
      </c>
      <c r="G205" s="193"/>
      <c r="H205" s="197">
        <v>71.909</v>
      </c>
      <c r="I205" s="198"/>
      <c r="J205" s="193"/>
      <c r="K205" s="193"/>
      <c r="L205" s="199"/>
      <c r="M205" s="200"/>
      <c r="N205" s="201"/>
      <c r="O205" s="201"/>
      <c r="P205" s="201"/>
      <c r="Q205" s="201"/>
      <c r="R205" s="201"/>
      <c r="S205" s="201"/>
      <c r="T205" s="202"/>
      <c r="AT205" s="203" t="s">
        <v>128</v>
      </c>
      <c r="AU205" s="203" t="s">
        <v>82</v>
      </c>
      <c r="AV205" s="13" t="s">
        <v>82</v>
      </c>
      <c r="AW205" s="13" t="s">
        <v>33</v>
      </c>
      <c r="AX205" s="13" t="s">
        <v>80</v>
      </c>
      <c r="AY205" s="203" t="s">
        <v>117</v>
      </c>
    </row>
    <row r="206" spans="2:51" s="13" customFormat="1" ht="11.25">
      <c r="B206" s="192"/>
      <c r="C206" s="193"/>
      <c r="D206" s="194" t="s">
        <v>128</v>
      </c>
      <c r="E206" s="193"/>
      <c r="F206" s="196" t="s">
        <v>336</v>
      </c>
      <c r="G206" s="193"/>
      <c r="H206" s="197">
        <v>179.773</v>
      </c>
      <c r="I206" s="198"/>
      <c r="J206" s="193"/>
      <c r="K206" s="193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128</v>
      </c>
      <c r="AU206" s="203" t="s">
        <v>82</v>
      </c>
      <c r="AV206" s="13" t="s">
        <v>82</v>
      </c>
      <c r="AW206" s="13" t="s">
        <v>4</v>
      </c>
      <c r="AX206" s="13" t="s">
        <v>80</v>
      </c>
      <c r="AY206" s="203" t="s">
        <v>117</v>
      </c>
    </row>
    <row r="207" spans="2:63" s="12" customFormat="1" ht="22.9" customHeight="1">
      <c r="B207" s="158"/>
      <c r="C207" s="159"/>
      <c r="D207" s="160" t="s">
        <v>71</v>
      </c>
      <c r="E207" s="172" t="s">
        <v>82</v>
      </c>
      <c r="F207" s="172" t="s">
        <v>337</v>
      </c>
      <c r="G207" s="159"/>
      <c r="H207" s="159"/>
      <c r="I207" s="162"/>
      <c r="J207" s="173">
        <f>BK207</f>
        <v>0</v>
      </c>
      <c r="K207" s="159"/>
      <c r="L207" s="164"/>
      <c r="M207" s="165"/>
      <c r="N207" s="166"/>
      <c r="O207" s="166"/>
      <c r="P207" s="167">
        <f>SUM(P208:P238)</f>
        <v>0</v>
      </c>
      <c r="Q207" s="166"/>
      <c r="R207" s="167">
        <f>SUM(R208:R238)</f>
        <v>8.4480372</v>
      </c>
      <c r="S207" s="166"/>
      <c r="T207" s="168">
        <f>SUM(T208:T238)</f>
        <v>0</v>
      </c>
      <c r="AR207" s="169" t="s">
        <v>80</v>
      </c>
      <c r="AT207" s="170" t="s">
        <v>71</v>
      </c>
      <c r="AU207" s="170" t="s">
        <v>80</v>
      </c>
      <c r="AY207" s="169" t="s">
        <v>117</v>
      </c>
      <c r="BK207" s="171">
        <f>SUM(BK208:BK238)</f>
        <v>0</v>
      </c>
    </row>
    <row r="208" spans="1:65" s="2" customFormat="1" ht="24.2" customHeight="1">
      <c r="A208" s="35"/>
      <c r="B208" s="36"/>
      <c r="C208" s="174" t="s">
        <v>338</v>
      </c>
      <c r="D208" s="174" t="s">
        <v>119</v>
      </c>
      <c r="E208" s="175" t="s">
        <v>339</v>
      </c>
      <c r="F208" s="176" t="s">
        <v>340</v>
      </c>
      <c r="G208" s="177" t="s">
        <v>138</v>
      </c>
      <c r="H208" s="178">
        <v>9.6</v>
      </c>
      <c r="I208" s="179"/>
      <c r="J208" s="180">
        <f>ROUND(I208*H208,2)</f>
        <v>0</v>
      </c>
      <c r="K208" s="176" t="s">
        <v>123</v>
      </c>
      <c r="L208" s="40"/>
      <c r="M208" s="181" t="s">
        <v>19</v>
      </c>
      <c r="N208" s="182" t="s">
        <v>43</v>
      </c>
      <c r="O208" s="65"/>
      <c r="P208" s="183">
        <f>O208*H208</f>
        <v>0</v>
      </c>
      <c r="Q208" s="183">
        <v>0</v>
      </c>
      <c r="R208" s="183">
        <f>Q208*H208</f>
        <v>0</v>
      </c>
      <c r="S208" s="183">
        <v>0</v>
      </c>
      <c r="T208" s="18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124</v>
      </c>
      <c r="AT208" s="185" t="s">
        <v>119</v>
      </c>
      <c r="AU208" s="185" t="s">
        <v>82</v>
      </c>
      <c r="AY208" s="18" t="s">
        <v>117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8" t="s">
        <v>80</v>
      </c>
      <c r="BK208" s="186">
        <f>ROUND(I208*H208,2)</f>
        <v>0</v>
      </c>
      <c r="BL208" s="18" t="s">
        <v>124</v>
      </c>
      <c r="BM208" s="185" t="s">
        <v>341</v>
      </c>
    </row>
    <row r="209" spans="1:47" s="2" customFormat="1" ht="11.25">
      <c r="A209" s="35"/>
      <c r="B209" s="36"/>
      <c r="C209" s="37"/>
      <c r="D209" s="187" t="s">
        <v>126</v>
      </c>
      <c r="E209" s="37"/>
      <c r="F209" s="188" t="s">
        <v>342</v>
      </c>
      <c r="G209" s="37"/>
      <c r="H209" s="37"/>
      <c r="I209" s="189"/>
      <c r="J209" s="37"/>
      <c r="K209" s="37"/>
      <c r="L209" s="40"/>
      <c r="M209" s="190"/>
      <c r="N209" s="191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126</v>
      </c>
      <c r="AU209" s="18" t="s">
        <v>82</v>
      </c>
    </row>
    <row r="210" spans="2:51" s="13" customFormat="1" ht="11.25">
      <c r="B210" s="192"/>
      <c r="C210" s="193"/>
      <c r="D210" s="194" t="s">
        <v>128</v>
      </c>
      <c r="E210" s="195" t="s">
        <v>19</v>
      </c>
      <c r="F210" s="196" t="s">
        <v>343</v>
      </c>
      <c r="G210" s="193"/>
      <c r="H210" s="197">
        <v>9.6</v>
      </c>
      <c r="I210" s="198"/>
      <c r="J210" s="193"/>
      <c r="K210" s="193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128</v>
      </c>
      <c r="AU210" s="203" t="s">
        <v>82</v>
      </c>
      <c r="AV210" s="13" t="s">
        <v>82</v>
      </c>
      <c r="AW210" s="13" t="s">
        <v>33</v>
      </c>
      <c r="AX210" s="13" t="s">
        <v>80</v>
      </c>
      <c r="AY210" s="203" t="s">
        <v>117</v>
      </c>
    </row>
    <row r="211" spans="1:65" s="2" customFormat="1" ht="21.75" customHeight="1">
      <c r="A211" s="35"/>
      <c r="B211" s="36"/>
      <c r="C211" s="174" t="s">
        <v>344</v>
      </c>
      <c r="D211" s="174" t="s">
        <v>119</v>
      </c>
      <c r="E211" s="175" t="s">
        <v>345</v>
      </c>
      <c r="F211" s="176" t="s">
        <v>346</v>
      </c>
      <c r="G211" s="177" t="s">
        <v>138</v>
      </c>
      <c r="H211" s="178">
        <v>9.6</v>
      </c>
      <c r="I211" s="179"/>
      <c r="J211" s="180">
        <f>ROUND(I211*H211,2)</f>
        <v>0</v>
      </c>
      <c r="K211" s="176" t="s">
        <v>123</v>
      </c>
      <c r="L211" s="40"/>
      <c r="M211" s="181" t="s">
        <v>19</v>
      </c>
      <c r="N211" s="182" t="s">
        <v>43</v>
      </c>
      <c r="O211" s="65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5" t="s">
        <v>124</v>
      </c>
      <c r="AT211" s="185" t="s">
        <v>119</v>
      </c>
      <c r="AU211" s="185" t="s">
        <v>82</v>
      </c>
      <c r="AY211" s="18" t="s">
        <v>117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18" t="s">
        <v>80</v>
      </c>
      <c r="BK211" s="186">
        <f>ROUND(I211*H211,2)</f>
        <v>0</v>
      </c>
      <c r="BL211" s="18" t="s">
        <v>124</v>
      </c>
      <c r="BM211" s="185" t="s">
        <v>347</v>
      </c>
    </row>
    <row r="212" spans="1:47" s="2" customFormat="1" ht="11.25">
      <c r="A212" s="35"/>
      <c r="B212" s="36"/>
      <c r="C212" s="37"/>
      <c r="D212" s="187" t="s">
        <v>126</v>
      </c>
      <c r="E212" s="37"/>
      <c r="F212" s="188" t="s">
        <v>348</v>
      </c>
      <c r="G212" s="37"/>
      <c r="H212" s="37"/>
      <c r="I212" s="189"/>
      <c r="J212" s="37"/>
      <c r="K212" s="37"/>
      <c r="L212" s="40"/>
      <c r="M212" s="190"/>
      <c r="N212" s="191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126</v>
      </c>
      <c r="AU212" s="18" t="s">
        <v>82</v>
      </c>
    </row>
    <row r="213" spans="1:65" s="2" customFormat="1" ht="16.5" customHeight="1">
      <c r="A213" s="35"/>
      <c r="B213" s="36"/>
      <c r="C213" s="174" t="s">
        <v>349</v>
      </c>
      <c r="D213" s="174" t="s">
        <v>119</v>
      </c>
      <c r="E213" s="175" t="s">
        <v>350</v>
      </c>
      <c r="F213" s="176" t="s">
        <v>351</v>
      </c>
      <c r="G213" s="177" t="s">
        <v>122</v>
      </c>
      <c r="H213" s="178">
        <v>29.2</v>
      </c>
      <c r="I213" s="179"/>
      <c r="J213" s="180">
        <f>ROUND(I213*H213,2)</f>
        <v>0</v>
      </c>
      <c r="K213" s="176" t="s">
        <v>123</v>
      </c>
      <c r="L213" s="40"/>
      <c r="M213" s="181" t="s">
        <v>19</v>
      </c>
      <c r="N213" s="182" t="s">
        <v>43</v>
      </c>
      <c r="O213" s="65"/>
      <c r="P213" s="183">
        <f>O213*H213</f>
        <v>0</v>
      </c>
      <c r="Q213" s="183">
        <v>0.00144</v>
      </c>
      <c r="R213" s="183">
        <f>Q213*H213</f>
        <v>0.042048</v>
      </c>
      <c r="S213" s="183">
        <v>0</v>
      </c>
      <c r="T213" s="18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5" t="s">
        <v>124</v>
      </c>
      <c r="AT213" s="185" t="s">
        <v>119</v>
      </c>
      <c r="AU213" s="185" t="s">
        <v>82</v>
      </c>
      <c r="AY213" s="18" t="s">
        <v>117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8" t="s">
        <v>80</v>
      </c>
      <c r="BK213" s="186">
        <f>ROUND(I213*H213,2)</f>
        <v>0</v>
      </c>
      <c r="BL213" s="18" t="s">
        <v>124</v>
      </c>
      <c r="BM213" s="185" t="s">
        <v>352</v>
      </c>
    </row>
    <row r="214" spans="1:47" s="2" customFormat="1" ht="11.25">
      <c r="A214" s="35"/>
      <c r="B214" s="36"/>
      <c r="C214" s="37"/>
      <c r="D214" s="187" t="s">
        <v>126</v>
      </c>
      <c r="E214" s="37"/>
      <c r="F214" s="188" t="s">
        <v>353</v>
      </c>
      <c r="G214" s="37"/>
      <c r="H214" s="37"/>
      <c r="I214" s="189"/>
      <c r="J214" s="37"/>
      <c r="K214" s="37"/>
      <c r="L214" s="40"/>
      <c r="M214" s="190"/>
      <c r="N214" s="191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126</v>
      </c>
      <c r="AU214" s="18" t="s">
        <v>82</v>
      </c>
    </row>
    <row r="215" spans="2:51" s="13" customFormat="1" ht="11.25">
      <c r="B215" s="192"/>
      <c r="C215" s="193"/>
      <c r="D215" s="194" t="s">
        <v>128</v>
      </c>
      <c r="E215" s="195" t="s">
        <v>19</v>
      </c>
      <c r="F215" s="196" t="s">
        <v>354</v>
      </c>
      <c r="G215" s="193"/>
      <c r="H215" s="197">
        <v>29.2</v>
      </c>
      <c r="I215" s="198"/>
      <c r="J215" s="193"/>
      <c r="K215" s="193"/>
      <c r="L215" s="199"/>
      <c r="M215" s="200"/>
      <c r="N215" s="201"/>
      <c r="O215" s="201"/>
      <c r="P215" s="201"/>
      <c r="Q215" s="201"/>
      <c r="R215" s="201"/>
      <c r="S215" s="201"/>
      <c r="T215" s="202"/>
      <c r="AT215" s="203" t="s">
        <v>128</v>
      </c>
      <c r="AU215" s="203" t="s">
        <v>82</v>
      </c>
      <c r="AV215" s="13" t="s">
        <v>82</v>
      </c>
      <c r="AW215" s="13" t="s">
        <v>33</v>
      </c>
      <c r="AX215" s="13" t="s">
        <v>80</v>
      </c>
      <c r="AY215" s="203" t="s">
        <v>117</v>
      </c>
    </row>
    <row r="216" spans="1:65" s="2" customFormat="1" ht="16.5" customHeight="1">
      <c r="A216" s="35"/>
      <c r="B216" s="36"/>
      <c r="C216" s="174" t="s">
        <v>355</v>
      </c>
      <c r="D216" s="174" t="s">
        <v>119</v>
      </c>
      <c r="E216" s="175" t="s">
        <v>356</v>
      </c>
      <c r="F216" s="176" t="s">
        <v>357</v>
      </c>
      <c r="G216" s="177" t="s">
        <v>122</v>
      </c>
      <c r="H216" s="178">
        <v>29.2</v>
      </c>
      <c r="I216" s="179"/>
      <c r="J216" s="180">
        <f>ROUND(I216*H216,2)</f>
        <v>0</v>
      </c>
      <c r="K216" s="176" t="s">
        <v>123</v>
      </c>
      <c r="L216" s="40"/>
      <c r="M216" s="181" t="s">
        <v>19</v>
      </c>
      <c r="N216" s="182" t="s">
        <v>43</v>
      </c>
      <c r="O216" s="65"/>
      <c r="P216" s="183">
        <f>O216*H216</f>
        <v>0</v>
      </c>
      <c r="Q216" s="183">
        <v>4E-05</v>
      </c>
      <c r="R216" s="183">
        <f>Q216*H216</f>
        <v>0.001168</v>
      </c>
      <c r="S216" s="183">
        <v>0</v>
      </c>
      <c r="T216" s="18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5" t="s">
        <v>124</v>
      </c>
      <c r="AT216" s="185" t="s">
        <v>119</v>
      </c>
      <c r="AU216" s="185" t="s">
        <v>82</v>
      </c>
      <c r="AY216" s="18" t="s">
        <v>117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18" t="s">
        <v>80</v>
      </c>
      <c r="BK216" s="186">
        <f>ROUND(I216*H216,2)</f>
        <v>0</v>
      </c>
      <c r="BL216" s="18" t="s">
        <v>124</v>
      </c>
      <c r="BM216" s="185" t="s">
        <v>358</v>
      </c>
    </row>
    <row r="217" spans="1:47" s="2" customFormat="1" ht="11.25">
      <c r="A217" s="35"/>
      <c r="B217" s="36"/>
      <c r="C217" s="37"/>
      <c r="D217" s="187" t="s">
        <v>126</v>
      </c>
      <c r="E217" s="37"/>
      <c r="F217" s="188" t="s">
        <v>359</v>
      </c>
      <c r="G217" s="37"/>
      <c r="H217" s="37"/>
      <c r="I217" s="189"/>
      <c r="J217" s="37"/>
      <c r="K217" s="37"/>
      <c r="L217" s="40"/>
      <c r="M217" s="190"/>
      <c r="N217" s="191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126</v>
      </c>
      <c r="AU217" s="18" t="s">
        <v>82</v>
      </c>
    </row>
    <row r="218" spans="1:65" s="2" customFormat="1" ht="21.75" customHeight="1">
      <c r="A218" s="35"/>
      <c r="B218" s="36"/>
      <c r="C218" s="174" t="s">
        <v>360</v>
      </c>
      <c r="D218" s="174" t="s">
        <v>119</v>
      </c>
      <c r="E218" s="175" t="s">
        <v>361</v>
      </c>
      <c r="F218" s="176" t="s">
        <v>362</v>
      </c>
      <c r="G218" s="177" t="s">
        <v>308</v>
      </c>
      <c r="H218" s="178">
        <v>0.914</v>
      </c>
      <c r="I218" s="179"/>
      <c r="J218" s="180">
        <f>ROUND(I218*H218,2)</f>
        <v>0</v>
      </c>
      <c r="K218" s="176" t="s">
        <v>123</v>
      </c>
      <c r="L218" s="40"/>
      <c r="M218" s="181" t="s">
        <v>19</v>
      </c>
      <c r="N218" s="182" t="s">
        <v>43</v>
      </c>
      <c r="O218" s="65"/>
      <c r="P218" s="183">
        <f>O218*H218</f>
        <v>0</v>
      </c>
      <c r="Q218" s="183">
        <v>1.0383</v>
      </c>
      <c r="R218" s="183">
        <f>Q218*H218</f>
        <v>0.9490062</v>
      </c>
      <c r="S218" s="183">
        <v>0</v>
      </c>
      <c r="T218" s="18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5" t="s">
        <v>124</v>
      </c>
      <c r="AT218" s="185" t="s">
        <v>119</v>
      </c>
      <c r="AU218" s="185" t="s">
        <v>82</v>
      </c>
      <c r="AY218" s="18" t="s">
        <v>117</v>
      </c>
      <c r="BE218" s="186">
        <f>IF(N218="základní",J218,0)</f>
        <v>0</v>
      </c>
      <c r="BF218" s="186">
        <f>IF(N218="snížená",J218,0)</f>
        <v>0</v>
      </c>
      <c r="BG218" s="186">
        <f>IF(N218="zákl. přenesená",J218,0)</f>
        <v>0</v>
      </c>
      <c r="BH218" s="186">
        <f>IF(N218="sníž. přenesená",J218,0)</f>
        <v>0</v>
      </c>
      <c r="BI218" s="186">
        <f>IF(N218="nulová",J218,0)</f>
        <v>0</v>
      </c>
      <c r="BJ218" s="18" t="s">
        <v>80</v>
      </c>
      <c r="BK218" s="186">
        <f>ROUND(I218*H218,2)</f>
        <v>0</v>
      </c>
      <c r="BL218" s="18" t="s">
        <v>124</v>
      </c>
      <c r="BM218" s="185" t="s">
        <v>363</v>
      </c>
    </row>
    <row r="219" spans="1:47" s="2" customFormat="1" ht="11.25">
      <c r="A219" s="35"/>
      <c r="B219" s="36"/>
      <c r="C219" s="37"/>
      <c r="D219" s="187" t="s">
        <v>126</v>
      </c>
      <c r="E219" s="37"/>
      <c r="F219" s="188" t="s">
        <v>364</v>
      </c>
      <c r="G219" s="37"/>
      <c r="H219" s="37"/>
      <c r="I219" s="189"/>
      <c r="J219" s="37"/>
      <c r="K219" s="37"/>
      <c r="L219" s="40"/>
      <c r="M219" s="190"/>
      <c r="N219" s="191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126</v>
      </c>
      <c r="AU219" s="18" t="s">
        <v>82</v>
      </c>
    </row>
    <row r="220" spans="2:51" s="13" customFormat="1" ht="11.25">
      <c r="B220" s="192"/>
      <c r="C220" s="193"/>
      <c r="D220" s="194" t="s">
        <v>128</v>
      </c>
      <c r="E220" s="195" t="s">
        <v>19</v>
      </c>
      <c r="F220" s="196" t="s">
        <v>365</v>
      </c>
      <c r="G220" s="193"/>
      <c r="H220" s="197">
        <v>0.914</v>
      </c>
      <c r="I220" s="198"/>
      <c r="J220" s="193"/>
      <c r="K220" s="193"/>
      <c r="L220" s="199"/>
      <c r="M220" s="200"/>
      <c r="N220" s="201"/>
      <c r="O220" s="201"/>
      <c r="P220" s="201"/>
      <c r="Q220" s="201"/>
      <c r="R220" s="201"/>
      <c r="S220" s="201"/>
      <c r="T220" s="202"/>
      <c r="AT220" s="203" t="s">
        <v>128</v>
      </c>
      <c r="AU220" s="203" t="s">
        <v>82</v>
      </c>
      <c r="AV220" s="13" t="s">
        <v>82</v>
      </c>
      <c r="AW220" s="13" t="s">
        <v>33</v>
      </c>
      <c r="AX220" s="13" t="s">
        <v>80</v>
      </c>
      <c r="AY220" s="203" t="s">
        <v>117</v>
      </c>
    </row>
    <row r="221" spans="1:65" s="2" customFormat="1" ht="16.5" customHeight="1">
      <c r="A221" s="35"/>
      <c r="B221" s="36"/>
      <c r="C221" s="174" t="s">
        <v>366</v>
      </c>
      <c r="D221" s="174" t="s">
        <v>119</v>
      </c>
      <c r="E221" s="175" t="s">
        <v>367</v>
      </c>
      <c r="F221" s="176" t="s">
        <v>368</v>
      </c>
      <c r="G221" s="177" t="s">
        <v>138</v>
      </c>
      <c r="H221" s="178">
        <v>0.25</v>
      </c>
      <c r="I221" s="179"/>
      <c r="J221" s="180">
        <f>ROUND(I221*H221,2)</f>
        <v>0</v>
      </c>
      <c r="K221" s="176" t="s">
        <v>123</v>
      </c>
      <c r="L221" s="40"/>
      <c r="M221" s="181" t="s">
        <v>19</v>
      </c>
      <c r="N221" s="182" t="s">
        <v>43</v>
      </c>
      <c r="O221" s="65"/>
      <c r="P221" s="183">
        <f>O221*H221</f>
        <v>0</v>
      </c>
      <c r="Q221" s="183">
        <v>2.30102</v>
      </c>
      <c r="R221" s="183">
        <f>Q221*H221</f>
        <v>0.575255</v>
      </c>
      <c r="S221" s="183">
        <v>0</v>
      </c>
      <c r="T221" s="18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5" t="s">
        <v>124</v>
      </c>
      <c r="AT221" s="185" t="s">
        <v>119</v>
      </c>
      <c r="AU221" s="185" t="s">
        <v>82</v>
      </c>
      <c r="AY221" s="18" t="s">
        <v>117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18" t="s">
        <v>80</v>
      </c>
      <c r="BK221" s="186">
        <f>ROUND(I221*H221,2)</f>
        <v>0</v>
      </c>
      <c r="BL221" s="18" t="s">
        <v>124</v>
      </c>
      <c r="BM221" s="185" t="s">
        <v>369</v>
      </c>
    </row>
    <row r="222" spans="1:47" s="2" customFormat="1" ht="11.25">
      <c r="A222" s="35"/>
      <c r="B222" s="36"/>
      <c r="C222" s="37"/>
      <c r="D222" s="187" t="s">
        <v>126</v>
      </c>
      <c r="E222" s="37"/>
      <c r="F222" s="188" t="s">
        <v>370</v>
      </c>
      <c r="G222" s="37"/>
      <c r="H222" s="37"/>
      <c r="I222" s="189"/>
      <c r="J222" s="37"/>
      <c r="K222" s="37"/>
      <c r="L222" s="40"/>
      <c r="M222" s="190"/>
      <c r="N222" s="191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126</v>
      </c>
      <c r="AU222" s="18" t="s">
        <v>82</v>
      </c>
    </row>
    <row r="223" spans="2:51" s="13" customFormat="1" ht="11.25">
      <c r="B223" s="192"/>
      <c r="C223" s="193"/>
      <c r="D223" s="194" t="s">
        <v>128</v>
      </c>
      <c r="E223" s="195" t="s">
        <v>19</v>
      </c>
      <c r="F223" s="196" t="s">
        <v>371</v>
      </c>
      <c r="G223" s="193"/>
      <c r="H223" s="197">
        <v>0.25</v>
      </c>
      <c r="I223" s="198"/>
      <c r="J223" s="193"/>
      <c r="K223" s="193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128</v>
      </c>
      <c r="AU223" s="203" t="s">
        <v>82</v>
      </c>
      <c r="AV223" s="13" t="s">
        <v>82</v>
      </c>
      <c r="AW223" s="13" t="s">
        <v>33</v>
      </c>
      <c r="AX223" s="13" t="s">
        <v>80</v>
      </c>
      <c r="AY223" s="203" t="s">
        <v>117</v>
      </c>
    </row>
    <row r="224" spans="1:65" s="2" customFormat="1" ht="16.5" customHeight="1">
      <c r="A224" s="35"/>
      <c r="B224" s="36"/>
      <c r="C224" s="174" t="s">
        <v>372</v>
      </c>
      <c r="D224" s="174" t="s">
        <v>119</v>
      </c>
      <c r="E224" s="175" t="s">
        <v>373</v>
      </c>
      <c r="F224" s="176" t="s">
        <v>374</v>
      </c>
      <c r="G224" s="177" t="s">
        <v>375</v>
      </c>
      <c r="H224" s="178">
        <v>76</v>
      </c>
      <c r="I224" s="179"/>
      <c r="J224" s="180">
        <f>ROUND(I224*H224,2)</f>
        <v>0</v>
      </c>
      <c r="K224" s="176" t="s">
        <v>123</v>
      </c>
      <c r="L224" s="40"/>
      <c r="M224" s="181" t="s">
        <v>19</v>
      </c>
      <c r="N224" s="182" t="s">
        <v>43</v>
      </c>
      <c r="O224" s="65"/>
      <c r="P224" s="183">
        <f>O224*H224</f>
        <v>0</v>
      </c>
      <c r="Q224" s="183">
        <v>6E-05</v>
      </c>
      <c r="R224" s="183">
        <f>Q224*H224</f>
        <v>0.00456</v>
      </c>
      <c r="S224" s="183">
        <v>0</v>
      </c>
      <c r="T224" s="18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124</v>
      </c>
      <c r="AT224" s="185" t="s">
        <v>119</v>
      </c>
      <c r="AU224" s="185" t="s">
        <v>82</v>
      </c>
      <c r="AY224" s="18" t="s">
        <v>117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8" t="s">
        <v>80</v>
      </c>
      <c r="BK224" s="186">
        <f>ROUND(I224*H224,2)</f>
        <v>0</v>
      </c>
      <c r="BL224" s="18" t="s">
        <v>124</v>
      </c>
      <c r="BM224" s="185" t="s">
        <v>376</v>
      </c>
    </row>
    <row r="225" spans="1:47" s="2" customFormat="1" ht="11.25">
      <c r="A225" s="35"/>
      <c r="B225" s="36"/>
      <c r="C225" s="37"/>
      <c r="D225" s="187" t="s">
        <v>126</v>
      </c>
      <c r="E225" s="37"/>
      <c r="F225" s="188" t="s">
        <v>377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126</v>
      </c>
      <c r="AU225" s="18" t="s">
        <v>82</v>
      </c>
    </row>
    <row r="226" spans="2:51" s="15" customFormat="1" ht="11.25">
      <c r="B226" s="225"/>
      <c r="C226" s="226"/>
      <c r="D226" s="194" t="s">
        <v>128</v>
      </c>
      <c r="E226" s="227" t="s">
        <v>19</v>
      </c>
      <c r="F226" s="228" t="s">
        <v>378</v>
      </c>
      <c r="G226" s="226"/>
      <c r="H226" s="227" t="s">
        <v>19</v>
      </c>
      <c r="I226" s="229"/>
      <c r="J226" s="226"/>
      <c r="K226" s="226"/>
      <c r="L226" s="230"/>
      <c r="M226" s="231"/>
      <c r="N226" s="232"/>
      <c r="O226" s="232"/>
      <c r="P226" s="232"/>
      <c r="Q226" s="232"/>
      <c r="R226" s="232"/>
      <c r="S226" s="232"/>
      <c r="T226" s="233"/>
      <c r="AT226" s="234" t="s">
        <v>128</v>
      </c>
      <c r="AU226" s="234" t="s">
        <v>82</v>
      </c>
      <c r="AV226" s="15" t="s">
        <v>80</v>
      </c>
      <c r="AW226" s="15" t="s">
        <v>33</v>
      </c>
      <c r="AX226" s="15" t="s">
        <v>72</v>
      </c>
      <c r="AY226" s="234" t="s">
        <v>117</v>
      </c>
    </row>
    <row r="227" spans="2:51" s="13" customFormat="1" ht="11.25">
      <c r="B227" s="192"/>
      <c r="C227" s="193"/>
      <c r="D227" s="194" t="s">
        <v>128</v>
      </c>
      <c r="E227" s="195" t="s">
        <v>19</v>
      </c>
      <c r="F227" s="196" t="s">
        <v>379</v>
      </c>
      <c r="G227" s="193"/>
      <c r="H227" s="197">
        <v>52</v>
      </c>
      <c r="I227" s="198"/>
      <c r="J227" s="193"/>
      <c r="K227" s="193"/>
      <c r="L227" s="199"/>
      <c r="M227" s="200"/>
      <c r="N227" s="201"/>
      <c r="O227" s="201"/>
      <c r="P227" s="201"/>
      <c r="Q227" s="201"/>
      <c r="R227" s="201"/>
      <c r="S227" s="201"/>
      <c r="T227" s="202"/>
      <c r="AT227" s="203" t="s">
        <v>128</v>
      </c>
      <c r="AU227" s="203" t="s">
        <v>82</v>
      </c>
      <c r="AV227" s="13" t="s">
        <v>82</v>
      </c>
      <c r="AW227" s="13" t="s">
        <v>33</v>
      </c>
      <c r="AX227" s="13" t="s">
        <v>72</v>
      </c>
      <c r="AY227" s="203" t="s">
        <v>117</v>
      </c>
    </row>
    <row r="228" spans="2:51" s="15" customFormat="1" ht="11.25">
      <c r="B228" s="225"/>
      <c r="C228" s="226"/>
      <c r="D228" s="194" t="s">
        <v>128</v>
      </c>
      <c r="E228" s="227" t="s">
        <v>19</v>
      </c>
      <c r="F228" s="228" t="s">
        <v>380</v>
      </c>
      <c r="G228" s="226"/>
      <c r="H228" s="227" t="s">
        <v>19</v>
      </c>
      <c r="I228" s="229"/>
      <c r="J228" s="226"/>
      <c r="K228" s="226"/>
      <c r="L228" s="230"/>
      <c r="M228" s="231"/>
      <c r="N228" s="232"/>
      <c r="O228" s="232"/>
      <c r="P228" s="232"/>
      <c r="Q228" s="232"/>
      <c r="R228" s="232"/>
      <c r="S228" s="232"/>
      <c r="T228" s="233"/>
      <c r="AT228" s="234" t="s">
        <v>128</v>
      </c>
      <c r="AU228" s="234" t="s">
        <v>82</v>
      </c>
      <c r="AV228" s="15" t="s">
        <v>80</v>
      </c>
      <c r="AW228" s="15" t="s">
        <v>33</v>
      </c>
      <c r="AX228" s="15" t="s">
        <v>72</v>
      </c>
      <c r="AY228" s="234" t="s">
        <v>117</v>
      </c>
    </row>
    <row r="229" spans="2:51" s="13" customFormat="1" ht="11.25">
      <c r="B229" s="192"/>
      <c r="C229" s="193"/>
      <c r="D229" s="194" t="s">
        <v>128</v>
      </c>
      <c r="E229" s="195" t="s">
        <v>19</v>
      </c>
      <c r="F229" s="196" t="s">
        <v>381</v>
      </c>
      <c r="G229" s="193"/>
      <c r="H229" s="197">
        <v>24</v>
      </c>
      <c r="I229" s="198"/>
      <c r="J229" s="193"/>
      <c r="K229" s="193"/>
      <c r="L229" s="199"/>
      <c r="M229" s="200"/>
      <c r="N229" s="201"/>
      <c r="O229" s="201"/>
      <c r="P229" s="201"/>
      <c r="Q229" s="201"/>
      <c r="R229" s="201"/>
      <c r="S229" s="201"/>
      <c r="T229" s="202"/>
      <c r="AT229" s="203" t="s">
        <v>128</v>
      </c>
      <c r="AU229" s="203" t="s">
        <v>82</v>
      </c>
      <c r="AV229" s="13" t="s">
        <v>82</v>
      </c>
      <c r="AW229" s="13" t="s">
        <v>33</v>
      </c>
      <c r="AX229" s="13" t="s">
        <v>72</v>
      </c>
      <c r="AY229" s="203" t="s">
        <v>117</v>
      </c>
    </row>
    <row r="230" spans="2:51" s="14" customFormat="1" ht="11.25">
      <c r="B230" s="214"/>
      <c r="C230" s="215"/>
      <c r="D230" s="194" t="s">
        <v>128</v>
      </c>
      <c r="E230" s="216" t="s">
        <v>19</v>
      </c>
      <c r="F230" s="217" t="s">
        <v>178</v>
      </c>
      <c r="G230" s="215"/>
      <c r="H230" s="218">
        <v>76</v>
      </c>
      <c r="I230" s="219"/>
      <c r="J230" s="215"/>
      <c r="K230" s="215"/>
      <c r="L230" s="220"/>
      <c r="M230" s="221"/>
      <c r="N230" s="222"/>
      <c r="O230" s="222"/>
      <c r="P230" s="222"/>
      <c r="Q230" s="222"/>
      <c r="R230" s="222"/>
      <c r="S230" s="222"/>
      <c r="T230" s="223"/>
      <c r="AT230" s="224" t="s">
        <v>128</v>
      </c>
      <c r="AU230" s="224" t="s">
        <v>82</v>
      </c>
      <c r="AV230" s="14" t="s">
        <v>124</v>
      </c>
      <c r="AW230" s="14" t="s">
        <v>33</v>
      </c>
      <c r="AX230" s="14" t="s">
        <v>80</v>
      </c>
      <c r="AY230" s="224" t="s">
        <v>117</v>
      </c>
    </row>
    <row r="231" spans="1:65" s="2" customFormat="1" ht="16.5" customHeight="1">
      <c r="A231" s="35"/>
      <c r="B231" s="36"/>
      <c r="C231" s="204" t="s">
        <v>382</v>
      </c>
      <c r="D231" s="204" t="s">
        <v>153</v>
      </c>
      <c r="E231" s="205" t="s">
        <v>383</v>
      </c>
      <c r="F231" s="206" t="s">
        <v>384</v>
      </c>
      <c r="G231" s="207" t="s">
        <v>308</v>
      </c>
      <c r="H231" s="208">
        <v>6.876</v>
      </c>
      <c r="I231" s="209"/>
      <c r="J231" s="210">
        <f>ROUND(I231*H231,2)</f>
        <v>0</v>
      </c>
      <c r="K231" s="206" t="s">
        <v>123</v>
      </c>
      <c r="L231" s="211"/>
      <c r="M231" s="212" t="s">
        <v>19</v>
      </c>
      <c r="N231" s="213" t="s">
        <v>43</v>
      </c>
      <c r="O231" s="65"/>
      <c r="P231" s="183">
        <f>O231*H231</f>
        <v>0</v>
      </c>
      <c r="Q231" s="183">
        <v>1</v>
      </c>
      <c r="R231" s="183">
        <f>Q231*H231</f>
        <v>6.876</v>
      </c>
      <c r="S231" s="183">
        <v>0</v>
      </c>
      <c r="T231" s="18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156</v>
      </c>
      <c r="AT231" s="185" t="s">
        <v>153</v>
      </c>
      <c r="AU231" s="185" t="s">
        <v>82</v>
      </c>
      <c r="AY231" s="18" t="s">
        <v>117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80</v>
      </c>
      <c r="BK231" s="186">
        <f>ROUND(I231*H231,2)</f>
        <v>0</v>
      </c>
      <c r="BL231" s="18" t="s">
        <v>124</v>
      </c>
      <c r="BM231" s="185" t="s">
        <v>385</v>
      </c>
    </row>
    <row r="232" spans="2:51" s="15" customFormat="1" ht="11.25">
      <c r="B232" s="225"/>
      <c r="C232" s="226"/>
      <c r="D232" s="194" t="s">
        <v>128</v>
      </c>
      <c r="E232" s="227" t="s">
        <v>19</v>
      </c>
      <c r="F232" s="228" t="s">
        <v>386</v>
      </c>
      <c r="G232" s="226"/>
      <c r="H232" s="227" t="s">
        <v>19</v>
      </c>
      <c r="I232" s="229"/>
      <c r="J232" s="226"/>
      <c r="K232" s="226"/>
      <c r="L232" s="230"/>
      <c r="M232" s="231"/>
      <c r="N232" s="232"/>
      <c r="O232" s="232"/>
      <c r="P232" s="232"/>
      <c r="Q232" s="232"/>
      <c r="R232" s="232"/>
      <c r="S232" s="232"/>
      <c r="T232" s="233"/>
      <c r="AT232" s="234" t="s">
        <v>128</v>
      </c>
      <c r="AU232" s="234" t="s">
        <v>82</v>
      </c>
      <c r="AV232" s="15" t="s">
        <v>80</v>
      </c>
      <c r="AW232" s="15" t="s">
        <v>33</v>
      </c>
      <c r="AX232" s="15" t="s">
        <v>72</v>
      </c>
      <c r="AY232" s="234" t="s">
        <v>117</v>
      </c>
    </row>
    <row r="233" spans="2:51" s="15" customFormat="1" ht="11.25">
      <c r="B233" s="225"/>
      <c r="C233" s="226"/>
      <c r="D233" s="194" t="s">
        <v>128</v>
      </c>
      <c r="E233" s="227" t="s">
        <v>19</v>
      </c>
      <c r="F233" s="228" t="s">
        <v>217</v>
      </c>
      <c r="G233" s="226"/>
      <c r="H233" s="227" t="s">
        <v>19</v>
      </c>
      <c r="I233" s="229"/>
      <c r="J233" s="226"/>
      <c r="K233" s="226"/>
      <c r="L233" s="230"/>
      <c r="M233" s="231"/>
      <c r="N233" s="232"/>
      <c r="O233" s="232"/>
      <c r="P233" s="232"/>
      <c r="Q233" s="232"/>
      <c r="R233" s="232"/>
      <c r="S233" s="232"/>
      <c r="T233" s="233"/>
      <c r="AT233" s="234" t="s">
        <v>128</v>
      </c>
      <c r="AU233" s="234" t="s">
        <v>82</v>
      </c>
      <c r="AV233" s="15" t="s">
        <v>80</v>
      </c>
      <c r="AW233" s="15" t="s">
        <v>33</v>
      </c>
      <c r="AX233" s="15" t="s">
        <v>72</v>
      </c>
      <c r="AY233" s="234" t="s">
        <v>117</v>
      </c>
    </row>
    <row r="234" spans="2:51" s="13" customFormat="1" ht="11.25">
      <c r="B234" s="192"/>
      <c r="C234" s="193"/>
      <c r="D234" s="194" t="s">
        <v>128</v>
      </c>
      <c r="E234" s="195" t="s">
        <v>19</v>
      </c>
      <c r="F234" s="196" t="s">
        <v>387</v>
      </c>
      <c r="G234" s="193"/>
      <c r="H234" s="197">
        <v>3.868</v>
      </c>
      <c r="I234" s="198"/>
      <c r="J234" s="193"/>
      <c r="K234" s="193"/>
      <c r="L234" s="199"/>
      <c r="M234" s="200"/>
      <c r="N234" s="201"/>
      <c r="O234" s="201"/>
      <c r="P234" s="201"/>
      <c r="Q234" s="201"/>
      <c r="R234" s="201"/>
      <c r="S234" s="201"/>
      <c r="T234" s="202"/>
      <c r="AT234" s="203" t="s">
        <v>128</v>
      </c>
      <c r="AU234" s="203" t="s">
        <v>82</v>
      </c>
      <c r="AV234" s="13" t="s">
        <v>82</v>
      </c>
      <c r="AW234" s="13" t="s">
        <v>33</v>
      </c>
      <c r="AX234" s="13" t="s">
        <v>72</v>
      </c>
      <c r="AY234" s="203" t="s">
        <v>117</v>
      </c>
    </row>
    <row r="235" spans="2:51" s="15" customFormat="1" ht="11.25">
      <c r="B235" s="225"/>
      <c r="C235" s="226"/>
      <c r="D235" s="194" t="s">
        <v>128</v>
      </c>
      <c r="E235" s="227" t="s">
        <v>19</v>
      </c>
      <c r="F235" s="228" t="s">
        <v>224</v>
      </c>
      <c r="G235" s="226"/>
      <c r="H235" s="227" t="s">
        <v>19</v>
      </c>
      <c r="I235" s="229"/>
      <c r="J235" s="226"/>
      <c r="K235" s="226"/>
      <c r="L235" s="230"/>
      <c r="M235" s="231"/>
      <c r="N235" s="232"/>
      <c r="O235" s="232"/>
      <c r="P235" s="232"/>
      <c r="Q235" s="232"/>
      <c r="R235" s="232"/>
      <c r="S235" s="232"/>
      <c r="T235" s="233"/>
      <c r="AT235" s="234" t="s">
        <v>128</v>
      </c>
      <c r="AU235" s="234" t="s">
        <v>82</v>
      </c>
      <c r="AV235" s="15" t="s">
        <v>80</v>
      </c>
      <c r="AW235" s="15" t="s">
        <v>33</v>
      </c>
      <c r="AX235" s="15" t="s">
        <v>72</v>
      </c>
      <c r="AY235" s="234" t="s">
        <v>117</v>
      </c>
    </row>
    <row r="236" spans="2:51" s="13" customFormat="1" ht="11.25">
      <c r="B236" s="192"/>
      <c r="C236" s="193"/>
      <c r="D236" s="194" t="s">
        <v>128</v>
      </c>
      <c r="E236" s="195" t="s">
        <v>19</v>
      </c>
      <c r="F236" s="196" t="s">
        <v>388</v>
      </c>
      <c r="G236" s="193"/>
      <c r="H236" s="197">
        <v>2.036</v>
      </c>
      <c r="I236" s="198"/>
      <c r="J236" s="193"/>
      <c r="K236" s="193"/>
      <c r="L236" s="199"/>
      <c r="M236" s="200"/>
      <c r="N236" s="201"/>
      <c r="O236" s="201"/>
      <c r="P236" s="201"/>
      <c r="Q236" s="201"/>
      <c r="R236" s="201"/>
      <c r="S236" s="201"/>
      <c r="T236" s="202"/>
      <c r="AT236" s="203" t="s">
        <v>128</v>
      </c>
      <c r="AU236" s="203" t="s">
        <v>82</v>
      </c>
      <c r="AV236" s="13" t="s">
        <v>82</v>
      </c>
      <c r="AW236" s="13" t="s">
        <v>33</v>
      </c>
      <c r="AX236" s="13" t="s">
        <v>72</v>
      </c>
      <c r="AY236" s="203" t="s">
        <v>117</v>
      </c>
    </row>
    <row r="237" spans="2:51" s="13" customFormat="1" ht="11.25">
      <c r="B237" s="192"/>
      <c r="C237" s="193"/>
      <c r="D237" s="194" t="s">
        <v>128</v>
      </c>
      <c r="E237" s="195" t="s">
        <v>19</v>
      </c>
      <c r="F237" s="196" t="s">
        <v>389</v>
      </c>
      <c r="G237" s="193"/>
      <c r="H237" s="197">
        <v>0.972</v>
      </c>
      <c r="I237" s="198"/>
      <c r="J237" s="193"/>
      <c r="K237" s="193"/>
      <c r="L237" s="199"/>
      <c r="M237" s="200"/>
      <c r="N237" s="201"/>
      <c r="O237" s="201"/>
      <c r="P237" s="201"/>
      <c r="Q237" s="201"/>
      <c r="R237" s="201"/>
      <c r="S237" s="201"/>
      <c r="T237" s="202"/>
      <c r="AT237" s="203" t="s">
        <v>128</v>
      </c>
      <c r="AU237" s="203" t="s">
        <v>82</v>
      </c>
      <c r="AV237" s="13" t="s">
        <v>82</v>
      </c>
      <c r="AW237" s="13" t="s">
        <v>33</v>
      </c>
      <c r="AX237" s="13" t="s">
        <v>72</v>
      </c>
      <c r="AY237" s="203" t="s">
        <v>117</v>
      </c>
    </row>
    <row r="238" spans="2:51" s="14" customFormat="1" ht="11.25">
      <c r="B238" s="214"/>
      <c r="C238" s="215"/>
      <c r="D238" s="194" t="s">
        <v>128</v>
      </c>
      <c r="E238" s="216" t="s">
        <v>19</v>
      </c>
      <c r="F238" s="217" t="s">
        <v>178</v>
      </c>
      <c r="G238" s="215"/>
      <c r="H238" s="218">
        <v>6.876</v>
      </c>
      <c r="I238" s="219"/>
      <c r="J238" s="215"/>
      <c r="K238" s="215"/>
      <c r="L238" s="220"/>
      <c r="M238" s="221"/>
      <c r="N238" s="222"/>
      <c r="O238" s="222"/>
      <c r="P238" s="222"/>
      <c r="Q238" s="222"/>
      <c r="R238" s="222"/>
      <c r="S238" s="222"/>
      <c r="T238" s="223"/>
      <c r="AT238" s="224" t="s">
        <v>128</v>
      </c>
      <c r="AU238" s="224" t="s">
        <v>82</v>
      </c>
      <c r="AV238" s="14" t="s">
        <v>124</v>
      </c>
      <c r="AW238" s="14" t="s">
        <v>33</v>
      </c>
      <c r="AX238" s="14" t="s">
        <v>80</v>
      </c>
      <c r="AY238" s="224" t="s">
        <v>117</v>
      </c>
    </row>
    <row r="239" spans="2:63" s="12" customFormat="1" ht="22.9" customHeight="1">
      <c r="B239" s="158"/>
      <c r="C239" s="159"/>
      <c r="D239" s="160" t="s">
        <v>71</v>
      </c>
      <c r="E239" s="172" t="s">
        <v>135</v>
      </c>
      <c r="F239" s="172" t="s">
        <v>390</v>
      </c>
      <c r="G239" s="159"/>
      <c r="H239" s="159"/>
      <c r="I239" s="162"/>
      <c r="J239" s="173">
        <f>BK239</f>
        <v>0</v>
      </c>
      <c r="K239" s="159"/>
      <c r="L239" s="164"/>
      <c r="M239" s="165"/>
      <c r="N239" s="166"/>
      <c r="O239" s="166"/>
      <c r="P239" s="167">
        <f>SUM(P240:P251)</f>
        <v>0</v>
      </c>
      <c r="Q239" s="166"/>
      <c r="R239" s="167">
        <f>SUM(R240:R251)</f>
        <v>11.45655304</v>
      </c>
      <c r="S239" s="166"/>
      <c r="T239" s="168">
        <f>SUM(T240:T251)</f>
        <v>0</v>
      </c>
      <c r="AR239" s="169" t="s">
        <v>80</v>
      </c>
      <c r="AT239" s="170" t="s">
        <v>71</v>
      </c>
      <c r="AU239" s="170" t="s">
        <v>80</v>
      </c>
      <c r="AY239" s="169" t="s">
        <v>117</v>
      </c>
      <c r="BK239" s="171">
        <f>SUM(BK240:BK251)</f>
        <v>0</v>
      </c>
    </row>
    <row r="240" spans="1:65" s="2" customFormat="1" ht="16.5" customHeight="1">
      <c r="A240" s="35"/>
      <c r="B240" s="36"/>
      <c r="C240" s="174" t="s">
        <v>391</v>
      </c>
      <c r="D240" s="174" t="s">
        <v>119</v>
      </c>
      <c r="E240" s="175" t="s">
        <v>392</v>
      </c>
      <c r="F240" s="176" t="s">
        <v>393</v>
      </c>
      <c r="G240" s="177" t="s">
        <v>138</v>
      </c>
      <c r="H240" s="178">
        <v>43.5</v>
      </c>
      <c r="I240" s="179"/>
      <c r="J240" s="180">
        <f>ROUND(I240*H240,2)</f>
        <v>0</v>
      </c>
      <c r="K240" s="176" t="s">
        <v>123</v>
      </c>
      <c r="L240" s="40"/>
      <c r="M240" s="181" t="s">
        <v>19</v>
      </c>
      <c r="N240" s="182" t="s">
        <v>43</v>
      </c>
      <c r="O240" s="65"/>
      <c r="P240" s="183">
        <f>O240*H240</f>
        <v>0</v>
      </c>
      <c r="Q240" s="183">
        <v>0</v>
      </c>
      <c r="R240" s="183">
        <f>Q240*H240</f>
        <v>0</v>
      </c>
      <c r="S240" s="183">
        <v>0</v>
      </c>
      <c r="T240" s="18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5" t="s">
        <v>124</v>
      </c>
      <c r="AT240" s="185" t="s">
        <v>119</v>
      </c>
      <c r="AU240" s="185" t="s">
        <v>82</v>
      </c>
      <c r="AY240" s="18" t="s">
        <v>117</v>
      </c>
      <c r="BE240" s="186">
        <f>IF(N240="základní",J240,0)</f>
        <v>0</v>
      </c>
      <c r="BF240" s="186">
        <f>IF(N240="snížená",J240,0)</f>
        <v>0</v>
      </c>
      <c r="BG240" s="186">
        <f>IF(N240="zákl. přenesená",J240,0)</f>
        <v>0</v>
      </c>
      <c r="BH240" s="186">
        <f>IF(N240="sníž. přenesená",J240,0)</f>
        <v>0</v>
      </c>
      <c r="BI240" s="186">
        <f>IF(N240="nulová",J240,0)</f>
        <v>0</v>
      </c>
      <c r="BJ240" s="18" t="s">
        <v>80</v>
      </c>
      <c r="BK240" s="186">
        <f>ROUND(I240*H240,2)</f>
        <v>0</v>
      </c>
      <c r="BL240" s="18" t="s">
        <v>124</v>
      </c>
      <c r="BM240" s="185" t="s">
        <v>394</v>
      </c>
    </row>
    <row r="241" spans="1:47" s="2" customFormat="1" ht="11.25">
      <c r="A241" s="35"/>
      <c r="B241" s="36"/>
      <c r="C241" s="37"/>
      <c r="D241" s="187" t="s">
        <v>126</v>
      </c>
      <c r="E241" s="37"/>
      <c r="F241" s="188" t="s">
        <v>395</v>
      </c>
      <c r="G241" s="37"/>
      <c r="H241" s="37"/>
      <c r="I241" s="189"/>
      <c r="J241" s="37"/>
      <c r="K241" s="37"/>
      <c r="L241" s="40"/>
      <c r="M241" s="190"/>
      <c r="N241" s="191"/>
      <c r="O241" s="65"/>
      <c r="P241" s="65"/>
      <c r="Q241" s="65"/>
      <c r="R241" s="65"/>
      <c r="S241" s="65"/>
      <c r="T241" s="66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126</v>
      </c>
      <c r="AU241" s="18" t="s">
        <v>82</v>
      </c>
    </row>
    <row r="242" spans="2:51" s="15" customFormat="1" ht="11.25">
      <c r="B242" s="225"/>
      <c r="C242" s="226"/>
      <c r="D242" s="194" t="s">
        <v>128</v>
      </c>
      <c r="E242" s="227" t="s">
        <v>19</v>
      </c>
      <c r="F242" s="228" t="s">
        <v>396</v>
      </c>
      <c r="G242" s="226"/>
      <c r="H242" s="227" t="s">
        <v>19</v>
      </c>
      <c r="I242" s="229"/>
      <c r="J242" s="226"/>
      <c r="K242" s="226"/>
      <c r="L242" s="230"/>
      <c r="M242" s="231"/>
      <c r="N242" s="232"/>
      <c r="O242" s="232"/>
      <c r="P242" s="232"/>
      <c r="Q242" s="232"/>
      <c r="R242" s="232"/>
      <c r="S242" s="232"/>
      <c r="T242" s="233"/>
      <c r="AT242" s="234" t="s">
        <v>128</v>
      </c>
      <c r="AU242" s="234" t="s">
        <v>82</v>
      </c>
      <c r="AV242" s="15" t="s">
        <v>80</v>
      </c>
      <c r="AW242" s="15" t="s">
        <v>33</v>
      </c>
      <c r="AX242" s="15" t="s">
        <v>72</v>
      </c>
      <c r="AY242" s="234" t="s">
        <v>117</v>
      </c>
    </row>
    <row r="243" spans="2:51" s="13" customFormat="1" ht="11.25">
      <c r="B243" s="192"/>
      <c r="C243" s="193"/>
      <c r="D243" s="194" t="s">
        <v>128</v>
      </c>
      <c r="E243" s="195" t="s">
        <v>19</v>
      </c>
      <c r="F243" s="196" t="s">
        <v>397</v>
      </c>
      <c r="G243" s="193"/>
      <c r="H243" s="197">
        <v>43.5</v>
      </c>
      <c r="I243" s="198"/>
      <c r="J243" s="193"/>
      <c r="K243" s="193"/>
      <c r="L243" s="199"/>
      <c r="M243" s="200"/>
      <c r="N243" s="201"/>
      <c r="O243" s="201"/>
      <c r="P243" s="201"/>
      <c r="Q243" s="201"/>
      <c r="R243" s="201"/>
      <c r="S243" s="201"/>
      <c r="T243" s="202"/>
      <c r="AT243" s="203" t="s">
        <v>128</v>
      </c>
      <c r="AU243" s="203" t="s">
        <v>82</v>
      </c>
      <c r="AV243" s="13" t="s">
        <v>82</v>
      </c>
      <c r="AW243" s="13" t="s">
        <v>33</v>
      </c>
      <c r="AX243" s="13" t="s">
        <v>80</v>
      </c>
      <c r="AY243" s="203" t="s">
        <v>117</v>
      </c>
    </row>
    <row r="244" spans="1:65" s="2" customFormat="1" ht="21.75" customHeight="1">
      <c r="A244" s="35"/>
      <c r="B244" s="36"/>
      <c r="C244" s="174" t="s">
        <v>398</v>
      </c>
      <c r="D244" s="174" t="s">
        <v>119</v>
      </c>
      <c r="E244" s="175" t="s">
        <v>399</v>
      </c>
      <c r="F244" s="176" t="s">
        <v>400</v>
      </c>
      <c r="G244" s="177" t="s">
        <v>122</v>
      </c>
      <c r="H244" s="178">
        <v>232.6</v>
      </c>
      <c r="I244" s="179"/>
      <c r="J244" s="180">
        <f>ROUND(I244*H244,2)</f>
        <v>0</v>
      </c>
      <c r="K244" s="176" t="s">
        <v>123</v>
      </c>
      <c r="L244" s="40"/>
      <c r="M244" s="181" t="s">
        <v>19</v>
      </c>
      <c r="N244" s="182" t="s">
        <v>43</v>
      </c>
      <c r="O244" s="65"/>
      <c r="P244" s="183">
        <f>O244*H244</f>
        <v>0</v>
      </c>
      <c r="Q244" s="183">
        <v>0.02519</v>
      </c>
      <c r="R244" s="183">
        <f>Q244*H244</f>
        <v>5.859194</v>
      </c>
      <c r="S244" s="183">
        <v>0</v>
      </c>
      <c r="T244" s="184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5" t="s">
        <v>124</v>
      </c>
      <c r="AT244" s="185" t="s">
        <v>119</v>
      </c>
      <c r="AU244" s="185" t="s">
        <v>82</v>
      </c>
      <c r="AY244" s="18" t="s">
        <v>117</v>
      </c>
      <c r="BE244" s="186">
        <f>IF(N244="základní",J244,0)</f>
        <v>0</v>
      </c>
      <c r="BF244" s="186">
        <f>IF(N244="snížená",J244,0)</f>
        <v>0</v>
      </c>
      <c r="BG244" s="186">
        <f>IF(N244="zákl. přenesená",J244,0)</f>
        <v>0</v>
      </c>
      <c r="BH244" s="186">
        <f>IF(N244="sníž. přenesená",J244,0)</f>
        <v>0</v>
      </c>
      <c r="BI244" s="186">
        <f>IF(N244="nulová",J244,0)</f>
        <v>0</v>
      </c>
      <c r="BJ244" s="18" t="s">
        <v>80</v>
      </c>
      <c r="BK244" s="186">
        <f>ROUND(I244*H244,2)</f>
        <v>0</v>
      </c>
      <c r="BL244" s="18" t="s">
        <v>124</v>
      </c>
      <c r="BM244" s="185" t="s">
        <v>401</v>
      </c>
    </row>
    <row r="245" spans="1:47" s="2" customFormat="1" ht="11.25">
      <c r="A245" s="35"/>
      <c r="B245" s="36"/>
      <c r="C245" s="37"/>
      <c r="D245" s="187" t="s">
        <v>126</v>
      </c>
      <c r="E245" s="37"/>
      <c r="F245" s="188" t="s">
        <v>402</v>
      </c>
      <c r="G245" s="37"/>
      <c r="H245" s="37"/>
      <c r="I245" s="189"/>
      <c r="J245" s="37"/>
      <c r="K245" s="37"/>
      <c r="L245" s="40"/>
      <c r="M245" s="190"/>
      <c r="N245" s="191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126</v>
      </c>
      <c r="AU245" s="18" t="s">
        <v>82</v>
      </c>
    </row>
    <row r="246" spans="2:51" s="13" customFormat="1" ht="11.25">
      <c r="B246" s="192"/>
      <c r="C246" s="193"/>
      <c r="D246" s="194" t="s">
        <v>128</v>
      </c>
      <c r="E246" s="195" t="s">
        <v>19</v>
      </c>
      <c r="F246" s="196" t="s">
        <v>403</v>
      </c>
      <c r="G246" s="193"/>
      <c r="H246" s="197">
        <v>232.6</v>
      </c>
      <c r="I246" s="198"/>
      <c r="J246" s="193"/>
      <c r="K246" s="193"/>
      <c r="L246" s="199"/>
      <c r="M246" s="200"/>
      <c r="N246" s="201"/>
      <c r="O246" s="201"/>
      <c r="P246" s="201"/>
      <c r="Q246" s="201"/>
      <c r="R246" s="201"/>
      <c r="S246" s="201"/>
      <c r="T246" s="202"/>
      <c r="AT246" s="203" t="s">
        <v>128</v>
      </c>
      <c r="AU246" s="203" t="s">
        <v>82</v>
      </c>
      <c r="AV246" s="13" t="s">
        <v>82</v>
      </c>
      <c r="AW246" s="13" t="s">
        <v>33</v>
      </c>
      <c r="AX246" s="13" t="s">
        <v>80</v>
      </c>
      <c r="AY246" s="203" t="s">
        <v>117</v>
      </c>
    </row>
    <row r="247" spans="1:65" s="2" customFormat="1" ht="21.75" customHeight="1">
      <c r="A247" s="35"/>
      <c r="B247" s="36"/>
      <c r="C247" s="174" t="s">
        <v>404</v>
      </c>
      <c r="D247" s="174" t="s">
        <v>119</v>
      </c>
      <c r="E247" s="175" t="s">
        <v>405</v>
      </c>
      <c r="F247" s="176" t="s">
        <v>406</v>
      </c>
      <c r="G247" s="177" t="s">
        <v>122</v>
      </c>
      <c r="H247" s="178">
        <v>232.6</v>
      </c>
      <c r="I247" s="179"/>
      <c r="J247" s="180">
        <f>ROUND(I247*H247,2)</f>
        <v>0</v>
      </c>
      <c r="K247" s="176" t="s">
        <v>123</v>
      </c>
      <c r="L247" s="40"/>
      <c r="M247" s="181" t="s">
        <v>19</v>
      </c>
      <c r="N247" s="182" t="s">
        <v>43</v>
      </c>
      <c r="O247" s="65"/>
      <c r="P247" s="183">
        <f>O247*H247</f>
        <v>0</v>
      </c>
      <c r="Q247" s="183">
        <v>0</v>
      </c>
      <c r="R247" s="183">
        <f>Q247*H247</f>
        <v>0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124</v>
      </c>
      <c r="AT247" s="185" t="s">
        <v>119</v>
      </c>
      <c r="AU247" s="185" t="s">
        <v>82</v>
      </c>
      <c r="AY247" s="18" t="s">
        <v>117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80</v>
      </c>
      <c r="BK247" s="186">
        <f>ROUND(I247*H247,2)</f>
        <v>0</v>
      </c>
      <c r="BL247" s="18" t="s">
        <v>124</v>
      </c>
      <c r="BM247" s="185" t="s">
        <v>407</v>
      </c>
    </row>
    <row r="248" spans="1:47" s="2" customFormat="1" ht="11.25">
      <c r="A248" s="35"/>
      <c r="B248" s="36"/>
      <c r="C248" s="37"/>
      <c r="D248" s="187" t="s">
        <v>126</v>
      </c>
      <c r="E248" s="37"/>
      <c r="F248" s="188" t="s">
        <v>408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126</v>
      </c>
      <c r="AU248" s="18" t="s">
        <v>82</v>
      </c>
    </row>
    <row r="249" spans="1:65" s="2" customFormat="1" ht="16.5" customHeight="1">
      <c r="A249" s="35"/>
      <c r="B249" s="36"/>
      <c r="C249" s="174" t="s">
        <v>409</v>
      </c>
      <c r="D249" s="174" t="s">
        <v>119</v>
      </c>
      <c r="E249" s="175" t="s">
        <v>410</v>
      </c>
      <c r="F249" s="176" t="s">
        <v>411</v>
      </c>
      <c r="G249" s="177" t="s">
        <v>308</v>
      </c>
      <c r="H249" s="178">
        <v>5.344</v>
      </c>
      <c r="I249" s="179"/>
      <c r="J249" s="180">
        <f>ROUND(I249*H249,2)</f>
        <v>0</v>
      </c>
      <c r="K249" s="176" t="s">
        <v>123</v>
      </c>
      <c r="L249" s="40"/>
      <c r="M249" s="181" t="s">
        <v>19</v>
      </c>
      <c r="N249" s="182" t="s">
        <v>43</v>
      </c>
      <c r="O249" s="65"/>
      <c r="P249" s="183">
        <f>O249*H249</f>
        <v>0</v>
      </c>
      <c r="Q249" s="183">
        <v>1.04741</v>
      </c>
      <c r="R249" s="183">
        <f>Q249*H249</f>
        <v>5.59735904</v>
      </c>
      <c r="S249" s="183">
        <v>0</v>
      </c>
      <c r="T249" s="18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5" t="s">
        <v>124</v>
      </c>
      <c r="AT249" s="185" t="s">
        <v>119</v>
      </c>
      <c r="AU249" s="185" t="s">
        <v>82</v>
      </c>
      <c r="AY249" s="18" t="s">
        <v>117</v>
      </c>
      <c r="BE249" s="186">
        <f>IF(N249="základní",J249,0)</f>
        <v>0</v>
      </c>
      <c r="BF249" s="186">
        <f>IF(N249="snížená",J249,0)</f>
        <v>0</v>
      </c>
      <c r="BG249" s="186">
        <f>IF(N249="zákl. přenesená",J249,0)</f>
        <v>0</v>
      </c>
      <c r="BH249" s="186">
        <f>IF(N249="sníž. přenesená",J249,0)</f>
        <v>0</v>
      </c>
      <c r="BI249" s="186">
        <f>IF(N249="nulová",J249,0)</f>
        <v>0</v>
      </c>
      <c r="BJ249" s="18" t="s">
        <v>80</v>
      </c>
      <c r="BK249" s="186">
        <f>ROUND(I249*H249,2)</f>
        <v>0</v>
      </c>
      <c r="BL249" s="18" t="s">
        <v>124</v>
      </c>
      <c r="BM249" s="185" t="s">
        <v>412</v>
      </c>
    </row>
    <row r="250" spans="1:47" s="2" customFormat="1" ht="11.25">
      <c r="A250" s="35"/>
      <c r="B250" s="36"/>
      <c r="C250" s="37"/>
      <c r="D250" s="187" t="s">
        <v>126</v>
      </c>
      <c r="E250" s="37"/>
      <c r="F250" s="188" t="s">
        <v>413</v>
      </c>
      <c r="G250" s="37"/>
      <c r="H250" s="37"/>
      <c r="I250" s="189"/>
      <c r="J250" s="37"/>
      <c r="K250" s="37"/>
      <c r="L250" s="40"/>
      <c r="M250" s="190"/>
      <c r="N250" s="191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126</v>
      </c>
      <c r="AU250" s="18" t="s">
        <v>82</v>
      </c>
    </row>
    <row r="251" spans="2:51" s="13" customFormat="1" ht="11.25">
      <c r="B251" s="192"/>
      <c r="C251" s="193"/>
      <c r="D251" s="194" t="s">
        <v>128</v>
      </c>
      <c r="E251" s="195" t="s">
        <v>19</v>
      </c>
      <c r="F251" s="196" t="s">
        <v>414</v>
      </c>
      <c r="G251" s="193"/>
      <c r="H251" s="197">
        <v>5.344</v>
      </c>
      <c r="I251" s="198"/>
      <c r="J251" s="193"/>
      <c r="K251" s="193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128</v>
      </c>
      <c r="AU251" s="203" t="s">
        <v>82</v>
      </c>
      <c r="AV251" s="13" t="s">
        <v>82</v>
      </c>
      <c r="AW251" s="13" t="s">
        <v>33</v>
      </c>
      <c r="AX251" s="13" t="s">
        <v>80</v>
      </c>
      <c r="AY251" s="203" t="s">
        <v>117</v>
      </c>
    </row>
    <row r="252" spans="2:63" s="12" customFormat="1" ht="22.9" customHeight="1">
      <c r="B252" s="158"/>
      <c r="C252" s="159"/>
      <c r="D252" s="160" t="s">
        <v>71</v>
      </c>
      <c r="E252" s="172" t="s">
        <v>124</v>
      </c>
      <c r="F252" s="172" t="s">
        <v>415</v>
      </c>
      <c r="G252" s="159"/>
      <c r="H252" s="159"/>
      <c r="I252" s="162"/>
      <c r="J252" s="173">
        <f>BK252</f>
        <v>0</v>
      </c>
      <c r="K252" s="159"/>
      <c r="L252" s="164"/>
      <c r="M252" s="165"/>
      <c r="N252" s="166"/>
      <c r="O252" s="166"/>
      <c r="P252" s="167">
        <f>SUM(P253:P255)</f>
        <v>0</v>
      </c>
      <c r="Q252" s="166"/>
      <c r="R252" s="167">
        <f>SUM(R253:R255)</f>
        <v>0</v>
      </c>
      <c r="S252" s="166"/>
      <c r="T252" s="168">
        <f>SUM(T253:T255)</f>
        <v>0</v>
      </c>
      <c r="AR252" s="169" t="s">
        <v>80</v>
      </c>
      <c r="AT252" s="170" t="s">
        <v>71</v>
      </c>
      <c r="AU252" s="170" t="s">
        <v>80</v>
      </c>
      <c r="AY252" s="169" t="s">
        <v>117</v>
      </c>
      <c r="BK252" s="171">
        <f>SUM(BK253:BK255)</f>
        <v>0</v>
      </c>
    </row>
    <row r="253" spans="1:65" s="2" customFormat="1" ht="16.5" customHeight="1">
      <c r="A253" s="35"/>
      <c r="B253" s="36"/>
      <c r="C253" s="174" t="s">
        <v>416</v>
      </c>
      <c r="D253" s="174" t="s">
        <v>119</v>
      </c>
      <c r="E253" s="175" t="s">
        <v>417</v>
      </c>
      <c r="F253" s="176" t="s">
        <v>418</v>
      </c>
      <c r="G253" s="177" t="s">
        <v>122</v>
      </c>
      <c r="H253" s="178">
        <v>24</v>
      </c>
      <c r="I253" s="179"/>
      <c r="J253" s="180">
        <f>ROUND(I253*H253,2)</f>
        <v>0</v>
      </c>
      <c r="K253" s="176" t="s">
        <v>123</v>
      </c>
      <c r="L253" s="40"/>
      <c r="M253" s="181" t="s">
        <v>19</v>
      </c>
      <c r="N253" s="182" t="s">
        <v>43</v>
      </c>
      <c r="O253" s="65"/>
      <c r="P253" s="183">
        <f>O253*H253</f>
        <v>0</v>
      </c>
      <c r="Q253" s="183">
        <v>0</v>
      </c>
      <c r="R253" s="183">
        <f>Q253*H253</f>
        <v>0</v>
      </c>
      <c r="S253" s="183">
        <v>0</v>
      </c>
      <c r="T253" s="18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5" t="s">
        <v>124</v>
      </c>
      <c r="AT253" s="185" t="s">
        <v>119</v>
      </c>
      <c r="AU253" s="185" t="s">
        <v>82</v>
      </c>
      <c r="AY253" s="18" t="s">
        <v>117</v>
      </c>
      <c r="BE253" s="186">
        <f>IF(N253="základní",J253,0)</f>
        <v>0</v>
      </c>
      <c r="BF253" s="186">
        <f>IF(N253="snížená",J253,0)</f>
        <v>0</v>
      </c>
      <c r="BG253" s="186">
        <f>IF(N253="zákl. přenesená",J253,0)</f>
        <v>0</v>
      </c>
      <c r="BH253" s="186">
        <f>IF(N253="sníž. přenesená",J253,0)</f>
        <v>0</v>
      </c>
      <c r="BI253" s="186">
        <f>IF(N253="nulová",J253,0)</f>
        <v>0</v>
      </c>
      <c r="BJ253" s="18" t="s">
        <v>80</v>
      </c>
      <c r="BK253" s="186">
        <f>ROUND(I253*H253,2)</f>
        <v>0</v>
      </c>
      <c r="BL253" s="18" t="s">
        <v>124</v>
      </c>
      <c r="BM253" s="185" t="s">
        <v>419</v>
      </c>
    </row>
    <row r="254" spans="1:47" s="2" customFormat="1" ht="11.25">
      <c r="A254" s="35"/>
      <c r="B254" s="36"/>
      <c r="C254" s="37"/>
      <c r="D254" s="187" t="s">
        <v>126</v>
      </c>
      <c r="E254" s="37"/>
      <c r="F254" s="188" t="s">
        <v>420</v>
      </c>
      <c r="G254" s="37"/>
      <c r="H254" s="37"/>
      <c r="I254" s="189"/>
      <c r="J254" s="37"/>
      <c r="K254" s="37"/>
      <c r="L254" s="40"/>
      <c r="M254" s="190"/>
      <c r="N254" s="191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126</v>
      </c>
      <c r="AU254" s="18" t="s">
        <v>82</v>
      </c>
    </row>
    <row r="255" spans="2:51" s="13" customFormat="1" ht="11.25">
      <c r="B255" s="192"/>
      <c r="C255" s="193"/>
      <c r="D255" s="194" t="s">
        <v>128</v>
      </c>
      <c r="E255" s="195" t="s">
        <v>19</v>
      </c>
      <c r="F255" s="196" t="s">
        <v>421</v>
      </c>
      <c r="G255" s="193"/>
      <c r="H255" s="197">
        <v>24</v>
      </c>
      <c r="I255" s="198"/>
      <c r="J255" s="193"/>
      <c r="K255" s="193"/>
      <c r="L255" s="199"/>
      <c r="M255" s="200"/>
      <c r="N255" s="201"/>
      <c r="O255" s="201"/>
      <c r="P255" s="201"/>
      <c r="Q255" s="201"/>
      <c r="R255" s="201"/>
      <c r="S255" s="201"/>
      <c r="T255" s="202"/>
      <c r="AT255" s="203" t="s">
        <v>128</v>
      </c>
      <c r="AU255" s="203" t="s">
        <v>82</v>
      </c>
      <c r="AV255" s="13" t="s">
        <v>82</v>
      </c>
      <c r="AW255" s="13" t="s">
        <v>33</v>
      </c>
      <c r="AX255" s="13" t="s">
        <v>80</v>
      </c>
      <c r="AY255" s="203" t="s">
        <v>117</v>
      </c>
    </row>
    <row r="256" spans="2:63" s="12" customFormat="1" ht="22.9" customHeight="1">
      <c r="B256" s="158"/>
      <c r="C256" s="159"/>
      <c r="D256" s="160" t="s">
        <v>71</v>
      </c>
      <c r="E256" s="172" t="s">
        <v>146</v>
      </c>
      <c r="F256" s="172" t="s">
        <v>422</v>
      </c>
      <c r="G256" s="159"/>
      <c r="H256" s="159"/>
      <c r="I256" s="162"/>
      <c r="J256" s="173">
        <f>BK256</f>
        <v>0</v>
      </c>
      <c r="K256" s="159"/>
      <c r="L256" s="164"/>
      <c r="M256" s="165"/>
      <c r="N256" s="166"/>
      <c r="O256" s="166"/>
      <c r="P256" s="167">
        <f>SUM(P257:P262)</f>
        <v>0</v>
      </c>
      <c r="Q256" s="166"/>
      <c r="R256" s="167">
        <f>SUM(R257:R262)</f>
        <v>46.007999999999996</v>
      </c>
      <c r="S256" s="166"/>
      <c r="T256" s="168">
        <f>SUM(T257:T262)</f>
        <v>0</v>
      </c>
      <c r="AR256" s="169" t="s">
        <v>80</v>
      </c>
      <c r="AT256" s="170" t="s">
        <v>71</v>
      </c>
      <c r="AU256" s="170" t="s">
        <v>80</v>
      </c>
      <c r="AY256" s="169" t="s">
        <v>117</v>
      </c>
      <c r="BK256" s="171">
        <f>SUM(BK257:BK262)</f>
        <v>0</v>
      </c>
    </row>
    <row r="257" spans="1:65" s="2" customFormat="1" ht="21.75" customHeight="1">
      <c r="A257" s="35"/>
      <c r="B257" s="36"/>
      <c r="C257" s="174" t="s">
        <v>423</v>
      </c>
      <c r="D257" s="174" t="s">
        <v>119</v>
      </c>
      <c r="E257" s="175" t="s">
        <v>424</v>
      </c>
      <c r="F257" s="176" t="s">
        <v>425</v>
      </c>
      <c r="G257" s="177" t="s">
        <v>122</v>
      </c>
      <c r="H257" s="178">
        <v>225</v>
      </c>
      <c r="I257" s="179"/>
      <c r="J257" s="180">
        <f>ROUND(I257*H257,2)</f>
        <v>0</v>
      </c>
      <c r="K257" s="176" t="s">
        <v>123</v>
      </c>
      <c r="L257" s="40"/>
      <c r="M257" s="181" t="s">
        <v>19</v>
      </c>
      <c r="N257" s="182" t="s">
        <v>43</v>
      </c>
      <c r="O257" s="65"/>
      <c r="P257" s="183">
        <f>O257*H257</f>
        <v>0</v>
      </c>
      <c r="Q257" s="183">
        <v>0</v>
      </c>
      <c r="R257" s="183">
        <f>Q257*H257</f>
        <v>0</v>
      </c>
      <c r="S257" s="183">
        <v>0</v>
      </c>
      <c r="T257" s="18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5" t="s">
        <v>124</v>
      </c>
      <c r="AT257" s="185" t="s">
        <v>119</v>
      </c>
      <c r="AU257" s="185" t="s">
        <v>82</v>
      </c>
      <c r="AY257" s="18" t="s">
        <v>117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8" t="s">
        <v>80</v>
      </c>
      <c r="BK257" s="186">
        <f>ROUND(I257*H257,2)</f>
        <v>0</v>
      </c>
      <c r="BL257" s="18" t="s">
        <v>124</v>
      </c>
      <c r="BM257" s="185" t="s">
        <v>426</v>
      </c>
    </row>
    <row r="258" spans="1:47" s="2" customFormat="1" ht="11.25">
      <c r="A258" s="35"/>
      <c r="B258" s="36"/>
      <c r="C258" s="37"/>
      <c r="D258" s="187" t="s">
        <v>126</v>
      </c>
      <c r="E258" s="37"/>
      <c r="F258" s="188" t="s">
        <v>427</v>
      </c>
      <c r="G258" s="37"/>
      <c r="H258" s="37"/>
      <c r="I258" s="189"/>
      <c r="J258" s="37"/>
      <c r="K258" s="37"/>
      <c r="L258" s="40"/>
      <c r="M258" s="190"/>
      <c r="N258" s="191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126</v>
      </c>
      <c r="AU258" s="18" t="s">
        <v>82</v>
      </c>
    </row>
    <row r="259" spans="1:65" s="2" customFormat="1" ht="44.25" customHeight="1">
      <c r="A259" s="35"/>
      <c r="B259" s="36"/>
      <c r="C259" s="174" t="s">
        <v>428</v>
      </c>
      <c r="D259" s="174" t="s">
        <v>119</v>
      </c>
      <c r="E259" s="175" t="s">
        <v>429</v>
      </c>
      <c r="F259" s="176" t="s">
        <v>430</v>
      </c>
      <c r="G259" s="177" t="s">
        <v>122</v>
      </c>
      <c r="H259" s="178">
        <v>225</v>
      </c>
      <c r="I259" s="179"/>
      <c r="J259" s="180">
        <f>ROUND(I259*H259,2)</f>
        <v>0</v>
      </c>
      <c r="K259" s="176" t="s">
        <v>123</v>
      </c>
      <c r="L259" s="40"/>
      <c r="M259" s="181" t="s">
        <v>19</v>
      </c>
      <c r="N259" s="182" t="s">
        <v>43</v>
      </c>
      <c r="O259" s="65"/>
      <c r="P259" s="183">
        <f>O259*H259</f>
        <v>0</v>
      </c>
      <c r="Q259" s="183">
        <v>0.08922</v>
      </c>
      <c r="R259" s="183">
        <f>Q259*H259</f>
        <v>20.074499999999997</v>
      </c>
      <c r="S259" s="183">
        <v>0</v>
      </c>
      <c r="T259" s="184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5" t="s">
        <v>124</v>
      </c>
      <c r="AT259" s="185" t="s">
        <v>119</v>
      </c>
      <c r="AU259" s="185" t="s">
        <v>82</v>
      </c>
      <c r="AY259" s="18" t="s">
        <v>117</v>
      </c>
      <c r="BE259" s="186">
        <f>IF(N259="základní",J259,0)</f>
        <v>0</v>
      </c>
      <c r="BF259" s="186">
        <f>IF(N259="snížená",J259,0)</f>
        <v>0</v>
      </c>
      <c r="BG259" s="186">
        <f>IF(N259="zákl. přenesená",J259,0)</f>
        <v>0</v>
      </c>
      <c r="BH259" s="186">
        <f>IF(N259="sníž. přenesená",J259,0)</f>
        <v>0</v>
      </c>
      <c r="BI259" s="186">
        <f>IF(N259="nulová",J259,0)</f>
        <v>0</v>
      </c>
      <c r="BJ259" s="18" t="s">
        <v>80</v>
      </c>
      <c r="BK259" s="186">
        <f>ROUND(I259*H259,2)</f>
        <v>0</v>
      </c>
      <c r="BL259" s="18" t="s">
        <v>124</v>
      </c>
      <c r="BM259" s="185" t="s">
        <v>431</v>
      </c>
    </row>
    <row r="260" spans="1:47" s="2" customFormat="1" ht="11.25">
      <c r="A260" s="35"/>
      <c r="B260" s="36"/>
      <c r="C260" s="37"/>
      <c r="D260" s="187" t="s">
        <v>126</v>
      </c>
      <c r="E260" s="37"/>
      <c r="F260" s="188" t="s">
        <v>432</v>
      </c>
      <c r="G260" s="37"/>
      <c r="H260" s="37"/>
      <c r="I260" s="189"/>
      <c r="J260" s="37"/>
      <c r="K260" s="37"/>
      <c r="L260" s="40"/>
      <c r="M260" s="190"/>
      <c r="N260" s="191"/>
      <c r="O260" s="65"/>
      <c r="P260" s="65"/>
      <c r="Q260" s="65"/>
      <c r="R260" s="65"/>
      <c r="S260" s="65"/>
      <c r="T260" s="66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8" t="s">
        <v>126</v>
      </c>
      <c r="AU260" s="18" t="s">
        <v>82</v>
      </c>
    </row>
    <row r="261" spans="1:65" s="2" customFormat="1" ht="16.5" customHeight="1">
      <c r="A261" s="35"/>
      <c r="B261" s="36"/>
      <c r="C261" s="204" t="s">
        <v>433</v>
      </c>
      <c r="D261" s="204" t="s">
        <v>153</v>
      </c>
      <c r="E261" s="205" t="s">
        <v>434</v>
      </c>
      <c r="F261" s="206" t="s">
        <v>435</v>
      </c>
      <c r="G261" s="207" t="s">
        <v>122</v>
      </c>
      <c r="H261" s="208">
        <v>229.5</v>
      </c>
      <c r="I261" s="209"/>
      <c r="J261" s="210">
        <f>ROUND(I261*H261,2)</f>
        <v>0</v>
      </c>
      <c r="K261" s="206" t="s">
        <v>123</v>
      </c>
      <c r="L261" s="211"/>
      <c r="M261" s="212" t="s">
        <v>19</v>
      </c>
      <c r="N261" s="213" t="s">
        <v>43</v>
      </c>
      <c r="O261" s="65"/>
      <c r="P261" s="183">
        <f>O261*H261</f>
        <v>0</v>
      </c>
      <c r="Q261" s="183">
        <v>0.113</v>
      </c>
      <c r="R261" s="183">
        <f>Q261*H261</f>
        <v>25.933500000000002</v>
      </c>
      <c r="S261" s="183">
        <v>0</v>
      </c>
      <c r="T261" s="18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5" t="s">
        <v>156</v>
      </c>
      <c r="AT261" s="185" t="s">
        <v>153</v>
      </c>
      <c r="AU261" s="185" t="s">
        <v>82</v>
      </c>
      <c r="AY261" s="18" t="s">
        <v>117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18" t="s">
        <v>80</v>
      </c>
      <c r="BK261" s="186">
        <f>ROUND(I261*H261,2)</f>
        <v>0</v>
      </c>
      <c r="BL261" s="18" t="s">
        <v>124</v>
      </c>
      <c r="BM261" s="185" t="s">
        <v>436</v>
      </c>
    </row>
    <row r="262" spans="2:51" s="13" customFormat="1" ht="11.25">
      <c r="B262" s="192"/>
      <c r="C262" s="193"/>
      <c r="D262" s="194" t="s">
        <v>128</v>
      </c>
      <c r="E262" s="193"/>
      <c r="F262" s="196" t="s">
        <v>437</v>
      </c>
      <c r="G262" s="193"/>
      <c r="H262" s="197">
        <v>229.5</v>
      </c>
      <c r="I262" s="198"/>
      <c r="J262" s="193"/>
      <c r="K262" s="193"/>
      <c r="L262" s="199"/>
      <c r="M262" s="200"/>
      <c r="N262" s="201"/>
      <c r="O262" s="201"/>
      <c r="P262" s="201"/>
      <c r="Q262" s="201"/>
      <c r="R262" s="201"/>
      <c r="S262" s="201"/>
      <c r="T262" s="202"/>
      <c r="AT262" s="203" t="s">
        <v>128</v>
      </c>
      <c r="AU262" s="203" t="s">
        <v>82</v>
      </c>
      <c r="AV262" s="13" t="s">
        <v>82</v>
      </c>
      <c r="AW262" s="13" t="s">
        <v>4</v>
      </c>
      <c r="AX262" s="13" t="s">
        <v>80</v>
      </c>
      <c r="AY262" s="203" t="s">
        <v>117</v>
      </c>
    </row>
    <row r="263" spans="2:63" s="12" customFormat="1" ht="22.9" customHeight="1">
      <c r="B263" s="158"/>
      <c r="C263" s="159"/>
      <c r="D263" s="160" t="s">
        <v>71</v>
      </c>
      <c r="E263" s="172" t="s">
        <v>170</v>
      </c>
      <c r="F263" s="172" t="s">
        <v>438</v>
      </c>
      <c r="G263" s="159"/>
      <c r="H263" s="159"/>
      <c r="I263" s="162"/>
      <c r="J263" s="173">
        <f>BK263</f>
        <v>0</v>
      </c>
      <c r="K263" s="159"/>
      <c r="L263" s="164"/>
      <c r="M263" s="165"/>
      <c r="N263" s="166"/>
      <c r="O263" s="166"/>
      <c r="P263" s="167">
        <f>SUM(P264:P340)</f>
        <v>0</v>
      </c>
      <c r="Q263" s="166"/>
      <c r="R263" s="167">
        <f>SUM(R264:R340)</f>
        <v>8.67882441</v>
      </c>
      <c r="S263" s="166"/>
      <c r="T263" s="168">
        <f>SUM(T264:T340)</f>
        <v>196.65397</v>
      </c>
      <c r="AR263" s="169" t="s">
        <v>80</v>
      </c>
      <c r="AT263" s="170" t="s">
        <v>71</v>
      </c>
      <c r="AU263" s="170" t="s">
        <v>80</v>
      </c>
      <c r="AY263" s="169" t="s">
        <v>117</v>
      </c>
      <c r="BK263" s="171">
        <f>SUM(BK264:BK340)</f>
        <v>0</v>
      </c>
    </row>
    <row r="264" spans="1:65" s="2" customFormat="1" ht="16.5" customHeight="1">
      <c r="A264" s="35"/>
      <c r="B264" s="36"/>
      <c r="C264" s="174" t="s">
        <v>439</v>
      </c>
      <c r="D264" s="174" t="s">
        <v>119</v>
      </c>
      <c r="E264" s="175" t="s">
        <v>440</v>
      </c>
      <c r="F264" s="176" t="s">
        <v>441</v>
      </c>
      <c r="G264" s="177" t="s">
        <v>173</v>
      </c>
      <c r="H264" s="178">
        <v>149</v>
      </c>
      <c r="I264" s="179"/>
      <c r="J264" s="180">
        <f>ROUND(I264*H264,2)</f>
        <v>0</v>
      </c>
      <c r="K264" s="176" t="s">
        <v>19</v>
      </c>
      <c r="L264" s="40"/>
      <c r="M264" s="181" t="s">
        <v>19</v>
      </c>
      <c r="N264" s="182" t="s">
        <v>43</v>
      </c>
      <c r="O264" s="65"/>
      <c r="P264" s="183">
        <f>O264*H264</f>
        <v>0</v>
      </c>
      <c r="Q264" s="183">
        <v>4.94E-05</v>
      </c>
      <c r="R264" s="183">
        <f>Q264*H264</f>
        <v>0.0073606</v>
      </c>
      <c r="S264" s="183">
        <v>0</v>
      </c>
      <c r="T264" s="184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5" t="s">
        <v>124</v>
      </c>
      <c r="AT264" s="185" t="s">
        <v>119</v>
      </c>
      <c r="AU264" s="185" t="s">
        <v>82</v>
      </c>
      <c r="AY264" s="18" t="s">
        <v>117</v>
      </c>
      <c r="BE264" s="186">
        <f>IF(N264="základní",J264,0)</f>
        <v>0</v>
      </c>
      <c r="BF264" s="186">
        <f>IF(N264="snížená",J264,0)</f>
        <v>0</v>
      </c>
      <c r="BG264" s="186">
        <f>IF(N264="zákl. přenesená",J264,0)</f>
        <v>0</v>
      </c>
      <c r="BH264" s="186">
        <f>IF(N264="sníž. přenesená",J264,0)</f>
        <v>0</v>
      </c>
      <c r="BI264" s="186">
        <f>IF(N264="nulová",J264,0)</f>
        <v>0</v>
      </c>
      <c r="BJ264" s="18" t="s">
        <v>80</v>
      </c>
      <c r="BK264" s="186">
        <f>ROUND(I264*H264,2)</f>
        <v>0</v>
      </c>
      <c r="BL264" s="18" t="s">
        <v>124</v>
      </c>
      <c r="BM264" s="185" t="s">
        <v>442</v>
      </c>
    </row>
    <row r="265" spans="1:65" s="2" customFormat="1" ht="24.2" customHeight="1">
      <c r="A265" s="35"/>
      <c r="B265" s="36"/>
      <c r="C265" s="204" t="s">
        <v>443</v>
      </c>
      <c r="D265" s="204" t="s">
        <v>153</v>
      </c>
      <c r="E265" s="205" t="s">
        <v>444</v>
      </c>
      <c r="F265" s="206" t="s">
        <v>445</v>
      </c>
      <c r="G265" s="207" t="s">
        <v>173</v>
      </c>
      <c r="H265" s="208">
        <v>149</v>
      </c>
      <c r="I265" s="209"/>
      <c r="J265" s="210">
        <f>ROUND(I265*H265,2)</f>
        <v>0</v>
      </c>
      <c r="K265" s="206" t="s">
        <v>19</v>
      </c>
      <c r="L265" s="211"/>
      <c r="M265" s="212" t="s">
        <v>19</v>
      </c>
      <c r="N265" s="213" t="s">
        <v>43</v>
      </c>
      <c r="O265" s="65"/>
      <c r="P265" s="183">
        <f>O265*H265</f>
        <v>0</v>
      </c>
      <c r="Q265" s="183">
        <v>0.028</v>
      </c>
      <c r="R265" s="183">
        <f>Q265*H265</f>
        <v>4.172</v>
      </c>
      <c r="S265" s="183">
        <v>0</v>
      </c>
      <c r="T265" s="18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5" t="s">
        <v>156</v>
      </c>
      <c r="AT265" s="185" t="s">
        <v>153</v>
      </c>
      <c r="AU265" s="185" t="s">
        <v>82</v>
      </c>
      <c r="AY265" s="18" t="s">
        <v>117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18" t="s">
        <v>80</v>
      </c>
      <c r="BK265" s="186">
        <f>ROUND(I265*H265,2)</f>
        <v>0</v>
      </c>
      <c r="BL265" s="18" t="s">
        <v>124</v>
      </c>
      <c r="BM265" s="185" t="s">
        <v>446</v>
      </c>
    </row>
    <row r="266" spans="1:65" s="2" customFormat="1" ht="16.5" customHeight="1">
      <c r="A266" s="35"/>
      <c r="B266" s="36"/>
      <c r="C266" s="174" t="s">
        <v>447</v>
      </c>
      <c r="D266" s="174" t="s">
        <v>119</v>
      </c>
      <c r="E266" s="175" t="s">
        <v>448</v>
      </c>
      <c r="F266" s="176" t="s">
        <v>449</v>
      </c>
      <c r="G266" s="177" t="s">
        <v>122</v>
      </c>
      <c r="H266" s="178">
        <v>16.8</v>
      </c>
      <c r="I266" s="179"/>
      <c r="J266" s="180">
        <f>ROUND(I266*H266,2)</f>
        <v>0</v>
      </c>
      <c r="K266" s="176" t="s">
        <v>123</v>
      </c>
      <c r="L266" s="40"/>
      <c r="M266" s="181" t="s">
        <v>19</v>
      </c>
      <c r="N266" s="182" t="s">
        <v>43</v>
      </c>
      <c r="O266" s="65"/>
      <c r="P266" s="183">
        <f>O266*H266</f>
        <v>0</v>
      </c>
      <c r="Q266" s="183">
        <v>0.00063</v>
      </c>
      <c r="R266" s="183">
        <f>Q266*H266</f>
        <v>0.010584000000000001</v>
      </c>
      <c r="S266" s="183">
        <v>0</v>
      </c>
      <c r="T266" s="18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5" t="s">
        <v>124</v>
      </c>
      <c r="AT266" s="185" t="s">
        <v>119</v>
      </c>
      <c r="AU266" s="185" t="s">
        <v>82</v>
      </c>
      <c r="AY266" s="18" t="s">
        <v>117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18" t="s">
        <v>80</v>
      </c>
      <c r="BK266" s="186">
        <f>ROUND(I266*H266,2)</f>
        <v>0</v>
      </c>
      <c r="BL266" s="18" t="s">
        <v>124</v>
      </c>
      <c r="BM266" s="185" t="s">
        <v>450</v>
      </c>
    </row>
    <row r="267" spans="1:47" s="2" customFormat="1" ht="11.25">
      <c r="A267" s="35"/>
      <c r="B267" s="36"/>
      <c r="C267" s="37"/>
      <c r="D267" s="187" t="s">
        <v>126</v>
      </c>
      <c r="E267" s="37"/>
      <c r="F267" s="188" t="s">
        <v>451</v>
      </c>
      <c r="G267" s="37"/>
      <c r="H267" s="37"/>
      <c r="I267" s="189"/>
      <c r="J267" s="37"/>
      <c r="K267" s="37"/>
      <c r="L267" s="40"/>
      <c r="M267" s="190"/>
      <c r="N267" s="191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126</v>
      </c>
      <c r="AU267" s="18" t="s">
        <v>82</v>
      </c>
    </row>
    <row r="268" spans="2:51" s="13" customFormat="1" ht="11.25">
      <c r="B268" s="192"/>
      <c r="C268" s="193"/>
      <c r="D268" s="194" t="s">
        <v>128</v>
      </c>
      <c r="E268" s="195" t="s">
        <v>19</v>
      </c>
      <c r="F268" s="196" t="s">
        <v>452</v>
      </c>
      <c r="G268" s="193"/>
      <c r="H268" s="197">
        <v>14.4</v>
      </c>
      <c r="I268" s="198"/>
      <c r="J268" s="193"/>
      <c r="K268" s="193"/>
      <c r="L268" s="199"/>
      <c r="M268" s="200"/>
      <c r="N268" s="201"/>
      <c r="O268" s="201"/>
      <c r="P268" s="201"/>
      <c r="Q268" s="201"/>
      <c r="R268" s="201"/>
      <c r="S268" s="201"/>
      <c r="T268" s="202"/>
      <c r="AT268" s="203" t="s">
        <v>128</v>
      </c>
      <c r="AU268" s="203" t="s">
        <v>82</v>
      </c>
      <c r="AV268" s="13" t="s">
        <v>82</v>
      </c>
      <c r="AW268" s="13" t="s">
        <v>33</v>
      </c>
      <c r="AX268" s="13" t="s">
        <v>72</v>
      </c>
      <c r="AY268" s="203" t="s">
        <v>117</v>
      </c>
    </row>
    <row r="269" spans="2:51" s="13" customFormat="1" ht="11.25">
      <c r="B269" s="192"/>
      <c r="C269" s="193"/>
      <c r="D269" s="194" t="s">
        <v>128</v>
      </c>
      <c r="E269" s="195" t="s">
        <v>19</v>
      </c>
      <c r="F269" s="196" t="s">
        <v>453</v>
      </c>
      <c r="G269" s="193"/>
      <c r="H269" s="197">
        <v>2.4</v>
      </c>
      <c r="I269" s="198"/>
      <c r="J269" s="193"/>
      <c r="K269" s="193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128</v>
      </c>
      <c r="AU269" s="203" t="s">
        <v>82</v>
      </c>
      <c r="AV269" s="13" t="s">
        <v>82</v>
      </c>
      <c r="AW269" s="13" t="s">
        <v>33</v>
      </c>
      <c r="AX269" s="13" t="s">
        <v>72</v>
      </c>
      <c r="AY269" s="203" t="s">
        <v>117</v>
      </c>
    </row>
    <row r="270" spans="2:51" s="14" customFormat="1" ht="11.25">
      <c r="B270" s="214"/>
      <c r="C270" s="215"/>
      <c r="D270" s="194" t="s">
        <v>128</v>
      </c>
      <c r="E270" s="216" t="s">
        <v>19</v>
      </c>
      <c r="F270" s="217" t="s">
        <v>178</v>
      </c>
      <c r="G270" s="215"/>
      <c r="H270" s="218">
        <v>16.8</v>
      </c>
      <c r="I270" s="219"/>
      <c r="J270" s="215"/>
      <c r="K270" s="215"/>
      <c r="L270" s="220"/>
      <c r="M270" s="221"/>
      <c r="N270" s="222"/>
      <c r="O270" s="222"/>
      <c r="P270" s="222"/>
      <c r="Q270" s="222"/>
      <c r="R270" s="222"/>
      <c r="S270" s="222"/>
      <c r="T270" s="223"/>
      <c r="AT270" s="224" t="s">
        <v>128</v>
      </c>
      <c r="AU270" s="224" t="s">
        <v>82</v>
      </c>
      <c r="AV270" s="14" t="s">
        <v>124</v>
      </c>
      <c r="AW270" s="14" t="s">
        <v>33</v>
      </c>
      <c r="AX270" s="14" t="s">
        <v>80</v>
      </c>
      <c r="AY270" s="224" t="s">
        <v>117</v>
      </c>
    </row>
    <row r="271" spans="1:65" s="2" customFormat="1" ht="21.75" customHeight="1">
      <c r="A271" s="35"/>
      <c r="B271" s="36"/>
      <c r="C271" s="174" t="s">
        <v>454</v>
      </c>
      <c r="D271" s="174" t="s">
        <v>119</v>
      </c>
      <c r="E271" s="175" t="s">
        <v>455</v>
      </c>
      <c r="F271" s="176" t="s">
        <v>456</v>
      </c>
      <c r="G271" s="177" t="s">
        <v>173</v>
      </c>
      <c r="H271" s="178">
        <v>75.6</v>
      </c>
      <c r="I271" s="179"/>
      <c r="J271" s="180">
        <f>ROUND(I271*H271,2)</f>
        <v>0</v>
      </c>
      <c r="K271" s="176" t="s">
        <v>123</v>
      </c>
      <c r="L271" s="40"/>
      <c r="M271" s="181" t="s">
        <v>19</v>
      </c>
      <c r="N271" s="182" t="s">
        <v>43</v>
      </c>
      <c r="O271" s="65"/>
      <c r="P271" s="183">
        <f>O271*H271</f>
        <v>0</v>
      </c>
      <c r="Q271" s="183">
        <v>0.00017</v>
      </c>
      <c r="R271" s="183">
        <f>Q271*H271</f>
        <v>0.012852</v>
      </c>
      <c r="S271" s="183">
        <v>0</v>
      </c>
      <c r="T271" s="18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5" t="s">
        <v>124</v>
      </c>
      <c r="AT271" s="185" t="s">
        <v>119</v>
      </c>
      <c r="AU271" s="185" t="s">
        <v>82</v>
      </c>
      <c r="AY271" s="18" t="s">
        <v>117</v>
      </c>
      <c r="BE271" s="186">
        <f>IF(N271="základní",J271,0)</f>
        <v>0</v>
      </c>
      <c r="BF271" s="186">
        <f>IF(N271="snížená",J271,0)</f>
        <v>0</v>
      </c>
      <c r="BG271" s="186">
        <f>IF(N271="zákl. přenesená",J271,0)</f>
        <v>0</v>
      </c>
      <c r="BH271" s="186">
        <f>IF(N271="sníž. přenesená",J271,0)</f>
        <v>0</v>
      </c>
      <c r="BI271" s="186">
        <f>IF(N271="nulová",J271,0)</f>
        <v>0</v>
      </c>
      <c r="BJ271" s="18" t="s">
        <v>80</v>
      </c>
      <c r="BK271" s="186">
        <f>ROUND(I271*H271,2)</f>
        <v>0</v>
      </c>
      <c r="BL271" s="18" t="s">
        <v>124</v>
      </c>
      <c r="BM271" s="185" t="s">
        <v>457</v>
      </c>
    </row>
    <row r="272" spans="1:47" s="2" customFormat="1" ht="11.25">
      <c r="A272" s="35"/>
      <c r="B272" s="36"/>
      <c r="C272" s="37"/>
      <c r="D272" s="187" t="s">
        <v>126</v>
      </c>
      <c r="E272" s="37"/>
      <c r="F272" s="188" t="s">
        <v>458</v>
      </c>
      <c r="G272" s="37"/>
      <c r="H272" s="37"/>
      <c r="I272" s="189"/>
      <c r="J272" s="37"/>
      <c r="K272" s="37"/>
      <c r="L272" s="40"/>
      <c r="M272" s="190"/>
      <c r="N272" s="191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126</v>
      </c>
      <c r="AU272" s="18" t="s">
        <v>82</v>
      </c>
    </row>
    <row r="273" spans="2:51" s="13" customFormat="1" ht="11.25">
      <c r="B273" s="192"/>
      <c r="C273" s="193"/>
      <c r="D273" s="194" t="s">
        <v>128</v>
      </c>
      <c r="E273" s="195" t="s">
        <v>19</v>
      </c>
      <c r="F273" s="196" t="s">
        <v>459</v>
      </c>
      <c r="G273" s="193"/>
      <c r="H273" s="197">
        <v>64.8</v>
      </c>
      <c r="I273" s="198"/>
      <c r="J273" s="193"/>
      <c r="K273" s="193"/>
      <c r="L273" s="199"/>
      <c r="M273" s="200"/>
      <c r="N273" s="201"/>
      <c r="O273" s="201"/>
      <c r="P273" s="201"/>
      <c r="Q273" s="201"/>
      <c r="R273" s="201"/>
      <c r="S273" s="201"/>
      <c r="T273" s="202"/>
      <c r="AT273" s="203" t="s">
        <v>128</v>
      </c>
      <c r="AU273" s="203" t="s">
        <v>82</v>
      </c>
      <c r="AV273" s="13" t="s">
        <v>82</v>
      </c>
      <c r="AW273" s="13" t="s">
        <v>33</v>
      </c>
      <c r="AX273" s="13" t="s">
        <v>72</v>
      </c>
      <c r="AY273" s="203" t="s">
        <v>117</v>
      </c>
    </row>
    <row r="274" spans="2:51" s="13" customFormat="1" ht="11.25">
      <c r="B274" s="192"/>
      <c r="C274" s="193"/>
      <c r="D274" s="194" t="s">
        <v>128</v>
      </c>
      <c r="E274" s="195" t="s">
        <v>19</v>
      </c>
      <c r="F274" s="196" t="s">
        <v>460</v>
      </c>
      <c r="G274" s="193"/>
      <c r="H274" s="197">
        <v>10.8</v>
      </c>
      <c r="I274" s="198"/>
      <c r="J274" s="193"/>
      <c r="K274" s="193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128</v>
      </c>
      <c r="AU274" s="203" t="s">
        <v>82</v>
      </c>
      <c r="AV274" s="13" t="s">
        <v>82</v>
      </c>
      <c r="AW274" s="13" t="s">
        <v>33</v>
      </c>
      <c r="AX274" s="13" t="s">
        <v>72</v>
      </c>
      <c r="AY274" s="203" t="s">
        <v>117</v>
      </c>
    </row>
    <row r="275" spans="2:51" s="14" customFormat="1" ht="11.25">
      <c r="B275" s="214"/>
      <c r="C275" s="215"/>
      <c r="D275" s="194" t="s">
        <v>128</v>
      </c>
      <c r="E275" s="216" t="s">
        <v>19</v>
      </c>
      <c r="F275" s="217" t="s">
        <v>178</v>
      </c>
      <c r="G275" s="215"/>
      <c r="H275" s="218">
        <v>75.6</v>
      </c>
      <c r="I275" s="219"/>
      <c r="J275" s="215"/>
      <c r="K275" s="215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128</v>
      </c>
      <c r="AU275" s="224" t="s">
        <v>82</v>
      </c>
      <c r="AV275" s="14" t="s">
        <v>124</v>
      </c>
      <c r="AW275" s="14" t="s">
        <v>33</v>
      </c>
      <c r="AX275" s="14" t="s">
        <v>80</v>
      </c>
      <c r="AY275" s="224" t="s">
        <v>117</v>
      </c>
    </row>
    <row r="276" spans="1:65" s="2" customFormat="1" ht="24.2" customHeight="1">
      <c r="A276" s="35"/>
      <c r="B276" s="36"/>
      <c r="C276" s="174" t="s">
        <v>461</v>
      </c>
      <c r="D276" s="174" t="s">
        <v>119</v>
      </c>
      <c r="E276" s="175" t="s">
        <v>462</v>
      </c>
      <c r="F276" s="176" t="s">
        <v>463</v>
      </c>
      <c r="G276" s="177" t="s">
        <v>122</v>
      </c>
      <c r="H276" s="178">
        <v>63.8</v>
      </c>
      <c r="I276" s="179"/>
      <c r="J276" s="180">
        <f>ROUND(I276*H276,2)</f>
        <v>0</v>
      </c>
      <c r="K276" s="176" t="s">
        <v>123</v>
      </c>
      <c r="L276" s="40"/>
      <c r="M276" s="181" t="s">
        <v>19</v>
      </c>
      <c r="N276" s="182" t="s">
        <v>43</v>
      </c>
      <c r="O276" s="65"/>
      <c r="P276" s="183">
        <f>O276*H276</f>
        <v>0</v>
      </c>
      <c r="Q276" s="183">
        <v>0</v>
      </c>
      <c r="R276" s="183">
        <f>Q276*H276</f>
        <v>0</v>
      </c>
      <c r="S276" s="183">
        <v>0</v>
      </c>
      <c r="T276" s="18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5" t="s">
        <v>124</v>
      </c>
      <c r="AT276" s="185" t="s">
        <v>119</v>
      </c>
      <c r="AU276" s="185" t="s">
        <v>82</v>
      </c>
      <c r="AY276" s="18" t="s">
        <v>117</v>
      </c>
      <c r="BE276" s="186">
        <f>IF(N276="základní",J276,0)</f>
        <v>0</v>
      </c>
      <c r="BF276" s="186">
        <f>IF(N276="snížená",J276,0)</f>
        <v>0</v>
      </c>
      <c r="BG276" s="186">
        <f>IF(N276="zákl. přenesená",J276,0)</f>
        <v>0</v>
      </c>
      <c r="BH276" s="186">
        <f>IF(N276="sníž. přenesená",J276,0)</f>
        <v>0</v>
      </c>
      <c r="BI276" s="186">
        <f>IF(N276="nulová",J276,0)</f>
        <v>0</v>
      </c>
      <c r="BJ276" s="18" t="s">
        <v>80</v>
      </c>
      <c r="BK276" s="186">
        <f>ROUND(I276*H276,2)</f>
        <v>0</v>
      </c>
      <c r="BL276" s="18" t="s">
        <v>124</v>
      </c>
      <c r="BM276" s="185" t="s">
        <v>464</v>
      </c>
    </row>
    <row r="277" spans="1:47" s="2" customFormat="1" ht="11.25">
      <c r="A277" s="35"/>
      <c r="B277" s="36"/>
      <c r="C277" s="37"/>
      <c r="D277" s="187" t="s">
        <v>126</v>
      </c>
      <c r="E277" s="37"/>
      <c r="F277" s="188" t="s">
        <v>465</v>
      </c>
      <c r="G277" s="37"/>
      <c r="H277" s="37"/>
      <c r="I277" s="189"/>
      <c r="J277" s="37"/>
      <c r="K277" s="37"/>
      <c r="L277" s="40"/>
      <c r="M277" s="190"/>
      <c r="N277" s="191"/>
      <c r="O277" s="65"/>
      <c r="P277" s="65"/>
      <c r="Q277" s="65"/>
      <c r="R277" s="65"/>
      <c r="S277" s="65"/>
      <c r="T277" s="66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126</v>
      </c>
      <c r="AU277" s="18" t="s">
        <v>82</v>
      </c>
    </row>
    <row r="278" spans="2:51" s="13" customFormat="1" ht="11.25">
      <c r="B278" s="192"/>
      <c r="C278" s="193"/>
      <c r="D278" s="194" t="s">
        <v>128</v>
      </c>
      <c r="E278" s="195" t="s">
        <v>19</v>
      </c>
      <c r="F278" s="196" t="s">
        <v>466</v>
      </c>
      <c r="G278" s="193"/>
      <c r="H278" s="197">
        <v>63.8</v>
      </c>
      <c r="I278" s="198"/>
      <c r="J278" s="193"/>
      <c r="K278" s="193"/>
      <c r="L278" s="199"/>
      <c r="M278" s="200"/>
      <c r="N278" s="201"/>
      <c r="O278" s="201"/>
      <c r="P278" s="201"/>
      <c r="Q278" s="201"/>
      <c r="R278" s="201"/>
      <c r="S278" s="201"/>
      <c r="T278" s="202"/>
      <c r="AT278" s="203" t="s">
        <v>128</v>
      </c>
      <c r="AU278" s="203" t="s">
        <v>82</v>
      </c>
      <c r="AV278" s="13" t="s">
        <v>82</v>
      </c>
      <c r="AW278" s="13" t="s">
        <v>33</v>
      </c>
      <c r="AX278" s="13" t="s">
        <v>80</v>
      </c>
      <c r="AY278" s="203" t="s">
        <v>117</v>
      </c>
    </row>
    <row r="279" spans="1:65" s="2" customFormat="1" ht="24.2" customHeight="1">
      <c r="A279" s="35"/>
      <c r="B279" s="36"/>
      <c r="C279" s="174" t="s">
        <v>467</v>
      </c>
      <c r="D279" s="174" t="s">
        <v>119</v>
      </c>
      <c r="E279" s="175" t="s">
        <v>468</v>
      </c>
      <c r="F279" s="176" t="s">
        <v>469</v>
      </c>
      <c r="G279" s="177" t="s">
        <v>122</v>
      </c>
      <c r="H279" s="178">
        <v>3828</v>
      </c>
      <c r="I279" s="179"/>
      <c r="J279" s="180">
        <f>ROUND(I279*H279,2)</f>
        <v>0</v>
      </c>
      <c r="K279" s="176" t="s">
        <v>123</v>
      </c>
      <c r="L279" s="40"/>
      <c r="M279" s="181" t="s">
        <v>19</v>
      </c>
      <c r="N279" s="182" t="s">
        <v>43</v>
      </c>
      <c r="O279" s="65"/>
      <c r="P279" s="183">
        <f>O279*H279</f>
        <v>0</v>
      </c>
      <c r="Q279" s="183">
        <v>0</v>
      </c>
      <c r="R279" s="183">
        <f>Q279*H279</f>
        <v>0</v>
      </c>
      <c r="S279" s="183">
        <v>0</v>
      </c>
      <c r="T279" s="184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5" t="s">
        <v>124</v>
      </c>
      <c r="AT279" s="185" t="s">
        <v>119</v>
      </c>
      <c r="AU279" s="185" t="s">
        <v>82</v>
      </c>
      <c r="AY279" s="18" t="s">
        <v>117</v>
      </c>
      <c r="BE279" s="186">
        <f>IF(N279="základní",J279,0)</f>
        <v>0</v>
      </c>
      <c r="BF279" s="186">
        <f>IF(N279="snížená",J279,0)</f>
        <v>0</v>
      </c>
      <c r="BG279" s="186">
        <f>IF(N279="zákl. přenesená",J279,0)</f>
        <v>0</v>
      </c>
      <c r="BH279" s="186">
        <f>IF(N279="sníž. přenesená",J279,0)</f>
        <v>0</v>
      </c>
      <c r="BI279" s="186">
        <f>IF(N279="nulová",J279,0)</f>
        <v>0</v>
      </c>
      <c r="BJ279" s="18" t="s">
        <v>80</v>
      </c>
      <c r="BK279" s="186">
        <f>ROUND(I279*H279,2)</f>
        <v>0</v>
      </c>
      <c r="BL279" s="18" t="s">
        <v>124</v>
      </c>
      <c r="BM279" s="185" t="s">
        <v>470</v>
      </c>
    </row>
    <row r="280" spans="1:47" s="2" customFormat="1" ht="11.25">
      <c r="A280" s="35"/>
      <c r="B280" s="36"/>
      <c r="C280" s="37"/>
      <c r="D280" s="187" t="s">
        <v>126</v>
      </c>
      <c r="E280" s="37"/>
      <c r="F280" s="188" t="s">
        <v>471</v>
      </c>
      <c r="G280" s="37"/>
      <c r="H280" s="37"/>
      <c r="I280" s="189"/>
      <c r="J280" s="37"/>
      <c r="K280" s="37"/>
      <c r="L280" s="40"/>
      <c r="M280" s="190"/>
      <c r="N280" s="191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126</v>
      </c>
      <c r="AU280" s="18" t="s">
        <v>82</v>
      </c>
    </row>
    <row r="281" spans="2:51" s="13" customFormat="1" ht="11.25">
      <c r="B281" s="192"/>
      <c r="C281" s="193"/>
      <c r="D281" s="194" t="s">
        <v>128</v>
      </c>
      <c r="E281" s="195" t="s">
        <v>19</v>
      </c>
      <c r="F281" s="196" t="s">
        <v>472</v>
      </c>
      <c r="G281" s="193"/>
      <c r="H281" s="197">
        <v>3828</v>
      </c>
      <c r="I281" s="198"/>
      <c r="J281" s="193"/>
      <c r="K281" s="193"/>
      <c r="L281" s="199"/>
      <c r="M281" s="200"/>
      <c r="N281" s="201"/>
      <c r="O281" s="201"/>
      <c r="P281" s="201"/>
      <c r="Q281" s="201"/>
      <c r="R281" s="201"/>
      <c r="S281" s="201"/>
      <c r="T281" s="202"/>
      <c r="AT281" s="203" t="s">
        <v>128</v>
      </c>
      <c r="AU281" s="203" t="s">
        <v>82</v>
      </c>
      <c r="AV281" s="13" t="s">
        <v>82</v>
      </c>
      <c r="AW281" s="13" t="s">
        <v>33</v>
      </c>
      <c r="AX281" s="13" t="s">
        <v>80</v>
      </c>
      <c r="AY281" s="203" t="s">
        <v>117</v>
      </c>
    </row>
    <row r="282" spans="1:65" s="2" customFormat="1" ht="24.2" customHeight="1">
      <c r="A282" s="35"/>
      <c r="B282" s="36"/>
      <c r="C282" s="174" t="s">
        <v>473</v>
      </c>
      <c r="D282" s="174" t="s">
        <v>119</v>
      </c>
      <c r="E282" s="175" t="s">
        <v>474</v>
      </c>
      <c r="F282" s="176" t="s">
        <v>475</v>
      </c>
      <c r="G282" s="177" t="s">
        <v>122</v>
      </c>
      <c r="H282" s="178">
        <v>63.8</v>
      </c>
      <c r="I282" s="179"/>
      <c r="J282" s="180">
        <f>ROUND(I282*H282,2)</f>
        <v>0</v>
      </c>
      <c r="K282" s="176" t="s">
        <v>123</v>
      </c>
      <c r="L282" s="40"/>
      <c r="M282" s="181" t="s">
        <v>19</v>
      </c>
      <c r="N282" s="182" t="s">
        <v>43</v>
      </c>
      <c r="O282" s="65"/>
      <c r="P282" s="183">
        <f>O282*H282</f>
        <v>0</v>
      </c>
      <c r="Q282" s="183">
        <v>0</v>
      </c>
      <c r="R282" s="183">
        <f>Q282*H282</f>
        <v>0</v>
      </c>
      <c r="S282" s="183">
        <v>0</v>
      </c>
      <c r="T282" s="18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5" t="s">
        <v>124</v>
      </c>
      <c r="AT282" s="185" t="s">
        <v>119</v>
      </c>
      <c r="AU282" s="185" t="s">
        <v>82</v>
      </c>
      <c r="AY282" s="18" t="s">
        <v>117</v>
      </c>
      <c r="BE282" s="186">
        <f>IF(N282="základní",J282,0)</f>
        <v>0</v>
      </c>
      <c r="BF282" s="186">
        <f>IF(N282="snížená",J282,0)</f>
        <v>0</v>
      </c>
      <c r="BG282" s="186">
        <f>IF(N282="zákl. přenesená",J282,0)</f>
        <v>0</v>
      </c>
      <c r="BH282" s="186">
        <f>IF(N282="sníž. přenesená",J282,0)</f>
        <v>0</v>
      </c>
      <c r="BI282" s="186">
        <f>IF(N282="nulová",J282,0)</f>
        <v>0</v>
      </c>
      <c r="BJ282" s="18" t="s">
        <v>80</v>
      </c>
      <c r="BK282" s="186">
        <f>ROUND(I282*H282,2)</f>
        <v>0</v>
      </c>
      <c r="BL282" s="18" t="s">
        <v>124</v>
      </c>
      <c r="BM282" s="185" t="s">
        <v>476</v>
      </c>
    </row>
    <row r="283" spans="1:47" s="2" customFormat="1" ht="11.25">
      <c r="A283" s="35"/>
      <c r="B283" s="36"/>
      <c r="C283" s="37"/>
      <c r="D283" s="187" t="s">
        <v>126</v>
      </c>
      <c r="E283" s="37"/>
      <c r="F283" s="188" t="s">
        <v>477</v>
      </c>
      <c r="G283" s="37"/>
      <c r="H283" s="37"/>
      <c r="I283" s="189"/>
      <c r="J283" s="37"/>
      <c r="K283" s="37"/>
      <c r="L283" s="40"/>
      <c r="M283" s="190"/>
      <c r="N283" s="191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126</v>
      </c>
      <c r="AU283" s="18" t="s">
        <v>82</v>
      </c>
    </row>
    <row r="284" spans="1:65" s="2" customFormat="1" ht="33" customHeight="1">
      <c r="A284" s="35"/>
      <c r="B284" s="36"/>
      <c r="C284" s="174" t="s">
        <v>478</v>
      </c>
      <c r="D284" s="174" t="s">
        <v>119</v>
      </c>
      <c r="E284" s="175" t="s">
        <v>479</v>
      </c>
      <c r="F284" s="176" t="s">
        <v>480</v>
      </c>
      <c r="G284" s="177" t="s">
        <v>122</v>
      </c>
      <c r="H284" s="178">
        <v>470</v>
      </c>
      <c r="I284" s="179"/>
      <c r="J284" s="180">
        <f>ROUND(I284*H284,2)</f>
        <v>0</v>
      </c>
      <c r="K284" s="176" t="s">
        <v>123</v>
      </c>
      <c r="L284" s="40"/>
      <c r="M284" s="181" t="s">
        <v>19</v>
      </c>
      <c r="N284" s="182" t="s">
        <v>43</v>
      </c>
      <c r="O284" s="65"/>
      <c r="P284" s="183">
        <f>O284*H284</f>
        <v>0</v>
      </c>
      <c r="Q284" s="183">
        <v>0</v>
      </c>
      <c r="R284" s="183">
        <f>Q284*H284</f>
        <v>0</v>
      </c>
      <c r="S284" s="183">
        <v>0</v>
      </c>
      <c r="T284" s="18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5" t="s">
        <v>124</v>
      </c>
      <c r="AT284" s="185" t="s">
        <v>119</v>
      </c>
      <c r="AU284" s="185" t="s">
        <v>82</v>
      </c>
      <c r="AY284" s="18" t="s">
        <v>117</v>
      </c>
      <c r="BE284" s="186">
        <f>IF(N284="základní",J284,0)</f>
        <v>0</v>
      </c>
      <c r="BF284" s="186">
        <f>IF(N284="snížená",J284,0)</f>
        <v>0</v>
      </c>
      <c r="BG284" s="186">
        <f>IF(N284="zákl. přenesená",J284,0)</f>
        <v>0</v>
      </c>
      <c r="BH284" s="186">
        <f>IF(N284="sníž. přenesená",J284,0)</f>
        <v>0</v>
      </c>
      <c r="BI284" s="186">
        <f>IF(N284="nulová",J284,0)</f>
        <v>0</v>
      </c>
      <c r="BJ284" s="18" t="s">
        <v>80</v>
      </c>
      <c r="BK284" s="186">
        <f>ROUND(I284*H284,2)</f>
        <v>0</v>
      </c>
      <c r="BL284" s="18" t="s">
        <v>124</v>
      </c>
      <c r="BM284" s="185" t="s">
        <v>481</v>
      </c>
    </row>
    <row r="285" spans="1:47" s="2" customFormat="1" ht="11.25">
      <c r="A285" s="35"/>
      <c r="B285" s="36"/>
      <c r="C285" s="37"/>
      <c r="D285" s="187" t="s">
        <v>126</v>
      </c>
      <c r="E285" s="37"/>
      <c r="F285" s="188" t="s">
        <v>482</v>
      </c>
      <c r="G285" s="37"/>
      <c r="H285" s="37"/>
      <c r="I285" s="189"/>
      <c r="J285" s="37"/>
      <c r="K285" s="37"/>
      <c r="L285" s="40"/>
      <c r="M285" s="190"/>
      <c r="N285" s="191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126</v>
      </c>
      <c r="AU285" s="18" t="s">
        <v>82</v>
      </c>
    </row>
    <row r="286" spans="1:65" s="2" customFormat="1" ht="24.2" customHeight="1">
      <c r="A286" s="35"/>
      <c r="B286" s="36"/>
      <c r="C286" s="174" t="s">
        <v>483</v>
      </c>
      <c r="D286" s="174" t="s">
        <v>119</v>
      </c>
      <c r="E286" s="175" t="s">
        <v>484</v>
      </c>
      <c r="F286" s="176" t="s">
        <v>485</v>
      </c>
      <c r="G286" s="177" t="s">
        <v>122</v>
      </c>
      <c r="H286" s="178">
        <v>28200</v>
      </c>
      <c r="I286" s="179"/>
      <c r="J286" s="180">
        <f>ROUND(I286*H286,2)</f>
        <v>0</v>
      </c>
      <c r="K286" s="176" t="s">
        <v>123</v>
      </c>
      <c r="L286" s="40"/>
      <c r="M286" s="181" t="s">
        <v>19</v>
      </c>
      <c r="N286" s="182" t="s">
        <v>43</v>
      </c>
      <c r="O286" s="65"/>
      <c r="P286" s="183">
        <f>O286*H286</f>
        <v>0</v>
      </c>
      <c r="Q286" s="183">
        <v>0</v>
      </c>
      <c r="R286" s="183">
        <f>Q286*H286</f>
        <v>0</v>
      </c>
      <c r="S286" s="183">
        <v>0</v>
      </c>
      <c r="T286" s="184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5" t="s">
        <v>124</v>
      </c>
      <c r="AT286" s="185" t="s">
        <v>119</v>
      </c>
      <c r="AU286" s="185" t="s">
        <v>82</v>
      </c>
      <c r="AY286" s="18" t="s">
        <v>117</v>
      </c>
      <c r="BE286" s="186">
        <f>IF(N286="základní",J286,0)</f>
        <v>0</v>
      </c>
      <c r="BF286" s="186">
        <f>IF(N286="snížená",J286,0)</f>
        <v>0</v>
      </c>
      <c r="BG286" s="186">
        <f>IF(N286="zákl. přenesená",J286,0)</f>
        <v>0</v>
      </c>
      <c r="BH286" s="186">
        <f>IF(N286="sníž. přenesená",J286,0)</f>
        <v>0</v>
      </c>
      <c r="BI286" s="186">
        <f>IF(N286="nulová",J286,0)</f>
        <v>0</v>
      </c>
      <c r="BJ286" s="18" t="s">
        <v>80</v>
      </c>
      <c r="BK286" s="186">
        <f>ROUND(I286*H286,2)</f>
        <v>0</v>
      </c>
      <c r="BL286" s="18" t="s">
        <v>124</v>
      </c>
      <c r="BM286" s="185" t="s">
        <v>486</v>
      </c>
    </row>
    <row r="287" spans="1:47" s="2" customFormat="1" ht="11.25">
      <c r="A287" s="35"/>
      <c r="B287" s="36"/>
      <c r="C287" s="37"/>
      <c r="D287" s="187" t="s">
        <v>126</v>
      </c>
      <c r="E287" s="37"/>
      <c r="F287" s="188" t="s">
        <v>487</v>
      </c>
      <c r="G287" s="37"/>
      <c r="H287" s="37"/>
      <c r="I287" s="189"/>
      <c r="J287" s="37"/>
      <c r="K287" s="37"/>
      <c r="L287" s="40"/>
      <c r="M287" s="190"/>
      <c r="N287" s="191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126</v>
      </c>
      <c r="AU287" s="18" t="s">
        <v>82</v>
      </c>
    </row>
    <row r="288" spans="2:51" s="13" customFormat="1" ht="11.25">
      <c r="B288" s="192"/>
      <c r="C288" s="193"/>
      <c r="D288" s="194" t="s">
        <v>128</v>
      </c>
      <c r="E288" s="195" t="s">
        <v>19</v>
      </c>
      <c r="F288" s="196" t="s">
        <v>488</v>
      </c>
      <c r="G288" s="193"/>
      <c r="H288" s="197">
        <v>28200</v>
      </c>
      <c r="I288" s="198"/>
      <c r="J288" s="193"/>
      <c r="K288" s="193"/>
      <c r="L288" s="199"/>
      <c r="M288" s="200"/>
      <c r="N288" s="201"/>
      <c r="O288" s="201"/>
      <c r="P288" s="201"/>
      <c r="Q288" s="201"/>
      <c r="R288" s="201"/>
      <c r="S288" s="201"/>
      <c r="T288" s="202"/>
      <c r="AT288" s="203" t="s">
        <v>128</v>
      </c>
      <c r="AU288" s="203" t="s">
        <v>82</v>
      </c>
      <c r="AV288" s="13" t="s">
        <v>82</v>
      </c>
      <c r="AW288" s="13" t="s">
        <v>33</v>
      </c>
      <c r="AX288" s="13" t="s">
        <v>80</v>
      </c>
      <c r="AY288" s="203" t="s">
        <v>117</v>
      </c>
    </row>
    <row r="289" spans="1:65" s="2" customFormat="1" ht="33" customHeight="1">
      <c r="A289" s="35"/>
      <c r="B289" s="36"/>
      <c r="C289" s="174" t="s">
        <v>489</v>
      </c>
      <c r="D289" s="174" t="s">
        <v>119</v>
      </c>
      <c r="E289" s="175" t="s">
        <v>490</v>
      </c>
      <c r="F289" s="176" t="s">
        <v>491</v>
      </c>
      <c r="G289" s="177" t="s">
        <v>122</v>
      </c>
      <c r="H289" s="178">
        <v>470</v>
      </c>
      <c r="I289" s="179"/>
      <c r="J289" s="180">
        <f>ROUND(I289*H289,2)</f>
        <v>0</v>
      </c>
      <c r="K289" s="176" t="s">
        <v>123</v>
      </c>
      <c r="L289" s="40"/>
      <c r="M289" s="181" t="s">
        <v>19</v>
      </c>
      <c r="N289" s="182" t="s">
        <v>43</v>
      </c>
      <c r="O289" s="65"/>
      <c r="P289" s="183">
        <f>O289*H289</f>
        <v>0</v>
      </c>
      <c r="Q289" s="183">
        <v>0</v>
      </c>
      <c r="R289" s="183">
        <f>Q289*H289</f>
        <v>0</v>
      </c>
      <c r="S289" s="183">
        <v>0</v>
      </c>
      <c r="T289" s="184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5" t="s">
        <v>124</v>
      </c>
      <c r="AT289" s="185" t="s">
        <v>119</v>
      </c>
      <c r="AU289" s="185" t="s">
        <v>82</v>
      </c>
      <c r="AY289" s="18" t="s">
        <v>117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18" t="s">
        <v>80</v>
      </c>
      <c r="BK289" s="186">
        <f>ROUND(I289*H289,2)</f>
        <v>0</v>
      </c>
      <c r="BL289" s="18" t="s">
        <v>124</v>
      </c>
      <c r="BM289" s="185" t="s">
        <v>492</v>
      </c>
    </row>
    <row r="290" spans="1:47" s="2" customFormat="1" ht="11.25">
      <c r="A290" s="35"/>
      <c r="B290" s="36"/>
      <c r="C290" s="37"/>
      <c r="D290" s="187" t="s">
        <v>126</v>
      </c>
      <c r="E290" s="37"/>
      <c r="F290" s="188" t="s">
        <v>493</v>
      </c>
      <c r="G290" s="37"/>
      <c r="H290" s="37"/>
      <c r="I290" s="189"/>
      <c r="J290" s="37"/>
      <c r="K290" s="37"/>
      <c r="L290" s="40"/>
      <c r="M290" s="190"/>
      <c r="N290" s="191"/>
      <c r="O290" s="65"/>
      <c r="P290" s="65"/>
      <c r="Q290" s="65"/>
      <c r="R290" s="65"/>
      <c r="S290" s="65"/>
      <c r="T290" s="66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126</v>
      </c>
      <c r="AU290" s="18" t="s">
        <v>82</v>
      </c>
    </row>
    <row r="291" spans="1:65" s="2" customFormat="1" ht="24.2" customHeight="1">
      <c r="A291" s="35"/>
      <c r="B291" s="36"/>
      <c r="C291" s="174" t="s">
        <v>494</v>
      </c>
      <c r="D291" s="174" t="s">
        <v>119</v>
      </c>
      <c r="E291" s="175" t="s">
        <v>495</v>
      </c>
      <c r="F291" s="176" t="s">
        <v>496</v>
      </c>
      <c r="G291" s="177" t="s">
        <v>173</v>
      </c>
      <c r="H291" s="178">
        <v>61</v>
      </c>
      <c r="I291" s="179"/>
      <c r="J291" s="180">
        <f>ROUND(I291*H291,2)</f>
        <v>0</v>
      </c>
      <c r="K291" s="176" t="s">
        <v>123</v>
      </c>
      <c r="L291" s="40"/>
      <c r="M291" s="181" t="s">
        <v>19</v>
      </c>
      <c r="N291" s="182" t="s">
        <v>43</v>
      </c>
      <c r="O291" s="65"/>
      <c r="P291" s="183">
        <f>O291*H291</f>
        <v>0</v>
      </c>
      <c r="Q291" s="183">
        <v>0</v>
      </c>
      <c r="R291" s="183">
        <f>Q291*H291</f>
        <v>0</v>
      </c>
      <c r="S291" s="183">
        <v>0</v>
      </c>
      <c r="T291" s="18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5" t="s">
        <v>124</v>
      </c>
      <c r="AT291" s="185" t="s">
        <v>119</v>
      </c>
      <c r="AU291" s="185" t="s">
        <v>82</v>
      </c>
      <c r="AY291" s="18" t="s">
        <v>117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18" t="s">
        <v>80</v>
      </c>
      <c r="BK291" s="186">
        <f>ROUND(I291*H291,2)</f>
        <v>0</v>
      </c>
      <c r="BL291" s="18" t="s">
        <v>124</v>
      </c>
      <c r="BM291" s="185" t="s">
        <v>497</v>
      </c>
    </row>
    <row r="292" spans="1:47" s="2" customFormat="1" ht="11.25">
      <c r="A292" s="35"/>
      <c r="B292" s="36"/>
      <c r="C292" s="37"/>
      <c r="D292" s="187" t="s">
        <v>126</v>
      </c>
      <c r="E292" s="37"/>
      <c r="F292" s="188" t="s">
        <v>498</v>
      </c>
      <c r="G292" s="37"/>
      <c r="H292" s="37"/>
      <c r="I292" s="189"/>
      <c r="J292" s="37"/>
      <c r="K292" s="37"/>
      <c r="L292" s="40"/>
      <c r="M292" s="190"/>
      <c r="N292" s="191"/>
      <c r="O292" s="65"/>
      <c r="P292" s="65"/>
      <c r="Q292" s="65"/>
      <c r="R292" s="65"/>
      <c r="S292" s="65"/>
      <c r="T292" s="66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126</v>
      </c>
      <c r="AU292" s="18" t="s">
        <v>82</v>
      </c>
    </row>
    <row r="293" spans="1:65" s="2" customFormat="1" ht="21.75" customHeight="1">
      <c r="A293" s="35"/>
      <c r="B293" s="36"/>
      <c r="C293" s="174" t="s">
        <v>499</v>
      </c>
      <c r="D293" s="174" t="s">
        <v>119</v>
      </c>
      <c r="E293" s="175" t="s">
        <v>500</v>
      </c>
      <c r="F293" s="176" t="s">
        <v>501</v>
      </c>
      <c r="G293" s="177" t="s">
        <v>173</v>
      </c>
      <c r="H293" s="178">
        <v>3660</v>
      </c>
      <c r="I293" s="179"/>
      <c r="J293" s="180">
        <f>ROUND(I293*H293,2)</f>
        <v>0</v>
      </c>
      <c r="K293" s="176" t="s">
        <v>123</v>
      </c>
      <c r="L293" s="40"/>
      <c r="M293" s="181" t="s">
        <v>19</v>
      </c>
      <c r="N293" s="182" t="s">
        <v>43</v>
      </c>
      <c r="O293" s="65"/>
      <c r="P293" s="183">
        <f>O293*H293</f>
        <v>0</v>
      </c>
      <c r="Q293" s="183">
        <v>0</v>
      </c>
      <c r="R293" s="183">
        <f>Q293*H293</f>
        <v>0</v>
      </c>
      <c r="S293" s="183">
        <v>0</v>
      </c>
      <c r="T293" s="18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5" t="s">
        <v>124</v>
      </c>
      <c r="AT293" s="185" t="s">
        <v>119</v>
      </c>
      <c r="AU293" s="185" t="s">
        <v>82</v>
      </c>
      <c r="AY293" s="18" t="s">
        <v>117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8" t="s">
        <v>80</v>
      </c>
      <c r="BK293" s="186">
        <f>ROUND(I293*H293,2)</f>
        <v>0</v>
      </c>
      <c r="BL293" s="18" t="s">
        <v>124</v>
      </c>
      <c r="BM293" s="185" t="s">
        <v>502</v>
      </c>
    </row>
    <row r="294" spans="1:47" s="2" customFormat="1" ht="11.25">
      <c r="A294" s="35"/>
      <c r="B294" s="36"/>
      <c r="C294" s="37"/>
      <c r="D294" s="187" t="s">
        <v>126</v>
      </c>
      <c r="E294" s="37"/>
      <c r="F294" s="188" t="s">
        <v>503</v>
      </c>
      <c r="G294" s="37"/>
      <c r="H294" s="37"/>
      <c r="I294" s="189"/>
      <c r="J294" s="37"/>
      <c r="K294" s="37"/>
      <c r="L294" s="40"/>
      <c r="M294" s="190"/>
      <c r="N294" s="191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126</v>
      </c>
      <c r="AU294" s="18" t="s">
        <v>82</v>
      </c>
    </row>
    <row r="295" spans="2:51" s="13" customFormat="1" ht="11.25">
      <c r="B295" s="192"/>
      <c r="C295" s="193"/>
      <c r="D295" s="194" t="s">
        <v>128</v>
      </c>
      <c r="E295" s="193"/>
      <c r="F295" s="196" t="s">
        <v>504</v>
      </c>
      <c r="G295" s="193"/>
      <c r="H295" s="197">
        <v>3660</v>
      </c>
      <c r="I295" s="198"/>
      <c r="J295" s="193"/>
      <c r="K295" s="193"/>
      <c r="L295" s="199"/>
      <c r="M295" s="200"/>
      <c r="N295" s="201"/>
      <c r="O295" s="201"/>
      <c r="P295" s="201"/>
      <c r="Q295" s="201"/>
      <c r="R295" s="201"/>
      <c r="S295" s="201"/>
      <c r="T295" s="202"/>
      <c r="AT295" s="203" t="s">
        <v>128</v>
      </c>
      <c r="AU295" s="203" t="s">
        <v>82</v>
      </c>
      <c r="AV295" s="13" t="s">
        <v>82</v>
      </c>
      <c r="AW295" s="13" t="s">
        <v>4</v>
      </c>
      <c r="AX295" s="13" t="s">
        <v>80</v>
      </c>
      <c r="AY295" s="203" t="s">
        <v>117</v>
      </c>
    </row>
    <row r="296" spans="1:65" s="2" customFormat="1" ht="24.2" customHeight="1">
      <c r="A296" s="35"/>
      <c r="B296" s="36"/>
      <c r="C296" s="174" t="s">
        <v>505</v>
      </c>
      <c r="D296" s="174" t="s">
        <v>119</v>
      </c>
      <c r="E296" s="175" t="s">
        <v>506</v>
      </c>
      <c r="F296" s="176" t="s">
        <v>507</v>
      </c>
      <c r="G296" s="177" t="s">
        <v>173</v>
      </c>
      <c r="H296" s="178">
        <v>61</v>
      </c>
      <c r="I296" s="179"/>
      <c r="J296" s="180">
        <f>ROUND(I296*H296,2)</f>
        <v>0</v>
      </c>
      <c r="K296" s="176" t="s">
        <v>123</v>
      </c>
      <c r="L296" s="40"/>
      <c r="M296" s="181" t="s">
        <v>19</v>
      </c>
      <c r="N296" s="182" t="s">
        <v>43</v>
      </c>
      <c r="O296" s="65"/>
      <c r="P296" s="183">
        <f>O296*H296</f>
        <v>0</v>
      </c>
      <c r="Q296" s="183">
        <v>0</v>
      </c>
      <c r="R296" s="183">
        <f>Q296*H296</f>
        <v>0</v>
      </c>
      <c r="S296" s="183">
        <v>0</v>
      </c>
      <c r="T296" s="184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5" t="s">
        <v>124</v>
      </c>
      <c r="AT296" s="185" t="s">
        <v>119</v>
      </c>
      <c r="AU296" s="185" t="s">
        <v>82</v>
      </c>
      <c r="AY296" s="18" t="s">
        <v>117</v>
      </c>
      <c r="BE296" s="186">
        <f>IF(N296="základní",J296,0)</f>
        <v>0</v>
      </c>
      <c r="BF296" s="186">
        <f>IF(N296="snížená",J296,0)</f>
        <v>0</v>
      </c>
      <c r="BG296" s="186">
        <f>IF(N296="zákl. přenesená",J296,0)</f>
        <v>0</v>
      </c>
      <c r="BH296" s="186">
        <f>IF(N296="sníž. přenesená",J296,0)</f>
        <v>0</v>
      </c>
      <c r="BI296" s="186">
        <f>IF(N296="nulová",J296,0)</f>
        <v>0</v>
      </c>
      <c r="BJ296" s="18" t="s">
        <v>80</v>
      </c>
      <c r="BK296" s="186">
        <f>ROUND(I296*H296,2)</f>
        <v>0</v>
      </c>
      <c r="BL296" s="18" t="s">
        <v>124</v>
      </c>
      <c r="BM296" s="185" t="s">
        <v>508</v>
      </c>
    </row>
    <row r="297" spans="1:47" s="2" customFormat="1" ht="11.25">
      <c r="A297" s="35"/>
      <c r="B297" s="36"/>
      <c r="C297" s="37"/>
      <c r="D297" s="187" t="s">
        <v>126</v>
      </c>
      <c r="E297" s="37"/>
      <c r="F297" s="188" t="s">
        <v>509</v>
      </c>
      <c r="G297" s="37"/>
      <c r="H297" s="37"/>
      <c r="I297" s="189"/>
      <c r="J297" s="37"/>
      <c r="K297" s="37"/>
      <c r="L297" s="40"/>
      <c r="M297" s="190"/>
      <c r="N297" s="191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126</v>
      </c>
      <c r="AU297" s="18" t="s">
        <v>82</v>
      </c>
    </row>
    <row r="298" spans="1:65" s="2" customFormat="1" ht="16.5" customHeight="1">
      <c r="A298" s="35"/>
      <c r="B298" s="36"/>
      <c r="C298" s="174" t="s">
        <v>510</v>
      </c>
      <c r="D298" s="174" t="s">
        <v>119</v>
      </c>
      <c r="E298" s="175" t="s">
        <v>511</v>
      </c>
      <c r="F298" s="176" t="s">
        <v>512</v>
      </c>
      <c r="G298" s="177" t="s">
        <v>138</v>
      </c>
      <c r="H298" s="178">
        <v>28.681</v>
      </c>
      <c r="I298" s="179"/>
      <c r="J298" s="180">
        <f>ROUND(I298*H298,2)</f>
        <v>0</v>
      </c>
      <c r="K298" s="176" t="s">
        <v>123</v>
      </c>
      <c r="L298" s="40"/>
      <c r="M298" s="181" t="s">
        <v>19</v>
      </c>
      <c r="N298" s="182" t="s">
        <v>43</v>
      </c>
      <c r="O298" s="65"/>
      <c r="P298" s="183">
        <f>O298*H298</f>
        <v>0</v>
      </c>
      <c r="Q298" s="183">
        <v>0</v>
      </c>
      <c r="R298" s="183">
        <f>Q298*H298</f>
        <v>0</v>
      </c>
      <c r="S298" s="183">
        <v>2.4</v>
      </c>
      <c r="T298" s="184">
        <f>S298*H298</f>
        <v>68.8344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5" t="s">
        <v>124</v>
      </c>
      <c r="AT298" s="185" t="s">
        <v>119</v>
      </c>
      <c r="AU298" s="185" t="s">
        <v>82</v>
      </c>
      <c r="AY298" s="18" t="s">
        <v>117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18" t="s">
        <v>80</v>
      </c>
      <c r="BK298" s="186">
        <f>ROUND(I298*H298,2)</f>
        <v>0</v>
      </c>
      <c r="BL298" s="18" t="s">
        <v>124</v>
      </c>
      <c r="BM298" s="185" t="s">
        <v>513</v>
      </c>
    </row>
    <row r="299" spans="1:47" s="2" customFormat="1" ht="11.25">
      <c r="A299" s="35"/>
      <c r="B299" s="36"/>
      <c r="C299" s="37"/>
      <c r="D299" s="187" t="s">
        <v>126</v>
      </c>
      <c r="E299" s="37"/>
      <c r="F299" s="188" t="s">
        <v>514</v>
      </c>
      <c r="G299" s="37"/>
      <c r="H299" s="37"/>
      <c r="I299" s="189"/>
      <c r="J299" s="37"/>
      <c r="K299" s="37"/>
      <c r="L299" s="40"/>
      <c r="M299" s="190"/>
      <c r="N299" s="191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126</v>
      </c>
      <c r="AU299" s="18" t="s">
        <v>82</v>
      </c>
    </row>
    <row r="300" spans="2:51" s="15" customFormat="1" ht="11.25">
      <c r="B300" s="225"/>
      <c r="C300" s="226"/>
      <c r="D300" s="194" t="s">
        <v>128</v>
      </c>
      <c r="E300" s="227" t="s">
        <v>19</v>
      </c>
      <c r="F300" s="228" t="s">
        <v>515</v>
      </c>
      <c r="G300" s="226"/>
      <c r="H300" s="227" t="s">
        <v>19</v>
      </c>
      <c r="I300" s="229"/>
      <c r="J300" s="226"/>
      <c r="K300" s="226"/>
      <c r="L300" s="230"/>
      <c r="M300" s="231"/>
      <c r="N300" s="232"/>
      <c r="O300" s="232"/>
      <c r="P300" s="232"/>
      <c r="Q300" s="232"/>
      <c r="R300" s="232"/>
      <c r="S300" s="232"/>
      <c r="T300" s="233"/>
      <c r="AT300" s="234" t="s">
        <v>128</v>
      </c>
      <c r="AU300" s="234" t="s">
        <v>82</v>
      </c>
      <c r="AV300" s="15" t="s">
        <v>80</v>
      </c>
      <c r="AW300" s="15" t="s">
        <v>33</v>
      </c>
      <c r="AX300" s="15" t="s">
        <v>72</v>
      </c>
      <c r="AY300" s="234" t="s">
        <v>117</v>
      </c>
    </row>
    <row r="301" spans="2:51" s="13" customFormat="1" ht="11.25">
      <c r="B301" s="192"/>
      <c r="C301" s="193"/>
      <c r="D301" s="194" t="s">
        <v>128</v>
      </c>
      <c r="E301" s="195" t="s">
        <v>19</v>
      </c>
      <c r="F301" s="196" t="s">
        <v>516</v>
      </c>
      <c r="G301" s="193"/>
      <c r="H301" s="197">
        <v>28.681</v>
      </c>
      <c r="I301" s="198"/>
      <c r="J301" s="193"/>
      <c r="K301" s="193"/>
      <c r="L301" s="199"/>
      <c r="M301" s="200"/>
      <c r="N301" s="201"/>
      <c r="O301" s="201"/>
      <c r="P301" s="201"/>
      <c r="Q301" s="201"/>
      <c r="R301" s="201"/>
      <c r="S301" s="201"/>
      <c r="T301" s="202"/>
      <c r="AT301" s="203" t="s">
        <v>128</v>
      </c>
      <c r="AU301" s="203" t="s">
        <v>82</v>
      </c>
      <c r="AV301" s="13" t="s">
        <v>82</v>
      </c>
      <c r="AW301" s="13" t="s">
        <v>33</v>
      </c>
      <c r="AX301" s="13" t="s">
        <v>80</v>
      </c>
      <c r="AY301" s="203" t="s">
        <v>117</v>
      </c>
    </row>
    <row r="302" spans="1:65" s="2" customFormat="1" ht="16.5" customHeight="1">
      <c r="A302" s="35"/>
      <c r="B302" s="36"/>
      <c r="C302" s="174" t="s">
        <v>517</v>
      </c>
      <c r="D302" s="174" t="s">
        <v>119</v>
      </c>
      <c r="E302" s="175" t="s">
        <v>518</v>
      </c>
      <c r="F302" s="176" t="s">
        <v>519</v>
      </c>
      <c r="G302" s="177" t="s">
        <v>138</v>
      </c>
      <c r="H302" s="178">
        <v>22.838</v>
      </c>
      <c r="I302" s="179"/>
      <c r="J302" s="180">
        <f>ROUND(I302*H302,2)</f>
        <v>0</v>
      </c>
      <c r="K302" s="176" t="s">
        <v>123</v>
      </c>
      <c r="L302" s="40"/>
      <c r="M302" s="181" t="s">
        <v>19</v>
      </c>
      <c r="N302" s="182" t="s">
        <v>43</v>
      </c>
      <c r="O302" s="65"/>
      <c r="P302" s="183">
        <f>O302*H302</f>
        <v>0</v>
      </c>
      <c r="Q302" s="183">
        <v>0</v>
      </c>
      <c r="R302" s="183">
        <f>Q302*H302</f>
        <v>0</v>
      </c>
      <c r="S302" s="183">
        <v>2.4</v>
      </c>
      <c r="T302" s="184">
        <f>S302*H302</f>
        <v>54.8112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5" t="s">
        <v>124</v>
      </c>
      <c r="AT302" s="185" t="s">
        <v>119</v>
      </c>
      <c r="AU302" s="185" t="s">
        <v>82</v>
      </c>
      <c r="AY302" s="18" t="s">
        <v>117</v>
      </c>
      <c r="BE302" s="186">
        <f>IF(N302="základní",J302,0)</f>
        <v>0</v>
      </c>
      <c r="BF302" s="186">
        <f>IF(N302="snížená",J302,0)</f>
        <v>0</v>
      </c>
      <c r="BG302" s="186">
        <f>IF(N302="zákl. přenesená",J302,0)</f>
        <v>0</v>
      </c>
      <c r="BH302" s="186">
        <f>IF(N302="sníž. přenesená",J302,0)</f>
        <v>0</v>
      </c>
      <c r="BI302" s="186">
        <f>IF(N302="nulová",J302,0)</f>
        <v>0</v>
      </c>
      <c r="BJ302" s="18" t="s">
        <v>80</v>
      </c>
      <c r="BK302" s="186">
        <f>ROUND(I302*H302,2)</f>
        <v>0</v>
      </c>
      <c r="BL302" s="18" t="s">
        <v>124</v>
      </c>
      <c r="BM302" s="185" t="s">
        <v>520</v>
      </c>
    </row>
    <row r="303" spans="1:47" s="2" customFormat="1" ht="11.25">
      <c r="A303" s="35"/>
      <c r="B303" s="36"/>
      <c r="C303" s="37"/>
      <c r="D303" s="187" t="s">
        <v>126</v>
      </c>
      <c r="E303" s="37"/>
      <c r="F303" s="188" t="s">
        <v>521</v>
      </c>
      <c r="G303" s="37"/>
      <c r="H303" s="37"/>
      <c r="I303" s="189"/>
      <c r="J303" s="37"/>
      <c r="K303" s="37"/>
      <c r="L303" s="40"/>
      <c r="M303" s="190"/>
      <c r="N303" s="191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126</v>
      </c>
      <c r="AU303" s="18" t="s">
        <v>82</v>
      </c>
    </row>
    <row r="304" spans="2:51" s="15" customFormat="1" ht="11.25">
      <c r="B304" s="225"/>
      <c r="C304" s="226"/>
      <c r="D304" s="194" t="s">
        <v>128</v>
      </c>
      <c r="E304" s="227" t="s">
        <v>19</v>
      </c>
      <c r="F304" s="228" t="s">
        <v>522</v>
      </c>
      <c r="G304" s="226"/>
      <c r="H304" s="227" t="s">
        <v>19</v>
      </c>
      <c r="I304" s="229"/>
      <c r="J304" s="226"/>
      <c r="K304" s="226"/>
      <c r="L304" s="230"/>
      <c r="M304" s="231"/>
      <c r="N304" s="232"/>
      <c r="O304" s="232"/>
      <c r="P304" s="232"/>
      <c r="Q304" s="232"/>
      <c r="R304" s="232"/>
      <c r="S304" s="232"/>
      <c r="T304" s="233"/>
      <c r="AT304" s="234" t="s">
        <v>128</v>
      </c>
      <c r="AU304" s="234" t="s">
        <v>82</v>
      </c>
      <c r="AV304" s="15" t="s">
        <v>80</v>
      </c>
      <c r="AW304" s="15" t="s">
        <v>33</v>
      </c>
      <c r="AX304" s="15" t="s">
        <v>72</v>
      </c>
      <c r="AY304" s="234" t="s">
        <v>117</v>
      </c>
    </row>
    <row r="305" spans="2:51" s="13" customFormat="1" ht="11.25">
      <c r="B305" s="192"/>
      <c r="C305" s="193"/>
      <c r="D305" s="194" t="s">
        <v>128</v>
      </c>
      <c r="E305" s="195" t="s">
        <v>19</v>
      </c>
      <c r="F305" s="196" t="s">
        <v>523</v>
      </c>
      <c r="G305" s="193"/>
      <c r="H305" s="197">
        <v>22.838</v>
      </c>
      <c r="I305" s="198"/>
      <c r="J305" s="193"/>
      <c r="K305" s="193"/>
      <c r="L305" s="199"/>
      <c r="M305" s="200"/>
      <c r="N305" s="201"/>
      <c r="O305" s="201"/>
      <c r="P305" s="201"/>
      <c r="Q305" s="201"/>
      <c r="R305" s="201"/>
      <c r="S305" s="201"/>
      <c r="T305" s="202"/>
      <c r="AT305" s="203" t="s">
        <v>128</v>
      </c>
      <c r="AU305" s="203" t="s">
        <v>82</v>
      </c>
      <c r="AV305" s="13" t="s">
        <v>82</v>
      </c>
      <c r="AW305" s="13" t="s">
        <v>33</v>
      </c>
      <c r="AX305" s="13" t="s">
        <v>80</v>
      </c>
      <c r="AY305" s="203" t="s">
        <v>117</v>
      </c>
    </row>
    <row r="306" spans="1:65" s="2" customFormat="1" ht="16.5" customHeight="1">
      <c r="A306" s="35"/>
      <c r="B306" s="36"/>
      <c r="C306" s="174" t="s">
        <v>524</v>
      </c>
      <c r="D306" s="174" t="s">
        <v>119</v>
      </c>
      <c r="E306" s="175" t="s">
        <v>525</v>
      </c>
      <c r="F306" s="176" t="s">
        <v>526</v>
      </c>
      <c r="G306" s="177" t="s">
        <v>122</v>
      </c>
      <c r="H306" s="178">
        <v>227.333</v>
      </c>
      <c r="I306" s="179"/>
      <c r="J306" s="180">
        <f>ROUND(I306*H306,2)</f>
        <v>0</v>
      </c>
      <c r="K306" s="176" t="s">
        <v>123</v>
      </c>
      <c r="L306" s="40"/>
      <c r="M306" s="181" t="s">
        <v>19</v>
      </c>
      <c r="N306" s="182" t="s">
        <v>43</v>
      </c>
      <c r="O306" s="65"/>
      <c r="P306" s="183">
        <f>O306*H306</f>
        <v>0</v>
      </c>
      <c r="Q306" s="183">
        <v>0</v>
      </c>
      <c r="R306" s="183">
        <f>Q306*H306</f>
        <v>0</v>
      </c>
      <c r="S306" s="183">
        <v>0.245</v>
      </c>
      <c r="T306" s="184">
        <f>S306*H306</f>
        <v>55.696585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5" t="s">
        <v>124</v>
      </c>
      <c r="AT306" s="185" t="s">
        <v>119</v>
      </c>
      <c r="AU306" s="185" t="s">
        <v>82</v>
      </c>
      <c r="AY306" s="18" t="s">
        <v>117</v>
      </c>
      <c r="BE306" s="186">
        <f>IF(N306="základní",J306,0)</f>
        <v>0</v>
      </c>
      <c r="BF306" s="186">
        <f>IF(N306="snížená",J306,0)</f>
        <v>0</v>
      </c>
      <c r="BG306" s="186">
        <f>IF(N306="zákl. přenesená",J306,0)</f>
        <v>0</v>
      </c>
      <c r="BH306" s="186">
        <f>IF(N306="sníž. přenesená",J306,0)</f>
        <v>0</v>
      </c>
      <c r="BI306" s="186">
        <f>IF(N306="nulová",J306,0)</f>
        <v>0</v>
      </c>
      <c r="BJ306" s="18" t="s">
        <v>80</v>
      </c>
      <c r="BK306" s="186">
        <f>ROUND(I306*H306,2)</f>
        <v>0</v>
      </c>
      <c r="BL306" s="18" t="s">
        <v>124</v>
      </c>
      <c r="BM306" s="185" t="s">
        <v>527</v>
      </c>
    </row>
    <row r="307" spans="1:47" s="2" customFormat="1" ht="11.25">
      <c r="A307" s="35"/>
      <c r="B307" s="36"/>
      <c r="C307" s="37"/>
      <c r="D307" s="187" t="s">
        <v>126</v>
      </c>
      <c r="E307" s="37"/>
      <c r="F307" s="188" t="s">
        <v>528</v>
      </c>
      <c r="G307" s="37"/>
      <c r="H307" s="37"/>
      <c r="I307" s="189"/>
      <c r="J307" s="37"/>
      <c r="K307" s="37"/>
      <c r="L307" s="40"/>
      <c r="M307" s="190"/>
      <c r="N307" s="191"/>
      <c r="O307" s="65"/>
      <c r="P307" s="65"/>
      <c r="Q307" s="65"/>
      <c r="R307" s="65"/>
      <c r="S307" s="65"/>
      <c r="T307" s="66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8" t="s">
        <v>126</v>
      </c>
      <c r="AU307" s="18" t="s">
        <v>82</v>
      </c>
    </row>
    <row r="308" spans="2:51" s="15" customFormat="1" ht="11.25">
      <c r="B308" s="225"/>
      <c r="C308" s="226"/>
      <c r="D308" s="194" t="s">
        <v>128</v>
      </c>
      <c r="E308" s="227" t="s">
        <v>19</v>
      </c>
      <c r="F308" s="228" t="s">
        <v>529</v>
      </c>
      <c r="G308" s="226"/>
      <c r="H308" s="227" t="s">
        <v>19</v>
      </c>
      <c r="I308" s="229"/>
      <c r="J308" s="226"/>
      <c r="K308" s="226"/>
      <c r="L308" s="230"/>
      <c r="M308" s="231"/>
      <c r="N308" s="232"/>
      <c r="O308" s="232"/>
      <c r="P308" s="232"/>
      <c r="Q308" s="232"/>
      <c r="R308" s="232"/>
      <c r="S308" s="232"/>
      <c r="T308" s="233"/>
      <c r="AT308" s="234" t="s">
        <v>128</v>
      </c>
      <c r="AU308" s="234" t="s">
        <v>82</v>
      </c>
      <c r="AV308" s="15" t="s">
        <v>80</v>
      </c>
      <c r="AW308" s="15" t="s">
        <v>33</v>
      </c>
      <c r="AX308" s="15" t="s">
        <v>72</v>
      </c>
      <c r="AY308" s="234" t="s">
        <v>117</v>
      </c>
    </row>
    <row r="309" spans="2:51" s="13" customFormat="1" ht="11.25">
      <c r="B309" s="192"/>
      <c r="C309" s="193"/>
      <c r="D309" s="194" t="s">
        <v>128</v>
      </c>
      <c r="E309" s="195" t="s">
        <v>19</v>
      </c>
      <c r="F309" s="196" t="s">
        <v>530</v>
      </c>
      <c r="G309" s="193"/>
      <c r="H309" s="197">
        <v>227.333</v>
      </c>
      <c r="I309" s="198"/>
      <c r="J309" s="193"/>
      <c r="K309" s="193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128</v>
      </c>
      <c r="AU309" s="203" t="s">
        <v>82</v>
      </c>
      <c r="AV309" s="13" t="s">
        <v>82</v>
      </c>
      <c r="AW309" s="13" t="s">
        <v>33</v>
      </c>
      <c r="AX309" s="13" t="s">
        <v>80</v>
      </c>
      <c r="AY309" s="203" t="s">
        <v>117</v>
      </c>
    </row>
    <row r="310" spans="1:65" s="2" customFormat="1" ht="16.5" customHeight="1">
      <c r="A310" s="35"/>
      <c r="B310" s="36"/>
      <c r="C310" s="174" t="s">
        <v>531</v>
      </c>
      <c r="D310" s="174" t="s">
        <v>119</v>
      </c>
      <c r="E310" s="175" t="s">
        <v>532</v>
      </c>
      <c r="F310" s="176" t="s">
        <v>533</v>
      </c>
      <c r="G310" s="177" t="s">
        <v>122</v>
      </c>
      <c r="H310" s="178">
        <v>107.3</v>
      </c>
      <c r="I310" s="179"/>
      <c r="J310" s="180">
        <f>ROUND(I310*H310,2)</f>
        <v>0</v>
      </c>
      <c r="K310" s="176" t="s">
        <v>123</v>
      </c>
      <c r="L310" s="40"/>
      <c r="M310" s="181" t="s">
        <v>19</v>
      </c>
      <c r="N310" s="182" t="s">
        <v>43</v>
      </c>
      <c r="O310" s="65"/>
      <c r="P310" s="183">
        <f>O310*H310</f>
        <v>0</v>
      </c>
      <c r="Q310" s="183">
        <v>0</v>
      </c>
      <c r="R310" s="183">
        <f>Q310*H310</f>
        <v>0</v>
      </c>
      <c r="S310" s="183">
        <v>0.066</v>
      </c>
      <c r="T310" s="184">
        <f>S310*H310</f>
        <v>7.0818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5" t="s">
        <v>124</v>
      </c>
      <c r="AT310" s="185" t="s">
        <v>119</v>
      </c>
      <c r="AU310" s="185" t="s">
        <v>82</v>
      </c>
      <c r="AY310" s="18" t="s">
        <v>117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8" t="s">
        <v>80</v>
      </c>
      <c r="BK310" s="186">
        <f>ROUND(I310*H310,2)</f>
        <v>0</v>
      </c>
      <c r="BL310" s="18" t="s">
        <v>124</v>
      </c>
      <c r="BM310" s="185" t="s">
        <v>534</v>
      </c>
    </row>
    <row r="311" spans="1:47" s="2" customFormat="1" ht="11.25">
      <c r="A311" s="35"/>
      <c r="B311" s="36"/>
      <c r="C311" s="37"/>
      <c r="D311" s="187" t="s">
        <v>126</v>
      </c>
      <c r="E311" s="37"/>
      <c r="F311" s="188" t="s">
        <v>535</v>
      </c>
      <c r="G311" s="37"/>
      <c r="H311" s="37"/>
      <c r="I311" s="189"/>
      <c r="J311" s="37"/>
      <c r="K311" s="37"/>
      <c r="L311" s="40"/>
      <c r="M311" s="190"/>
      <c r="N311" s="191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126</v>
      </c>
      <c r="AU311" s="18" t="s">
        <v>82</v>
      </c>
    </row>
    <row r="312" spans="2:51" s="15" customFormat="1" ht="11.25">
      <c r="B312" s="225"/>
      <c r="C312" s="226"/>
      <c r="D312" s="194" t="s">
        <v>128</v>
      </c>
      <c r="E312" s="227" t="s">
        <v>19</v>
      </c>
      <c r="F312" s="228" t="s">
        <v>536</v>
      </c>
      <c r="G312" s="226"/>
      <c r="H312" s="227" t="s">
        <v>19</v>
      </c>
      <c r="I312" s="229"/>
      <c r="J312" s="226"/>
      <c r="K312" s="226"/>
      <c r="L312" s="230"/>
      <c r="M312" s="231"/>
      <c r="N312" s="232"/>
      <c r="O312" s="232"/>
      <c r="P312" s="232"/>
      <c r="Q312" s="232"/>
      <c r="R312" s="232"/>
      <c r="S312" s="232"/>
      <c r="T312" s="233"/>
      <c r="AT312" s="234" t="s">
        <v>128</v>
      </c>
      <c r="AU312" s="234" t="s">
        <v>82</v>
      </c>
      <c r="AV312" s="15" t="s">
        <v>80</v>
      </c>
      <c r="AW312" s="15" t="s">
        <v>33</v>
      </c>
      <c r="AX312" s="15" t="s">
        <v>72</v>
      </c>
      <c r="AY312" s="234" t="s">
        <v>117</v>
      </c>
    </row>
    <row r="313" spans="2:51" s="13" customFormat="1" ht="11.25">
      <c r="B313" s="192"/>
      <c r="C313" s="193"/>
      <c r="D313" s="194" t="s">
        <v>128</v>
      </c>
      <c r="E313" s="195" t="s">
        <v>19</v>
      </c>
      <c r="F313" s="196" t="s">
        <v>537</v>
      </c>
      <c r="G313" s="193"/>
      <c r="H313" s="197">
        <v>107.3</v>
      </c>
      <c r="I313" s="198"/>
      <c r="J313" s="193"/>
      <c r="K313" s="193"/>
      <c r="L313" s="199"/>
      <c r="M313" s="200"/>
      <c r="N313" s="201"/>
      <c r="O313" s="201"/>
      <c r="P313" s="201"/>
      <c r="Q313" s="201"/>
      <c r="R313" s="201"/>
      <c r="S313" s="201"/>
      <c r="T313" s="202"/>
      <c r="AT313" s="203" t="s">
        <v>128</v>
      </c>
      <c r="AU313" s="203" t="s">
        <v>82</v>
      </c>
      <c r="AV313" s="13" t="s">
        <v>82</v>
      </c>
      <c r="AW313" s="13" t="s">
        <v>33</v>
      </c>
      <c r="AX313" s="13" t="s">
        <v>80</v>
      </c>
      <c r="AY313" s="203" t="s">
        <v>117</v>
      </c>
    </row>
    <row r="314" spans="1:65" s="2" customFormat="1" ht="16.5" customHeight="1">
      <c r="A314" s="35"/>
      <c r="B314" s="36"/>
      <c r="C314" s="174" t="s">
        <v>538</v>
      </c>
      <c r="D314" s="174" t="s">
        <v>119</v>
      </c>
      <c r="E314" s="175" t="s">
        <v>539</v>
      </c>
      <c r="F314" s="176" t="s">
        <v>540</v>
      </c>
      <c r="G314" s="177" t="s">
        <v>122</v>
      </c>
      <c r="H314" s="178">
        <v>334.633</v>
      </c>
      <c r="I314" s="179"/>
      <c r="J314" s="180">
        <f>ROUND(I314*H314,2)</f>
        <v>0</v>
      </c>
      <c r="K314" s="176" t="s">
        <v>123</v>
      </c>
      <c r="L314" s="40"/>
      <c r="M314" s="181" t="s">
        <v>19</v>
      </c>
      <c r="N314" s="182" t="s">
        <v>43</v>
      </c>
      <c r="O314" s="65"/>
      <c r="P314" s="183">
        <f>O314*H314</f>
        <v>0</v>
      </c>
      <c r="Q314" s="183">
        <v>0</v>
      </c>
      <c r="R314" s="183">
        <f>Q314*H314</f>
        <v>0</v>
      </c>
      <c r="S314" s="183">
        <v>0</v>
      </c>
      <c r="T314" s="184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5" t="s">
        <v>124</v>
      </c>
      <c r="AT314" s="185" t="s">
        <v>119</v>
      </c>
      <c r="AU314" s="185" t="s">
        <v>82</v>
      </c>
      <c r="AY314" s="18" t="s">
        <v>117</v>
      </c>
      <c r="BE314" s="186">
        <f>IF(N314="základní",J314,0)</f>
        <v>0</v>
      </c>
      <c r="BF314" s="186">
        <f>IF(N314="snížená",J314,0)</f>
        <v>0</v>
      </c>
      <c r="BG314" s="186">
        <f>IF(N314="zákl. přenesená",J314,0)</f>
        <v>0</v>
      </c>
      <c r="BH314" s="186">
        <f>IF(N314="sníž. přenesená",J314,0)</f>
        <v>0</v>
      </c>
      <c r="BI314" s="186">
        <f>IF(N314="nulová",J314,0)</f>
        <v>0</v>
      </c>
      <c r="BJ314" s="18" t="s">
        <v>80</v>
      </c>
      <c r="BK314" s="186">
        <f>ROUND(I314*H314,2)</f>
        <v>0</v>
      </c>
      <c r="BL314" s="18" t="s">
        <v>124</v>
      </c>
      <c r="BM314" s="185" t="s">
        <v>541</v>
      </c>
    </row>
    <row r="315" spans="1:47" s="2" customFormat="1" ht="11.25">
      <c r="A315" s="35"/>
      <c r="B315" s="36"/>
      <c r="C315" s="37"/>
      <c r="D315" s="187" t="s">
        <v>126</v>
      </c>
      <c r="E315" s="37"/>
      <c r="F315" s="188" t="s">
        <v>542</v>
      </c>
      <c r="G315" s="37"/>
      <c r="H315" s="37"/>
      <c r="I315" s="189"/>
      <c r="J315" s="37"/>
      <c r="K315" s="37"/>
      <c r="L315" s="40"/>
      <c r="M315" s="190"/>
      <c r="N315" s="191"/>
      <c r="O315" s="65"/>
      <c r="P315" s="65"/>
      <c r="Q315" s="65"/>
      <c r="R315" s="65"/>
      <c r="S315" s="65"/>
      <c r="T315" s="66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126</v>
      </c>
      <c r="AU315" s="18" t="s">
        <v>82</v>
      </c>
    </row>
    <row r="316" spans="2:51" s="15" customFormat="1" ht="11.25">
      <c r="B316" s="225"/>
      <c r="C316" s="226"/>
      <c r="D316" s="194" t="s">
        <v>128</v>
      </c>
      <c r="E316" s="227" t="s">
        <v>19</v>
      </c>
      <c r="F316" s="228" t="s">
        <v>543</v>
      </c>
      <c r="G316" s="226"/>
      <c r="H316" s="227" t="s">
        <v>19</v>
      </c>
      <c r="I316" s="229"/>
      <c r="J316" s="226"/>
      <c r="K316" s="226"/>
      <c r="L316" s="230"/>
      <c r="M316" s="231"/>
      <c r="N316" s="232"/>
      <c r="O316" s="232"/>
      <c r="P316" s="232"/>
      <c r="Q316" s="232"/>
      <c r="R316" s="232"/>
      <c r="S316" s="232"/>
      <c r="T316" s="233"/>
      <c r="AT316" s="234" t="s">
        <v>128</v>
      </c>
      <c r="AU316" s="234" t="s">
        <v>82</v>
      </c>
      <c r="AV316" s="15" t="s">
        <v>80</v>
      </c>
      <c r="AW316" s="15" t="s">
        <v>33</v>
      </c>
      <c r="AX316" s="15" t="s">
        <v>72</v>
      </c>
      <c r="AY316" s="234" t="s">
        <v>117</v>
      </c>
    </row>
    <row r="317" spans="2:51" s="13" customFormat="1" ht="11.25">
      <c r="B317" s="192"/>
      <c r="C317" s="193"/>
      <c r="D317" s="194" t="s">
        <v>128</v>
      </c>
      <c r="E317" s="195" t="s">
        <v>19</v>
      </c>
      <c r="F317" s="196" t="s">
        <v>544</v>
      </c>
      <c r="G317" s="193"/>
      <c r="H317" s="197">
        <v>107.3</v>
      </c>
      <c r="I317" s="198"/>
      <c r="J317" s="193"/>
      <c r="K317" s="193"/>
      <c r="L317" s="199"/>
      <c r="M317" s="200"/>
      <c r="N317" s="201"/>
      <c r="O317" s="201"/>
      <c r="P317" s="201"/>
      <c r="Q317" s="201"/>
      <c r="R317" s="201"/>
      <c r="S317" s="201"/>
      <c r="T317" s="202"/>
      <c r="AT317" s="203" t="s">
        <v>128</v>
      </c>
      <c r="AU317" s="203" t="s">
        <v>82</v>
      </c>
      <c r="AV317" s="13" t="s">
        <v>82</v>
      </c>
      <c r="AW317" s="13" t="s">
        <v>33</v>
      </c>
      <c r="AX317" s="13" t="s">
        <v>72</v>
      </c>
      <c r="AY317" s="203" t="s">
        <v>117</v>
      </c>
    </row>
    <row r="318" spans="2:51" s="15" customFormat="1" ht="11.25">
      <c r="B318" s="225"/>
      <c r="C318" s="226"/>
      <c r="D318" s="194" t="s">
        <v>128</v>
      </c>
      <c r="E318" s="227" t="s">
        <v>19</v>
      </c>
      <c r="F318" s="228" t="s">
        <v>545</v>
      </c>
      <c r="G318" s="226"/>
      <c r="H318" s="227" t="s">
        <v>19</v>
      </c>
      <c r="I318" s="229"/>
      <c r="J318" s="226"/>
      <c r="K318" s="226"/>
      <c r="L318" s="230"/>
      <c r="M318" s="231"/>
      <c r="N318" s="232"/>
      <c r="O318" s="232"/>
      <c r="P318" s="232"/>
      <c r="Q318" s="232"/>
      <c r="R318" s="232"/>
      <c r="S318" s="232"/>
      <c r="T318" s="233"/>
      <c r="AT318" s="234" t="s">
        <v>128</v>
      </c>
      <c r="AU318" s="234" t="s">
        <v>82</v>
      </c>
      <c r="AV318" s="15" t="s">
        <v>80</v>
      </c>
      <c r="AW318" s="15" t="s">
        <v>33</v>
      </c>
      <c r="AX318" s="15" t="s">
        <v>72</v>
      </c>
      <c r="AY318" s="234" t="s">
        <v>117</v>
      </c>
    </row>
    <row r="319" spans="2:51" s="13" customFormat="1" ht="11.25">
      <c r="B319" s="192"/>
      <c r="C319" s="193"/>
      <c r="D319" s="194" t="s">
        <v>128</v>
      </c>
      <c r="E319" s="195" t="s">
        <v>19</v>
      </c>
      <c r="F319" s="196" t="s">
        <v>546</v>
      </c>
      <c r="G319" s="193"/>
      <c r="H319" s="197">
        <v>227.333</v>
      </c>
      <c r="I319" s="198"/>
      <c r="J319" s="193"/>
      <c r="K319" s="193"/>
      <c r="L319" s="199"/>
      <c r="M319" s="200"/>
      <c r="N319" s="201"/>
      <c r="O319" s="201"/>
      <c r="P319" s="201"/>
      <c r="Q319" s="201"/>
      <c r="R319" s="201"/>
      <c r="S319" s="201"/>
      <c r="T319" s="202"/>
      <c r="AT319" s="203" t="s">
        <v>128</v>
      </c>
      <c r="AU319" s="203" t="s">
        <v>82</v>
      </c>
      <c r="AV319" s="13" t="s">
        <v>82</v>
      </c>
      <c r="AW319" s="13" t="s">
        <v>33</v>
      </c>
      <c r="AX319" s="13" t="s">
        <v>72</v>
      </c>
      <c r="AY319" s="203" t="s">
        <v>117</v>
      </c>
    </row>
    <row r="320" spans="2:51" s="14" customFormat="1" ht="11.25">
      <c r="B320" s="214"/>
      <c r="C320" s="215"/>
      <c r="D320" s="194" t="s">
        <v>128</v>
      </c>
      <c r="E320" s="216" t="s">
        <v>19</v>
      </c>
      <c r="F320" s="217" t="s">
        <v>178</v>
      </c>
      <c r="G320" s="215"/>
      <c r="H320" s="218">
        <v>334.633</v>
      </c>
      <c r="I320" s="219"/>
      <c r="J320" s="215"/>
      <c r="K320" s="215"/>
      <c r="L320" s="220"/>
      <c r="M320" s="221"/>
      <c r="N320" s="222"/>
      <c r="O320" s="222"/>
      <c r="P320" s="222"/>
      <c r="Q320" s="222"/>
      <c r="R320" s="222"/>
      <c r="S320" s="222"/>
      <c r="T320" s="223"/>
      <c r="AT320" s="224" t="s">
        <v>128</v>
      </c>
      <c r="AU320" s="224" t="s">
        <v>82</v>
      </c>
      <c r="AV320" s="14" t="s">
        <v>124</v>
      </c>
      <c r="AW320" s="14" t="s">
        <v>33</v>
      </c>
      <c r="AX320" s="14" t="s">
        <v>80</v>
      </c>
      <c r="AY320" s="224" t="s">
        <v>117</v>
      </c>
    </row>
    <row r="321" spans="1:65" s="2" customFormat="1" ht="24.2" customHeight="1">
      <c r="A321" s="35"/>
      <c r="B321" s="36"/>
      <c r="C321" s="174" t="s">
        <v>547</v>
      </c>
      <c r="D321" s="174" t="s">
        <v>119</v>
      </c>
      <c r="E321" s="175" t="s">
        <v>548</v>
      </c>
      <c r="F321" s="176" t="s">
        <v>549</v>
      </c>
      <c r="G321" s="177" t="s">
        <v>173</v>
      </c>
      <c r="H321" s="178">
        <v>290.4</v>
      </c>
      <c r="I321" s="179"/>
      <c r="J321" s="180">
        <f>ROUND(I321*H321,2)</f>
        <v>0</v>
      </c>
      <c r="K321" s="176" t="s">
        <v>123</v>
      </c>
      <c r="L321" s="40"/>
      <c r="M321" s="181" t="s">
        <v>19</v>
      </c>
      <c r="N321" s="182" t="s">
        <v>43</v>
      </c>
      <c r="O321" s="65"/>
      <c r="P321" s="183">
        <f>O321*H321</f>
        <v>0</v>
      </c>
      <c r="Q321" s="183">
        <v>0.00052</v>
      </c>
      <c r="R321" s="183">
        <f>Q321*H321</f>
        <v>0.15100799999999998</v>
      </c>
      <c r="S321" s="183">
        <v>0</v>
      </c>
      <c r="T321" s="18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5" t="s">
        <v>124</v>
      </c>
      <c r="AT321" s="185" t="s">
        <v>119</v>
      </c>
      <c r="AU321" s="185" t="s">
        <v>82</v>
      </c>
      <c r="AY321" s="18" t="s">
        <v>117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18" t="s">
        <v>80</v>
      </c>
      <c r="BK321" s="186">
        <f>ROUND(I321*H321,2)</f>
        <v>0</v>
      </c>
      <c r="BL321" s="18" t="s">
        <v>124</v>
      </c>
      <c r="BM321" s="185" t="s">
        <v>550</v>
      </c>
    </row>
    <row r="322" spans="1:47" s="2" customFormat="1" ht="11.25">
      <c r="A322" s="35"/>
      <c r="B322" s="36"/>
      <c r="C322" s="37"/>
      <c r="D322" s="187" t="s">
        <v>126</v>
      </c>
      <c r="E322" s="37"/>
      <c r="F322" s="188" t="s">
        <v>551</v>
      </c>
      <c r="G322" s="37"/>
      <c r="H322" s="37"/>
      <c r="I322" s="189"/>
      <c r="J322" s="37"/>
      <c r="K322" s="37"/>
      <c r="L322" s="40"/>
      <c r="M322" s="190"/>
      <c r="N322" s="191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126</v>
      </c>
      <c r="AU322" s="18" t="s">
        <v>82</v>
      </c>
    </row>
    <row r="323" spans="2:51" s="15" customFormat="1" ht="11.25">
      <c r="B323" s="225"/>
      <c r="C323" s="226"/>
      <c r="D323" s="194" t="s">
        <v>128</v>
      </c>
      <c r="E323" s="227" t="s">
        <v>19</v>
      </c>
      <c r="F323" s="228" t="s">
        <v>552</v>
      </c>
      <c r="G323" s="226"/>
      <c r="H323" s="227" t="s">
        <v>19</v>
      </c>
      <c r="I323" s="229"/>
      <c r="J323" s="226"/>
      <c r="K323" s="226"/>
      <c r="L323" s="230"/>
      <c r="M323" s="231"/>
      <c r="N323" s="232"/>
      <c r="O323" s="232"/>
      <c r="P323" s="232"/>
      <c r="Q323" s="232"/>
      <c r="R323" s="232"/>
      <c r="S323" s="232"/>
      <c r="T323" s="233"/>
      <c r="AT323" s="234" t="s">
        <v>128</v>
      </c>
      <c r="AU323" s="234" t="s">
        <v>82</v>
      </c>
      <c r="AV323" s="15" t="s">
        <v>80</v>
      </c>
      <c r="AW323" s="15" t="s">
        <v>33</v>
      </c>
      <c r="AX323" s="15" t="s">
        <v>72</v>
      </c>
      <c r="AY323" s="234" t="s">
        <v>117</v>
      </c>
    </row>
    <row r="324" spans="2:51" s="13" customFormat="1" ht="11.25">
      <c r="B324" s="192"/>
      <c r="C324" s="193"/>
      <c r="D324" s="194" t="s">
        <v>128</v>
      </c>
      <c r="E324" s="195" t="s">
        <v>19</v>
      </c>
      <c r="F324" s="196" t="s">
        <v>553</v>
      </c>
      <c r="G324" s="193"/>
      <c r="H324" s="197">
        <v>290.4</v>
      </c>
      <c r="I324" s="198"/>
      <c r="J324" s="193"/>
      <c r="K324" s="193"/>
      <c r="L324" s="199"/>
      <c r="M324" s="200"/>
      <c r="N324" s="201"/>
      <c r="O324" s="201"/>
      <c r="P324" s="201"/>
      <c r="Q324" s="201"/>
      <c r="R324" s="201"/>
      <c r="S324" s="201"/>
      <c r="T324" s="202"/>
      <c r="AT324" s="203" t="s">
        <v>128</v>
      </c>
      <c r="AU324" s="203" t="s">
        <v>82</v>
      </c>
      <c r="AV324" s="13" t="s">
        <v>82</v>
      </c>
      <c r="AW324" s="13" t="s">
        <v>33</v>
      </c>
      <c r="AX324" s="13" t="s">
        <v>80</v>
      </c>
      <c r="AY324" s="203" t="s">
        <v>117</v>
      </c>
    </row>
    <row r="325" spans="1:65" s="2" customFormat="1" ht="16.5" customHeight="1">
      <c r="A325" s="35"/>
      <c r="B325" s="36"/>
      <c r="C325" s="204" t="s">
        <v>554</v>
      </c>
      <c r="D325" s="204" t="s">
        <v>153</v>
      </c>
      <c r="E325" s="205" t="s">
        <v>555</v>
      </c>
      <c r="F325" s="206" t="s">
        <v>556</v>
      </c>
      <c r="G325" s="207" t="s">
        <v>308</v>
      </c>
      <c r="H325" s="208">
        <v>0.517</v>
      </c>
      <c r="I325" s="209"/>
      <c r="J325" s="210">
        <f>ROUND(I325*H325,2)</f>
        <v>0</v>
      </c>
      <c r="K325" s="206" t="s">
        <v>123</v>
      </c>
      <c r="L325" s="211"/>
      <c r="M325" s="212" t="s">
        <v>19</v>
      </c>
      <c r="N325" s="213" t="s">
        <v>43</v>
      </c>
      <c r="O325" s="65"/>
      <c r="P325" s="183">
        <f>O325*H325</f>
        <v>0</v>
      </c>
      <c r="Q325" s="183">
        <v>1</v>
      </c>
      <c r="R325" s="183">
        <f>Q325*H325</f>
        <v>0.517</v>
      </c>
      <c r="S325" s="183">
        <v>0</v>
      </c>
      <c r="T325" s="18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5" t="s">
        <v>156</v>
      </c>
      <c r="AT325" s="185" t="s">
        <v>153</v>
      </c>
      <c r="AU325" s="185" t="s">
        <v>82</v>
      </c>
      <c r="AY325" s="18" t="s">
        <v>117</v>
      </c>
      <c r="BE325" s="186">
        <f>IF(N325="základní",J325,0)</f>
        <v>0</v>
      </c>
      <c r="BF325" s="186">
        <f>IF(N325="snížená",J325,0)</f>
        <v>0</v>
      </c>
      <c r="BG325" s="186">
        <f>IF(N325="zákl. přenesená",J325,0)</f>
        <v>0</v>
      </c>
      <c r="BH325" s="186">
        <f>IF(N325="sníž. přenesená",J325,0)</f>
        <v>0</v>
      </c>
      <c r="BI325" s="186">
        <f>IF(N325="nulová",J325,0)</f>
        <v>0</v>
      </c>
      <c r="BJ325" s="18" t="s">
        <v>80</v>
      </c>
      <c r="BK325" s="186">
        <f>ROUND(I325*H325,2)</f>
        <v>0</v>
      </c>
      <c r="BL325" s="18" t="s">
        <v>124</v>
      </c>
      <c r="BM325" s="185" t="s">
        <v>557</v>
      </c>
    </row>
    <row r="326" spans="2:51" s="13" customFormat="1" ht="11.25">
      <c r="B326" s="192"/>
      <c r="C326" s="193"/>
      <c r="D326" s="194" t="s">
        <v>128</v>
      </c>
      <c r="E326" s="195" t="s">
        <v>19</v>
      </c>
      <c r="F326" s="196" t="s">
        <v>558</v>
      </c>
      <c r="G326" s="193"/>
      <c r="H326" s="197">
        <v>0.517</v>
      </c>
      <c r="I326" s="198"/>
      <c r="J326" s="193"/>
      <c r="K326" s="193"/>
      <c r="L326" s="199"/>
      <c r="M326" s="200"/>
      <c r="N326" s="201"/>
      <c r="O326" s="201"/>
      <c r="P326" s="201"/>
      <c r="Q326" s="201"/>
      <c r="R326" s="201"/>
      <c r="S326" s="201"/>
      <c r="T326" s="202"/>
      <c r="AT326" s="203" t="s">
        <v>128</v>
      </c>
      <c r="AU326" s="203" t="s">
        <v>82</v>
      </c>
      <c r="AV326" s="13" t="s">
        <v>82</v>
      </c>
      <c r="AW326" s="13" t="s">
        <v>33</v>
      </c>
      <c r="AX326" s="13" t="s">
        <v>80</v>
      </c>
      <c r="AY326" s="203" t="s">
        <v>117</v>
      </c>
    </row>
    <row r="327" spans="1:65" s="2" customFormat="1" ht="21.75" customHeight="1">
      <c r="A327" s="35"/>
      <c r="B327" s="36"/>
      <c r="C327" s="174" t="s">
        <v>559</v>
      </c>
      <c r="D327" s="174" t="s">
        <v>119</v>
      </c>
      <c r="E327" s="175" t="s">
        <v>560</v>
      </c>
      <c r="F327" s="176" t="s">
        <v>561</v>
      </c>
      <c r="G327" s="177" t="s">
        <v>122</v>
      </c>
      <c r="H327" s="178">
        <v>227.333</v>
      </c>
      <c r="I327" s="179"/>
      <c r="J327" s="180">
        <f>ROUND(I327*H327,2)</f>
        <v>0</v>
      </c>
      <c r="K327" s="176" t="s">
        <v>123</v>
      </c>
      <c r="L327" s="40"/>
      <c r="M327" s="181" t="s">
        <v>19</v>
      </c>
      <c r="N327" s="182" t="s">
        <v>43</v>
      </c>
      <c r="O327" s="65"/>
      <c r="P327" s="183">
        <f>O327*H327</f>
        <v>0</v>
      </c>
      <c r="Q327" s="183">
        <v>0</v>
      </c>
      <c r="R327" s="183">
        <f>Q327*H327</f>
        <v>0</v>
      </c>
      <c r="S327" s="183">
        <v>0.0225</v>
      </c>
      <c r="T327" s="184">
        <f>S327*H327</f>
        <v>5.1149925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5" t="s">
        <v>124</v>
      </c>
      <c r="AT327" s="185" t="s">
        <v>119</v>
      </c>
      <c r="AU327" s="185" t="s">
        <v>82</v>
      </c>
      <c r="AY327" s="18" t="s">
        <v>117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18" t="s">
        <v>80</v>
      </c>
      <c r="BK327" s="186">
        <f>ROUND(I327*H327,2)</f>
        <v>0</v>
      </c>
      <c r="BL327" s="18" t="s">
        <v>124</v>
      </c>
      <c r="BM327" s="185" t="s">
        <v>562</v>
      </c>
    </row>
    <row r="328" spans="1:47" s="2" customFormat="1" ht="11.25">
      <c r="A328" s="35"/>
      <c r="B328" s="36"/>
      <c r="C328" s="37"/>
      <c r="D328" s="187" t="s">
        <v>126</v>
      </c>
      <c r="E328" s="37"/>
      <c r="F328" s="188" t="s">
        <v>563</v>
      </c>
      <c r="G328" s="37"/>
      <c r="H328" s="37"/>
      <c r="I328" s="189"/>
      <c r="J328" s="37"/>
      <c r="K328" s="37"/>
      <c r="L328" s="40"/>
      <c r="M328" s="190"/>
      <c r="N328" s="191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126</v>
      </c>
      <c r="AU328" s="18" t="s">
        <v>82</v>
      </c>
    </row>
    <row r="329" spans="2:51" s="13" customFormat="1" ht="11.25">
      <c r="B329" s="192"/>
      <c r="C329" s="193"/>
      <c r="D329" s="194" t="s">
        <v>128</v>
      </c>
      <c r="E329" s="195" t="s">
        <v>19</v>
      </c>
      <c r="F329" s="196" t="s">
        <v>564</v>
      </c>
      <c r="G329" s="193"/>
      <c r="H329" s="197">
        <v>227.333</v>
      </c>
      <c r="I329" s="198"/>
      <c r="J329" s="193"/>
      <c r="K329" s="193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128</v>
      </c>
      <c r="AU329" s="203" t="s">
        <v>82</v>
      </c>
      <c r="AV329" s="13" t="s">
        <v>82</v>
      </c>
      <c r="AW329" s="13" t="s">
        <v>33</v>
      </c>
      <c r="AX329" s="13" t="s">
        <v>80</v>
      </c>
      <c r="AY329" s="203" t="s">
        <v>117</v>
      </c>
    </row>
    <row r="330" spans="1:65" s="2" customFormat="1" ht="24.2" customHeight="1">
      <c r="A330" s="35"/>
      <c r="B330" s="36"/>
      <c r="C330" s="174" t="s">
        <v>565</v>
      </c>
      <c r="D330" s="174" t="s">
        <v>119</v>
      </c>
      <c r="E330" s="175" t="s">
        <v>566</v>
      </c>
      <c r="F330" s="176" t="s">
        <v>567</v>
      </c>
      <c r="G330" s="177" t="s">
        <v>122</v>
      </c>
      <c r="H330" s="178">
        <v>1136.665</v>
      </c>
      <c r="I330" s="179"/>
      <c r="J330" s="180">
        <f>ROUND(I330*H330,2)</f>
        <v>0</v>
      </c>
      <c r="K330" s="176" t="s">
        <v>123</v>
      </c>
      <c r="L330" s="40"/>
      <c r="M330" s="181" t="s">
        <v>19</v>
      </c>
      <c r="N330" s="182" t="s">
        <v>43</v>
      </c>
      <c r="O330" s="65"/>
      <c r="P330" s="183">
        <f>O330*H330</f>
        <v>0</v>
      </c>
      <c r="Q330" s="183">
        <v>0</v>
      </c>
      <c r="R330" s="183">
        <f>Q330*H330</f>
        <v>0</v>
      </c>
      <c r="S330" s="183">
        <v>0.0045</v>
      </c>
      <c r="T330" s="184">
        <f>S330*H330</f>
        <v>5.1149925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5" t="s">
        <v>124</v>
      </c>
      <c r="AT330" s="185" t="s">
        <v>119</v>
      </c>
      <c r="AU330" s="185" t="s">
        <v>82</v>
      </c>
      <c r="AY330" s="18" t="s">
        <v>117</v>
      </c>
      <c r="BE330" s="186">
        <f>IF(N330="základní",J330,0)</f>
        <v>0</v>
      </c>
      <c r="BF330" s="186">
        <f>IF(N330="snížená",J330,0)</f>
        <v>0</v>
      </c>
      <c r="BG330" s="186">
        <f>IF(N330="zákl. přenesená",J330,0)</f>
        <v>0</v>
      </c>
      <c r="BH330" s="186">
        <f>IF(N330="sníž. přenesená",J330,0)</f>
        <v>0</v>
      </c>
      <c r="BI330" s="186">
        <f>IF(N330="nulová",J330,0)</f>
        <v>0</v>
      </c>
      <c r="BJ330" s="18" t="s">
        <v>80</v>
      </c>
      <c r="BK330" s="186">
        <f>ROUND(I330*H330,2)</f>
        <v>0</v>
      </c>
      <c r="BL330" s="18" t="s">
        <v>124</v>
      </c>
      <c r="BM330" s="185" t="s">
        <v>568</v>
      </c>
    </row>
    <row r="331" spans="1:47" s="2" customFormat="1" ht="11.25">
      <c r="A331" s="35"/>
      <c r="B331" s="36"/>
      <c r="C331" s="37"/>
      <c r="D331" s="187" t="s">
        <v>126</v>
      </c>
      <c r="E331" s="37"/>
      <c r="F331" s="188" t="s">
        <v>569</v>
      </c>
      <c r="G331" s="37"/>
      <c r="H331" s="37"/>
      <c r="I331" s="189"/>
      <c r="J331" s="37"/>
      <c r="K331" s="37"/>
      <c r="L331" s="40"/>
      <c r="M331" s="190"/>
      <c r="N331" s="191"/>
      <c r="O331" s="65"/>
      <c r="P331" s="65"/>
      <c r="Q331" s="65"/>
      <c r="R331" s="65"/>
      <c r="S331" s="65"/>
      <c r="T331" s="66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8" t="s">
        <v>126</v>
      </c>
      <c r="AU331" s="18" t="s">
        <v>82</v>
      </c>
    </row>
    <row r="332" spans="2:51" s="13" customFormat="1" ht="11.25">
      <c r="B332" s="192"/>
      <c r="C332" s="193"/>
      <c r="D332" s="194" t="s">
        <v>128</v>
      </c>
      <c r="E332" s="195" t="s">
        <v>19</v>
      </c>
      <c r="F332" s="196" t="s">
        <v>570</v>
      </c>
      <c r="G332" s="193"/>
      <c r="H332" s="197">
        <v>1136.665</v>
      </c>
      <c r="I332" s="198"/>
      <c r="J332" s="193"/>
      <c r="K332" s="193"/>
      <c r="L332" s="199"/>
      <c r="M332" s="200"/>
      <c r="N332" s="201"/>
      <c r="O332" s="201"/>
      <c r="P332" s="201"/>
      <c r="Q332" s="201"/>
      <c r="R332" s="201"/>
      <c r="S332" s="201"/>
      <c r="T332" s="202"/>
      <c r="AT332" s="203" t="s">
        <v>128</v>
      </c>
      <c r="AU332" s="203" t="s">
        <v>82</v>
      </c>
      <c r="AV332" s="13" t="s">
        <v>82</v>
      </c>
      <c r="AW332" s="13" t="s">
        <v>33</v>
      </c>
      <c r="AX332" s="13" t="s">
        <v>80</v>
      </c>
      <c r="AY332" s="203" t="s">
        <v>117</v>
      </c>
    </row>
    <row r="333" spans="1:65" s="2" customFormat="1" ht="16.5" customHeight="1">
      <c r="A333" s="35"/>
      <c r="B333" s="36"/>
      <c r="C333" s="174" t="s">
        <v>571</v>
      </c>
      <c r="D333" s="174" t="s">
        <v>119</v>
      </c>
      <c r="E333" s="175" t="s">
        <v>572</v>
      </c>
      <c r="F333" s="176" t="s">
        <v>573</v>
      </c>
      <c r="G333" s="177" t="s">
        <v>122</v>
      </c>
      <c r="H333" s="178">
        <v>227.333</v>
      </c>
      <c r="I333" s="179"/>
      <c r="J333" s="180">
        <f>ROUND(I333*H333,2)</f>
        <v>0</v>
      </c>
      <c r="K333" s="176" t="s">
        <v>123</v>
      </c>
      <c r="L333" s="40"/>
      <c r="M333" s="181" t="s">
        <v>19</v>
      </c>
      <c r="N333" s="182" t="s">
        <v>43</v>
      </c>
      <c r="O333" s="65"/>
      <c r="P333" s="183">
        <f>O333*H333</f>
        <v>0</v>
      </c>
      <c r="Q333" s="183">
        <v>0</v>
      </c>
      <c r="R333" s="183">
        <f>Q333*H333</f>
        <v>0</v>
      </c>
      <c r="S333" s="183">
        <v>0</v>
      </c>
      <c r="T333" s="184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5" t="s">
        <v>124</v>
      </c>
      <c r="AT333" s="185" t="s">
        <v>119</v>
      </c>
      <c r="AU333" s="185" t="s">
        <v>82</v>
      </c>
      <c r="AY333" s="18" t="s">
        <v>117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18" t="s">
        <v>80</v>
      </c>
      <c r="BK333" s="186">
        <f>ROUND(I333*H333,2)</f>
        <v>0</v>
      </c>
      <c r="BL333" s="18" t="s">
        <v>124</v>
      </c>
      <c r="BM333" s="185" t="s">
        <v>574</v>
      </c>
    </row>
    <row r="334" spans="1:47" s="2" customFormat="1" ht="11.25">
      <c r="A334" s="35"/>
      <c r="B334" s="36"/>
      <c r="C334" s="37"/>
      <c r="D334" s="187" t="s">
        <v>126</v>
      </c>
      <c r="E334" s="37"/>
      <c r="F334" s="188" t="s">
        <v>575</v>
      </c>
      <c r="G334" s="37"/>
      <c r="H334" s="37"/>
      <c r="I334" s="189"/>
      <c r="J334" s="37"/>
      <c r="K334" s="37"/>
      <c r="L334" s="40"/>
      <c r="M334" s="190"/>
      <c r="N334" s="191"/>
      <c r="O334" s="65"/>
      <c r="P334" s="65"/>
      <c r="Q334" s="65"/>
      <c r="R334" s="65"/>
      <c r="S334" s="65"/>
      <c r="T334" s="66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126</v>
      </c>
      <c r="AU334" s="18" t="s">
        <v>82</v>
      </c>
    </row>
    <row r="335" spans="1:65" s="2" customFormat="1" ht="24.2" customHeight="1">
      <c r="A335" s="35"/>
      <c r="B335" s="36"/>
      <c r="C335" s="174" t="s">
        <v>576</v>
      </c>
      <c r="D335" s="174" t="s">
        <v>119</v>
      </c>
      <c r="E335" s="175" t="s">
        <v>577</v>
      </c>
      <c r="F335" s="176" t="s">
        <v>578</v>
      </c>
      <c r="G335" s="177" t="s">
        <v>122</v>
      </c>
      <c r="H335" s="178">
        <v>295.533</v>
      </c>
      <c r="I335" s="179"/>
      <c r="J335" s="180">
        <f>ROUND(I335*H335,2)</f>
        <v>0</v>
      </c>
      <c r="K335" s="176" t="s">
        <v>123</v>
      </c>
      <c r="L335" s="40"/>
      <c r="M335" s="181" t="s">
        <v>19</v>
      </c>
      <c r="N335" s="182" t="s">
        <v>43</v>
      </c>
      <c r="O335" s="65"/>
      <c r="P335" s="183">
        <f>O335*H335</f>
        <v>0</v>
      </c>
      <c r="Q335" s="183">
        <v>0.00257</v>
      </c>
      <c r="R335" s="183">
        <f>Q335*H335</f>
        <v>0.75951981</v>
      </c>
      <c r="S335" s="183">
        <v>0</v>
      </c>
      <c r="T335" s="184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5" t="s">
        <v>124</v>
      </c>
      <c r="AT335" s="185" t="s">
        <v>119</v>
      </c>
      <c r="AU335" s="185" t="s">
        <v>82</v>
      </c>
      <c r="AY335" s="18" t="s">
        <v>117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8" t="s">
        <v>80</v>
      </c>
      <c r="BK335" s="186">
        <f>ROUND(I335*H335,2)</f>
        <v>0</v>
      </c>
      <c r="BL335" s="18" t="s">
        <v>124</v>
      </c>
      <c r="BM335" s="185" t="s">
        <v>579</v>
      </c>
    </row>
    <row r="336" spans="1:47" s="2" customFormat="1" ht="11.25">
      <c r="A336" s="35"/>
      <c r="B336" s="36"/>
      <c r="C336" s="37"/>
      <c r="D336" s="187" t="s">
        <v>126</v>
      </c>
      <c r="E336" s="37"/>
      <c r="F336" s="188" t="s">
        <v>580</v>
      </c>
      <c r="G336" s="37"/>
      <c r="H336" s="37"/>
      <c r="I336" s="189"/>
      <c r="J336" s="37"/>
      <c r="K336" s="37"/>
      <c r="L336" s="40"/>
      <c r="M336" s="190"/>
      <c r="N336" s="191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126</v>
      </c>
      <c r="AU336" s="18" t="s">
        <v>82</v>
      </c>
    </row>
    <row r="337" spans="2:51" s="13" customFormat="1" ht="11.25">
      <c r="B337" s="192"/>
      <c r="C337" s="193"/>
      <c r="D337" s="194" t="s">
        <v>128</v>
      </c>
      <c r="E337" s="195" t="s">
        <v>19</v>
      </c>
      <c r="F337" s="196" t="s">
        <v>581</v>
      </c>
      <c r="G337" s="193"/>
      <c r="H337" s="197">
        <v>295.533</v>
      </c>
      <c r="I337" s="198"/>
      <c r="J337" s="193"/>
      <c r="K337" s="193"/>
      <c r="L337" s="199"/>
      <c r="M337" s="200"/>
      <c r="N337" s="201"/>
      <c r="O337" s="201"/>
      <c r="P337" s="201"/>
      <c r="Q337" s="201"/>
      <c r="R337" s="201"/>
      <c r="S337" s="201"/>
      <c r="T337" s="202"/>
      <c r="AT337" s="203" t="s">
        <v>128</v>
      </c>
      <c r="AU337" s="203" t="s">
        <v>82</v>
      </c>
      <c r="AV337" s="13" t="s">
        <v>82</v>
      </c>
      <c r="AW337" s="13" t="s">
        <v>33</v>
      </c>
      <c r="AX337" s="13" t="s">
        <v>80</v>
      </c>
      <c r="AY337" s="203" t="s">
        <v>117</v>
      </c>
    </row>
    <row r="338" spans="1:65" s="2" customFormat="1" ht="24.2" customHeight="1">
      <c r="A338" s="35"/>
      <c r="B338" s="36"/>
      <c r="C338" s="174" t="s">
        <v>582</v>
      </c>
      <c r="D338" s="174" t="s">
        <v>119</v>
      </c>
      <c r="E338" s="175" t="s">
        <v>583</v>
      </c>
      <c r="F338" s="176" t="s">
        <v>584</v>
      </c>
      <c r="G338" s="177" t="s">
        <v>144</v>
      </c>
      <c r="H338" s="178">
        <v>910</v>
      </c>
      <c r="I338" s="179"/>
      <c r="J338" s="180">
        <f>ROUND(I338*H338,2)</f>
        <v>0</v>
      </c>
      <c r="K338" s="176" t="s">
        <v>123</v>
      </c>
      <c r="L338" s="40"/>
      <c r="M338" s="181" t="s">
        <v>19</v>
      </c>
      <c r="N338" s="182" t="s">
        <v>43</v>
      </c>
      <c r="O338" s="65"/>
      <c r="P338" s="183">
        <f>O338*H338</f>
        <v>0</v>
      </c>
      <c r="Q338" s="183">
        <v>0.00335</v>
      </c>
      <c r="R338" s="183">
        <f>Q338*H338</f>
        <v>3.0485</v>
      </c>
      <c r="S338" s="183">
        <v>0</v>
      </c>
      <c r="T338" s="184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5" t="s">
        <v>124</v>
      </c>
      <c r="AT338" s="185" t="s">
        <v>119</v>
      </c>
      <c r="AU338" s="185" t="s">
        <v>82</v>
      </c>
      <c r="AY338" s="18" t="s">
        <v>117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8" t="s">
        <v>80</v>
      </c>
      <c r="BK338" s="186">
        <f>ROUND(I338*H338,2)</f>
        <v>0</v>
      </c>
      <c r="BL338" s="18" t="s">
        <v>124</v>
      </c>
      <c r="BM338" s="185" t="s">
        <v>585</v>
      </c>
    </row>
    <row r="339" spans="1:47" s="2" customFormat="1" ht="11.25">
      <c r="A339" s="35"/>
      <c r="B339" s="36"/>
      <c r="C339" s="37"/>
      <c r="D339" s="187" t="s">
        <v>126</v>
      </c>
      <c r="E339" s="37"/>
      <c r="F339" s="188" t="s">
        <v>586</v>
      </c>
      <c r="G339" s="37"/>
      <c r="H339" s="37"/>
      <c r="I339" s="189"/>
      <c r="J339" s="37"/>
      <c r="K339" s="37"/>
      <c r="L339" s="40"/>
      <c r="M339" s="190"/>
      <c r="N339" s="191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126</v>
      </c>
      <c r="AU339" s="18" t="s">
        <v>82</v>
      </c>
    </row>
    <row r="340" spans="2:51" s="13" customFormat="1" ht="11.25">
      <c r="B340" s="192"/>
      <c r="C340" s="193"/>
      <c r="D340" s="194" t="s">
        <v>128</v>
      </c>
      <c r="E340" s="195" t="s">
        <v>19</v>
      </c>
      <c r="F340" s="196" t="s">
        <v>587</v>
      </c>
      <c r="G340" s="193"/>
      <c r="H340" s="197">
        <v>910</v>
      </c>
      <c r="I340" s="198"/>
      <c r="J340" s="193"/>
      <c r="K340" s="193"/>
      <c r="L340" s="199"/>
      <c r="M340" s="200"/>
      <c r="N340" s="201"/>
      <c r="O340" s="201"/>
      <c r="P340" s="201"/>
      <c r="Q340" s="201"/>
      <c r="R340" s="201"/>
      <c r="S340" s="201"/>
      <c r="T340" s="202"/>
      <c r="AT340" s="203" t="s">
        <v>128</v>
      </c>
      <c r="AU340" s="203" t="s">
        <v>82</v>
      </c>
      <c r="AV340" s="13" t="s">
        <v>82</v>
      </c>
      <c r="AW340" s="13" t="s">
        <v>33</v>
      </c>
      <c r="AX340" s="13" t="s">
        <v>80</v>
      </c>
      <c r="AY340" s="203" t="s">
        <v>117</v>
      </c>
    </row>
    <row r="341" spans="2:63" s="12" customFormat="1" ht="22.9" customHeight="1">
      <c r="B341" s="158"/>
      <c r="C341" s="159"/>
      <c r="D341" s="160" t="s">
        <v>71</v>
      </c>
      <c r="E341" s="172" t="s">
        <v>588</v>
      </c>
      <c r="F341" s="172" t="s">
        <v>589</v>
      </c>
      <c r="G341" s="159"/>
      <c r="H341" s="159"/>
      <c r="I341" s="162"/>
      <c r="J341" s="173">
        <f>BK341</f>
        <v>0</v>
      </c>
      <c r="K341" s="159"/>
      <c r="L341" s="164"/>
      <c r="M341" s="165"/>
      <c r="N341" s="166"/>
      <c r="O341" s="166"/>
      <c r="P341" s="167">
        <f>SUM(P342:P360)</f>
        <v>0</v>
      </c>
      <c r="Q341" s="166"/>
      <c r="R341" s="167">
        <f>SUM(R342:R360)</f>
        <v>0</v>
      </c>
      <c r="S341" s="166"/>
      <c r="T341" s="168">
        <f>SUM(T342:T360)</f>
        <v>0</v>
      </c>
      <c r="AR341" s="169" t="s">
        <v>80</v>
      </c>
      <c r="AT341" s="170" t="s">
        <v>71</v>
      </c>
      <c r="AU341" s="170" t="s">
        <v>80</v>
      </c>
      <c r="AY341" s="169" t="s">
        <v>117</v>
      </c>
      <c r="BK341" s="171">
        <f>SUM(BK342:BK360)</f>
        <v>0</v>
      </c>
    </row>
    <row r="342" spans="1:65" s="2" customFormat="1" ht="21.75" customHeight="1">
      <c r="A342" s="35"/>
      <c r="B342" s="36"/>
      <c r="C342" s="174" t="s">
        <v>590</v>
      </c>
      <c r="D342" s="174" t="s">
        <v>119</v>
      </c>
      <c r="E342" s="175" t="s">
        <v>591</v>
      </c>
      <c r="F342" s="176" t="s">
        <v>592</v>
      </c>
      <c r="G342" s="177" t="s">
        <v>308</v>
      </c>
      <c r="H342" s="178">
        <v>311.404</v>
      </c>
      <c r="I342" s="179"/>
      <c r="J342" s="180">
        <f>ROUND(I342*H342,2)</f>
        <v>0</v>
      </c>
      <c r="K342" s="176" t="s">
        <v>123</v>
      </c>
      <c r="L342" s="40"/>
      <c r="M342" s="181" t="s">
        <v>19</v>
      </c>
      <c r="N342" s="182" t="s">
        <v>43</v>
      </c>
      <c r="O342" s="65"/>
      <c r="P342" s="183">
        <f>O342*H342</f>
        <v>0</v>
      </c>
      <c r="Q342" s="183">
        <v>0</v>
      </c>
      <c r="R342" s="183">
        <f>Q342*H342</f>
        <v>0</v>
      </c>
      <c r="S342" s="183">
        <v>0</v>
      </c>
      <c r="T342" s="184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5" t="s">
        <v>124</v>
      </c>
      <c r="AT342" s="185" t="s">
        <v>119</v>
      </c>
      <c r="AU342" s="185" t="s">
        <v>82</v>
      </c>
      <c r="AY342" s="18" t="s">
        <v>117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18" t="s">
        <v>80</v>
      </c>
      <c r="BK342" s="186">
        <f>ROUND(I342*H342,2)</f>
        <v>0</v>
      </c>
      <c r="BL342" s="18" t="s">
        <v>124</v>
      </c>
      <c r="BM342" s="185" t="s">
        <v>593</v>
      </c>
    </row>
    <row r="343" spans="1:47" s="2" customFormat="1" ht="11.25">
      <c r="A343" s="35"/>
      <c r="B343" s="36"/>
      <c r="C343" s="37"/>
      <c r="D343" s="187" t="s">
        <v>126</v>
      </c>
      <c r="E343" s="37"/>
      <c r="F343" s="188" t="s">
        <v>594</v>
      </c>
      <c r="G343" s="37"/>
      <c r="H343" s="37"/>
      <c r="I343" s="189"/>
      <c r="J343" s="37"/>
      <c r="K343" s="37"/>
      <c r="L343" s="40"/>
      <c r="M343" s="190"/>
      <c r="N343" s="191"/>
      <c r="O343" s="65"/>
      <c r="P343" s="65"/>
      <c r="Q343" s="65"/>
      <c r="R343" s="65"/>
      <c r="S343" s="65"/>
      <c r="T343" s="6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126</v>
      </c>
      <c r="AU343" s="18" t="s">
        <v>82</v>
      </c>
    </row>
    <row r="344" spans="1:65" s="2" customFormat="1" ht="24.2" customHeight="1">
      <c r="A344" s="35"/>
      <c r="B344" s="36"/>
      <c r="C344" s="174" t="s">
        <v>595</v>
      </c>
      <c r="D344" s="174" t="s">
        <v>119</v>
      </c>
      <c r="E344" s="175" t="s">
        <v>596</v>
      </c>
      <c r="F344" s="176" t="s">
        <v>597</v>
      </c>
      <c r="G344" s="177" t="s">
        <v>308</v>
      </c>
      <c r="H344" s="178">
        <v>2802.636</v>
      </c>
      <c r="I344" s="179"/>
      <c r="J344" s="180">
        <f>ROUND(I344*H344,2)</f>
        <v>0</v>
      </c>
      <c r="K344" s="176" t="s">
        <v>123</v>
      </c>
      <c r="L344" s="40"/>
      <c r="M344" s="181" t="s">
        <v>19</v>
      </c>
      <c r="N344" s="182" t="s">
        <v>43</v>
      </c>
      <c r="O344" s="65"/>
      <c r="P344" s="183">
        <f>O344*H344</f>
        <v>0</v>
      </c>
      <c r="Q344" s="183">
        <v>0</v>
      </c>
      <c r="R344" s="183">
        <f>Q344*H344</f>
        <v>0</v>
      </c>
      <c r="S344" s="183">
        <v>0</v>
      </c>
      <c r="T344" s="18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5" t="s">
        <v>124</v>
      </c>
      <c r="AT344" s="185" t="s">
        <v>119</v>
      </c>
      <c r="AU344" s="185" t="s">
        <v>82</v>
      </c>
      <c r="AY344" s="18" t="s">
        <v>117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18" t="s">
        <v>80</v>
      </c>
      <c r="BK344" s="186">
        <f>ROUND(I344*H344,2)</f>
        <v>0</v>
      </c>
      <c r="BL344" s="18" t="s">
        <v>124</v>
      </c>
      <c r="BM344" s="185" t="s">
        <v>598</v>
      </c>
    </row>
    <row r="345" spans="1:47" s="2" customFormat="1" ht="11.25">
      <c r="A345" s="35"/>
      <c r="B345" s="36"/>
      <c r="C345" s="37"/>
      <c r="D345" s="187" t="s">
        <v>126</v>
      </c>
      <c r="E345" s="37"/>
      <c r="F345" s="188" t="s">
        <v>599</v>
      </c>
      <c r="G345" s="37"/>
      <c r="H345" s="37"/>
      <c r="I345" s="189"/>
      <c r="J345" s="37"/>
      <c r="K345" s="37"/>
      <c r="L345" s="40"/>
      <c r="M345" s="190"/>
      <c r="N345" s="191"/>
      <c r="O345" s="65"/>
      <c r="P345" s="65"/>
      <c r="Q345" s="65"/>
      <c r="R345" s="65"/>
      <c r="S345" s="65"/>
      <c r="T345" s="66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126</v>
      </c>
      <c r="AU345" s="18" t="s">
        <v>82</v>
      </c>
    </row>
    <row r="346" spans="2:51" s="13" customFormat="1" ht="11.25">
      <c r="B346" s="192"/>
      <c r="C346" s="193"/>
      <c r="D346" s="194" t="s">
        <v>128</v>
      </c>
      <c r="E346" s="193"/>
      <c r="F346" s="196" t="s">
        <v>600</v>
      </c>
      <c r="G346" s="193"/>
      <c r="H346" s="197">
        <v>2802.636</v>
      </c>
      <c r="I346" s="198"/>
      <c r="J346" s="193"/>
      <c r="K346" s="193"/>
      <c r="L346" s="199"/>
      <c r="M346" s="200"/>
      <c r="N346" s="201"/>
      <c r="O346" s="201"/>
      <c r="P346" s="201"/>
      <c r="Q346" s="201"/>
      <c r="R346" s="201"/>
      <c r="S346" s="201"/>
      <c r="T346" s="202"/>
      <c r="AT346" s="203" t="s">
        <v>128</v>
      </c>
      <c r="AU346" s="203" t="s">
        <v>82</v>
      </c>
      <c r="AV346" s="13" t="s">
        <v>82</v>
      </c>
      <c r="AW346" s="13" t="s">
        <v>4</v>
      </c>
      <c r="AX346" s="13" t="s">
        <v>80</v>
      </c>
      <c r="AY346" s="203" t="s">
        <v>117</v>
      </c>
    </row>
    <row r="347" spans="1:65" s="2" customFormat="1" ht="24.2" customHeight="1">
      <c r="A347" s="35"/>
      <c r="B347" s="36"/>
      <c r="C347" s="174" t="s">
        <v>601</v>
      </c>
      <c r="D347" s="174" t="s">
        <v>119</v>
      </c>
      <c r="E347" s="175" t="s">
        <v>602</v>
      </c>
      <c r="F347" s="176" t="s">
        <v>603</v>
      </c>
      <c r="G347" s="177" t="s">
        <v>308</v>
      </c>
      <c r="H347" s="178">
        <v>73.009</v>
      </c>
      <c r="I347" s="179"/>
      <c r="J347" s="180">
        <f>ROUND(I347*H347,2)</f>
        <v>0</v>
      </c>
      <c r="K347" s="176" t="s">
        <v>123</v>
      </c>
      <c r="L347" s="40"/>
      <c r="M347" s="181" t="s">
        <v>19</v>
      </c>
      <c r="N347" s="182" t="s">
        <v>43</v>
      </c>
      <c r="O347" s="65"/>
      <c r="P347" s="183">
        <f>O347*H347</f>
        <v>0</v>
      </c>
      <c r="Q347" s="183">
        <v>0</v>
      </c>
      <c r="R347" s="183">
        <f>Q347*H347</f>
        <v>0</v>
      </c>
      <c r="S347" s="183">
        <v>0</v>
      </c>
      <c r="T347" s="184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5" t="s">
        <v>124</v>
      </c>
      <c r="AT347" s="185" t="s">
        <v>119</v>
      </c>
      <c r="AU347" s="185" t="s">
        <v>82</v>
      </c>
      <c r="AY347" s="18" t="s">
        <v>117</v>
      </c>
      <c r="BE347" s="186">
        <f>IF(N347="základní",J347,0)</f>
        <v>0</v>
      </c>
      <c r="BF347" s="186">
        <f>IF(N347="snížená",J347,0)</f>
        <v>0</v>
      </c>
      <c r="BG347" s="186">
        <f>IF(N347="zákl. přenesená",J347,0)</f>
        <v>0</v>
      </c>
      <c r="BH347" s="186">
        <f>IF(N347="sníž. přenesená",J347,0)</f>
        <v>0</v>
      </c>
      <c r="BI347" s="186">
        <f>IF(N347="nulová",J347,0)</f>
        <v>0</v>
      </c>
      <c r="BJ347" s="18" t="s">
        <v>80</v>
      </c>
      <c r="BK347" s="186">
        <f>ROUND(I347*H347,2)</f>
        <v>0</v>
      </c>
      <c r="BL347" s="18" t="s">
        <v>124</v>
      </c>
      <c r="BM347" s="185" t="s">
        <v>604</v>
      </c>
    </row>
    <row r="348" spans="1:47" s="2" customFormat="1" ht="11.25">
      <c r="A348" s="35"/>
      <c r="B348" s="36"/>
      <c r="C348" s="37"/>
      <c r="D348" s="187" t="s">
        <v>126</v>
      </c>
      <c r="E348" s="37"/>
      <c r="F348" s="188" t="s">
        <v>605</v>
      </c>
      <c r="G348" s="37"/>
      <c r="H348" s="37"/>
      <c r="I348" s="189"/>
      <c r="J348" s="37"/>
      <c r="K348" s="37"/>
      <c r="L348" s="40"/>
      <c r="M348" s="190"/>
      <c r="N348" s="191"/>
      <c r="O348" s="65"/>
      <c r="P348" s="65"/>
      <c r="Q348" s="65"/>
      <c r="R348" s="65"/>
      <c r="S348" s="65"/>
      <c r="T348" s="66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126</v>
      </c>
      <c r="AU348" s="18" t="s">
        <v>82</v>
      </c>
    </row>
    <row r="349" spans="2:51" s="13" customFormat="1" ht="11.25">
      <c r="B349" s="192"/>
      <c r="C349" s="193"/>
      <c r="D349" s="194" t="s">
        <v>128</v>
      </c>
      <c r="E349" s="195" t="s">
        <v>19</v>
      </c>
      <c r="F349" s="196" t="s">
        <v>606</v>
      </c>
      <c r="G349" s="193"/>
      <c r="H349" s="197">
        <v>62.779</v>
      </c>
      <c r="I349" s="198"/>
      <c r="J349" s="193"/>
      <c r="K349" s="193"/>
      <c r="L349" s="199"/>
      <c r="M349" s="200"/>
      <c r="N349" s="201"/>
      <c r="O349" s="201"/>
      <c r="P349" s="201"/>
      <c r="Q349" s="201"/>
      <c r="R349" s="201"/>
      <c r="S349" s="201"/>
      <c r="T349" s="202"/>
      <c r="AT349" s="203" t="s">
        <v>128</v>
      </c>
      <c r="AU349" s="203" t="s">
        <v>82</v>
      </c>
      <c r="AV349" s="13" t="s">
        <v>82</v>
      </c>
      <c r="AW349" s="13" t="s">
        <v>33</v>
      </c>
      <c r="AX349" s="13" t="s">
        <v>72</v>
      </c>
      <c r="AY349" s="203" t="s">
        <v>117</v>
      </c>
    </row>
    <row r="350" spans="2:51" s="13" customFormat="1" ht="11.25">
      <c r="B350" s="192"/>
      <c r="C350" s="193"/>
      <c r="D350" s="194" t="s">
        <v>128</v>
      </c>
      <c r="E350" s="195" t="s">
        <v>19</v>
      </c>
      <c r="F350" s="196" t="s">
        <v>607</v>
      </c>
      <c r="G350" s="193"/>
      <c r="H350" s="197">
        <v>10.23</v>
      </c>
      <c r="I350" s="198"/>
      <c r="J350" s="193"/>
      <c r="K350" s="193"/>
      <c r="L350" s="199"/>
      <c r="M350" s="200"/>
      <c r="N350" s="201"/>
      <c r="O350" s="201"/>
      <c r="P350" s="201"/>
      <c r="Q350" s="201"/>
      <c r="R350" s="201"/>
      <c r="S350" s="201"/>
      <c r="T350" s="202"/>
      <c r="AT350" s="203" t="s">
        <v>128</v>
      </c>
      <c r="AU350" s="203" t="s">
        <v>82</v>
      </c>
      <c r="AV350" s="13" t="s">
        <v>82</v>
      </c>
      <c r="AW350" s="13" t="s">
        <v>33</v>
      </c>
      <c r="AX350" s="13" t="s">
        <v>72</v>
      </c>
      <c r="AY350" s="203" t="s">
        <v>117</v>
      </c>
    </row>
    <row r="351" spans="2:51" s="14" customFormat="1" ht="11.25">
      <c r="B351" s="214"/>
      <c r="C351" s="215"/>
      <c r="D351" s="194" t="s">
        <v>128</v>
      </c>
      <c r="E351" s="216" t="s">
        <v>19</v>
      </c>
      <c r="F351" s="217" t="s">
        <v>178</v>
      </c>
      <c r="G351" s="215"/>
      <c r="H351" s="218">
        <v>73.009</v>
      </c>
      <c r="I351" s="219"/>
      <c r="J351" s="215"/>
      <c r="K351" s="215"/>
      <c r="L351" s="220"/>
      <c r="M351" s="221"/>
      <c r="N351" s="222"/>
      <c r="O351" s="222"/>
      <c r="P351" s="222"/>
      <c r="Q351" s="222"/>
      <c r="R351" s="222"/>
      <c r="S351" s="222"/>
      <c r="T351" s="223"/>
      <c r="AT351" s="224" t="s">
        <v>128</v>
      </c>
      <c r="AU351" s="224" t="s">
        <v>82</v>
      </c>
      <c r="AV351" s="14" t="s">
        <v>124</v>
      </c>
      <c r="AW351" s="14" t="s">
        <v>33</v>
      </c>
      <c r="AX351" s="14" t="s">
        <v>80</v>
      </c>
      <c r="AY351" s="224" t="s">
        <v>117</v>
      </c>
    </row>
    <row r="352" spans="1:65" s="2" customFormat="1" ht="24.2" customHeight="1">
      <c r="A352" s="35"/>
      <c r="B352" s="36"/>
      <c r="C352" s="174" t="s">
        <v>608</v>
      </c>
      <c r="D352" s="174" t="s">
        <v>119</v>
      </c>
      <c r="E352" s="175" t="s">
        <v>609</v>
      </c>
      <c r="F352" s="176" t="s">
        <v>610</v>
      </c>
      <c r="G352" s="177" t="s">
        <v>308</v>
      </c>
      <c r="H352" s="178">
        <v>123.645</v>
      </c>
      <c r="I352" s="179"/>
      <c r="J352" s="180">
        <f>ROUND(I352*H352,2)</f>
        <v>0</v>
      </c>
      <c r="K352" s="176" t="s">
        <v>123</v>
      </c>
      <c r="L352" s="40"/>
      <c r="M352" s="181" t="s">
        <v>19</v>
      </c>
      <c r="N352" s="182" t="s">
        <v>43</v>
      </c>
      <c r="O352" s="65"/>
      <c r="P352" s="183">
        <f>O352*H352</f>
        <v>0</v>
      </c>
      <c r="Q352" s="183">
        <v>0</v>
      </c>
      <c r="R352" s="183">
        <f>Q352*H352</f>
        <v>0</v>
      </c>
      <c r="S352" s="183">
        <v>0</v>
      </c>
      <c r="T352" s="184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5" t="s">
        <v>124</v>
      </c>
      <c r="AT352" s="185" t="s">
        <v>119</v>
      </c>
      <c r="AU352" s="185" t="s">
        <v>82</v>
      </c>
      <c r="AY352" s="18" t="s">
        <v>117</v>
      </c>
      <c r="BE352" s="186">
        <f>IF(N352="základní",J352,0)</f>
        <v>0</v>
      </c>
      <c r="BF352" s="186">
        <f>IF(N352="snížená",J352,0)</f>
        <v>0</v>
      </c>
      <c r="BG352" s="186">
        <f>IF(N352="zákl. přenesená",J352,0)</f>
        <v>0</v>
      </c>
      <c r="BH352" s="186">
        <f>IF(N352="sníž. přenesená",J352,0)</f>
        <v>0</v>
      </c>
      <c r="BI352" s="186">
        <f>IF(N352="nulová",J352,0)</f>
        <v>0</v>
      </c>
      <c r="BJ352" s="18" t="s">
        <v>80</v>
      </c>
      <c r="BK352" s="186">
        <f>ROUND(I352*H352,2)</f>
        <v>0</v>
      </c>
      <c r="BL352" s="18" t="s">
        <v>124</v>
      </c>
      <c r="BM352" s="185" t="s">
        <v>611</v>
      </c>
    </row>
    <row r="353" spans="1:47" s="2" customFormat="1" ht="11.25">
      <c r="A353" s="35"/>
      <c r="B353" s="36"/>
      <c r="C353" s="37"/>
      <c r="D353" s="187" t="s">
        <v>126</v>
      </c>
      <c r="E353" s="37"/>
      <c r="F353" s="188" t="s">
        <v>612</v>
      </c>
      <c r="G353" s="37"/>
      <c r="H353" s="37"/>
      <c r="I353" s="189"/>
      <c r="J353" s="37"/>
      <c r="K353" s="37"/>
      <c r="L353" s="40"/>
      <c r="M353" s="190"/>
      <c r="N353" s="191"/>
      <c r="O353" s="65"/>
      <c r="P353" s="65"/>
      <c r="Q353" s="65"/>
      <c r="R353" s="65"/>
      <c r="S353" s="65"/>
      <c r="T353" s="66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126</v>
      </c>
      <c r="AU353" s="18" t="s">
        <v>82</v>
      </c>
    </row>
    <row r="354" spans="2:51" s="13" customFormat="1" ht="11.25">
      <c r="B354" s="192"/>
      <c r="C354" s="193"/>
      <c r="D354" s="194" t="s">
        <v>128</v>
      </c>
      <c r="E354" s="195" t="s">
        <v>19</v>
      </c>
      <c r="F354" s="196" t="s">
        <v>613</v>
      </c>
      <c r="G354" s="193"/>
      <c r="H354" s="197">
        <v>123.645</v>
      </c>
      <c r="I354" s="198"/>
      <c r="J354" s="193"/>
      <c r="K354" s="193"/>
      <c r="L354" s="199"/>
      <c r="M354" s="200"/>
      <c r="N354" s="201"/>
      <c r="O354" s="201"/>
      <c r="P354" s="201"/>
      <c r="Q354" s="201"/>
      <c r="R354" s="201"/>
      <c r="S354" s="201"/>
      <c r="T354" s="202"/>
      <c r="AT354" s="203" t="s">
        <v>128</v>
      </c>
      <c r="AU354" s="203" t="s">
        <v>82</v>
      </c>
      <c r="AV354" s="13" t="s">
        <v>82</v>
      </c>
      <c r="AW354" s="13" t="s">
        <v>33</v>
      </c>
      <c r="AX354" s="13" t="s">
        <v>80</v>
      </c>
      <c r="AY354" s="203" t="s">
        <v>117</v>
      </c>
    </row>
    <row r="355" spans="1:65" s="2" customFormat="1" ht="24.2" customHeight="1">
      <c r="A355" s="35"/>
      <c r="B355" s="36"/>
      <c r="C355" s="174" t="s">
        <v>614</v>
      </c>
      <c r="D355" s="174" t="s">
        <v>119</v>
      </c>
      <c r="E355" s="175" t="s">
        <v>615</v>
      </c>
      <c r="F355" s="176" t="s">
        <v>332</v>
      </c>
      <c r="G355" s="177" t="s">
        <v>308</v>
      </c>
      <c r="H355" s="178">
        <v>65.25</v>
      </c>
      <c r="I355" s="179"/>
      <c r="J355" s="180">
        <f>ROUND(I355*H355,2)</f>
        <v>0</v>
      </c>
      <c r="K355" s="176" t="s">
        <v>123</v>
      </c>
      <c r="L355" s="40"/>
      <c r="M355" s="181" t="s">
        <v>19</v>
      </c>
      <c r="N355" s="182" t="s">
        <v>43</v>
      </c>
      <c r="O355" s="65"/>
      <c r="P355" s="183">
        <f>O355*H355</f>
        <v>0</v>
      </c>
      <c r="Q355" s="183">
        <v>0</v>
      </c>
      <c r="R355" s="183">
        <f>Q355*H355</f>
        <v>0</v>
      </c>
      <c r="S355" s="183">
        <v>0</v>
      </c>
      <c r="T355" s="184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5" t="s">
        <v>124</v>
      </c>
      <c r="AT355" s="185" t="s">
        <v>119</v>
      </c>
      <c r="AU355" s="185" t="s">
        <v>82</v>
      </c>
      <c r="AY355" s="18" t="s">
        <v>117</v>
      </c>
      <c r="BE355" s="186">
        <f>IF(N355="základní",J355,0)</f>
        <v>0</v>
      </c>
      <c r="BF355" s="186">
        <f>IF(N355="snížená",J355,0)</f>
        <v>0</v>
      </c>
      <c r="BG355" s="186">
        <f>IF(N355="zákl. přenesená",J355,0)</f>
        <v>0</v>
      </c>
      <c r="BH355" s="186">
        <f>IF(N355="sníž. přenesená",J355,0)</f>
        <v>0</v>
      </c>
      <c r="BI355" s="186">
        <f>IF(N355="nulová",J355,0)</f>
        <v>0</v>
      </c>
      <c r="BJ355" s="18" t="s">
        <v>80</v>
      </c>
      <c r="BK355" s="186">
        <f>ROUND(I355*H355,2)</f>
        <v>0</v>
      </c>
      <c r="BL355" s="18" t="s">
        <v>124</v>
      </c>
      <c r="BM355" s="185" t="s">
        <v>616</v>
      </c>
    </row>
    <row r="356" spans="1:47" s="2" customFormat="1" ht="11.25">
      <c r="A356" s="35"/>
      <c r="B356" s="36"/>
      <c r="C356" s="37"/>
      <c r="D356" s="187" t="s">
        <v>126</v>
      </c>
      <c r="E356" s="37"/>
      <c r="F356" s="188" t="s">
        <v>617</v>
      </c>
      <c r="G356" s="37"/>
      <c r="H356" s="37"/>
      <c r="I356" s="189"/>
      <c r="J356" s="37"/>
      <c r="K356" s="37"/>
      <c r="L356" s="40"/>
      <c r="M356" s="190"/>
      <c r="N356" s="191"/>
      <c r="O356" s="65"/>
      <c r="P356" s="65"/>
      <c r="Q356" s="65"/>
      <c r="R356" s="65"/>
      <c r="S356" s="65"/>
      <c r="T356" s="66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126</v>
      </c>
      <c r="AU356" s="18" t="s">
        <v>82</v>
      </c>
    </row>
    <row r="357" spans="2:51" s="13" customFormat="1" ht="11.25">
      <c r="B357" s="192"/>
      <c r="C357" s="193"/>
      <c r="D357" s="194" t="s">
        <v>128</v>
      </c>
      <c r="E357" s="195" t="s">
        <v>19</v>
      </c>
      <c r="F357" s="196" t="s">
        <v>618</v>
      </c>
      <c r="G357" s="193"/>
      <c r="H357" s="197">
        <v>65.25</v>
      </c>
      <c r="I357" s="198"/>
      <c r="J357" s="193"/>
      <c r="K357" s="193"/>
      <c r="L357" s="199"/>
      <c r="M357" s="200"/>
      <c r="N357" s="201"/>
      <c r="O357" s="201"/>
      <c r="P357" s="201"/>
      <c r="Q357" s="201"/>
      <c r="R357" s="201"/>
      <c r="S357" s="201"/>
      <c r="T357" s="202"/>
      <c r="AT357" s="203" t="s">
        <v>128</v>
      </c>
      <c r="AU357" s="203" t="s">
        <v>82</v>
      </c>
      <c r="AV357" s="13" t="s">
        <v>82</v>
      </c>
      <c r="AW357" s="13" t="s">
        <v>33</v>
      </c>
      <c r="AX357" s="13" t="s">
        <v>80</v>
      </c>
      <c r="AY357" s="203" t="s">
        <v>117</v>
      </c>
    </row>
    <row r="358" spans="1:65" s="2" customFormat="1" ht="24.2" customHeight="1">
      <c r="A358" s="35"/>
      <c r="B358" s="36"/>
      <c r="C358" s="174" t="s">
        <v>619</v>
      </c>
      <c r="D358" s="174" t="s">
        <v>119</v>
      </c>
      <c r="E358" s="175" t="s">
        <v>620</v>
      </c>
      <c r="F358" s="176" t="s">
        <v>621</v>
      </c>
      <c r="G358" s="177" t="s">
        <v>308</v>
      </c>
      <c r="H358" s="178">
        <v>49.5</v>
      </c>
      <c r="I358" s="179"/>
      <c r="J358" s="180">
        <f>ROUND(I358*H358,2)</f>
        <v>0</v>
      </c>
      <c r="K358" s="176" t="s">
        <v>123</v>
      </c>
      <c r="L358" s="40"/>
      <c r="M358" s="181" t="s">
        <v>19</v>
      </c>
      <c r="N358" s="182" t="s">
        <v>43</v>
      </c>
      <c r="O358" s="65"/>
      <c r="P358" s="183">
        <f>O358*H358</f>
        <v>0</v>
      </c>
      <c r="Q358" s="183">
        <v>0</v>
      </c>
      <c r="R358" s="183">
        <f>Q358*H358</f>
        <v>0</v>
      </c>
      <c r="S358" s="183">
        <v>0</v>
      </c>
      <c r="T358" s="184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5" t="s">
        <v>124</v>
      </c>
      <c r="AT358" s="185" t="s">
        <v>119</v>
      </c>
      <c r="AU358" s="185" t="s">
        <v>82</v>
      </c>
      <c r="AY358" s="18" t="s">
        <v>117</v>
      </c>
      <c r="BE358" s="186">
        <f>IF(N358="základní",J358,0)</f>
        <v>0</v>
      </c>
      <c r="BF358" s="186">
        <f>IF(N358="snížená",J358,0)</f>
        <v>0</v>
      </c>
      <c r="BG358" s="186">
        <f>IF(N358="zákl. přenesená",J358,0)</f>
        <v>0</v>
      </c>
      <c r="BH358" s="186">
        <f>IF(N358="sníž. přenesená",J358,0)</f>
        <v>0</v>
      </c>
      <c r="BI358" s="186">
        <f>IF(N358="nulová",J358,0)</f>
        <v>0</v>
      </c>
      <c r="BJ358" s="18" t="s">
        <v>80</v>
      </c>
      <c r="BK358" s="186">
        <f>ROUND(I358*H358,2)</f>
        <v>0</v>
      </c>
      <c r="BL358" s="18" t="s">
        <v>124</v>
      </c>
      <c r="BM358" s="185" t="s">
        <v>622</v>
      </c>
    </row>
    <row r="359" spans="1:47" s="2" customFormat="1" ht="11.25">
      <c r="A359" s="35"/>
      <c r="B359" s="36"/>
      <c r="C359" s="37"/>
      <c r="D359" s="187" t="s">
        <v>126</v>
      </c>
      <c r="E359" s="37"/>
      <c r="F359" s="188" t="s">
        <v>623</v>
      </c>
      <c r="G359" s="37"/>
      <c r="H359" s="37"/>
      <c r="I359" s="189"/>
      <c r="J359" s="37"/>
      <c r="K359" s="37"/>
      <c r="L359" s="40"/>
      <c r="M359" s="190"/>
      <c r="N359" s="191"/>
      <c r="O359" s="65"/>
      <c r="P359" s="65"/>
      <c r="Q359" s="65"/>
      <c r="R359" s="65"/>
      <c r="S359" s="65"/>
      <c r="T359" s="66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8" t="s">
        <v>126</v>
      </c>
      <c r="AU359" s="18" t="s">
        <v>82</v>
      </c>
    </row>
    <row r="360" spans="2:51" s="13" customFormat="1" ht="11.25">
      <c r="B360" s="192"/>
      <c r="C360" s="193"/>
      <c r="D360" s="194" t="s">
        <v>128</v>
      </c>
      <c r="E360" s="195" t="s">
        <v>19</v>
      </c>
      <c r="F360" s="196" t="s">
        <v>624</v>
      </c>
      <c r="G360" s="193"/>
      <c r="H360" s="197">
        <v>49.5</v>
      </c>
      <c r="I360" s="198"/>
      <c r="J360" s="193"/>
      <c r="K360" s="193"/>
      <c r="L360" s="199"/>
      <c r="M360" s="200"/>
      <c r="N360" s="201"/>
      <c r="O360" s="201"/>
      <c r="P360" s="201"/>
      <c r="Q360" s="201"/>
      <c r="R360" s="201"/>
      <c r="S360" s="201"/>
      <c r="T360" s="202"/>
      <c r="AT360" s="203" t="s">
        <v>128</v>
      </c>
      <c r="AU360" s="203" t="s">
        <v>82</v>
      </c>
      <c r="AV360" s="13" t="s">
        <v>82</v>
      </c>
      <c r="AW360" s="13" t="s">
        <v>33</v>
      </c>
      <c r="AX360" s="13" t="s">
        <v>80</v>
      </c>
      <c r="AY360" s="203" t="s">
        <v>117</v>
      </c>
    </row>
    <row r="361" spans="2:63" s="12" customFormat="1" ht="22.9" customHeight="1">
      <c r="B361" s="158"/>
      <c r="C361" s="159"/>
      <c r="D361" s="160" t="s">
        <v>71</v>
      </c>
      <c r="E361" s="172" t="s">
        <v>625</v>
      </c>
      <c r="F361" s="172" t="s">
        <v>626</v>
      </c>
      <c r="G361" s="159"/>
      <c r="H361" s="159"/>
      <c r="I361" s="162"/>
      <c r="J361" s="173">
        <f>BK361</f>
        <v>0</v>
      </c>
      <c r="K361" s="159"/>
      <c r="L361" s="164"/>
      <c r="M361" s="165"/>
      <c r="N361" s="166"/>
      <c r="O361" s="166"/>
      <c r="P361" s="167">
        <f>SUM(P362:P363)</f>
        <v>0</v>
      </c>
      <c r="Q361" s="166"/>
      <c r="R361" s="167">
        <f>SUM(R362:R363)</f>
        <v>0</v>
      </c>
      <c r="S361" s="166"/>
      <c r="T361" s="168">
        <f>SUM(T362:T363)</f>
        <v>0</v>
      </c>
      <c r="AR361" s="169" t="s">
        <v>80</v>
      </c>
      <c r="AT361" s="170" t="s">
        <v>71</v>
      </c>
      <c r="AU361" s="170" t="s">
        <v>80</v>
      </c>
      <c r="AY361" s="169" t="s">
        <v>117</v>
      </c>
      <c r="BK361" s="171">
        <f>SUM(BK362:BK363)</f>
        <v>0</v>
      </c>
    </row>
    <row r="362" spans="1:65" s="2" customFormat="1" ht="16.5" customHeight="1">
      <c r="A362" s="35"/>
      <c r="B362" s="36"/>
      <c r="C362" s="174" t="s">
        <v>627</v>
      </c>
      <c r="D362" s="174" t="s">
        <v>119</v>
      </c>
      <c r="E362" s="175" t="s">
        <v>628</v>
      </c>
      <c r="F362" s="176" t="s">
        <v>629</v>
      </c>
      <c r="G362" s="177" t="s">
        <v>308</v>
      </c>
      <c r="H362" s="178">
        <v>104.531</v>
      </c>
      <c r="I362" s="179"/>
      <c r="J362" s="180">
        <f>ROUND(I362*H362,2)</f>
        <v>0</v>
      </c>
      <c r="K362" s="176" t="s">
        <v>123</v>
      </c>
      <c r="L362" s="40"/>
      <c r="M362" s="181" t="s">
        <v>19</v>
      </c>
      <c r="N362" s="182" t="s">
        <v>43</v>
      </c>
      <c r="O362" s="65"/>
      <c r="P362" s="183">
        <f>O362*H362</f>
        <v>0</v>
      </c>
      <c r="Q362" s="183">
        <v>0</v>
      </c>
      <c r="R362" s="183">
        <f>Q362*H362</f>
        <v>0</v>
      </c>
      <c r="S362" s="183">
        <v>0</v>
      </c>
      <c r="T362" s="184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5" t="s">
        <v>124</v>
      </c>
      <c r="AT362" s="185" t="s">
        <v>119</v>
      </c>
      <c r="AU362" s="185" t="s">
        <v>82</v>
      </c>
      <c r="AY362" s="18" t="s">
        <v>117</v>
      </c>
      <c r="BE362" s="186">
        <f>IF(N362="základní",J362,0)</f>
        <v>0</v>
      </c>
      <c r="BF362" s="186">
        <f>IF(N362="snížená",J362,0)</f>
        <v>0</v>
      </c>
      <c r="BG362" s="186">
        <f>IF(N362="zákl. přenesená",J362,0)</f>
        <v>0</v>
      </c>
      <c r="BH362" s="186">
        <f>IF(N362="sníž. přenesená",J362,0)</f>
        <v>0</v>
      </c>
      <c r="BI362" s="186">
        <f>IF(N362="nulová",J362,0)</f>
        <v>0</v>
      </c>
      <c r="BJ362" s="18" t="s">
        <v>80</v>
      </c>
      <c r="BK362" s="186">
        <f>ROUND(I362*H362,2)</f>
        <v>0</v>
      </c>
      <c r="BL362" s="18" t="s">
        <v>124</v>
      </c>
      <c r="BM362" s="185" t="s">
        <v>630</v>
      </c>
    </row>
    <row r="363" spans="1:47" s="2" customFormat="1" ht="11.25">
      <c r="A363" s="35"/>
      <c r="B363" s="36"/>
      <c r="C363" s="37"/>
      <c r="D363" s="187" t="s">
        <v>126</v>
      </c>
      <c r="E363" s="37"/>
      <c r="F363" s="188" t="s">
        <v>631</v>
      </c>
      <c r="G363" s="37"/>
      <c r="H363" s="37"/>
      <c r="I363" s="189"/>
      <c r="J363" s="37"/>
      <c r="K363" s="37"/>
      <c r="L363" s="40"/>
      <c r="M363" s="236"/>
      <c r="N363" s="237"/>
      <c r="O363" s="238"/>
      <c r="P363" s="238"/>
      <c r="Q363" s="238"/>
      <c r="R363" s="238"/>
      <c r="S363" s="238"/>
      <c r="T363" s="239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126</v>
      </c>
      <c r="AU363" s="18" t="s">
        <v>82</v>
      </c>
    </row>
    <row r="364" spans="1:31" s="2" customFormat="1" ht="6.95" customHeight="1">
      <c r="A364" s="35"/>
      <c r="B364" s="48"/>
      <c r="C364" s="49"/>
      <c r="D364" s="49"/>
      <c r="E364" s="49"/>
      <c r="F364" s="49"/>
      <c r="G364" s="49"/>
      <c r="H364" s="49"/>
      <c r="I364" s="49"/>
      <c r="J364" s="49"/>
      <c r="K364" s="49"/>
      <c r="L364" s="40"/>
      <c r="M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</row>
  </sheetData>
  <sheetProtection algorithmName="SHA-512" hashValue="wdNV54HZpwAaNEzYjUj6g1vE1KPXDTtOoWfjTX9EZDWULBr12bLoVneWtzrlF9sApomtSXZvC0+qOzkHzSMBqQ==" saltValue="SE76+z2UYWLREdy9R3oFyeJESqA3/Z/Ew0zZmMOqp9ub+pX+zYPnay47edJTPbm9DeGwftVT8/J/PKfrony9SQ==" spinCount="100000" sheet="1" objects="1" scenarios="1" formatColumns="0" formatRows="0" autoFilter="0"/>
  <autoFilter ref="C87:K36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3_01/113107222"/>
    <hyperlink ref="F95" r:id="rId2" display="https://podminky.urs.cz/item/CS_URS_2023_01/113107242"/>
    <hyperlink ref="F98" r:id="rId3" display="https://podminky.urs.cz/item/CS_URS_2023_01/131212532"/>
    <hyperlink ref="F102" r:id="rId4" display="https://podminky.urs.cz/item/CS_URS_2023_01/153211006"/>
    <hyperlink ref="F107" r:id="rId5" display="https://podminky.urs.cz/item/CS_URS_2023_01/153271122"/>
    <hyperlink ref="F110" r:id="rId6" display="https://podminky.urs.cz/item/CS_URS_2023_01/153273123"/>
    <hyperlink ref="F113" r:id="rId7" display="https://podminky.urs.cz/item/CS_URS_2023_01/153811112"/>
    <hyperlink ref="F124" r:id="rId8" display="https://podminky.urs.cz/item/CS_URS_2023_01/155211112"/>
    <hyperlink ref="F128" r:id="rId9" display="https://podminky.urs.cz/item/CS_URS_2023_01/155211122"/>
    <hyperlink ref="F132" r:id="rId10" display="https://podminky.urs.cz/item/CS_URS_2023_01/155211311"/>
    <hyperlink ref="F137" r:id="rId11" display="https://podminky.urs.cz/item/CS_URS_2023_01/155212114"/>
    <hyperlink ref="F141" r:id="rId12" display="https://podminky.urs.cz/item/CS_URS_2023_01/155212354"/>
    <hyperlink ref="F154" r:id="rId13" display="https://podminky.urs.cz/item/CS_URS_2023_01/155213511"/>
    <hyperlink ref="F157" r:id="rId14" display="https://podminky.urs.cz/item/CS_URS_2023_01/155214111"/>
    <hyperlink ref="F163" r:id="rId15" display="https://podminky.urs.cz/item/CS_URS_2023_01/155214112"/>
    <hyperlink ref="F168" r:id="rId16" display="https://podminky.urs.cz/item/CS_URS_2023_01/155214212"/>
    <hyperlink ref="F172" r:id="rId17" display="https://podminky.urs.cz/item/CS_URS_2023_01/162301501"/>
    <hyperlink ref="F175" r:id="rId18" display="https://podminky.urs.cz/item/CS_URS_2023_01/162301981"/>
    <hyperlink ref="F179" r:id="rId19" display="https://podminky.urs.cz/item/CS_URS_2023_01/167151102"/>
    <hyperlink ref="F182" r:id="rId20" display="https://podminky.urs.cz/item/CS_URS_2023_01/167151103"/>
    <hyperlink ref="F185" r:id="rId21" display="https://podminky.urs.cz/item/CS_URS_2023_01/181951112"/>
    <hyperlink ref="F189" r:id="rId22" display="https://podminky.urs.cz/item/CS_URS_2023_01/162751117"/>
    <hyperlink ref="F192" r:id="rId23" display="https://podminky.urs.cz/item/CS_URS_2023_01/162751137"/>
    <hyperlink ref="F195" r:id="rId24" display="https://podminky.urs.cz/item/CS_URS_2023_01/162751157"/>
    <hyperlink ref="F204" r:id="rId25" display="https://podminky.urs.cz/item/CS_URS_2023_01/171201231"/>
    <hyperlink ref="F209" r:id="rId26" display="https://podminky.urs.cz/item/CS_URS_2023_01/274321118"/>
    <hyperlink ref="F212" r:id="rId27" display="https://podminky.urs.cz/item/CS_URS_2023_01/274321191"/>
    <hyperlink ref="F214" r:id="rId28" display="https://podminky.urs.cz/item/CS_URS_2023_01/274354111"/>
    <hyperlink ref="F217" r:id="rId29" display="https://podminky.urs.cz/item/CS_URS_2023_01/274354211"/>
    <hyperlink ref="F219" r:id="rId30" display="https://podminky.urs.cz/item/CS_URS_2023_01/274361116"/>
    <hyperlink ref="F222" r:id="rId31" display="https://podminky.urs.cz/item/CS_URS_2023_01/275313611"/>
    <hyperlink ref="F225" r:id="rId32" display="https://podminky.urs.cz/item/CS_URS_2023_01/281604111"/>
    <hyperlink ref="F241" r:id="rId33" display="https://podminky.urs.cz/item/CS_URS_2023_01/317321018"/>
    <hyperlink ref="F245" r:id="rId34" display="https://podminky.urs.cz/item/CS_URS_2023_01/317353111"/>
    <hyperlink ref="F248" r:id="rId35" display="https://podminky.urs.cz/item/CS_URS_2023_01/317353112"/>
    <hyperlink ref="F250" r:id="rId36" display="https://podminky.urs.cz/item/CS_URS_2023_01/317361016"/>
    <hyperlink ref="F254" r:id="rId37" display="https://podminky.urs.cz/item/CS_URS_2023_01/451315114"/>
    <hyperlink ref="F258" r:id="rId38" display="https://podminky.urs.cz/item/CS_URS_2023_01/564851011"/>
    <hyperlink ref="F260" r:id="rId39" display="https://podminky.urs.cz/item/CS_URS_2023_01/596211112"/>
    <hyperlink ref="F267" r:id="rId40" display="https://podminky.urs.cz/item/CS_URS_2023_01/931992121"/>
    <hyperlink ref="F272" r:id="rId41" display="https://podminky.urs.cz/item/CS_URS_2023_01/931994142"/>
    <hyperlink ref="F277" r:id="rId42" display="https://podminky.urs.cz/item/CS_URS_2023_01/941111111"/>
    <hyperlink ref="F280" r:id="rId43" display="https://podminky.urs.cz/item/CS_URS_2023_01/941111211"/>
    <hyperlink ref="F283" r:id="rId44" display="https://podminky.urs.cz/item/CS_URS_2023_01/941111811"/>
    <hyperlink ref="F285" r:id="rId45" display="https://podminky.urs.cz/item/CS_URS_2023_01/941121111"/>
    <hyperlink ref="F287" r:id="rId46" display="https://podminky.urs.cz/item/CS_URS_2023_01/941121211"/>
    <hyperlink ref="F290" r:id="rId47" display="https://podminky.urs.cz/item/CS_URS_2023_01/941121811"/>
    <hyperlink ref="F292" r:id="rId48" display="https://podminky.urs.cz/item/CS_URS_2023_01/942322111"/>
    <hyperlink ref="F294" r:id="rId49" display="https://podminky.urs.cz/item/CS_URS_2023_01/942322211"/>
    <hyperlink ref="F297" r:id="rId50" display="https://podminky.urs.cz/item/CS_URS_2023_01/942322811"/>
    <hyperlink ref="F299" r:id="rId51" display="https://podminky.urs.cz/item/CS_URS_2023_01/961055111"/>
    <hyperlink ref="F303" r:id="rId52" display="https://podminky.urs.cz/item/CS_URS_2023_01/962052211"/>
    <hyperlink ref="F307" r:id="rId53" display="https://podminky.urs.cz/item/CS_URS_2023_01/985111212"/>
    <hyperlink ref="F311" r:id="rId54" display="https://podminky.urs.cz/item/CS_URS_2023_01/985112132"/>
    <hyperlink ref="F315" r:id="rId55" display="https://podminky.urs.cz/item/CS_URS_2023_01/985131111"/>
    <hyperlink ref="F322" r:id="rId56" display="https://podminky.urs.cz/item/CS_URS_2023_01/985331113"/>
    <hyperlink ref="F328" r:id="rId57" display="https://podminky.urs.cz/item/CS_URS_2023_01/985511113"/>
    <hyperlink ref="F331" r:id="rId58" display="https://podminky.urs.cz/item/CS_URS_2023_01/985511119"/>
    <hyperlink ref="F334" r:id="rId59" display="https://podminky.urs.cz/item/CS_URS_2023_01/985513111"/>
    <hyperlink ref="F336" r:id="rId60" display="https://podminky.urs.cz/item/CS_URS_2023_01/985562111"/>
    <hyperlink ref="F339" r:id="rId61" display="https://podminky.urs.cz/item/CS_URS_2023_01/985564124"/>
    <hyperlink ref="F343" r:id="rId62" display="https://podminky.urs.cz/item/CS_URS_2023_01/997013501"/>
    <hyperlink ref="F345" r:id="rId63" display="https://podminky.urs.cz/item/CS_URS_2023_01/997013509"/>
    <hyperlink ref="F348" r:id="rId64" display="https://podminky.urs.cz/item/CS_URS_2023_01/997013861"/>
    <hyperlink ref="F353" r:id="rId65" display="https://podminky.urs.cz/item/CS_URS_2023_01/997013862"/>
    <hyperlink ref="F356" r:id="rId66" display="https://podminky.urs.cz/item/CS_URS_2023_01/997013873"/>
    <hyperlink ref="F359" r:id="rId67" display="https://podminky.urs.cz/item/CS_URS_2023_01/997221875"/>
    <hyperlink ref="F363" r:id="rId68" display="https://podminky.urs.cz/item/CS_URS_2023_01/998004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18" t="s">
        <v>85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>
      <c r="B4" s="21"/>
      <c r="D4" s="104" t="s">
        <v>86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Bílina, Sanace skalního masivu v Teplické ulici - aktualizace PD_revize 2</v>
      </c>
      <c r="F7" s="366"/>
      <c r="G7" s="366"/>
      <c r="H7" s="366"/>
      <c r="L7" s="21"/>
    </row>
    <row r="8" spans="1:31" s="2" customFormat="1" ht="12" customHeight="1">
      <c r="A8" s="35"/>
      <c r="B8" s="40"/>
      <c r="C8" s="35"/>
      <c r="D8" s="106" t="s">
        <v>87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632</v>
      </c>
      <c r="F9" s="368"/>
      <c r="G9" s="368"/>
      <c r="H9" s="368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28. 4. 2023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1" t="s">
        <v>19</v>
      </c>
      <c r="F27" s="371"/>
      <c r="G27" s="371"/>
      <c r="H27" s="37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ROUND(J84,2)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ROUND((SUM(BE84:BE130)),2)</f>
        <v>0</v>
      </c>
      <c r="G33" s="35"/>
      <c r="H33" s="35"/>
      <c r="I33" s="119">
        <v>0.21</v>
      </c>
      <c r="J33" s="118">
        <f>ROUND(((SUM(BE84:BE130))*I33),2)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ROUND((SUM(BF84:BF130)),2)</f>
        <v>0</v>
      </c>
      <c r="G34" s="35"/>
      <c r="H34" s="35"/>
      <c r="I34" s="119">
        <v>0.15</v>
      </c>
      <c r="J34" s="118">
        <f>ROUND(((SUM(BF84:BF130))*I34),2)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ROUND((SUM(BG84:BG130)),2)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ROUND((SUM(BH84:BH130)),2)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ROUND((SUM(BI84:BI130)),2)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2" t="str">
        <f>E7</f>
        <v>Bílina, Sanace skalního masivu v Teplické ulici - aktualizace PD_revize 2</v>
      </c>
      <c r="F48" s="373"/>
      <c r="G48" s="373"/>
      <c r="H48" s="373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87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4" t="str">
        <f>E9</f>
        <v>VON - Vedlejší a ostatní náklady</v>
      </c>
      <c r="F50" s="374"/>
      <c r="G50" s="374"/>
      <c r="H50" s="374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Teplická ulice</v>
      </c>
      <c r="G52" s="37"/>
      <c r="H52" s="37"/>
      <c r="I52" s="30" t="s">
        <v>23</v>
      </c>
      <c r="J52" s="60" t="str">
        <f>IF(J12="","",J12)</f>
        <v>28. 4. 2023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Městský úřad Bílina</v>
      </c>
      <c r="G54" s="37"/>
      <c r="H54" s="37"/>
      <c r="I54" s="30" t="s">
        <v>31</v>
      </c>
      <c r="J54" s="33" t="str">
        <f>E21</f>
        <v>AZ Consult spol. s 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Dagmar Sedláčková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90</v>
      </c>
      <c r="D57" s="132"/>
      <c r="E57" s="132"/>
      <c r="F57" s="132"/>
      <c r="G57" s="132"/>
      <c r="H57" s="132"/>
      <c r="I57" s="132"/>
      <c r="J57" s="133" t="s">
        <v>91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J84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92</v>
      </c>
    </row>
    <row r="60" spans="2:12" s="9" customFormat="1" ht="24.95" customHeight="1">
      <c r="B60" s="135"/>
      <c r="C60" s="136"/>
      <c r="D60" s="137" t="s">
        <v>633</v>
      </c>
      <c r="E60" s="138"/>
      <c r="F60" s="138"/>
      <c r="G60" s="138"/>
      <c r="H60" s="138"/>
      <c r="I60" s="138"/>
      <c r="J60" s="139">
        <f>J85</f>
        <v>0</v>
      </c>
      <c r="K60" s="136"/>
      <c r="L60" s="140"/>
    </row>
    <row r="61" spans="2:12" s="10" customFormat="1" ht="19.9" customHeight="1">
      <c r="B61" s="141"/>
      <c r="C61" s="142"/>
      <c r="D61" s="143" t="s">
        <v>634</v>
      </c>
      <c r="E61" s="144"/>
      <c r="F61" s="144"/>
      <c r="G61" s="144"/>
      <c r="H61" s="144"/>
      <c r="I61" s="144"/>
      <c r="J61" s="145">
        <f>J86</f>
        <v>0</v>
      </c>
      <c r="K61" s="142"/>
      <c r="L61" s="146"/>
    </row>
    <row r="62" spans="2:12" s="10" customFormat="1" ht="19.9" customHeight="1">
      <c r="B62" s="141"/>
      <c r="C62" s="142"/>
      <c r="D62" s="143" t="s">
        <v>635</v>
      </c>
      <c r="E62" s="144"/>
      <c r="F62" s="144"/>
      <c r="G62" s="144"/>
      <c r="H62" s="144"/>
      <c r="I62" s="144"/>
      <c r="J62" s="145">
        <f>J102</f>
        <v>0</v>
      </c>
      <c r="K62" s="142"/>
      <c r="L62" s="146"/>
    </row>
    <row r="63" spans="2:12" s="10" customFormat="1" ht="19.9" customHeight="1">
      <c r="B63" s="141"/>
      <c r="C63" s="142"/>
      <c r="D63" s="143" t="s">
        <v>636</v>
      </c>
      <c r="E63" s="144"/>
      <c r="F63" s="144"/>
      <c r="G63" s="144"/>
      <c r="H63" s="144"/>
      <c r="I63" s="144"/>
      <c r="J63" s="145">
        <f>J121</f>
        <v>0</v>
      </c>
      <c r="K63" s="142"/>
      <c r="L63" s="146"/>
    </row>
    <row r="64" spans="2:12" s="10" customFormat="1" ht="19.9" customHeight="1">
      <c r="B64" s="141"/>
      <c r="C64" s="142"/>
      <c r="D64" s="143" t="s">
        <v>637</v>
      </c>
      <c r="E64" s="144"/>
      <c r="F64" s="144"/>
      <c r="G64" s="144"/>
      <c r="H64" s="144"/>
      <c r="I64" s="144"/>
      <c r="J64" s="145">
        <f>J129</f>
        <v>0</v>
      </c>
      <c r="K64" s="142"/>
      <c r="L64" s="146"/>
    </row>
    <row r="65" spans="1:31" s="2" customFormat="1" ht="21.7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6.95" customHeight="1">
      <c r="A66" s="35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107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pans="1:31" s="2" customFormat="1" ht="6.95" customHeight="1">
      <c r="A70" s="35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24.95" customHeight="1">
      <c r="A71" s="35"/>
      <c r="B71" s="36"/>
      <c r="C71" s="24" t="s">
        <v>102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16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372" t="str">
        <f>E7</f>
        <v>Bílina, Sanace skalního masivu v Teplické ulici - aktualizace PD_revize 2</v>
      </c>
      <c r="F74" s="373"/>
      <c r="G74" s="373"/>
      <c r="H74" s="373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87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44" t="str">
        <f>E9</f>
        <v>VON - Vedlejší a ostatní náklady</v>
      </c>
      <c r="F76" s="374"/>
      <c r="G76" s="374"/>
      <c r="H76" s="374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21</v>
      </c>
      <c r="D78" s="37"/>
      <c r="E78" s="37"/>
      <c r="F78" s="28" t="str">
        <f>F12</f>
        <v>Teplická ulice</v>
      </c>
      <c r="G78" s="37"/>
      <c r="H78" s="37"/>
      <c r="I78" s="30" t="s">
        <v>23</v>
      </c>
      <c r="J78" s="60" t="str">
        <f>IF(J12="","",J12)</f>
        <v>28. 4. 2023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5.7" customHeight="1">
      <c r="A80" s="35"/>
      <c r="B80" s="36"/>
      <c r="C80" s="30" t="s">
        <v>25</v>
      </c>
      <c r="D80" s="37"/>
      <c r="E80" s="37"/>
      <c r="F80" s="28" t="str">
        <f>E15</f>
        <v>Městský úřad Bílina</v>
      </c>
      <c r="G80" s="37"/>
      <c r="H80" s="37"/>
      <c r="I80" s="30" t="s">
        <v>31</v>
      </c>
      <c r="J80" s="33" t="str">
        <f>E21</f>
        <v>AZ Consult spol. s r.o.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5.2" customHeight="1">
      <c r="A81" s="35"/>
      <c r="B81" s="36"/>
      <c r="C81" s="30" t="s">
        <v>29</v>
      </c>
      <c r="D81" s="37"/>
      <c r="E81" s="37"/>
      <c r="F81" s="28" t="str">
        <f>IF(E18="","",E18)</f>
        <v>Vyplň údaj</v>
      </c>
      <c r="G81" s="37"/>
      <c r="H81" s="37"/>
      <c r="I81" s="30" t="s">
        <v>34</v>
      </c>
      <c r="J81" s="33" t="str">
        <f>E24</f>
        <v>Dagmar Sedláčková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0.3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1" customFormat="1" ht="29.25" customHeight="1">
      <c r="A83" s="147"/>
      <c r="B83" s="148"/>
      <c r="C83" s="149" t="s">
        <v>103</v>
      </c>
      <c r="D83" s="150" t="s">
        <v>57</v>
      </c>
      <c r="E83" s="150" t="s">
        <v>53</v>
      </c>
      <c r="F83" s="150" t="s">
        <v>54</v>
      </c>
      <c r="G83" s="150" t="s">
        <v>104</v>
      </c>
      <c r="H83" s="150" t="s">
        <v>105</v>
      </c>
      <c r="I83" s="150" t="s">
        <v>106</v>
      </c>
      <c r="J83" s="150" t="s">
        <v>91</v>
      </c>
      <c r="K83" s="151" t="s">
        <v>107</v>
      </c>
      <c r="L83" s="152"/>
      <c r="M83" s="69" t="s">
        <v>19</v>
      </c>
      <c r="N83" s="70" t="s">
        <v>42</v>
      </c>
      <c r="O83" s="70" t="s">
        <v>108</v>
      </c>
      <c r="P83" s="70" t="s">
        <v>109</v>
      </c>
      <c r="Q83" s="70" t="s">
        <v>110</v>
      </c>
      <c r="R83" s="70" t="s">
        <v>111</v>
      </c>
      <c r="S83" s="70" t="s">
        <v>112</v>
      </c>
      <c r="T83" s="71" t="s">
        <v>113</v>
      </c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</row>
    <row r="84" spans="1:63" s="2" customFormat="1" ht="22.9" customHeight="1">
      <c r="A84" s="35"/>
      <c r="B84" s="36"/>
      <c r="C84" s="76" t="s">
        <v>114</v>
      </c>
      <c r="D84" s="37"/>
      <c r="E84" s="37"/>
      <c r="F84" s="37"/>
      <c r="G84" s="37"/>
      <c r="H84" s="37"/>
      <c r="I84" s="37"/>
      <c r="J84" s="153">
        <f>BK84</f>
        <v>0</v>
      </c>
      <c r="K84" s="37"/>
      <c r="L84" s="40"/>
      <c r="M84" s="72"/>
      <c r="N84" s="154"/>
      <c r="O84" s="73"/>
      <c r="P84" s="155">
        <f>P85</f>
        <v>0</v>
      </c>
      <c r="Q84" s="73"/>
      <c r="R84" s="155">
        <f>R85</f>
        <v>0</v>
      </c>
      <c r="S84" s="73"/>
      <c r="T84" s="156">
        <f>T85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T84" s="18" t="s">
        <v>71</v>
      </c>
      <c r="AU84" s="18" t="s">
        <v>92</v>
      </c>
      <c r="BK84" s="157">
        <f>BK85</f>
        <v>0</v>
      </c>
    </row>
    <row r="85" spans="2:63" s="12" customFormat="1" ht="25.9" customHeight="1">
      <c r="B85" s="158"/>
      <c r="C85" s="159"/>
      <c r="D85" s="160" t="s">
        <v>71</v>
      </c>
      <c r="E85" s="161" t="s">
        <v>638</v>
      </c>
      <c r="F85" s="161" t="s">
        <v>639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P86+P102+P121+P129</f>
        <v>0</v>
      </c>
      <c r="Q85" s="166"/>
      <c r="R85" s="167">
        <f>R86+R102+R121+R129</f>
        <v>0</v>
      </c>
      <c r="S85" s="166"/>
      <c r="T85" s="168">
        <f>T86+T102+T121+T129</f>
        <v>0</v>
      </c>
      <c r="AR85" s="169" t="s">
        <v>146</v>
      </c>
      <c r="AT85" s="170" t="s">
        <v>71</v>
      </c>
      <c r="AU85" s="170" t="s">
        <v>72</v>
      </c>
      <c r="AY85" s="169" t="s">
        <v>117</v>
      </c>
      <c r="BK85" s="171">
        <f>BK86+BK102+BK121+BK129</f>
        <v>0</v>
      </c>
    </row>
    <row r="86" spans="2:63" s="12" customFormat="1" ht="22.9" customHeight="1">
      <c r="B86" s="158"/>
      <c r="C86" s="159"/>
      <c r="D86" s="160" t="s">
        <v>71</v>
      </c>
      <c r="E86" s="172" t="s">
        <v>640</v>
      </c>
      <c r="F86" s="172" t="s">
        <v>641</v>
      </c>
      <c r="G86" s="159"/>
      <c r="H86" s="159"/>
      <c r="I86" s="162"/>
      <c r="J86" s="173">
        <f>BK86</f>
        <v>0</v>
      </c>
      <c r="K86" s="159"/>
      <c r="L86" s="164"/>
      <c r="M86" s="165"/>
      <c r="N86" s="166"/>
      <c r="O86" s="166"/>
      <c r="P86" s="167">
        <f>SUM(P87:P101)</f>
        <v>0</v>
      </c>
      <c r="Q86" s="166"/>
      <c r="R86" s="167">
        <f>SUM(R87:R101)</f>
        <v>0</v>
      </c>
      <c r="S86" s="166"/>
      <c r="T86" s="168">
        <f>SUM(T87:T101)</f>
        <v>0</v>
      </c>
      <c r="AR86" s="169" t="s">
        <v>146</v>
      </c>
      <c r="AT86" s="170" t="s">
        <v>71</v>
      </c>
      <c r="AU86" s="170" t="s">
        <v>80</v>
      </c>
      <c r="AY86" s="169" t="s">
        <v>117</v>
      </c>
      <c r="BK86" s="171">
        <f>SUM(BK87:BK101)</f>
        <v>0</v>
      </c>
    </row>
    <row r="87" spans="1:65" s="2" customFormat="1" ht="16.5" customHeight="1">
      <c r="A87" s="35"/>
      <c r="B87" s="36"/>
      <c r="C87" s="174" t="s">
        <v>80</v>
      </c>
      <c r="D87" s="174" t="s">
        <v>119</v>
      </c>
      <c r="E87" s="175" t="s">
        <v>642</v>
      </c>
      <c r="F87" s="176" t="s">
        <v>643</v>
      </c>
      <c r="G87" s="177" t="s">
        <v>644</v>
      </c>
      <c r="H87" s="178">
        <v>1</v>
      </c>
      <c r="I87" s="179"/>
      <c r="J87" s="180">
        <f>ROUND(I87*H87,2)</f>
        <v>0</v>
      </c>
      <c r="K87" s="176" t="s">
        <v>123</v>
      </c>
      <c r="L87" s="40"/>
      <c r="M87" s="181" t="s">
        <v>19</v>
      </c>
      <c r="N87" s="182" t="s">
        <v>43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645</v>
      </c>
      <c r="AT87" s="185" t="s">
        <v>119</v>
      </c>
      <c r="AU87" s="185" t="s">
        <v>82</v>
      </c>
      <c r="AY87" s="18" t="s">
        <v>117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80</v>
      </c>
      <c r="BK87" s="186">
        <f>ROUND(I87*H87,2)</f>
        <v>0</v>
      </c>
      <c r="BL87" s="18" t="s">
        <v>645</v>
      </c>
      <c r="BM87" s="185" t="s">
        <v>646</v>
      </c>
    </row>
    <row r="88" spans="1:47" s="2" customFormat="1" ht="11.25">
      <c r="A88" s="35"/>
      <c r="B88" s="36"/>
      <c r="C88" s="37"/>
      <c r="D88" s="187" t="s">
        <v>126</v>
      </c>
      <c r="E88" s="37"/>
      <c r="F88" s="188" t="s">
        <v>647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126</v>
      </c>
      <c r="AU88" s="18" t="s">
        <v>82</v>
      </c>
    </row>
    <row r="89" spans="2:51" s="13" customFormat="1" ht="11.25">
      <c r="B89" s="192"/>
      <c r="C89" s="193"/>
      <c r="D89" s="194" t="s">
        <v>128</v>
      </c>
      <c r="E89" s="195" t="s">
        <v>19</v>
      </c>
      <c r="F89" s="196" t="s">
        <v>648</v>
      </c>
      <c r="G89" s="193"/>
      <c r="H89" s="197">
        <v>1</v>
      </c>
      <c r="I89" s="198"/>
      <c r="J89" s="193"/>
      <c r="K89" s="193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128</v>
      </c>
      <c r="AU89" s="203" t="s">
        <v>82</v>
      </c>
      <c r="AV89" s="13" t="s">
        <v>82</v>
      </c>
      <c r="AW89" s="13" t="s">
        <v>33</v>
      </c>
      <c r="AX89" s="13" t="s">
        <v>80</v>
      </c>
      <c r="AY89" s="203" t="s">
        <v>117</v>
      </c>
    </row>
    <row r="90" spans="1:65" s="2" customFormat="1" ht="16.5" customHeight="1">
      <c r="A90" s="35"/>
      <c r="B90" s="36"/>
      <c r="C90" s="174" t="s">
        <v>82</v>
      </c>
      <c r="D90" s="174" t="s">
        <v>119</v>
      </c>
      <c r="E90" s="175" t="s">
        <v>649</v>
      </c>
      <c r="F90" s="176" t="s">
        <v>650</v>
      </c>
      <c r="G90" s="177" t="s">
        <v>644</v>
      </c>
      <c r="H90" s="178">
        <v>1</v>
      </c>
      <c r="I90" s="179"/>
      <c r="J90" s="180">
        <f>ROUND(I90*H90,2)</f>
        <v>0</v>
      </c>
      <c r="K90" s="176" t="s">
        <v>123</v>
      </c>
      <c r="L90" s="40"/>
      <c r="M90" s="181" t="s">
        <v>19</v>
      </c>
      <c r="N90" s="182" t="s">
        <v>43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645</v>
      </c>
      <c r="AT90" s="185" t="s">
        <v>119</v>
      </c>
      <c r="AU90" s="185" t="s">
        <v>82</v>
      </c>
      <c r="AY90" s="18" t="s">
        <v>117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80</v>
      </c>
      <c r="BK90" s="186">
        <f>ROUND(I90*H90,2)</f>
        <v>0</v>
      </c>
      <c r="BL90" s="18" t="s">
        <v>645</v>
      </c>
      <c r="BM90" s="185" t="s">
        <v>651</v>
      </c>
    </row>
    <row r="91" spans="1:47" s="2" customFormat="1" ht="11.25">
      <c r="A91" s="35"/>
      <c r="B91" s="36"/>
      <c r="C91" s="37"/>
      <c r="D91" s="187" t="s">
        <v>126</v>
      </c>
      <c r="E91" s="37"/>
      <c r="F91" s="188" t="s">
        <v>652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126</v>
      </c>
      <c r="AU91" s="18" t="s">
        <v>82</v>
      </c>
    </row>
    <row r="92" spans="2:51" s="15" customFormat="1" ht="11.25">
      <c r="B92" s="225"/>
      <c r="C92" s="226"/>
      <c r="D92" s="194" t="s">
        <v>128</v>
      </c>
      <c r="E92" s="227" t="s">
        <v>19</v>
      </c>
      <c r="F92" s="228" t="s">
        <v>653</v>
      </c>
      <c r="G92" s="226"/>
      <c r="H92" s="227" t="s">
        <v>19</v>
      </c>
      <c r="I92" s="229"/>
      <c r="J92" s="226"/>
      <c r="K92" s="226"/>
      <c r="L92" s="230"/>
      <c r="M92" s="231"/>
      <c r="N92" s="232"/>
      <c r="O92" s="232"/>
      <c r="P92" s="232"/>
      <c r="Q92" s="232"/>
      <c r="R92" s="232"/>
      <c r="S92" s="232"/>
      <c r="T92" s="233"/>
      <c r="AT92" s="234" t="s">
        <v>128</v>
      </c>
      <c r="AU92" s="234" t="s">
        <v>82</v>
      </c>
      <c r="AV92" s="15" t="s">
        <v>80</v>
      </c>
      <c r="AW92" s="15" t="s">
        <v>33</v>
      </c>
      <c r="AX92" s="15" t="s">
        <v>72</v>
      </c>
      <c r="AY92" s="234" t="s">
        <v>117</v>
      </c>
    </row>
    <row r="93" spans="2:51" s="15" customFormat="1" ht="11.25">
      <c r="B93" s="225"/>
      <c r="C93" s="226"/>
      <c r="D93" s="194" t="s">
        <v>128</v>
      </c>
      <c r="E93" s="227" t="s">
        <v>19</v>
      </c>
      <c r="F93" s="228" t="s">
        <v>654</v>
      </c>
      <c r="G93" s="226"/>
      <c r="H93" s="227" t="s">
        <v>19</v>
      </c>
      <c r="I93" s="229"/>
      <c r="J93" s="226"/>
      <c r="K93" s="226"/>
      <c r="L93" s="230"/>
      <c r="M93" s="231"/>
      <c r="N93" s="232"/>
      <c r="O93" s="232"/>
      <c r="P93" s="232"/>
      <c r="Q93" s="232"/>
      <c r="R93" s="232"/>
      <c r="S93" s="232"/>
      <c r="T93" s="233"/>
      <c r="AT93" s="234" t="s">
        <v>128</v>
      </c>
      <c r="AU93" s="234" t="s">
        <v>82</v>
      </c>
      <c r="AV93" s="15" t="s">
        <v>80</v>
      </c>
      <c r="AW93" s="15" t="s">
        <v>33</v>
      </c>
      <c r="AX93" s="15" t="s">
        <v>72</v>
      </c>
      <c r="AY93" s="234" t="s">
        <v>117</v>
      </c>
    </row>
    <row r="94" spans="2:51" s="15" customFormat="1" ht="11.25">
      <c r="B94" s="225"/>
      <c r="C94" s="226"/>
      <c r="D94" s="194" t="s">
        <v>128</v>
      </c>
      <c r="E94" s="227" t="s">
        <v>19</v>
      </c>
      <c r="F94" s="228" t="s">
        <v>655</v>
      </c>
      <c r="G94" s="226"/>
      <c r="H94" s="227" t="s">
        <v>19</v>
      </c>
      <c r="I94" s="229"/>
      <c r="J94" s="226"/>
      <c r="K94" s="226"/>
      <c r="L94" s="230"/>
      <c r="M94" s="231"/>
      <c r="N94" s="232"/>
      <c r="O94" s="232"/>
      <c r="P94" s="232"/>
      <c r="Q94" s="232"/>
      <c r="R94" s="232"/>
      <c r="S94" s="232"/>
      <c r="T94" s="233"/>
      <c r="AT94" s="234" t="s">
        <v>128</v>
      </c>
      <c r="AU94" s="234" t="s">
        <v>82</v>
      </c>
      <c r="AV94" s="15" t="s">
        <v>80</v>
      </c>
      <c r="AW94" s="15" t="s">
        <v>33</v>
      </c>
      <c r="AX94" s="15" t="s">
        <v>72</v>
      </c>
      <c r="AY94" s="234" t="s">
        <v>117</v>
      </c>
    </row>
    <row r="95" spans="2:51" s="13" customFormat="1" ht="11.25">
      <c r="B95" s="192"/>
      <c r="C95" s="193"/>
      <c r="D95" s="194" t="s">
        <v>128</v>
      </c>
      <c r="E95" s="195" t="s">
        <v>19</v>
      </c>
      <c r="F95" s="196" t="s">
        <v>80</v>
      </c>
      <c r="G95" s="193"/>
      <c r="H95" s="197">
        <v>1</v>
      </c>
      <c r="I95" s="198"/>
      <c r="J95" s="193"/>
      <c r="K95" s="193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128</v>
      </c>
      <c r="AU95" s="203" t="s">
        <v>82</v>
      </c>
      <c r="AV95" s="13" t="s">
        <v>82</v>
      </c>
      <c r="AW95" s="13" t="s">
        <v>33</v>
      </c>
      <c r="AX95" s="13" t="s">
        <v>80</v>
      </c>
      <c r="AY95" s="203" t="s">
        <v>117</v>
      </c>
    </row>
    <row r="96" spans="1:65" s="2" customFormat="1" ht="16.5" customHeight="1">
      <c r="A96" s="35"/>
      <c r="B96" s="36"/>
      <c r="C96" s="174" t="s">
        <v>135</v>
      </c>
      <c r="D96" s="174" t="s">
        <v>119</v>
      </c>
      <c r="E96" s="175" t="s">
        <v>656</v>
      </c>
      <c r="F96" s="176" t="s">
        <v>657</v>
      </c>
      <c r="G96" s="177" t="s">
        <v>644</v>
      </c>
      <c r="H96" s="178">
        <v>1</v>
      </c>
      <c r="I96" s="179"/>
      <c r="J96" s="180">
        <f>ROUND(I96*H96,2)</f>
        <v>0</v>
      </c>
      <c r="K96" s="176" t="s">
        <v>123</v>
      </c>
      <c r="L96" s="40"/>
      <c r="M96" s="181" t="s">
        <v>19</v>
      </c>
      <c r="N96" s="182" t="s">
        <v>43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645</v>
      </c>
      <c r="AT96" s="185" t="s">
        <v>119</v>
      </c>
      <c r="AU96" s="185" t="s">
        <v>82</v>
      </c>
      <c r="AY96" s="18" t="s">
        <v>117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80</v>
      </c>
      <c r="BK96" s="186">
        <f>ROUND(I96*H96,2)</f>
        <v>0</v>
      </c>
      <c r="BL96" s="18" t="s">
        <v>645</v>
      </c>
      <c r="BM96" s="185" t="s">
        <v>658</v>
      </c>
    </row>
    <row r="97" spans="1:47" s="2" customFormat="1" ht="11.25">
      <c r="A97" s="35"/>
      <c r="B97" s="36"/>
      <c r="C97" s="37"/>
      <c r="D97" s="187" t="s">
        <v>126</v>
      </c>
      <c r="E97" s="37"/>
      <c r="F97" s="188" t="s">
        <v>659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126</v>
      </c>
      <c r="AU97" s="18" t="s">
        <v>82</v>
      </c>
    </row>
    <row r="98" spans="2:51" s="15" customFormat="1" ht="11.25">
      <c r="B98" s="225"/>
      <c r="C98" s="226"/>
      <c r="D98" s="194" t="s">
        <v>128</v>
      </c>
      <c r="E98" s="227" t="s">
        <v>19</v>
      </c>
      <c r="F98" s="228" t="s">
        <v>660</v>
      </c>
      <c r="G98" s="226"/>
      <c r="H98" s="227" t="s">
        <v>19</v>
      </c>
      <c r="I98" s="229"/>
      <c r="J98" s="226"/>
      <c r="K98" s="226"/>
      <c r="L98" s="230"/>
      <c r="M98" s="231"/>
      <c r="N98" s="232"/>
      <c r="O98" s="232"/>
      <c r="P98" s="232"/>
      <c r="Q98" s="232"/>
      <c r="R98" s="232"/>
      <c r="S98" s="232"/>
      <c r="T98" s="233"/>
      <c r="AT98" s="234" t="s">
        <v>128</v>
      </c>
      <c r="AU98" s="234" t="s">
        <v>82</v>
      </c>
      <c r="AV98" s="15" t="s">
        <v>80</v>
      </c>
      <c r="AW98" s="15" t="s">
        <v>33</v>
      </c>
      <c r="AX98" s="15" t="s">
        <v>72</v>
      </c>
      <c r="AY98" s="234" t="s">
        <v>117</v>
      </c>
    </row>
    <row r="99" spans="2:51" s="15" customFormat="1" ht="11.25">
      <c r="B99" s="225"/>
      <c r="C99" s="226"/>
      <c r="D99" s="194" t="s">
        <v>128</v>
      </c>
      <c r="E99" s="227" t="s">
        <v>19</v>
      </c>
      <c r="F99" s="228" t="s">
        <v>661</v>
      </c>
      <c r="G99" s="226"/>
      <c r="H99" s="227" t="s">
        <v>19</v>
      </c>
      <c r="I99" s="229"/>
      <c r="J99" s="226"/>
      <c r="K99" s="226"/>
      <c r="L99" s="230"/>
      <c r="M99" s="231"/>
      <c r="N99" s="232"/>
      <c r="O99" s="232"/>
      <c r="P99" s="232"/>
      <c r="Q99" s="232"/>
      <c r="R99" s="232"/>
      <c r="S99" s="232"/>
      <c r="T99" s="233"/>
      <c r="AT99" s="234" t="s">
        <v>128</v>
      </c>
      <c r="AU99" s="234" t="s">
        <v>82</v>
      </c>
      <c r="AV99" s="15" t="s">
        <v>80</v>
      </c>
      <c r="AW99" s="15" t="s">
        <v>33</v>
      </c>
      <c r="AX99" s="15" t="s">
        <v>72</v>
      </c>
      <c r="AY99" s="234" t="s">
        <v>117</v>
      </c>
    </row>
    <row r="100" spans="2:51" s="15" customFormat="1" ht="11.25">
      <c r="B100" s="225"/>
      <c r="C100" s="226"/>
      <c r="D100" s="194" t="s">
        <v>128</v>
      </c>
      <c r="E100" s="227" t="s">
        <v>19</v>
      </c>
      <c r="F100" s="228" t="s">
        <v>662</v>
      </c>
      <c r="G100" s="226"/>
      <c r="H100" s="227" t="s">
        <v>19</v>
      </c>
      <c r="I100" s="229"/>
      <c r="J100" s="226"/>
      <c r="K100" s="226"/>
      <c r="L100" s="230"/>
      <c r="M100" s="231"/>
      <c r="N100" s="232"/>
      <c r="O100" s="232"/>
      <c r="P100" s="232"/>
      <c r="Q100" s="232"/>
      <c r="R100" s="232"/>
      <c r="S100" s="232"/>
      <c r="T100" s="233"/>
      <c r="AT100" s="234" t="s">
        <v>128</v>
      </c>
      <c r="AU100" s="234" t="s">
        <v>82</v>
      </c>
      <c r="AV100" s="15" t="s">
        <v>80</v>
      </c>
      <c r="AW100" s="15" t="s">
        <v>33</v>
      </c>
      <c r="AX100" s="15" t="s">
        <v>72</v>
      </c>
      <c r="AY100" s="234" t="s">
        <v>117</v>
      </c>
    </row>
    <row r="101" spans="2:51" s="13" customFormat="1" ht="11.25">
      <c r="B101" s="192"/>
      <c r="C101" s="193"/>
      <c r="D101" s="194" t="s">
        <v>128</v>
      </c>
      <c r="E101" s="195" t="s">
        <v>19</v>
      </c>
      <c r="F101" s="196" t="s">
        <v>80</v>
      </c>
      <c r="G101" s="193"/>
      <c r="H101" s="197">
        <v>1</v>
      </c>
      <c r="I101" s="198"/>
      <c r="J101" s="193"/>
      <c r="K101" s="193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128</v>
      </c>
      <c r="AU101" s="203" t="s">
        <v>82</v>
      </c>
      <c r="AV101" s="13" t="s">
        <v>82</v>
      </c>
      <c r="AW101" s="13" t="s">
        <v>33</v>
      </c>
      <c r="AX101" s="13" t="s">
        <v>80</v>
      </c>
      <c r="AY101" s="203" t="s">
        <v>117</v>
      </c>
    </row>
    <row r="102" spans="2:63" s="12" customFormat="1" ht="22.9" customHeight="1">
      <c r="B102" s="158"/>
      <c r="C102" s="159"/>
      <c r="D102" s="160" t="s">
        <v>71</v>
      </c>
      <c r="E102" s="172" t="s">
        <v>663</v>
      </c>
      <c r="F102" s="172" t="s">
        <v>664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SUM(P103:P120)</f>
        <v>0</v>
      </c>
      <c r="Q102" s="166"/>
      <c r="R102" s="167">
        <f>SUM(R103:R120)</f>
        <v>0</v>
      </c>
      <c r="S102" s="166"/>
      <c r="T102" s="168">
        <f>SUM(T103:T120)</f>
        <v>0</v>
      </c>
      <c r="AR102" s="169" t="s">
        <v>146</v>
      </c>
      <c r="AT102" s="170" t="s">
        <v>71</v>
      </c>
      <c r="AU102" s="170" t="s">
        <v>80</v>
      </c>
      <c r="AY102" s="169" t="s">
        <v>117</v>
      </c>
      <c r="BK102" s="171">
        <f>SUM(BK103:BK120)</f>
        <v>0</v>
      </c>
    </row>
    <row r="103" spans="1:65" s="2" customFormat="1" ht="16.5" customHeight="1">
      <c r="A103" s="35"/>
      <c r="B103" s="36"/>
      <c r="C103" s="174" t="s">
        <v>124</v>
      </c>
      <c r="D103" s="174" t="s">
        <v>119</v>
      </c>
      <c r="E103" s="175" t="s">
        <v>665</v>
      </c>
      <c r="F103" s="176" t="s">
        <v>664</v>
      </c>
      <c r="G103" s="177" t="s">
        <v>644</v>
      </c>
      <c r="H103" s="178">
        <v>1</v>
      </c>
      <c r="I103" s="179"/>
      <c r="J103" s="180">
        <f>ROUND(I103*H103,2)</f>
        <v>0</v>
      </c>
      <c r="K103" s="176" t="s">
        <v>123</v>
      </c>
      <c r="L103" s="40"/>
      <c r="M103" s="181" t="s">
        <v>19</v>
      </c>
      <c r="N103" s="182" t="s">
        <v>43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645</v>
      </c>
      <c r="AT103" s="185" t="s">
        <v>119</v>
      </c>
      <c r="AU103" s="185" t="s">
        <v>82</v>
      </c>
      <c r="AY103" s="18" t="s">
        <v>117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80</v>
      </c>
      <c r="BK103" s="186">
        <f>ROUND(I103*H103,2)</f>
        <v>0</v>
      </c>
      <c r="BL103" s="18" t="s">
        <v>645</v>
      </c>
      <c r="BM103" s="185" t="s">
        <v>666</v>
      </c>
    </row>
    <row r="104" spans="1:47" s="2" customFormat="1" ht="11.25">
      <c r="A104" s="35"/>
      <c r="B104" s="36"/>
      <c r="C104" s="37"/>
      <c r="D104" s="187" t="s">
        <v>126</v>
      </c>
      <c r="E104" s="37"/>
      <c r="F104" s="188" t="s">
        <v>667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126</v>
      </c>
      <c r="AU104" s="18" t="s">
        <v>82</v>
      </c>
    </row>
    <row r="105" spans="2:51" s="15" customFormat="1" ht="11.25">
      <c r="B105" s="225"/>
      <c r="C105" s="226"/>
      <c r="D105" s="194" t="s">
        <v>128</v>
      </c>
      <c r="E105" s="227" t="s">
        <v>19</v>
      </c>
      <c r="F105" s="228" t="s">
        <v>668</v>
      </c>
      <c r="G105" s="226"/>
      <c r="H105" s="227" t="s">
        <v>19</v>
      </c>
      <c r="I105" s="229"/>
      <c r="J105" s="226"/>
      <c r="K105" s="226"/>
      <c r="L105" s="230"/>
      <c r="M105" s="231"/>
      <c r="N105" s="232"/>
      <c r="O105" s="232"/>
      <c r="P105" s="232"/>
      <c r="Q105" s="232"/>
      <c r="R105" s="232"/>
      <c r="S105" s="232"/>
      <c r="T105" s="233"/>
      <c r="AT105" s="234" t="s">
        <v>128</v>
      </c>
      <c r="AU105" s="234" t="s">
        <v>82</v>
      </c>
      <c r="AV105" s="15" t="s">
        <v>80</v>
      </c>
      <c r="AW105" s="15" t="s">
        <v>33</v>
      </c>
      <c r="AX105" s="15" t="s">
        <v>72</v>
      </c>
      <c r="AY105" s="234" t="s">
        <v>117</v>
      </c>
    </row>
    <row r="106" spans="2:51" s="15" customFormat="1" ht="11.25">
      <c r="B106" s="225"/>
      <c r="C106" s="226"/>
      <c r="D106" s="194" t="s">
        <v>128</v>
      </c>
      <c r="E106" s="227" t="s">
        <v>19</v>
      </c>
      <c r="F106" s="228" t="s">
        <v>669</v>
      </c>
      <c r="G106" s="226"/>
      <c r="H106" s="227" t="s">
        <v>19</v>
      </c>
      <c r="I106" s="229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AT106" s="234" t="s">
        <v>128</v>
      </c>
      <c r="AU106" s="234" t="s">
        <v>82</v>
      </c>
      <c r="AV106" s="15" t="s">
        <v>80</v>
      </c>
      <c r="AW106" s="15" t="s">
        <v>33</v>
      </c>
      <c r="AX106" s="15" t="s">
        <v>72</v>
      </c>
      <c r="AY106" s="234" t="s">
        <v>117</v>
      </c>
    </row>
    <row r="107" spans="2:51" s="15" customFormat="1" ht="11.25">
      <c r="B107" s="225"/>
      <c r="C107" s="226"/>
      <c r="D107" s="194" t="s">
        <v>128</v>
      </c>
      <c r="E107" s="227" t="s">
        <v>19</v>
      </c>
      <c r="F107" s="228" t="s">
        <v>670</v>
      </c>
      <c r="G107" s="226"/>
      <c r="H107" s="227" t="s">
        <v>19</v>
      </c>
      <c r="I107" s="229"/>
      <c r="J107" s="226"/>
      <c r="K107" s="226"/>
      <c r="L107" s="230"/>
      <c r="M107" s="231"/>
      <c r="N107" s="232"/>
      <c r="O107" s="232"/>
      <c r="P107" s="232"/>
      <c r="Q107" s="232"/>
      <c r="R107" s="232"/>
      <c r="S107" s="232"/>
      <c r="T107" s="233"/>
      <c r="AT107" s="234" t="s">
        <v>128</v>
      </c>
      <c r="AU107" s="234" t="s">
        <v>82</v>
      </c>
      <c r="AV107" s="15" t="s">
        <v>80</v>
      </c>
      <c r="AW107" s="15" t="s">
        <v>33</v>
      </c>
      <c r="AX107" s="15" t="s">
        <v>72</v>
      </c>
      <c r="AY107" s="234" t="s">
        <v>117</v>
      </c>
    </row>
    <row r="108" spans="2:51" s="15" customFormat="1" ht="11.25">
      <c r="B108" s="225"/>
      <c r="C108" s="226"/>
      <c r="D108" s="194" t="s">
        <v>128</v>
      </c>
      <c r="E108" s="227" t="s">
        <v>19</v>
      </c>
      <c r="F108" s="228" t="s">
        <v>671</v>
      </c>
      <c r="G108" s="226"/>
      <c r="H108" s="227" t="s">
        <v>19</v>
      </c>
      <c r="I108" s="229"/>
      <c r="J108" s="226"/>
      <c r="K108" s="226"/>
      <c r="L108" s="230"/>
      <c r="M108" s="231"/>
      <c r="N108" s="232"/>
      <c r="O108" s="232"/>
      <c r="P108" s="232"/>
      <c r="Q108" s="232"/>
      <c r="R108" s="232"/>
      <c r="S108" s="232"/>
      <c r="T108" s="233"/>
      <c r="AT108" s="234" t="s">
        <v>128</v>
      </c>
      <c r="AU108" s="234" t="s">
        <v>82</v>
      </c>
      <c r="AV108" s="15" t="s">
        <v>80</v>
      </c>
      <c r="AW108" s="15" t="s">
        <v>33</v>
      </c>
      <c r="AX108" s="15" t="s">
        <v>72</v>
      </c>
      <c r="AY108" s="234" t="s">
        <v>117</v>
      </c>
    </row>
    <row r="109" spans="2:51" s="13" customFormat="1" ht="11.25">
      <c r="B109" s="192"/>
      <c r="C109" s="193"/>
      <c r="D109" s="194" t="s">
        <v>128</v>
      </c>
      <c r="E109" s="195" t="s">
        <v>19</v>
      </c>
      <c r="F109" s="196" t="s">
        <v>80</v>
      </c>
      <c r="G109" s="193"/>
      <c r="H109" s="197">
        <v>1</v>
      </c>
      <c r="I109" s="198"/>
      <c r="J109" s="193"/>
      <c r="K109" s="193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128</v>
      </c>
      <c r="AU109" s="203" t="s">
        <v>82</v>
      </c>
      <c r="AV109" s="13" t="s">
        <v>82</v>
      </c>
      <c r="AW109" s="13" t="s">
        <v>33</v>
      </c>
      <c r="AX109" s="13" t="s">
        <v>80</v>
      </c>
      <c r="AY109" s="203" t="s">
        <v>117</v>
      </c>
    </row>
    <row r="110" spans="1:65" s="2" customFormat="1" ht="16.5" customHeight="1">
      <c r="A110" s="35"/>
      <c r="B110" s="36"/>
      <c r="C110" s="174" t="s">
        <v>146</v>
      </c>
      <c r="D110" s="174" t="s">
        <v>119</v>
      </c>
      <c r="E110" s="175" t="s">
        <v>672</v>
      </c>
      <c r="F110" s="176" t="s">
        <v>673</v>
      </c>
      <c r="G110" s="177" t="s">
        <v>644</v>
      </c>
      <c r="H110" s="178">
        <v>1</v>
      </c>
      <c r="I110" s="179"/>
      <c r="J110" s="180">
        <f>ROUND(I110*H110,2)</f>
        <v>0</v>
      </c>
      <c r="K110" s="176" t="s">
        <v>123</v>
      </c>
      <c r="L110" s="40"/>
      <c r="M110" s="181" t="s">
        <v>19</v>
      </c>
      <c r="N110" s="182" t="s">
        <v>43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645</v>
      </c>
      <c r="AT110" s="185" t="s">
        <v>119</v>
      </c>
      <c r="AU110" s="185" t="s">
        <v>82</v>
      </c>
      <c r="AY110" s="18" t="s">
        <v>117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80</v>
      </c>
      <c r="BK110" s="186">
        <f>ROUND(I110*H110,2)</f>
        <v>0</v>
      </c>
      <c r="BL110" s="18" t="s">
        <v>645</v>
      </c>
      <c r="BM110" s="185" t="s">
        <v>674</v>
      </c>
    </row>
    <row r="111" spans="1:47" s="2" customFormat="1" ht="11.25">
      <c r="A111" s="35"/>
      <c r="B111" s="36"/>
      <c r="C111" s="37"/>
      <c r="D111" s="187" t="s">
        <v>126</v>
      </c>
      <c r="E111" s="37"/>
      <c r="F111" s="188" t="s">
        <v>675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126</v>
      </c>
      <c r="AU111" s="18" t="s">
        <v>82</v>
      </c>
    </row>
    <row r="112" spans="2:51" s="15" customFormat="1" ht="11.25">
      <c r="B112" s="225"/>
      <c r="C112" s="226"/>
      <c r="D112" s="194" t="s">
        <v>128</v>
      </c>
      <c r="E112" s="227" t="s">
        <v>19</v>
      </c>
      <c r="F112" s="228" t="s">
        <v>676</v>
      </c>
      <c r="G112" s="226"/>
      <c r="H112" s="227" t="s">
        <v>19</v>
      </c>
      <c r="I112" s="229"/>
      <c r="J112" s="226"/>
      <c r="K112" s="226"/>
      <c r="L112" s="230"/>
      <c r="M112" s="231"/>
      <c r="N112" s="232"/>
      <c r="O112" s="232"/>
      <c r="P112" s="232"/>
      <c r="Q112" s="232"/>
      <c r="R112" s="232"/>
      <c r="S112" s="232"/>
      <c r="T112" s="233"/>
      <c r="AT112" s="234" t="s">
        <v>128</v>
      </c>
      <c r="AU112" s="234" t="s">
        <v>82</v>
      </c>
      <c r="AV112" s="15" t="s">
        <v>80</v>
      </c>
      <c r="AW112" s="15" t="s">
        <v>33</v>
      </c>
      <c r="AX112" s="15" t="s">
        <v>72</v>
      </c>
      <c r="AY112" s="234" t="s">
        <v>117</v>
      </c>
    </row>
    <row r="113" spans="2:51" s="13" customFormat="1" ht="11.25">
      <c r="B113" s="192"/>
      <c r="C113" s="193"/>
      <c r="D113" s="194" t="s">
        <v>128</v>
      </c>
      <c r="E113" s="195" t="s">
        <v>19</v>
      </c>
      <c r="F113" s="196" t="s">
        <v>80</v>
      </c>
      <c r="G113" s="193"/>
      <c r="H113" s="197">
        <v>1</v>
      </c>
      <c r="I113" s="198"/>
      <c r="J113" s="193"/>
      <c r="K113" s="193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128</v>
      </c>
      <c r="AU113" s="203" t="s">
        <v>82</v>
      </c>
      <c r="AV113" s="13" t="s">
        <v>82</v>
      </c>
      <c r="AW113" s="13" t="s">
        <v>33</v>
      </c>
      <c r="AX113" s="13" t="s">
        <v>80</v>
      </c>
      <c r="AY113" s="203" t="s">
        <v>117</v>
      </c>
    </row>
    <row r="114" spans="1:65" s="2" customFormat="1" ht="16.5" customHeight="1">
      <c r="A114" s="35"/>
      <c r="B114" s="36"/>
      <c r="C114" s="174" t="s">
        <v>152</v>
      </c>
      <c r="D114" s="174" t="s">
        <v>119</v>
      </c>
      <c r="E114" s="175" t="s">
        <v>677</v>
      </c>
      <c r="F114" s="176" t="s">
        <v>678</v>
      </c>
      <c r="G114" s="177" t="s">
        <v>644</v>
      </c>
      <c r="H114" s="178">
        <v>1</v>
      </c>
      <c r="I114" s="179"/>
      <c r="J114" s="180">
        <f>ROUND(I114*H114,2)</f>
        <v>0</v>
      </c>
      <c r="K114" s="176" t="s">
        <v>123</v>
      </c>
      <c r="L114" s="40"/>
      <c r="M114" s="181" t="s">
        <v>19</v>
      </c>
      <c r="N114" s="182" t="s">
        <v>43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645</v>
      </c>
      <c r="AT114" s="185" t="s">
        <v>119</v>
      </c>
      <c r="AU114" s="185" t="s">
        <v>82</v>
      </c>
      <c r="AY114" s="18" t="s">
        <v>117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80</v>
      </c>
      <c r="BK114" s="186">
        <f>ROUND(I114*H114,2)</f>
        <v>0</v>
      </c>
      <c r="BL114" s="18" t="s">
        <v>645</v>
      </c>
      <c r="BM114" s="185" t="s">
        <v>679</v>
      </c>
    </row>
    <row r="115" spans="1:47" s="2" customFormat="1" ht="11.25">
      <c r="A115" s="35"/>
      <c r="B115" s="36"/>
      <c r="C115" s="37"/>
      <c r="D115" s="187" t="s">
        <v>126</v>
      </c>
      <c r="E115" s="37"/>
      <c r="F115" s="188" t="s">
        <v>680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126</v>
      </c>
      <c r="AU115" s="18" t="s">
        <v>82</v>
      </c>
    </row>
    <row r="116" spans="2:51" s="15" customFormat="1" ht="11.25">
      <c r="B116" s="225"/>
      <c r="C116" s="226"/>
      <c r="D116" s="194" t="s">
        <v>128</v>
      </c>
      <c r="E116" s="227" t="s">
        <v>19</v>
      </c>
      <c r="F116" s="228" t="s">
        <v>681</v>
      </c>
      <c r="G116" s="226"/>
      <c r="H116" s="227" t="s">
        <v>19</v>
      </c>
      <c r="I116" s="229"/>
      <c r="J116" s="226"/>
      <c r="K116" s="226"/>
      <c r="L116" s="230"/>
      <c r="M116" s="231"/>
      <c r="N116" s="232"/>
      <c r="O116" s="232"/>
      <c r="P116" s="232"/>
      <c r="Q116" s="232"/>
      <c r="R116" s="232"/>
      <c r="S116" s="232"/>
      <c r="T116" s="233"/>
      <c r="AT116" s="234" t="s">
        <v>128</v>
      </c>
      <c r="AU116" s="234" t="s">
        <v>82</v>
      </c>
      <c r="AV116" s="15" t="s">
        <v>80</v>
      </c>
      <c r="AW116" s="15" t="s">
        <v>33</v>
      </c>
      <c r="AX116" s="15" t="s">
        <v>72</v>
      </c>
      <c r="AY116" s="234" t="s">
        <v>117</v>
      </c>
    </row>
    <row r="117" spans="2:51" s="13" customFormat="1" ht="11.25">
      <c r="B117" s="192"/>
      <c r="C117" s="193"/>
      <c r="D117" s="194" t="s">
        <v>128</v>
      </c>
      <c r="E117" s="195" t="s">
        <v>19</v>
      </c>
      <c r="F117" s="196" t="s">
        <v>682</v>
      </c>
      <c r="G117" s="193"/>
      <c r="H117" s="197">
        <v>1</v>
      </c>
      <c r="I117" s="198"/>
      <c r="J117" s="193"/>
      <c r="K117" s="193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128</v>
      </c>
      <c r="AU117" s="203" t="s">
        <v>82</v>
      </c>
      <c r="AV117" s="13" t="s">
        <v>82</v>
      </c>
      <c r="AW117" s="13" t="s">
        <v>33</v>
      </c>
      <c r="AX117" s="13" t="s">
        <v>80</v>
      </c>
      <c r="AY117" s="203" t="s">
        <v>117</v>
      </c>
    </row>
    <row r="118" spans="1:65" s="2" customFormat="1" ht="16.5" customHeight="1">
      <c r="A118" s="35"/>
      <c r="B118" s="36"/>
      <c r="C118" s="174" t="s">
        <v>159</v>
      </c>
      <c r="D118" s="174" t="s">
        <v>119</v>
      </c>
      <c r="E118" s="175" t="s">
        <v>683</v>
      </c>
      <c r="F118" s="176" t="s">
        <v>684</v>
      </c>
      <c r="G118" s="177" t="s">
        <v>644</v>
      </c>
      <c r="H118" s="178">
        <v>1</v>
      </c>
      <c r="I118" s="179"/>
      <c r="J118" s="180">
        <f>ROUND(I118*H118,2)</f>
        <v>0</v>
      </c>
      <c r="K118" s="176" t="s">
        <v>123</v>
      </c>
      <c r="L118" s="40"/>
      <c r="M118" s="181" t="s">
        <v>19</v>
      </c>
      <c r="N118" s="182" t="s">
        <v>43</v>
      </c>
      <c r="O118" s="65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645</v>
      </c>
      <c r="AT118" s="185" t="s">
        <v>119</v>
      </c>
      <c r="AU118" s="185" t="s">
        <v>82</v>
      </c>
      <c r="AY118" s="18" t="s">
        <v>117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80</v>
      </c>
      <c r="BK118" s="186">
        <f>ROUND(I118*H118,2)</f>
        <v>0</v>
      </c>
      <c r="BL118" s="18" t="s">
        <v>645</v>
      </c>
      <c r="BM118" s="185" t="s">
        <v>685</v>
      </c>
    </row>
    <row r="119" spans="1:47" s="2" customFormat="1" ht="11.25">
      <c r="A119" s="35"/>
      <c r="B119" s="36"/>
      <c r="C119" s="37"/>
      <c r="D119" s="187" t="s">
        <v>126</v>
      </c>
      <c r="E119" s="37"/>
      <c r="F119" s="188" t="s">
        <v>686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126</v>
      </c>
      <c r="AU119" s="18" t="s">
        <v>82</v>
      </c>
    </row>
    <row r="120" spans="2:51" s="13" customFormat="1" ht="11.25">
      <c r="B120" s="192"/>
      <c r="C120" s="193"/>
      <c r="D120" s="194" t="s">
        <v>128</v>
      </c>
      <c r="E120" s="195" t="s">
        <v>19</v>
      </c>
      <c r="F120" s="196" t="s">
        <v>687</v>
      </c>
      <c r="G120" s="193"/>
      <c r="H120" s="197">
        <v>1</v>
      </c>
      <c r="I120" s="198"/>
      <c r="J120" s="193"/>
      <c r="K120" s="193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128</v>
      </c>
      <c r="AU120" s="203" t="s">
        <v>82</v>
      </c>
      <c r="AV120" s="13" t="s">
        <v>82</v>
      </c>
      <c r="AW120" s="13" t="s">
        <v>33</v>
      </c>
      <c r="AX120" s="13" t="s">
        <v>80</v>
      </c>
      <c r="AY120" s="203" t="s">
        <v>117</v>
      </c>
    </row>
    <row r="121" spans="2:63" s="12" customFormat="1" ht="22.9" customHeight="1">
      <c r="B121" s="158"/>
      <c r="C121" s="159"/>
      <c r="D121" s="160" t="s">
        <v>71</v>
      </c>
      <c r="E121" s="172" t="s">
        <v>688</v>
      </c>
      <c r="F121" s="172" t="s">
        <v>689</v>
      </c>
      <c r="G121" s="159"/>
      <c r="H121" s="159"/>
      <c r="I121" s="162"/>
      <c r="J121" s="173">
        <f>BK121</f>
        <v>0</v>
      </c>
      <c r="K121" s="159"/>
      <c r="L121" s="164"/>
      <c r="M121" s="165"/>
      <c r="N121" s="166"/>
      <c r="O121" s="166"/>
      <c r="P121" s="167">
        <f>SUM(P122:P128)</f>
        <v>0</v>
      </c>
      <c r="Q121" s="166"/>
      <c r="R121" s="167">
        <f>SUM(R122:R128)</f>
        <v>0</v>
      </c>
      <c r="S121" s="166"/>
      <c r="T121" s="168">
        <f>SUM(T122:T128)</f>
        <v>0</v>
      </c>
      <c r="AR121" s="169" t="s">
        <v>146</v>
      </c>
      <c r="AT121" s="170" t="s">
        <v>71</v>
      </c>
      <c r="AU121" s="170" t="s">
        <v>80</v>
      </c>
      <c r="AY121" s="169" t="s">
        <v>117</v>
      </c>
      <c r="BK121" s="171">
        <f>SUM(BK122:BK128)</f>
        <v>0</v>
      </c>
    </row>
    <row r="122" spans="1:65" s="2" customFormat="1" ht="16.5" customHeight="1">
      <c r="A122" s="35"/>
      <c r="B122" s="36"/>
      <c r="C122" s="174" t="s">
        <v>156</v>
      </c>
      <c r="D122" s="174" t="s">
        <v>119</v>
      </c>
      <c r="E122" s="175" t="s">
        <v>690</v>
      </c>
      <c r="F122" s="176" t="s">
        <v>691</v>
      </c>
      <c r="G122" s="177" t="s">
        <v>644</v>
      </c>
      <c r="H122" s="178">
        <v>1</v>
      </c>
      <c r="I122" s="179"/>
      <c r="J122" s="180">
        <f>ROUND(I122*H122,2)</f>
        <v>0</v>
      </c>
      <c r="K122" s="176" t="s">
        <v>123</v>
      </c>
      <c r="L122" s="40"/>
      <c r="M122" s="181" t="s">
        <v>19</v>
      </c>
      <c r="N122" s="182" t="s">
        <v>43</v>
      </c>
      <c r="O122" s="65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645</v>
      </c>
      <c r="AT122" s="185" t="s">
        <v>119</v>
      </c>
      <c r="AU122" s="185" t="s">
        <v>82</v>
      </c>
      <c r="AY122" s="18" t="s">
        <v>117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80</v>
      </c>
      <c r="BK122" s="186">
        <f>ROUND(I122*H122,2)</f>
        <v>0</v>
      </c>
      <c r="BL122" s="18" t="s">
        <v>645</v>
      </c>
      <c r="BM122" s="185" t="s">
        <v>692</v>
      </c>
    </row>
    <row r="123" spans="1:47" s="2" customFormat="1" ht="11.25">
      <c r="A123" s="35"/>
      <c r="B123" s="36"/>
      <c r="C123" s="37"/>
      <c r="D123" s="187" t="s">
        <v>126</v>
      </c>
      <c r="E123" s="37"/>
      <c r="F123" s="188" t="s">
        <v>693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126</v>
      </c>
      <c r="AU123" s="18" t="s">
        <v>82</v>
      </c>
    </row>
    <row r="124" spans="2:51" s="13" customFormat="1" ht="11.25">
      <c r="B124" s="192"/>
      <c r="C124" s="193"/>
      <c r="D124" s="194" t="s">
        <v>128</v>
      </c>
      <c r="E124" s="195" t="s">
        <v>19</v>
      </c>
      <c r="F124" s="196" t="s">
        <v>694</v>
      </c>
      <c r="G124" s="193"/>
      <c r="H124" s="197">
        <v>1</v>
      </c>
      <c r="I124" s="198"/>
      <c r="J124" s="193"/>
      <c r="K124" s="193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128</v>
      </c>
      <c r="AU124" s="203" t="s">
        <v>82</v>
      </c>
      <c r="AV124" s="13" t="s">
        <v>82</v>
      </c>
      <c r="AW124" s="13" t="s">
        <v>33</v>
      </c>
      <c r="AX124" s="13" t="s">
        <v>80</v>
      </c>
      <c r="AY124" s="203" t="s">
        <v>117</v>
      </c>
    </row>
    <row r="125" spans="1:65" s="2" customFormat="1" ht="16.5" customHeight="1">
      <c r="A125" s="35"/>
      <c r="B125" s="36"/>
      <c r="C125" s="174" t="s">
        <v>170</v>
      </c>
      <c r="D125" s="174" t="s">
        <v>119</v>
      </c>
      <c r="E125" s="175" t="s">
        <v>695</v>
      </c>
      <c r="F125" s="176" t="s">
        <v>696</v>
      </c>
      <c r="G125" s="177" t="s">
        <v>644</v>
      </c>
      <c r="H125" s="178">
        <v>1</v>
      </c>
      <c r="I125" s="179"/>
      <c r="J125" s="180">
        <f>ROUND(I125*H125,2)</f>
        <v>0</v>
      </c>
      <c r="K125" s="176" t="s">
        <v>123</v>
      </c>
      <c r="L125" s="40"/>
      <c r="M125" s="181" t="s">
        <v>19</v>
      </c>
      <c r="N125" s="182" t="s">
        <v>43</v>
      </c>
      <c r="O125" s="65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645</v>
      </c>
      <c r="AT125" s="185" t="s">
        <v>119</v>
      </c>
      <c r="AU125" s="185" t="s">
        <v>82</v>
      </c>
      <c r="AY125" s="18" t="s">
        <v>117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8" t="s">
        <v>80</v>
      </c>
      <c r="BK125" s="186">
        <f>ROUND(I125*H125,2)</f>
        <v>0</v>
      </c>
      <c r="BL125" s="18" t="s">
        <v>645</v>
      </c>
      <c r="BM125" s="185" t="s">
        <v>697</v>
      </c>
    </row>
    <row r="126" spans="1:47" s="2" customFormat="1" ht="11.25">
      <c r="A126" s="35"/>
      <c r="B126" s="36"/>
      <c r="C126" s="37"/>
      <c r="D126" s="187" t="s">
        <v>126</v>
      </c>
      <c r="E126" s="37"/>
      <c r="F126" s="188" t="s">
        <v>698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126</v>
      </c>
      <c r="AU126" s="18" t="s">
        <v>82</v>
      </c>
    </row>
    <row r="127" spans="2:51" s="15" customFormat="1" ht="11.25">
      <c r="B127" s="225"/>
      <c r="C127" s="226"/>
      <c r="D127" s="194" t="s">
        <v>128</v>
      </c>
      <c r="E127" s="227" t="s">
        <v>19</v>
      </c>
      <c r="F127" s="228" t="s">
        <v>699</v>
      </c>
      <c r="G127" s="226"/>
      <c r="H127" s="227" t="s">
        <v>19</v>
      </c>
      <c r="I127" s="229"/>
      <c r="J127" s="226"/>
      <c r="K127" s="226"/>
      <c r="L127" s="230"/>
      <c r="M127" s="231"/>
      <c r="N127" s="232"/>
      <c r="O127" s="232"/>
      <c r="P127" s="232"/>
      <c r="Q127" s="232"/>
      <c r="R127" s="232"/>
      <c r="S127" s="232"/>
      <c r="T127" s="233"/>
      <c r="AT127" s="234" t="s">
        <v>128</v>
      </c>
      <c r="AU127" s="234" t="s">
        <v>82</v>
      </c>
      <c r="AV127" s="15" t="s">
        <v>80</v>
      </c>
      <c r="AW127" s="15" t="s">
        <v>33</v>
      </c>
      <c r="AX127" s="15" t="s">
        <v>72</v>
      </c>
      <c r="AY127" s="234" t="s">
        <v>117</v>
      </c>
    </row>
    <row r="128" spans="2:51" s="13" customFormat="1" ht="11.25">
      <c r="B128" s="192"/>
      <c r="C128" s="193"/>
      <c r="D128" s="194" t="s">
        <v>128</v>
      </c>
      <c r="E128" s="195" t="s">
        <v>19</v>
      </c>
      <c r="F128" s="196" t="s">
        <v>80</v>
      </c>
      <c r="G128" s="193"/>
      <c r="H128" s="197">
        <v>1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128</v>
      </c>
      <c r="AU128" s="203" t="s">
        <v>82</v>
      </c>
      <c r="AV128" s="13" t="s">
        <v>82</v>
      </c>
      <c r="AW128" s="13" t="s">
        <v>33</v>
      </c>
      <c r="AX128" s="13" t="s">
        <v>80</v>
      </c>
      <c r="AY128" s="203" t="s">
        <v>117</v>
      </c>
    </row>
    <row r="129" spans="2:63" s="12" customFormat="1" ht="22.9" customHeight="1">
      <c r="B129" s="158"/>
      <c r="C129" s="159"/>
      <c r="D129" s="160" t="s">
        <v>71</v>
      </c>
      <c r="E129" s="172" t="s">
        <v>700</v>
      </c>
      <c r="F129" s="172" t="s">
        <v>701</v>
      </c>
      <c r="G129" s="159"/>
      <c r="H129" s="159"/>
      <c r="I129" s="162"/>
      <c r="J129" s="173">
        <f>BK129</f>
        <v>0</v>
      </c>
      <c r="K129" s="159"/>
      <c r="L129" s="164"/>
      <c r="M129" s="165"/>
      <c r="N129" s="166"/>
      <c r="O129" s="166"/>
      <c r="P129" s="167">
        <f>P130</f>
        <v>0</v>
      </c>
      <c r="Q129" s="166"/>
      <c r="R129" s="167">
        <f>R130</f>
        <v>0</v>
      </c>
      <c r="S129" s="166"/>
      <c r="T129" s="168">
        <f>T130</f>
        <v>0</v>
      </c>
      <c r="AR129" s="169" t="s">
        <v>146</v>
      </c>
      <c r="AT129" s="170" t="s">
        <v>71</v>
      </c>
      <c r="AU129" s="170" t="s">
        <v>80</v>
      </c>
      <c r="AY129" s="169" t="s">
        <v>117</v>
      </c>
      <c r="BK129" s="171">
        <f>BK130</f>
        <v>0</v>
      </c>
    </row>
    <row r="130" spans="1:65" s="2" customFormat="1" ht="16.5" customHeight="1">
      <c r="A130" s="35"/>
      <c r="B130" s="36"/>
      <c r="C130" s="174" t="s">
        <v>179</v>
      </c>
      <c r="D130" s="174" t="s">
        <v>119</v>
      </c>
      <c r="E130" s="175" t="s">
        <v>702</v>
      </c>
      <c r="F130" s="176" t="s">
        <v>703</v>
      </c>
      <c r="G130" s="177" t="s">
        <v>644</v>
      </c>
      <c r="H130" s="178">
        <v>1</v>
      </c>
      <c r="I130" s="179"/>
      <c r="J130" s="180">
        <f>ROUND(I130*H130,2)</f>
        <v>0</v>
      </c>
      <c r="K130" s="176" t="s">
        <v>19</v>
      </c>
      <c r="L130" s="40"/>
      <c r="M130" s="240" t="s">
        <v>19</v>
      </c>
      <c r="N130" s="241" t="s">
        <v>43</v>
      </c>
      <c r="O130" s="238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645</v>
      </c>
      <c r="AT130" s="185" t="s">
        <v>119</v>
      </c>
      <c r="AU130" s="185" t="s">
        <v>82</v>
      </c>
      <c r="AY130" s="18" t="s">
        <v>117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80</v>
      </c>
      <c r="BK130" s="186">
        <f>ROUND(I130*H130,2)</f>
        <v>0</v>
      </c>
      <c r="BL130" s="18" t="s">
        <v>645</v>
      </c>
      <c r="BM130" s="185" t="s">
        <v>704</v>
      </c>
    </row>
    <row r="131" spans="1:31" s="2" customFormat="1" ht="6.95" customHeight="1">
      <c r="A131" s="35"/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0"/>
      <c r="M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</sheetData>
  <sheetProtection algorithmName="SHA-512" hashValue="PR1xBWJOZxs24eZDUD1OLSD+iDi216+qNUY99acJngRs4IS/vqABQlGBqmuVTyWhDsbBJiumBKZ5sQJxONW41A==" saltValue="WPNUQxdX4b7dz6eTnj+8kSc3jguDKydE34Du1u0I/Ts8p9KK1SC89NbG3LY/6cZWMMeq1Kkryq30om7oi3Dnag==" spinCount="100000" sheet="1" objects="1" scenarios="1" formatColumns="0" formatRows="0" autoFilter="0"/>
  <autoFilter ref="C83:K130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1/011503000"/>
    <hyperlink ref="F91" r:id="rId2" display="https://podminky.urs.cz/item/CS_URS_2023_01/012002000"/>
    <hyperlink ref="F97" r:id="rId3" display="https://podminky.urs.cz/item/CS_URS_2023_01/013002000"/>
    <hyperlink ref="F104" r:id="rId4" display="https://podminky.urs.cz/item/CS_URS_2023_01/030001000"/>
    <hyperlink ref="F111" r:id="rId5" display="https://podminky.urs.cz/item/CS_URS_2023_01/034103000"/>
    <hyperlink ref="F115" r:id="rId6" display="https://podminky.urs.cz/item/CS_URS_2023_01/034303000"/>
    <hyperlink ref="F119" r:id="rId7" display="https://podminky.urs.cz/item/CS_URS_2023_01/034603000"/>
    <hyperlink ref="F123" r:id="rId8" display="https://podminky.urs.cz/item/CS_URS_2023_01/041002000"/>
    <hyperlink ref="F126" r:id="rId9" display="https://podminky.urs.cz/item/CS_URS_2023_01/043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4" customWidth="1"/>
    <col min="2" max="2" width="1.7109375" style="244" customWidth="1"/>
    <col min="3" max="4" width="5.00390625" style="244" customWidth="1"/>
    <col min="5" max="5" width="11.7109375" style="244" customWidth="1"/>
    <col min="6" max="6" width="9.140625" style="244" customWidth="1"/>
    <col min="7" max="7" width="5.00390625" style="244" customWidth="1"/>
    <col min="8" max="8" width="77.8515625" style="244" customWidth="1"/>
    <col min="9" max="10" width="20.00390625" style="244" customWidth="1"/>
    <col min="11" max="11" width="1.7109375" style="244" customWidth="1"/>
  </cols>
  <sheetData>
    <row r="1" s="1" customFormat="1" ht="37.5" customHeight="1"/>
    <row r="2" spans="2:11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6" customFormat="1" ht="45" customHeight="1">
      <c r="B3" s="248"/>
      <c r="C3" s="376" t="s">
        <v>705</v>
      </c>
      <c r="D3" s="376"/>
      <c r="E3" s="376"/>
      <c r="F3" s="376"/>
      <c r="G3" s="376"/>
      <c r="H3" s="376"/>
      <c r="I3" s="376"/>
      <c r="J3" s="376"/>
      <c r="K3" s="249"/>
    </row>
    <row r="4" spans="2:11" s="1" customFormat="1" ht="25.5" customHeight="1">
      <c r="B4" s="250"/>
      <c r="C4" s="381" t="s">
        <v>706</v>
      </c>
      <c r="D4" s="381"/>
      <c r="E4" s="381"/>
      <c r="F4" s="381"/>
      <c r="G4" s="381"/>
      <c r="H4" s="381"/>
      <c r="I4" s="381"/>
      <c r="J4" s="381"/>
      <c r="K4" s="251"/>
    </row>
    <row r="5" spans="2:11" s="1" customFormat="1" ht="5.25" customHeight="1">
      <c r="B5" s="250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50"/>
      <c r="C6" s="380" t="s">
        <v>707</v>
      </c>
      <c r="D6" s="380"/>
      <c r="E6" s="380"/>
      <c r="F6" s="380"/>
      <c r="G6" s="380"/>
      <c r="H6" s="380"/>
      <c r="I6" s="380"/>
      <c r="J6" s="380"/>
      <c r="K6" s="251"/>
    </row>
    <row r="7" spans="2:11" s="1" customFormat="1" ht="15" customHeight="1">
      <c r="B7" s="254"/>
      <c r="C7" s="380" t="s">
        <v>708</v>
      </c>
      <c r="D7" s="380"/>
      <c r="E7" s="380"/>
      <c r="F7" s="380"/>
      <c r="G7" s="380"/>
      <c r="H7" s="380"/>
      <c r="I7" s="380"/>
      <c r="J7" s="380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380" t="s">
        <v>709</v>
      </c>
      <c r="D9" s="380"/>
      <c r="E9" s="380"/>
      <c r="F9" s="380"/>
      <c r="G9" s="380"/>
      <c r="H9" s="380"/>
      <c r="I9" s="380"/>
      <c r="J9" s="380"/>
      <c r="K9" s="251"/>
    </row>
    <row r="10" spans="2:11" s="1" customFormat="1" ht="15" customHeight="1">
      <c r="B10" s="254"/>
      <c r="C10" s="253"/>
      <c r="D10" s="380" t="s">
        <v>710</v>
      </c>
      <c r="E10" s="380"/>
      <c r="F10" s="380"/>
      <c r="G10" s="380"/>
      <c r="H10" s="380"/>
      <c r="I10" s="380"/>
      <c r="J10" s="380"/>
      <c r="K10" s="251"/>
    </row>
    <row r="11" spans="2:11" s="1" customFormat="1" ht="15" customHeight="1">
      <c r="B11" s="254"/>
      <c r="C11" s="255"/>
      <c r="D11" s="380" t="s">
        <v>711</v>
      </c>
      <c r="E11" s="380"/>
      <c r="F11" s="380"/>
      <c r="G11" s="380"/>
      <c r="H11" s="380"/>
      <c r="I11" s="380"/>
      <c r="J11" s="380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712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380" t="s">
        <v>713</v>
      </c>
      <c r="E15" s="380"/>
      <c r="F15" s="380"/>
      <c r="G15" s="380"/>
      <c r="H15" s="380"/>
      <c r="I15" s="380"/>
      <c r="J15" s="380"/>
      <c r="K15" s="251"/>
    </row>
    <row r="16" spans="2:11" s="1" customFormat="1" ht="15" customHeight="1">
      <c r="B16" s="254"/>
      <c r="C16" s="255"/>
      <c r="D16" s="380" t="s">
        <v>714</v>
      </c>
      <c r="E16" s="380"/>
      <c r="F16" s="380"/>
      <c r="G16" s="380"/>
      <c r="H16" s="380"/>
      <c r="I16" s="380"/>
      <c r="J16" s="380"/>
      <c r="K16" s="251"/>
    </row>
    <row r="17" spans="2:11" s="1" customFormat="1" ht="15" customHeight="1">
      <c r="B17" s="254"/>
      <c r="C17" s="255"/>
      <c r="D17" s="380" t="s">
        <v>715</v>
      </c>
      <c r="E17" s="380"/>
      <c r="F17" s="380"/>
      <c r="G17" s="380"/>
      <c r="H17" s="380"/>
      <c r="I17" s="380"/>
      <c r="J17" s="380"/>
      <c r="K17" s="251"/>
    </row>
    <row r="18" spans="2:11" s="1" customFormat="1" ht="15" customHeight="1">
      <c r="B18" s="254"/>
      <c r="C18" s="255"/>
      <c r="D18" s="255"/>
      <c r="E18" s="257" t="s">
        <v>79</v>
      </c>
      <c r="F18" s="380" t="s">
        <v>716</v>
      </c>
      <c r="G18" s="380"/>
      <c r="H18" s="380"/>
      <c r="I18" s="380"/>
      <c r="J18" s="380"/>
      <c r="K18" s="251"/>
    </row>
    <row r="19" spans="2:11" s="1" customFormat="1" ht="15" customHeight="1">
      <c r="B19" s="254"/>
      <c r="C19" s="255"/>
      <c r="D19" s="255"/>
      <c r="E19" s="257" t="s">
        <v>717</v>
      </c>
      <c r="F19" s="380" t="s">
        <v>718</v>
      </c>
      <c r="G19" s="380"/>
      <c r="H19" s="380"/>
      <c r="I19" s="380"/>
      <c r="J19" s="380"/>
      <c r="K19" s="251"/>
    </row>
    <row r="20" spans="2:11" s="1" customFormat="1" ht="15" customHeight="1">
      <c r="B20" s="254"/>
      <c r="C20" s="255"/>
      <c r="D20" s="255"/>
      <c r="E20" s="257" t="s">
        <v>719</v>
      </c>
      <c r="F20" s="380" t="s">
        <v>720</v>
      </c>
      <c r="G20" s="380"/>
      <c r="H20" s="380"/>
      <c r="I20" s="380"/>
      <c r="J20" s="380"/>
      <c r="K20" s="251"/>
    </row>
    <row r="21" spans="2:11" s="1" customFormat="1" ht="15" customHeight="1">
      <c r="B21" s="254"/>
      <c r="C21" s="255"/>
      <c r="D21" s="255"/>
      <c r="E21" s="257" t="s">
        <v>83</v>
      </c>
      <c r="F21" s="380" t="s">
        <v>84</v>
      </c>
      <c r="G21" s="380"/>
      <c r="H21" s="380"/>
      <c r="I21" s="380"/>
      <c r="J21" s="380"/>
      <c r="K21" s="251"/>
    </row>
    <row r="22" spans="2:11" s="1" customFormat="1" ht="15" customHeight="1">
      <c r="B22" s="254"/>
      <c r="C22" s="255"/>
      <c r="D22" s="255"/>
      <c r="E22" s="257" t="s">
        <v>721</v>
      </c>
      <c r="F22" s="380" t="s">
        <v>722</v>
      </c>
      <c r="G22" s="380"/>
      <c r="H22" s="380"/>
      <c r="I22" s="380"/>
      <c r="J22" s="380"/>
      <c r="K22" s="251"/>
    </row>
    <row r="23" spans="2:11" s="1" customFormat="1" ht="15" customHeight="1">
      <c r="B23" s="254"/>
      <c r="C23" s="255"/>
      <c r="D23" s="255"/>
      <c r="E23" s="257" t="s">
        <v>723</v>
      </c>
      <c r="F23" s="380" t="s">
        <v>724</v>
      </c>
      <c r="G23" s="380"/>
      <c r="H23" s="380"/>
      <c r="I23" s="380"/>
      <c r="J23" s="380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380" t="s">
        <v>725</v>
      </c>
      <c r="D25" s="380"/>
      <c r="E25" s="380"/>
      <c r="F25" s="380"/>
      <c r="G25" s="380"/>
      <c r="H25" s="380"/>
      <c r="I25" s="380"/>
      <c r="J25" s="380"/>
      <c r="K25" s="251"/>
    </row>
    <row r="26" spans="2:11" s="1" customFormat="1" ht="15" customHeight="1">
      <c r="B26" s="254"/>
      <c r="C26" s="380" t="s">
        <v>726</v>
      </c>
      <c r="D26" s="380"/>
      <c r="E26" s="380"/>
      <c r="F26" s="380"/>
      <c r="G26" s="380"/>
      <c r="H26" s="380"/>
      <c r="I26" s="380"/>
      <c r="J26" s="380"/>
      <c r="K26" s="251"/>
    </row>
    <row r="27" spans="2:11" s="1" customFormat="1" ht="15" customHeight="1">
      <c r="B27" s="254"/>
      <c r="C27" s="253"/>
      <c r="D27" s="380" t="s">
        <v>727</v>
      </c>
      <c r="E27" s="380"/>
      <c r="F27" s="380"/>
      <c r="G27" s="380"/>
      <c r="H27" s="380"/>
      <c r="I27" s="380"/>
      <c r="J27" s="380"/>
      <c r="K27" s="251"/>
    </row>
    <row r="28" spans="2:11" s="1" customFormat="1" ht="15" customHeight="1">
      <c r="B28" s="254"/>
      <c r="C28" s="255"/>
      <c r="D28" s="380" t="s">
        <v>728</v>
      </c>
      <c r="E28" s="380"/>
      <c r="F28" s="380"/>
      <c r="G28" s="380"/>
      <c r="H28" s="380"/>
      <c r="I28" s="380"/>
      <c r="J28" s="380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380" t="s">
        <v>729</v>
      </c>
      <c r="E30" s="380"/>
      <c r="F30" s="380"/>
      <c r="G30" s="380"/>
      <c r="H30" s="380"/>
      <c r="I30" s="380"/>
      <c r="J30" s="380"/>
      <c r="K30" s="251"/>
    </row>
    <row r="31" spans="2:11" s="1" customFormat="1" ht="15" customHeight="1">
      <c r="B31" s="254"/>
      <c r="C31" s="255"/>
      <c r="D31" s="380" t="s">
        <v>730</v>
      </c>
      <c r="E31" s="380"/>
      <c r="F31" s="380"/>
      <c r="G31" s="380"/>
      <c r="H31" s="380"/>
      <c r="I31" s="380"/>
      <c r="J31" s="380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380" t="s">
        <v>731</v>
      </c>
      <c r="E33" s="380"/>
      <c r="F33" s="380"/>
      <c r="G33" s="380"/>
      <c r="H33" s="380"/>
      <c r="I33" s="380"/>
      <c r="J33" s="380"/>
      <c r="K33" s="251"/>
    </row>
    <row r="34" spans="2:11" s="1" customFormat="1" ht="15" customHeight="1">
      <c r="B34" s="254"/>
      <c r="C34" s="255"/>
      <c r="D34" s="380" t="s">
        <v>732</v>
      </c>
      <c r="E34" s="380"/>
      <c r="F34" s="380"/>
      <c r="G34" s="380"/>
      <c r="H34" s="380"/>
      <c r="I34" s="380"/>
      <c r="J34" s="380"/>
      <c r="K34" s="251"/>
    </row>
    <row r="35" spans="2:11" s="1" customFormat="1" ht="15" customHeight="1">
      <c r="B35" s="254"/>
      <c r="C35" s="255"/>
      <c r="D35" s="380" t="s">
        <v>733</v>
      </c>
      <c r="E35" s="380"/>
      <c r="F35" s="380"/>
      <c r="G35" s="380"/>
      <c r="H35" s="380"/>
      <c r="I35" s="380"/>
      <c r="J35" s="380"/>
      <c r="K35" s="251"/>
    </row>
    <row r="36" spans="2:11" s="1" customFormat="1" ht="15" customHeight="1">
      <c r="B36" s="254"/>
      <c r="C36" s="255"/>
      <c r="D36" s="253"/>
      <c r="E36" s="256" t="s">
        <v>103</v>
      </c>
      <c r="F36" s="253"/>
      <c r="G36" s="380" t="s">
        <v>734</v>
      </c>
      <c r="H36" s="380"/>
      <c r="I36" s="380"/>
      <c r="J36" s="380"/>
      <c r="K36" s="251"/>
    </row>
    <row r="37" spans="2:11" s="1" customFormat="1" ht="30.75" customHeight="1">
      <c r="B37" s="254"/>
      <c r="C37" s="255"/>
      <c r="D37" s="253"/>
      <c r="E37" s="256" t="s">
        <v>735</v>
      </c>
      <c r="F37" s="253"/>
      <c r="G37" s="380" t="s">
        <v>736</v>
      </c>
      <c r="H37" s="380"/>
      <c r="I37" s="380"/>
      <c r="J37" s="380"/>
      <c r="K37" s="251"/>
    </row>
    <row r="38" spans="2:11" s="1" customFormat="1" ht="15" customHeight="1">
      <c r="B38" s="254"/>
      <c r="C38" s="255"/>
      <c r="D38" s="253"/>
      <c r="E38" s="256" t="s">
        <v>53</v>
      </c>
      <c r="F38" s="253"/>
      <c r="G38" s="380" t="s">
        <v>737</v>
      </c>
      <c r="H38" s="380"/>
      <c r="I38" s="380"/>
      <c r="J38" s="380"/>
      <c r="K38" s="251"/>
    </row>
    <row r="39" spans="2:11" s="1" customFormat="1" ht="15" customHeight="1">
      <c r="B39" s="254"/>
      <c r="C39" s="255"/>
      <c r="D39" s="253"/>
      <c r="E39" s="256" t="s">
        <v>54</v>
      </c>
      <c r="F39" s="253"/>
      <c r="G39" s="380" t="s">
        <v>738</v>
      </c>
      <c r="H39" s="380"/>
      <c r="I39" s="380"/>
      <c r="J39" s="380"/>
      <c r="K39" s="251"/>
    </row>
    <row r="40" spans="2:11" s="1" customFormat="1" ht="15" customHeight="1">
      <c r="B40" s="254"/>
      <c r="C40" s="255"/>
      <c r="D40" s="253"/>
      <c r="E40" s="256" t="s">
        <v>104</v>
      </c>
      <c r="F40" s="253"/>
      <c r="G40" s="380" t="s">
        <v>739</v>
      </c>
      <c r="H40" s="380"/>
      <c r="I40" s="380"/>
      <c r="J40" s="380"/>
      <c r="K40" s="251"/>
    </row>
    <row r="41" spans="2:11" s="1" customFormat="1" ht="15" customHeight="1">
      <c r="B41" s="254"/>
      <c r="C41" s="255"/>
      <c r="D41" s="253"/>
      <c r="E41" s="256" t="s">
        <v>105</v>
      </c>
      <c r="F41" s="253"/>
      <c r="G41" s="380" t="s">
        <v>740</v>
      </c>
      <c r="H41" s="380"/>
      <c r="I41" s="380"/>
      <c r="J41" s="380"/>
      <c r="K41" s="251"/>
    </row>
    <row r="42" spans="2:11" s="1" customFormat="1" ht="15" customHeight="1">
      <c r="B42" s="254"/>
      <c r="C42" s="255"/>
      <c r="D42" s="253"/>
      <c r="E42" s="256" t="s">
        <v>741</v>
      </c>
      <c r="F42" s="253"/>
      <c r="G42" s="380" t="s">
        <v>742</v>
      </c>
      <c r="H42" s="380"/>
      <c r="I42" s="380"/>
      <c r="J42" s="380"/>
      <c r="K42" s="251"/>
    </row>
    <row r="43" spans="2:11" s="1" customFormat="1" ht="15" customHeight="1">
      <c r="B43" s="254"/>
      <c r="C43" s="255"/>
      <c r="D43" s="253"/>
      <c r="E43" s="256"/>
      <c r="F43" s="253"/>
      <c r="G43" s="380" t="s">
        <v>743</v>
      </c>
      <c r="H43" s="380"/>
      <c r="I43" s="380"/>
      <c r="J43" s="380"/>
      <c r="K43" s="251"/>
    </row>
    <row r="44" spans="2:11" s="1" customFormat="1" ht="15" customHeight="1">
      <c r="B44" s="254"/>
      <c r="C44" s="255"/>
      <c r="D44" s="253"/>
      <c r="E44" s="256" t="s">
        <v>744</v>
      </c>
      <c r="F44" s="253"/>
      <c r="G44" s="380" t="s">
        <v>745</v>
      </c>
      <c r="H44" s="380"/>
      <c r="I44" s="380"/>
      <c r="J44" s="380"/>
      <c r="K44" s="251"/>
    </row>
    <row r="45" spans="2:11" s="1" customFormat="1" ht="15" customHeight="1">
      <c r="B45" s="254"/>
      <c r="C45" s="255"/>
      <c r="D45" s="253"/>
      <c r="E45" s="256" t="s">
        <v>107</v>
      </c>
      <c r="F45" s="253"/>
      <c r="G45" s="380" t="s">
        <v>746</v>
      </c>
      <c r="H45" s="380"/>
      <c r="I45" s="380"/>
      <c r="J45" s="380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380" t="s">
        <v>747</v>
      </c>
      <c r="E47" s="380"/>
      <c r="F47" s="380"/>
      <c r="G47" s="380"/>
      <c r="H47" s="380"/>
      <c r="I47" s="380"/>
      <c r="J47" s="380"/>
      <c r="K47" s="251"/>
    </row>
    <row r="48" spans="2:11" s="1" customFormat="1" ht="15" customHeight="1">
      <c r="B48" s="254"/>
      <c r="C48" s="255"/>
      <c r="D48" s="255"/>
      <c r="E48" s="380" t="s">
        <v>748</v>
      </c>
      <c r="F48" s="380"/>
      <c r="G48" s="380"/>
      <c r="H48" s="380"/>
      <c r="I48" s="380"/>
      <c r="J48" s="380"/>
      <c r="K48" s="251"/>
    </row>
    <row r="49" spans="2:11" s="1" customFormat="1" ht="15" customHeight="1">
      <c r="B49" s="254"/>
      <c r="C49" s="255"/>
      <c r="D49" s="255"/>
      <c r="E49" s="380" t="s">
        <v>749</v>
      </c>
      <c r="F49" s="380"/>
      <c r="G49" s="380"/>
      <c r="H49" s="380"/>
      <c r="I49" s="380"/>
      <c r="J49" s="380"/>
      <c r="K49" s="251"/>
    </row>
    <row r="50" spans="2:11" s="1" customFormat="1" ht="15" customHeight="1">
      <c r="B50" s="254"/>
      <c r="C50" s="255"/>
      <c r="D50" s="255"/>
      <c r="E50" s="380" t="s">
        <v>750</v>
      </c>
      <c r="F50" s="380"/>
      <c r="G50" s="380"/>
      <c r="H50" s="380"/>
      <c r="I50" s="380"/>
      <c r="J50" s="380"/>
      <c r="K50" s="251"/>
    </row>
    <row r="51" spans="2:11" s="1" customFormat="1" ht="15" customHeight="1">
      <c r="B51" s="254"/>
      <c r="C51" s="255"/>
      <c r="D51" s="380" t="s">
        <v>751</v>
      </c>
      <c r="E51" s="380"/>
      <c r="F51" s="380"/>
      <c r="G51" s="380"/>
      <c r="H51" s="380"/>
      <c r="I51" s="380"/>
      <c r="J51" s="380"/>
      <c r="K51" s="251"/>
    </row>
    <row r="52" spans="2:11" s="1" customFormat="1" ht="25.5" customHeight="1">
      <c r="B52" s="250"/>
      <c r="C52" s="381" t="s">
        <v>752</v>
      </c>
      <c r="D52" s="381"/>
      <c r="E52" s="381"/>
      <c r="F52" s="381"/>
      <c r="G52" s="381"/>
      <c r="H52" s="381"/>
      <c r="I52" s="381"/>
      <c r="J52" s="381"/>
      <c r="K52" s="251"/>
    </row>
    <row r="53" spans="2:11" s="1" customFormat="1" ht="5.25" customHeight="1">
      <c r="B53" s="250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50"/>
      <c r="C54" s="380" t="s">
        <v>753</v>
      </c>
      <c r="D54" s="380"/>
      <c r="E54" s="380"/>
      <c r="F54" s="380"/>
      <c r="G54" s="380"/>
      <c r="H54" s="380"/>
      <c r="I54" s="380"/>
      <c r="J54" s="380"/>
      <c r="K54" s="251"/>
    </row>
    <row r="55" spans="2:11" s="1" customFormat="1" ht="15" customHeight="1">
      <c r="B55" s="250"/>
      <c r="C55" s="380" t="s">
        <v>754</v>
      </c>
      <c r="D55" s="380"/>
      <c r="E55" s="380"/>
      <c r="F55" s="380"/>
      <c r="G55" s="380"/>
      <c r="H55" s="380"/>
      <c r="I55" s="380"/>
      <c r="J55" s="380"/>
      <c r="K55" s="251"/>
    </row>
    <row r="56" spans="2:11" s="1" customFormat="1" ht="12.75" customHeight="1">
      <c r="B56" s="250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50"/>
      <c r="C57" s="380" t="s">
        <v>755</v>
      </c>
      <c r="D57" s="380"/>
      <c r="E57" s="380"/>
      <c r="F57" s="380"/>
      <c r="G57" s="380"/>
      <c r="H57" s="380"/>
      <c r="I57" s="380"/>
      <c r="J57" s="380"/>
      <c r="K57" s="251"/>
    </row>
    <row r="58" spans="2:11" s="1" customFormat="1" ht="15" customHeight="1">
      <c r="B58" s="250"/>
      <c r="C58" s="255"/>
      <c r="D58" s="380" t="s">
        <v>756</v>
      </c>
      <c r="E58" s="380"/>
      <c r="F58" s="380"/>
      <c r="G58" s="380"/>
      <c r="H58" s="380"/>
      <c r="I58" s="380"/>
      <c r="J58" s="380"/>
      <c r="K58" s="251"/>
    </row>
    <row r="59" spans="2:11" s="1" customFormat="1" ht="15" customHeight="1">
      <c r="B59" s="250"/>
      <c r="C59" s="255"/>
      <c r="D59" s="380" t="s">
        <v>757</v>
      </c>
      <c r="E59" s="380"/>
      <c r="F59" s="380"/>
      <c r="G59" s="380"/>
      <c r="H59" s="380"/>
      <c r="I59" s="380"/>
      <c r="J59" s="380"/>
      <c r="K59" s="251"/>
    </row>
    <row r="60" spans="2:11" s="1" customFormat="1" ht="15" customHeight="1">
      <c r="B60" s="250"/>
      <c r="C60" s="255"/>
      <c r="D60" s="380" t="s">
        <v>758</v>
      </c>
      <c r="E60" s="380"/>
      <c r="F60" s="380"/>
      <c r="G60" s="380"/>
      <c r="H60" s="380"/>
      <c r="I60" s="380"/>
      <c r="J60" s="380"/>
      <c r="K60" s="251"/>
    </row>
    <row r="61" spans="2:11" s="1" customFormat="1" ht="15" customHeight="1">
      <c r="B61" s="250"/>
      <c r="C61" s="255"/>
      <c r="D61" s="380" t="s">
        <v>759</v>
      </c>
      <c r="E61" s="380"/>
      <c r="F61" s="380"/>
      <c r="G61" s="380"/>
      <c r="H61" s="380"/>
      <c r="I61" s="380"/>
      <c r="J61" s="380"/>
      <c r="K61" s="251"/>
    </row>
    <row r="62" spans="2:11" s="1" customFormat="1" ht="15" customHeight="1">
      <c r="B62" s="250"/>
      <c r="C62" s="255"/>
      <c r="D62" s="382" t="s">
        <v>760</v>
      </c>
      <c r="E62" s="382"/>
      <c r="F62" s="382"/>
      <c r="G62" s="382"/>
      <c r="H62" s="382"/>
      <c r="I62" s="382"/>
      <c r="J62" s="382"/>
      <c r="K62" s="251"/>
    </row>
    <row r="63" spans="2:11" s="1" customFormat="1" ht="15" customHeight="1">
      <c r="B63" s="250"/>
      <c r="C63" s="255"/>
      <c r="D63" s="380" t="s">
        <v>761</v>
      </c>
      <c r="E63" s="380"/>
      <c r="F63" s="380"/>
      <c r="G63" s="380"/>
      <c r="H63" s="380"/>
      <c r="I63" s="380"/>
      <c r="J63" s="380"/>
      <c r="K63" s="251"/>
    </row>
    <row r="64" spans="2:11" s="1" customFormat="1" ht="12.75" customHeight="1">
      <c r="B64" s="250"/>
      <c r="C64" s="255"/>
      <c r="D64" s="255"/>
      <c r="E64" s="258"/>
      <c r="F64" s="255"/>
      <c r="G64" s="255"/>
      <c r="H64" s="255"/>
      <c r="I64" s="255"/>
      <c r="J64" s="255"/>
      <c r="K64" s="251"/>
    </row>
    <row r="65" spans="2:11" s="1" customFormat="1" ht="15" customHeight="1">
      <c r="B65" s="250"/>
      <c r="C65" s="255"/>
      <c r="D65" s="380" t="s">
        <v>762</v>
      </c>
      <c r="E65" s="380"/>
      <c r="F65" s="380"/>
      <c r="G65" s="380"/>
      <c r="H65" s="380"/>
      <c r="I65" s="380"/>
      <c r="J65" s="380"/>
      <c r="K65" s="251"/>
    </row>
    <row r="66" spans="2:11" s="1" customFormat="1" ht="15" customHeight="1">
      <c r="B66" s="250"/>
      <c r="C66" s="255"/>
      <c r="D66" s="382" t="s">
        <v>763</v>
      </c>
      <c r="E66" s="382"/>
      <c r="F66" s="382"/>
      <c r="G66" s="382"/>
      <c r="H66" s="382"/>
      <c r="I66" s="382"/>
      <c r="J66" s="382"/>
      <c r="K66" s="251"/>
    </row>
    <row r="67" spans="2:11" s="1" customFormat="1" ht="15" customHeight="1">
      <c r="B67" s="250"/>
      <c r="C67" s="255"/>
      <c r="D67" s="380" t="s">
        <v>764</v>
      </c>
      <c r="E67" s="380"/>
      <c r="F67" s="380"/>
      <c r="G67" s="380"/>
      <c r="H67" s="380"/>
      <c r="I67" s="380"/>
      <c r="J67" s="380"/>
      <c r="K67" s="251"/>
    </row>
    <row r="68" spans="2:11" s="1" customFormat="1" ht="15" customHeight="1">
      <c r="B68" s="250"/>
      <c r="C68" s="255"/>
      <c r="D68" s="380" t="s">
        <v>765</v>
      </c>
      <c r="E68" s="380"/>
      <c r="F68" s="380"/>
      <c r="G68" s="380"/>
      <c r="H68" s="380"/>
      <c r="I68" s="380"/>
      <c r="J68" s="380"/>
      <c r="K68" s="251"/>
    </row>
    <row r="69" spans="2:11" s="1" customFormat="1" ht="15" customHeight="1">
      <c r="B69" s="250"/>
      <c r="C69" s="255"/>
      <c r="D69" s="380" t="s">
        <v>766</v>
      </c>
      <c r="E69" s="380"/>
      <c r="F69" s="380"/>
      <c r="G69" s="380"/>
      <c r="H69" s="380"/>
      <c r="I69" s="380"/>
      <c r="J69" s="380"/>
      <c r="K69" s="251"/>
    </row>
    <row r="70" spans="2:11" s="1" customFormat="1" ht="15" customHeight="1">
      <c r="B70" s="250"/>
      <c r="C70" s="255"/>
      <c r="D70" s="380" t="s">
        <v>767</v>
      </c>
      <c r="E70" s="380"/>
      <c r="F70" s="380"/>
      <c r="G70" s="380"/>
      <c r="H70" s="380"/>
      <c r="I70" s="380"/>
      <c r="J70" s="380"/>
      <c r="K70" s="251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375" t="s">
        <v>768</v>
      </c>
      <c r="D75" s="375"/>
      <c r="E75" s="375"/>
      <c r="F75" s="375"/>
      <c r="G75" s="375"/>
      <c r="H75" s="375"/>
      <c r="I75" s="375"/>
      <c r="J75" s="375"/>
      <c r="K75" s="268"/>
    </row>
    <row r="76" spans="2:11" s="1" customFormat="1" ht="17.25" customHeight="1">
      <c r="B76" s="267"/>
      <c r="C76" s="269" t="s">
        <v>769</v>
      </c>
      <c r="D76" s="269"/>
      <c r="E76" s="269"/>
      <c r="F76" s="269" t="s">
        <v>770</v>
      </c>
      <c r="G76" s="270"/>
      <c r="H76" s="269" t="s">
        <v>54</v>
      </c>
      <c r="I76" s="269" t="s">
        <v>57</v>
      </c>
      <c r="J76" s="269" t="s">
        <v>771</v>
      </c>
      <c r="K76" s="268"/>
    </row>
    <row r="77" spans="2:11" s="1" customFormat="1" ht="17.25" customHeight="1">
      <c r="B77" s="267"/>
      <c r="C77" s="271" t="s">
        <v>772</v>
      </c>
      <c r="D77" s="271"/>
      <c r="E77" s="271"/>
      <c r="F77" s="272" t="s">
        <v>773</v>
      </c>
      <c r="G77" s="273"/>
      <c r="H77" s="271"/>
      <c r="I77" s="271"/>
      <c r="J77" s="271" t="s">
        <v>774</v>
      </c>
      <c r="K77" s="268"/>
    </row>
    <row r="78" spans="2:11" s="1" customFormat="1" ht="5.25" customHeight="1">
      <c r="B78" s="267"/>
      <c r="C78" s="274"/>
      <c r="D78" s="274"/>
      <c r="E78" s="274"/>
      <c r="F78" s="274"/>
      <c r="G78" s="275"/>
      <c r="H78" s="274"/>
      <c r="I78" s="274"/>
      <c r="J78" s="274"/>
      <c r="K78" s="268"/>
    </row>
    <row r="79" spans="2:11" s="1" customFormat="1" ht="15" customHeight="1">
      <c r="B79" s="267"/>
      <c r="C79" s="256" t="s">
        <v>53</v>
      </c>
      <c r="D79" s="276"/>
      <c r="E79" s="276"/>
      <c r="F79" s="277" t="s">
        <v>775</v>
      </c>
      <c r="G79" s="278"/>
      <c r="H79" s="256" t="s">
        <v>776</v>
      </c>
      <c r="I79" s="256" t="s">
        <v>777</v>
      </c>
      <c r="J79" s="256">
        <v>20</v>
      </c>
      <c r="K79" s="268"/>
    </row>
    <row r="80" spans="2:11" s="1" customFormat="1" ht="15" customHeight="1">
      <c r="B80" s="267"/>
      <c r="C80" s="256" t="s">
        <v>778</v>
      </c>
      <c r="D80" s="256"/>
      <c r="E80" s="256"/>
      <c r="F80" s="277" t="s">
        <v>775</v>
      </c>
      <c r="G80" s="278"/>
      <c r="H80" s="256" t="s">
        <v>779</v>
      </c>
      <c r="I80" s="256" t="s">
        <v>777</v>
      </c>
      <c r="J80" s="256">
        <v>120</v>
      </c>
      <c r="K80" s="268"/>
    </row>
    <row r="81" spans="2:11" s="1" customFormat="1" ht="15" customHeight="1">
      <c r="B81" s="279"/>
      <c r="C81" s="256" t="s">
        <v>780</v>
      </c>
      <c r="D81" s="256"/>
      <c r="E81" s="256"/>
      <c r="F81" s="277" t="s">
        <v>781</v>
      </c>
      <c r="G81" s="278"/>
      <c r="H81" s="256" t="s">
        <v>782</v>
      </c>
      <c r="I81" s="256" t="s">
        <v>777</v>
      </c>
      <c r="J81" s="256">
        <v>50</v>
      </c>
      <c r="K81" s="268"/>
    </row>
    <row r="82" spans="2:11" s="1" customFormat="1" ht="15" customHeight="1">
      <c r="B82" s="279"/>
      <c r="C82" s="256" t="s">
        <v>783</v>
      </c>
      <c r="D82" s="256"/>
      <c r="E82" s="256"/>
      <c r="F82" s="277" t="s">
        <v>775</v>
      </c>
      <c r="G82" s="278"/>
      <c r="H82" s="256" t="s">
        <v>784</v>
      </c>
      <c r="I82" s="256" t="s">
        <v>785</v>
      </c>
      <c r="J82" s="256"/>
      <c r="K82" s="268"/>
    </row>
    <row r="83" spans="2:11" s="1" customFormat="1" ht="15" customHeight="1">
      <c r="B83" s="279"/>
      <c r="C83" s="280" t="s">
        <v>786</v>
      </c>
      <c r="D83" s="280"/>
      <c r="E83" s="280"/>
      <c r="F83" s="281" t="s">
        <v>781</v>
      </c>
      <c r="G83" s="280"/>
      <c r="H83" s="280" t="s">
        <v>787</v>
      </c>
      <c r="I83" s="280" t="s">
        <v>777</v>
      </c>
      <c r="J83" s="280">
        <v>15</v>
      </c>
      <c r="K83" s="268"/>
    </row>
    <row r="84" spans="2:11" s="1" customFormat="1" ht="15" customHeight="1">
      <c r="B84" s="279"/>
      <c r="C84" s="280" t="s">
        <v>788</v>
      </c>
      <c r="D84" s="280"/>
      <c r="E84" s="280"/>
      <c r="F84" s="281" t="s">
        <v>781</v>
      </c>
      <c r="G84" s="280"/>
      <c r="H84" s="280" t="s">
        <v>789</v>
      </c>
      <c r="I84" s="280" t="s">
        <v>777</v>
      </c>
      <c r="J84" s="280">
        <v>15</v>
      </c>
      <c r="K84" s="268"/>
    </row>
    <row r="85" spans="2:11" s="1" customFormat="1" ht="15" customHeight="1">
      <c r="B85" s="279"/>
      <c r="C85" s="280" t="s">
        <v>790</v>
      </c>
      <c r="D85" s="280"/>
      <c r="E85" s="280"/>
      <c r="F85" s="281" t="s">
        <v>781</v>
      </c>
      <c r="G85" s="280"/>
      <c r="H85" s="280" t="s">
        <v>791</v>
      </c>
      <c r="I85" s="280" t="s">
        <v>777</v>
      </c>
      <c r="J85" s="280">
        <v>20</v>
      </c>
      <c r="K85" s="268"/>
    </row>
    <row r="86" spans="2:11" s="1" customFormat="1" ht="15" customHeight="1">
      <c r="B86" s="279"/>
      <c r="C86" s="280" t="s">
        <v>792</v>
      </c>
      <c r="D86" s="280"/>
      <c r="E86" s="280"/>
      <c r="F86" s="281" t="s">
        <v>781</v>
      </c>
      <c r="G86" s="280"/>
      <c r="H86" s="280" t="s">
        <v>793</v>
      </c>
      <c r="I86" s="280" t="s">
        <v>777</v>
      </c>
      <c r="J86" s="280">
        <v>20</v>
      </c>
      <c r="K86" s="268"/>
    </row>
    <row r="87" spans="2:11" s="1" customFormat="1" ht="15" customHeight="1">
      <c r="B87" s="279"/>
      <c r="C87" s="256" t="s">
        <v>794</v>
      </c>
      <c r="D87" s="256"/>
      <c r="E87" s="256"/>
      <c r="F87" s="277" t="s">
        <v>781</v>
      </c>
      <c r="G87" s="278"/>
      <c r="H87" s="256" t="s">
        <v>795</v>
      </c>
      <c r="I87" s="256" t="s">
        <v>777</v>
      </c>
      <c r="J87" s="256">
        <v>50</v>
      </c>
      <c r="K87" s="268"/>
    </row>
    <row r="88" spans="2:11" s="1" customFormat="1" ht="15" customHeight="1">
      <c r="B88" s="279"/>
      <c r="C88" s="256" t="s">
        <v>796</v>
      </c>
      <c r="D88" s="256"/>
      <c r="E88" s="256"/>
      <c r="F88" s="277" t="s">
        <v>781</v>
      </c>
      <c r="G88" s="278"/>
      <c r="H88" s="256" t="s">
        <v>797</v>
      </c>
      <c r="I88" s="256" t="s">
        <v>777</v>
      </c>
      <c r="J88" s="256">
        <v>20</v>
      </c>
      <c r="K88" s="268"/>
    </row>
    <row r="89" spans="2:11" s="1" customFormat="1" ht="15" customHeight="1">
      <c r="B89" s="279"/>
      <c r="C89" s="256" t="s">
        <v>798</v>
      </c>
      <c r="D89" s="256"/>
      <c r="E89" s="256"/>
      <c r="F89" s="277" t="s">
        <v>781</v>
      </c>
      <c r="G89" s="278"/>
      <c r="H89" s="256" t="s">
        <v>799</v>
      </c>
      <c r="I89" s="256" t="s">
        <v>777</v>
      </c>
      <c r="J89" s="256">
        <v>20</v>
      </c>
      <c r="K89" s="268"/>
    </row>
    <row r="90" spans="2:11" s="1" customFormat="1" ht="15" customHeight="1">
      <c r="B90" s="279"/>
      <c r="C90" s="256" t="s">
        <v>800</v>
      </c>
      <c r="D90" s="256"/>
      <c r="E90" s="256"/>
      <c r="F90" s="277" t="s">
        <v>781</v>
      </c>
      <c r="G90" s="278"/>
      <c r="H90" s="256" t="s">
        <v>801</v>
      </c>
      <c r="I90" s="256" t="s">
        <v>777</v>
      </c>
      <c r="J90" s="256">
        <v>50</v>
      </c>
      <c r="K90" s="268"/>
    </row>
    <row r="91" spans="2:11" s="1" customFormat="1" ht="15" customHeight="1">
      <c r="B91" s="279"/>
      <c r="C91" s="256" t="s">
        <v>802</v>
      </c>
      <c r="D91" s="256"/>
      <c r="E91" s="256"/>
      <c r="F91" s="277" t="s">
        <v>781</v>
      </c>
      <c r="G91" s="278"/>
      <c r="H91" s="256" t="s">
        <v>802</v>
      </c>
      <c r="I91" s="256" t="s">
        <v>777</v>
      </c>
      <c r="J91" s="256">
        <v>50</v>
      </c>
      <c r="K91" s="268"/>
    </row>
    <row r="92" spans="2:11" s="1" customFormat="1" ht="15" customHeight="1">
      <c r="B92" s="279"/>
      <c r="C92" s="256" t="s">
        <v>803</v>
      </c>
      <c r="D92" s="256"/>
      <c r="E92" s="256"/>
      <c r="F92" s="277" t="s">
        <v>781</v>
      </c>
      <c r="G92" s="278"/>
      <c r="H92" s="256" t="s">
        <v>804</v>
      </c>
      <c r="I92" s="256" t="s">
        <v>777</v>
      </c>
      <c r="J92" s="256">
        <v>255</v>
      </c>
      <c r="K92" s="268"/>
    </row>
    <row r="93" spans="2:11" s="1" customFormat="1" ht="15" customHeight="1">
      <c r="B93" s="279"/>
      <c r="C93" s="256" t="s">
        <v>805</v>
      </c>
      <c r="D93" s="256"/>
      <c r="E93" s="256"/>
      <c r="F93" s="277" t="s">
        <v>775</v>
      </c>
      <c r="G93" s="278"/>
      <c r="H93" s="256" t="s">
        <v>806</v>
      </c>
      <c r="I93" s="256" t="s">
        <v>807</v>
      </c>
      <c r="J93" s="256"/>
      <c r="K93" s="268"/>
    </row>
    <row r="94" spans="2:11" s="1" customFormat="1" ht="15" customHeight="1">
      <c r="B94" s="279"/>
      <c r="C94" s="256" t="s">
        <v>808</v>
      </c>
      <c r="D94" s="256"/>
      <c r="E94" s="256"/>
      <c r="F94" s="277" t="s">
        <v>775</v>
      </c>
      <c r="G94" s="278"/>
      <c r="H94" s="256" t="s">
        <v>809</v>
      </c>
      <c r="I94" s="256" t="s">
        <v>810</v>
      </c>
      <c r="J94" s="256"/>
      <c r="K94" s="268"/>
    </row>
    <row r="95" spans="2:11" s="1" customFormat="1" ht="15" customHeight="1">
      <c r="B95" s="279"/>
      <c r="C95" s="256" t="s">
        <v>811</v>
      </c>
      <c r="D95" s="256"/>
      <c r="E95" s="256"/>
      <c r="F95" s="277" t="s">
        <v>775</v>
      </c>
      <c r="G95" s="278"/>
      <c r="H95" s="256" t="s">
        <v>811</v>
      </c>
      <c r="I95" s="256" t="s">
        <v>810</v>
      </c>
      <c r="J95" s="256"/>
      <c r="K95" s="268"/>
    </row>
    <row r="96" spans="2:11" s="1" customFormat="1" ht="15" customHeight="1">
      <c r="B96" s="279"/>
      <c r="C96" s="256" t="s">
        <v>38</v>
      </c>
      <c r="D96" s="256"/>
      <c r="E96" s="256"/>
      <c r="F96" s="277" t="s">
        <v>775</v>
      </c>
      <c r="G96" s="278"/>
      <c r="H96" s="256" t="s">
        <v>812</v>
      </c>
      <c r="I96" s="256" t="s">
        <v>810</v>
      </c>
      <c r="J96" s="256"/>
      <c r="K96" s="268"/>
    </row>
    <row r="97" spans="2:11" s="1" customFormat="1" ht="15" customHeight="1">
      <c r="B97" s="279"/>
      <c r="C97" s="256" t="s">
        <v>48</v>
      </c>
      <c r="D97" s="256"/>
      <c r="E97" s="256"/>
      <c r="F97" s="277" t="s">
        <v>775</v>
      </c>
      <c r="G97" s="278"/>
      <c r="H97" s="256" t="s">
        <v>813</v>
      </c>
      <c r="I97" s="256" t="s">
        <v>810</v>
      </c>
      <c r="J97" s="256"/>
      <c r="K97" s="268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375" t="s">
        <v>814</v>
      </c>
      <c r="D102" s="375"/>
      <c r="E102" s="375"/>
      <c r="F102" s="375"/>
      <c r="G102" s="375"/>
      <c r="H102" s="375"/>
      <c r="I102" s="375"/>
      <c r="J102" s="375"/>
      <c r="K102" s="268"/>
    </row>
    <row r="103" spans="2:11" s="1" customFormat="1" ht="17.25" customHeight="1">
      <c r="B103" s="267"/>
      <c r="C103" s="269" t="s">
        <v>769</v>
      </c>
      <c r="D103" s="269"/>
      <c r="E103" s="269"/>
      <c r="F103" s="269" t="s">
        <v>770</v>
      </c>
      <c r="G103" s="270"/>
      <c r="H103" s="269" t="s">
        <v>54</v>
      </c>
      <c r="I103" s="269" t="s">
        <v>57</v>
      </c>
      <c r="J103" s="269" t="s">
        <v>771</v>
      </c>
      <c r="K103" s="268"/>
    </row>
    <row r="104" spans="2:11" s="1" customFormat="1" ht="17.25" customHeight="1">
      <c r="B104" s="267"/>
      <c r="C104" s="271" t="s">
        <v>772</v>
      </c>
      <c r="D104" s="271"/>
      <c r="E104" s="271"/>
      <c r="F104" s="272" t="s">
        <v>773</v>
      </c>
      <c r="G104" s="273"/>
      <c r="H104" s="271"/>
      <c r="I104" s="271"/>
      <c r="J104" s="271" t="s">
        <v>774</v>
      </c>
      <c r="K104" s="268"/>
    </row>
    <row r="105" spans="2:11" s="1" customFormat="1" ht="5.25" customHeight="1">
      <c r="B105" s="267"/>
      <c r="C105" s="269"/>
      <c r="D105" s="269"/>
      <c r="E105" s="269"/>
      <c r="F105" s="269"/>
      <c r="G105" s="287"/>
      <c r="H105" s="269"/>
      <c r="I105" s="269"/>
      <c r="J105" s="269"/>
      <c r="K105" s="268"/>
    </row>
    <row r="106" spans="2:11" s="1" customFormat="1" ht="15" customHeight="1">
      <c r="B106" s="267"/>
      <c r="C106" s="256" t="s">
        <v>53</v>
      </c>
      <c r="D106" s="276"/>
      <c r="E106" s="276"/>
      <c r="F106" s="277" t="s">
        <v>775</v>
      </c>
      <c r="G106" s="256"/>
      <c r="H106" s="256" t="s">
        <v>815</v>
      </c>
      <c r="I106" s="256" t="s">
        <v>777</v>
      </c>
      <c r="J106" s="256">
        <v>20</v>
      </c>
      <c r="K106" s="268"/>
    </row>
    <row r="107" spans="2:11" s="1" customFormat="1" ht="15" customHeight="1">
      <c r="B107" s="267"/>
      <c r="C107" s="256" t="s">
        <v>778</v>
      </c>
      <c r="D107" s="256"/>
      <c r="E107" s="256"/>
      <c r="F107" s="277" t="s">
        <v>775</v>
      </c>
      <c r="G107" s="256"/>
      <c r="H107" s="256" t="s">
        <v>815</v>
      </c>
      <c r="I107" s="256" t="s">
        <v>777</v>
      </c>
      <c r="J107" s="256">
        <v>120</v>
      </c>
      <c r="K107" s="268"/>
    </row>
    <row r="108" spans="2:11" s="1" customFormat="1" ht="15" customHeight="1">
      <c r="B108" s="279"/>
      <c r="C108" s="256" t="s">
        <v>780</v>
      </c>
      <c r="D108" s="256"/>
      <c r="E108" s="256"/>
      <c r="F108" s="277" t="s">
        <v>781</v>
      </c>
      <c r="G108" s="256"/>
      <c r="H108" s="256" t="s">
        <v>815</v>
      </c>
      <c r="I108" s="256" t="s">
        <v>777</v>
      </c>
      <c r="J108" s="256">
        <v>50</v>
      </c>
      <c r="K108" s="268"/>
    </row>
    <row r="109" spans="2:11" s="1" customFormat="1" ht="15" customHeight="1">
      <c r="B109" s="279"/>
      <c r="C109" s="256" t="s">
        <v>783</v>
      </c>
      <c r="D109" s="256"/>
      <c r="E109" s="256"/>
      <c r="F109" s="277" t="s">
        <v>775</v>
      </c>
      <c r="G109" s="256"/>
      <c r="H109" s="256" t="s">
        <v>815</v>
      </c>
      <c r="I109" s="256" t="s">
        <v>785</v>
      </c>
      <c r="J109" s="256"/>
      <c r="K109" s="268"/>
    </row>
    <row r="110" spans="2:11" s="1" customFormat="1" ht="15" customHeight="1">
      <c r="B110" s="279"/>
      <c r="C110" s="256" t="s">
        <v>794</v>
      </c>
      <c r="D110" s="256"/>
      <c r="E110" s="256"/>
      <c r="F110" s="277" t="s">
        <v>781</v>
      </c>
      <c r="G110" s="256"/>
      <c r="H110" s="256" t="s">
        <v>815</v>
      </c>
      <c r="I110" s="256" t="s">
        <v>777</v>
      </c>
      <c r="J110" s="256">
        <v>50</v>
      </c>
      <c r="K110" s="268"/>
    </row>
    <row r="111" spans="2:11" s="1" customFormat="1" ht="15" customHeight="1">
      <c r="B111" s="279"/>
      <c r="C111" s="256" t="s">
        <v>802</v>
      </c>
      <c r="D111" s="256"/>
      <c r="E111" s="256"/>
      <c r="F111" s="277" t="s">
        <v>781</v>
      </c>
      <c r="G111" s="256"/>
      <c r="H111" s="256" t="s">
        <v>815</v>
      </c>
      <c r="I111" s="256" t="s">
        <v>777</v>
      </c>
      <c r="J111" s="256">
        <v>50</v>
      </c>
      <c r="K111" s="268"/>
    </row>
    <row r="112" spans="2:11" s="1" customFormat="1" ht="15" customHeight="1">
      <c r="B112" s="279"/>
      <c r="C112" s="256" t="s">
        <v>800</v>
      </c>
      <c r="D112" s="256"/>
      <c r="E112" s="256"/>
      <c r="F112" s="277" t="s">
        <v>781</v>
      </c>
      <c r="G112" s="256"/>
      <c r="H112" s="256" t="s">
        <v>815</v>
      </c>
      <c r="I112" s="256" t="s">
        <v>777</v>
      </c>
      <c r="J112" s="256">
        <v>50</v>
      </c>
      <c r="K112" s="268"/>
    </row>
    <row r="113" spans="2:11" s="1" customFormat="1" ht="15" customHeight="1">
      <c r="B113" s="279"/>
      <c r="C113" s="256" t="s">
        <v>53</v>
      </c>
      <c r="D113" s="256"/>
      <c r="E113" s="256"/>
      <c r="F113" s="277" t="s">
        <v>775</v>
      </c>
      <c r="G113" s="256"/>
      <c r="H113" s="256" t="s">
        <v>816</v>
      </c>
      <c r="I113" s="256" t="s">
        <v>777</v>
      </c>
      <c r="J113" s="256">
        <v>20</v>
      </c>
      <c r="K113" s="268"/>
    </row>
    <row r="114" spans="2:11" s="1" customFormat="1" ht="15" customHeight="1">
      <c r="B114" s="279"/>
      <c r="C114" s="256" t="s">
        <v>817</v>
      </c>
      <c r="D114" s="256"/>
      <c r="E114" s="256"/>
      <c r="F114" s="277" t="s">
        <v>775</v>
      </c>
      <c r="G114" s="256"/>
      <c r="H114" s="256" t="s">
        <v>818</v>
      </c>
      <c r="I114" s="256" t="s">
        <v>777</v>
      </c>
      <c r="J114" s="256">
        <v>120</v>
      </c>
      <c r="K114" s="268"/>
    </row>
    <row r="115" spans="2:11" s="1" customFormat="1" ht="15" customHeight="1">
      <c r="B115" s="279"/>
      <c r="C115" s="256" t="s">
        <v>38</v>
      </c>
      <c r="D115" s="256"/>
      <c r="E115" s="256"/>
      <c r="F115" s="277" t="s">
        <v>775</v>
      </c>
      <c r="G115" s="256"/>
      <c r="H115" s="256" t="s">
        <v>819</v>
      </c>
      <c r="I115" s="256" t="s">
        <v>810</v>
      </c>
      <c r="J115" s="256"/>
      <c r="K115" s="268"/>
    </row>
    <row r="116" spans="2:11" s="1" customFormat="1" ht="15" customHeight="1">
      <c r="B116" s="279"/>
      <c r="C116" s="256" t="s">
        <v>48</v>
      </c>
      <c r="D116" s="256"/>
      <c r="E116" s="256"/>
      <c r="F116" s="277" t="s">
        <v>775</v>
      </c>
      <c r="G116" s="256"/>
      <c r="H116" s="256" t="s">
        <v>820</v>
      </c>
      <c r="I116" s="256" t="s">
        <v>810</v>
      </c>
      <c r="J116" s="256"/>
      <c r="K116" s="268"/>
    </row>
    <row r="117" spans="2:11" s="1" customFormat="1" ht="15" customHeight="1">
      <c r="B117" s="279"/>
      <c r="C117" s="256" t="s">
        <v>57</v>
      </c>
      <c r="D117" s="256"/>
      <c r="E117" s="256"/>
      <c r="F117" s="277" t="s">
        <v>775</v>
      </c>
      <c r="G117" s="256"/>
      <c r="H117" s="256" t="s">
        <v>821</v>
      </c>
      <c r="I117" s="256" t="s">
        <v>822</v>
      </c>
      <c r="J117" s="256"/>
      <c r="K117" s="268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90"/>
      <c r="D119" s="290"/>
      <c r="E119" s="290"/>
      <c r="F119" s="291"/>
      <c r="G119" s="290"/>
      <c r="H119" s="290"/>
      <c r="I119" s="290"/>
      <c r="J119" s="290"/>
      <c r="K119" s="289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2"/>
      <c r="C121" s="293"/>
      <c r="D121" s="293"/>
      <c r="E121" s="293"/>
      <c r="F121" s="293"/>
      <c r="G121" s="293"/>
      <c r="H121" s="293"/>
      <c r="I121" s="293"/>
      <c r="J121" s="293"/>
      <c r="K121" s="294"/>
    </row>
    <row r="122" spans="2:11" s="1" customFormat="1" ht="45" customHeight="1">
      <c r="B122" s="295"/>
      <c r="C122" s="376" t="s">
        <v>823</v>
      </c>
      <c r="D122" s="376"/>
      <c r="E122" s="376"/>
      <c r="F122" s="376"/>
      <c r="G122" s="376"/>
      <c r="H122" s="376"/>
      <c r="I122" s="376"/>
      <c r="J122" s="376"/>
      <c r="K122" s="296"/>
    </row>
    <row r="123" spans="2:11" s="1" customFormat="1" ht="17.25" customHeight="1">
      <c r="B123" s="297"/>
      <c r="C123" s="269" t="s">
        <v>769</v>
      </c>
      <c r="D123" s="269"/>
      <c r="E123" s="269"/>
      <c r="F123" s="269" t="s">
        <v>770</v>
      </c>
      <c r="G123" s="270"/>
      <c r="H123" s="269" t="s">
        <v>54</v>
      </c>
      <c r="I123" s="269" t="s">
        <v>57</v>
      </c>
      <c r="J123" s="269" t="s">
        <v>771</v>
      </c>
      <c r="K123" s="298"/>
    </row>
    <row r="124" spans="2:11" s="1" customFormat="1" ht="17.25" customHeight="1">
      <c r="B124" s="297"/>
      <c r="C124" s="271" t="s">
        <v>772</v>
      </c>
      <c r="D124" s="271"/>
      <c r="E124" s="271"/>
      <c r="F124" s="272" t="s">
        <v>773</v>
      </c>
      <c r="G124" s="273"/>
      <c r="H124" s="271"/>
      <c r="I124" s="271"/>
      <c r="J124" s="271" t="s">
        <v>774</v>
      </c>
      <c r="K124" s="298"/>
    </row>
    <row r="125" spans="2:11" s="1" customFormat="1" ht="5.25" customHeight="1">
      <c r="B125" s="299"/>
      <c r="C125" s="274"/>
      <c r="D125" s="274"/>
      <c r="E125" s="274"/>
      <c r="F125" s="274"/>
      <c r="G125" s="300"/>
      <c r="H125" s="274"/>
      <c r="I125" s="274"/>
      <c r="J125" s="274"/>
      <c r="K125" s="301"/>
    </row>
    <row r="126" spans="2:11" s="1" customFormat="1" ht="15" customHeight="1">
      <c r="B126" s="299"/>
      <c r="C126" s="256" t="s">
        <v>778</v>
      </c>
      <c r="D126" s="276"/>
      <c r="E126" s="276"/>
      <c r="F126" s="277" t="s">
        <v>775</v>
      </c>
      <c r="G126" s="256"/>
      <c r="H126" s="256" t="s">
        <v>815</v>
      </c>
      <c r="I126" s="256" t="s">
        <v>777</v>
      </c>
      <c r="J126" s="256">
        <v>120</v>
      </c>
      <c r="K126" s="302"/>
    </row>
    <row r="127" spans="2:11" s="1" customFormat="1" ht="15" customHeight="1">
      <c r="B127" s="299"/>
      <c r="C127" s="256" t="s">
        <v>824</v>
      </c>
      <c r="D127" s="256"/>
      <c r="E127" s="256"/>
      <c r="F127" s="277" t="s">
        <v>775</v>
      </c>
      <c r="G127" s="256"/>
      <c r="H127" s="256" t="s">
        <v>825</v>
      </c>
      <c r="I127" s="256" t="s">
        <v>777</v>
      </c>
      <c r="J127" s="256" t="s">
        <v>826</v>
      </c>
      <c r="K127" s="302"/>
    </row>
    <row r="128" spans="2:11" s="1" customFormat="1" ht="15" customHeight="1">
      <c r="B128" s="299"/>
      <c r="C128" s="256" t="s">
        <v>723</v>
      </c>
      <c r="D128" s="256"/>
      <c r="E128" s="256"/>
      <c r="F128" s="277" t="s">
        <v>775</v>
      </c>
      <c r="G128" s="256"/>
      <c r="H128" s="256" t="s">
        <v>827</v>
      </c>
      <c r="I128" s="256" t="s">
        <v>777</v>
      </c>
      <c r="J128" s="256" t="s">
        <v>826</v>
      </c>
      <c r="K128" s="302"/>
    </row>
    <row r="129" spans="2:11" s="1" customFormat="1" ht="15" customHeight="1">
      <c r="B129" s="299"/>
      <c r="C129" s="256" t="s">
        <v>786</v>
      </c>
      <c r="D129" s="256"/>
      <c r="E129" s="256"/>
      <c r="F129" s="277" t="s">
        <v>781</v>
      </c>
      <c r="G129" s="256"/>
      <c r="H129" s="256" t="s">
        <v>787</v>
      </c>
      <c r="I129" s="256" t="s">
        <v>777</v>
      </c>
      <c r="J129" s="256">
        <v>15</v>
      </c>
      <c r="K129" s="302"/>
    </row>
    <row r="130" spans="2:11" s="1" customFormat="1" ht="15" customHeight="1">
      <c r="B130" s="299"/>
      <c r="C130" s="280" t="s">
        <v>788</v>
      </c>
      <c r="D130" s="280"/>
      <c r="E130" s="280"/>
      <c r="F130" s="281" t="s">
        <v>781</v>
      </c>
      <c r="G130" s="280"/>
      <c r="H130" s="280" t="s">
        <v>789</v>
      </c>
      <c r="I130" s="280" t="s">
        <v>777</v>
      </c>
      <c r="J130" s="280">
        <v>15</v>
      </c>
      <c r="K130" s="302"/>
    </row>
    <row r="131" spans="2:11" s="1" customFormat="1" ht="15" customHeight="1">
      <c r="B131" s="299"/>
      <c r="C131" s="280" t="s">
        <v>790</v>
      </c>
      <c r="D131" s="280"/>
      <c r="E131" s="280"/>
      <c r="F131" s="281" t="s">
        <v>781</v>
      </c>
      <c r="G131" s="280"/>
      <c r="H131" s="280" t="s">
        <v>791</v>
      </c>
      <c r="I131" s="280" t="s">
        <v>777</v>
      </c>
      <c r="J131" s="280">
        <v>20</v>
      </c>
      <c r="K131" s="302"/>
    </row>
    <row r="132" spans="2:11" s="1" customFormat="1" ht="15" customHeight="1">
      <c r="B132" s="299"/>
      <c r="C132" s="280" t="s">
        <v>792</v>
      </c>
      <c r="D132" s="280"/>
      <c r="E132" s="280"/>
      <c r="F132" s="281" t="s">
        <v>781</v>
      </c>
      <c r="G132" s="280"/>
      <c r="H132" s="280" t="s">
        <v>793</v>
      </c>
      <c r="I132" s="280" t="s">
        <v>777</v>
      </c>
      <c r="J132" s="280">
        <v>20</v>
      </c>
      <c r="K132" s="302"/>
    </row>
    <row r="133" spans="2:11" s="1" customFormat="1" ht="15" customHeight="1">
      <c r="B133" s="299"/>
      <c r="C133" s="256" t="s">
        <v>780</v>
      </c>
      <c r="D133" s="256"/>
      <c r="E133" s="256"/>
      <c r="F133" s="277" t="s">
        <v>781</v>
      </c>
      <c r="G133" s="256"/>
      <c r="H133" s="256" t="s">
        <v>815</v>
      </c>
      <c r="I133" s="256" t="s">
        <v>777</v>
      </c>
      <c r="J133" s="256">
        <v>50</v>
      </c>
      <c r="K133" s="302"/>
    </row>
    <row r="134" spans="2:11" s="1" customFormat="1" ht="15" customHeight="1">
      <c r="B134" s="299"/>
      <c r="C134" s="256" t="s">
        <v>794</v>
      </c>
      <c r="D134" s="256"/>
      <c r="E134" s="256"/>
      <c r="F134" s="277" t="s">
        <v>781</v>
      </c>
      <c r="G134" s="256"/>
      <c r="H134" s="256" t="s">
        <v>815</v>
      </c>
      <c r="I134" s="256" t="s">
        <v>777</v>
      </c>
      <c r="J134" s="256">
        <v>50</v>
      </c>
      <c r="K134" s="302"/>
    </row>
    <row r="135" spans="2:11" s="1" customFormat="1" ht="15" customHeight="1">
      <c r="B135" s="299"/>
      <c r="C135" s="256" t="s">
        <v>800</v>
      </c>
      <c r="D135" s="256"/>
      <c r="E135" s="256"/>
      <c r="F135" s="277" t="s">
        <v>781</v>
      </c>
      <c r="G135" s="256"/>
      <c r="H135" s="256" t="s">
        <v>815</v>
      </c>
      <c r="I135" s="256" t="s">
        <v>777</v>
      </c>
      <c r="J135" s="256">
        <v>50</v>
      </c>
      <c r="K135" s="302"/>
    </row>
    <row r="136" spans="2:11" s="1" customFormat="1" ht="15" customHeight="1">
      <c r="B136" s="299"/>
      <c r="C136" s="256" t="s">
        <v>802</v>
      </c>
      <c r="D136" s="256"/>
      <c r="E136" s="256"/>
      <c r="F136" s="277" t="s">
        <v>781</v>
      </c>
      <c r="G136" s="256"/>
      <c r="H136" s="256" t="s">
        <v>815</v>
      </c>
      <c r="I136" s="256" t="s">
        <v>777</v>
      </c>
      <c r="J136" s="256">
        <v>50</v>
      </c>
      <c r="K136" s="302"/>
    </row>
    <row r="137" spans="2:11" s="1" customFormat="1" ht="15" customHeight="1">
      <c r="B137" s="299"/>
      <c r="C137" s="256" t="s">
        <v>803</v>
      </c>
      <c r="D137" s="256"/>
      <c r="E137" s="256"/>
      <c r="F137" s="277" t="s">
        <v>781</v>
      </c>
      <c r="G137" s="256"/>
      <c r="H137" s="256" t="s">
        <v>828</v>
      </c>
      <c r="I137" s="256" t="s">
        <v>777</v>
      </c>
      <c r="J137" s="256">
        <v>255</v>
      </c>
      <c r="K137" s="302"/>
    </row>
    <row r="138" spans="2:11" s="1" customFormat="1" ht="15" customHeight="1">
      <c r="B138" s="299"/>
      <c r="C138" s="256" t="s">
        <v>805</v>
      </c>
      <c r="D138" s="256"/>
      <c r="E138" s="256"/>
      <c r="F138" s="277" t="s">
        <v>775</v>
      </c>
      <c r="G138" s="256"/>
      <c r="H138" s="256" t="s">
        <v>829</v>
      </c>
      <c r="I138" s="256" t="s">
        <v>807</v>
      </c>
      <c r="J138" s="256"/>
      <c r="K138" s="302"/>
    </row>
    <row r="139" spans="2:11" s="1" customFormat="1" ht="15" customHeight="1">
      <c r="B139" s="299"/>
      <c r="C139" s="256" t="s">
        <v>808</v>
      </c>
      <c r="D139" s="256"/>
      <c r="E139" s="256"/>
      <c r="F139" s="277" t="s">
        <v>775</v>
      </c>
      <c r="G139" s="256"/>
      <c r="H139" s="256" t="s">
        <v>830</v>
      </c>
      <c r="I139" s="256" t="s">
        <v>810</v>
      </c>
      <c r="J139" s="256"/>
      <c r="K139" s="302"/>
    </row>
    <row r="140" spans="2:11" s="1" customFormat="1" ht="15" customHeight="1">
      <c r="B140" s="299"/>
      <c r="C140" s="256" t="s">
        <v>811</v>
      </c>
      <c r="D140" s="256"/>
      <c r="E140" s="256"/>
      <c r="F140" s="277" t="s">
        <v>775</v>
      </c>
      <c r="G140" s="256"/>
      <c r="H140" s="256" t="s">
        <v>811</v>
      </c>
      <c r="I140" s="256" t="s">
        <v>810</v>
      </c>
      <c r="J140" s="256"/>
      <c r="K140" s="302"/>
    </row>
    <row r="141" spans="2:11" s="1" customFormat="1" ht="15" customHeight="1">
      <c r="B141" s="299"/>
      <c r="C141" s="256" t="s">
        <v>38</v>
      </c>
      <c r="D141" s="256"/>
      <c r="E141" s="256"/>
      <c r="F141" s="277" t="s">
        <v>775</v>
      </c>
      <c r="G141" s="256"/>
      <c r="H141" s="256" t="s">
        <v>831</v>
      </c>
      <c r="I141" s="256" t="s">
        <v>810</v>
      </c>
      <c r="J141" s="256"/>
      <c r="K141" s="302"/>
    </row>
    <row r="142" spans="2:11" s="1" customFormat="1" ht="15" customHeight="1">
      <c r="B142" s="299"/>
      <c r="C142" s="256" t="s">
        <v>832</v>
      </c>
      <c r="D142" s="256"/>
      <c r="E142" s="256"/>
      <c r="F142" s="277" t="s">
        <v>775</v>
      </c>
      <c r="G142" s="256"/>
      <c r="H142" s="256" t="s">
        <v>833</v>
      </c>
      <c r="I142" s="256" t="s">
        <v>810</v>
      </c>
      <c r="J142" s="256"/>
      <c r="K142" s="302"/>
    </row>
    <row r="143" spans="2:11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s="1" customFormat="1" ht="18.75" customHeight="1">
      <c r="B144" s="290"/>
      <c r="C144" s="290"/>
      <c r="D144" s="290"/>
      <c r="E144" s="290"/>
      <c r="F144" s="291"/>
      <c r="G144" s="290"/>
      <c r="H144" s="290"/>
      <c r="I144" s="290"/>
      <c r="J144" s="290"/>
      <c r="K144" s="290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375" t="s">
        <v>834</v>
      </c>
      <c r="D147" s="375"/>
      <c r="E147" s="375"/>
      <c r="F147" s="375"/>
      <c r="G147" s="375"/>
      <c r="H147" s="375"/>
      <c r="I147" s="375"/>
      <c r="J147" s="375"/>
      <c r="K147" s="268"/>
    </row>
    <row r="148" spans="2:11" s="1" customFormat="1" ht="17.25" customHeight="1">
      <c r="B148" s="267"/>
      <c r="C148" s="269" t="s">
        <v>769</v>
      </c>
      <c r="D148" s="269"/>
      <c r="E148" s="269"/>
      <c r="F148" s="269" t="s">
        <v>770</v>
      </c>
      <c r="G148" s="270"/>
      <c r="H148" s="269" t="s">
        <v>54</v>
      </c>
      <c r="I148" s="269" t="s">
        <v>57</v>
      </c>
      <c r="J148" s="269" t="s">
        <v>771</v>
      </c>
      <c r="K148" s="268"/>
    </row>
    <row r="149" spans="2:11" s="1" customFormat="1" ht="17.25" customHeight="1">
      <c r="B149" s="267"/>
      <c r="C149" s="271" t="s">
        <v>772</v>
      </c>
      <c r="D149" s="271"/>
      <c r="E149" s="271"/>
      <c r="F149" s="272" t="s">
        <v>773</v>
      </c>
      <c r="G149" s="273"/>
      <c r="H149" s="271"/>
      <c r="I149" s="271"/>
      <c r="J149" s="271" t="s">
        <v>774</v>
      </c>
      <c r="K149" s="268"/>
    </row>
    <row r="150" spans="2:11" s="1" customFormat="1" ht="5.25" customHeight="1">
      <c r="B150" s="279"/>
      <c r="C150" s="274"/>
      <c r="D150" s="274"/>
      <c r="E150" s="274"/>
      <c r="F150" s="274"/>
      <c r="G150" s="275"/>
      <c r="H150" s="274"/>
      <c r="I150" s="274"/>
      <c r="J150" s="274"/>
      <c r="K150" s="302"/>
    </row>
    <row r="151" spans="2:11" s="1" customFormat="1" ht="15" customHeight="1">
      <c r="B151" s="279"/>
      <c r="C151" s="306" t="s">
        <v>778</v>
      </c>
      <c r="D151" s="256"/>
      <c r="E151" s="256"/>
      <c r="F151" s="307" t="s">
        <v>775</v>
      </c>
      <c r="G151" s="256"/>
      <c r="H151" s="306" t="s">
        <v>815</v>
      </c>
      <c r="I151" s="306" t="s">
        <v>777</v>
      </c>
      <c r="J151" s="306">
        <v>120</v>
      </c>
      <c r="K151" s="302"/>
    </row>
    <row r="152" spans="2:11" s="1" customFormat="1" ht="15" customHeight="1">
      <c r="B152" s="279"/>
      <c r="C152" s="306" t="s">
        <v>824</v>
      </c>
      <c r="D152" s="256"/>
      <c r="E152" s="256"/>
      <c r="F152" s="307" t="s">
        <v>775</v>
      </c>
      <c r="G152" s="256"/>
      <c r="H152" s="306" t="s">
        <v>835</v>
      </c>
      <c r="I152" s="306" t="s">
        <v>777</v>
      </c>
      <c r="J152" s="306" t="s">
        <v>826</v>
      </c>
      <c r="K152" s="302"/>
    </row>
    <row r="153" spans="2:11" s="1" customFormat="1" ht="15" customHeight="1">
      <c r="B153" s="279"/>
      <c r="C153" s="306" t="s">
        <v>723</v>
      </c>
      <c r="D153" s="256"/>
      <c r="E153" s="256"/>
      <c r="F153" s="307" t="s">
        <v>775</v>
      </c>
      <c r="G153" s="256"/>
      <c r="H153" s="306" t="s">
        <v>836</v>
      </c>
      <c r="I153" s="306" t="s">
        <v>777</v>
      </c>
      <c r="J153" s="306" t="s">
        <v>826</v>
      </c>
      <c r="K153" s="302"/>
    </row>
    <row r="154" spans="2:11" s="1" customFormat="1" ht="15" customHeight="1">
      <c r="B154" s="279"/>
      <c r="C154" s="306" t="s">
        <v>780</v>
      </c>
      <c r="D154" s="256"/>
      <c r="E154" s="256"/>
      <c r="F154" s="307" t="s">
        <v>781</v>
      </c>
      <c r="G154" s="256"/>
      <c r="H154" s="306" t="s">
        <v>815</v>
      </c>
      <c r="I154" s="306" t="s">
        <v>777</v>
      </c>
      <c r="J154" s="306">
        <v>50</v>
      </c>
      <c r="K154" s="302"/>
    </row>
    <row r="155" spans="2:11" s="1" customFormat="1" ht="15" customHeight="1">
      <c r="B155" s="279"/>
      <c r="C155" s="306" t="s">
        <v>783</v>
      </c>
      <c r="D155" s="256"/>
      <c r="E155" s="256"/>
      <c r="F155" s="307" t="s">
        <v>775</v>
      </c>
      <c r="G155" s="256"/>
      <c r="H155" s="306" t="s">
        <v>815</v>
      </c>
      <c r="I155" s="306" t="s">
        <v>785</v>
      </c>
      <c r="J155" s="306"/>
      <c r="K155" s="302"/>
    </row>
    <row r="156" spans="2:11" s="1" customFormat="1" ht="15" customHeight="1">
      <c r="B156" s="279"/>
      <c r="C156" s="306" t="s">
        <v>794</v>
      </c>
      <c r="D156" s="256"/>
      <c r="E156" s="256"/>
      <c r="F156" s="307" t="s">
        <v>781</v>
      </c>
      <c r="G156" s="256"/>
      <c r="H156" s="306" t="s">
        <v>815</v>
      </c>
      <c r="I156" s="306" t="s">
        <v>777</v>
      </c>
      <c r="J156" s="306">
        <v>50</v>
      </c>
      <c r="K156" s="302"/>
    </row>
    <row r="157" spans="2:11" s="1" customFormat="1" ht="15" customHeight="1">
      <c r="B157" s="279"/>
      <c r="C157" s="306" t="s">
        <v>802</v>
      </c>
      <c r="D157" s="256"/>
      <c r="E157" s="256"/>
      <c r="F157" s="307" t="s">
        <v>781</v>
      </c>
      <c r="G157" s="256"/>
      <c r="H157" s="306" t="s">
        <v>815</v>
      </c>
      <c r="I157" s="306" t="s">
        <v>777</v>
      </c>
      <c r="J157" s="306">
        <v>50</v>
      </c>
      <c r="K157" s="302"/>
    </row>
    <row r="158" spans="2:11" s="1" customFormat="1" ht="15" customHeight="1">
      <c r="B158" s="279"/>
      <c r="C158" s="306" t="s">
        <v>800</v>
      </c>
      <c r="D158" s="256"/>
      <c r="E158" s="256"/>
      <c r="F158" s="307" t="s">
        <v>781</v>
      </c>
      <c r="G158" s="256"/>
      <c r="H158" s="306" t="s">
        <v>815</v>
      </c>
      <c r="I158" s="306" t="s">
        <v>777</v>
      </c>
      <c r="J158" s="306">
        <v>50</v>
      </c>
      <c r="K158" s="302"/>
    </row>
    <row r="159" spans="2:11" s="1" customFormat="1" ht="15" customHeight="1">
      <c r="B159" s="279"/>
      <c r="C159" s="306" t="s">
        <v>90</v>
      </c>
      <c r="D159" s="256"/>
      <c r="E159" s="256"/>
      <c r="F159" s="307" t="s">
        <v>775</v>
      </c>
      <c r="G159" s="256"/>
      <c r="H159" s="306" t="s">
        <v>837</v>
      </c>
      <c r="I159" s="306" t="s">
        <v>777</v>
      </c>
      <c r="J159" s="306" t="s">
        <v>838</v>
      </c>
      <c r="K159" s="302"/>
    </row>
    <row r="160" spans="2:11" s="1" customFormat="1" ht="15" customHeight="1">
      <c r="B160" s="279"/>
      <c r="C160" s="306" t="s">
        <v>839</v>
      </c>
      <c r="D160" s="256"/>
      <c r="E160" s="256"/>
      <c r="F160" s="307" t="s">
        <v>775</v>
      </c>
      <c r="G160" s="256"/>
      <c r="H160" s="306" t="s">
        <v>840</v>
      </c>
      <c r="I160" s="306" t="s">
        <v>810</v>
      </c>
      <c r="J160" s="306"/>
      <c r="K160" s="302"/>
    </row>
    <row r="161" spans="2:11" s="1" customFormat="1" ht="15" customHeight="1">
      <c r="B161" s="308"/>
      <c r="C161" s="288"/>
      <c r="D161" s="288"/>
      <c r="E161" s="288"/>
      <c r="F161" s="288"/>
      <c r="G161" s="288"/>
      <c r="H161" s="288"/>
      <c r="I161" s="288"/>
      <c r="J161" s="288"/>
      <c r="K161" s="309"/>
    </row>
    <row r="162" spans="2:11" s="1" customFormat="1" ht="18.75" customHeight="1">
      <c r="B162" s="290"/>
      <c r="C162" s="300"/>
      <c r="D162" s="300"/>
      <c r="E162" s="300"/>
      <c r="F162" s="310"/>
      <c r="G162" s="300"/>
      <c r="H162" s="300"/>
      <c r="I162" s="300"/>
      <c r="J162" s="300"/>
      <c r="K162" s="290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s="1" customFormat="1" ht="45" customHeight="1">
      <c r="B165" s="248"/>
      <c r="C165" s="376" t="s">
        <v>841</v>
      </c>
      <c r="D165" s="376"/>
      <c r="E165" s="376"/>
      <c r="F165" s="376"/>
      <c r="G165" s="376"/>
      <c r="H165" s="376"/>
      <c r="I165" s="376"/>
      <c r="J165" s="376"/>
      <c r="K165" s="249"/>
    </row>
    <row r="166" spans="2:11" s="1" customFormat="1" ht="17.25" customHeight="1">
      <c r="B166" s="248"/>
      <c r="C166" s="269" t="s">
        <v>769</v>
      </c>
      <c r="D166" s="269"/>
      <c r="E166" s="269"/>
      <c r="F166" s="269" t="s">
        <v>770</v>
      </c>
      <c r="G166" s="311"/>
      <c r="H166" s="312" t="s">
        <v>54</v>
      </c>
      <c r="I166" s="312" t="s">
        <v>57</v>
      </c>
      <c r="J166" s="269" t="s">
        <v>771</v>
      </c>
      <c r="K166" s="249"/>
    </row>
    <row r="167" spans="2:11" s="1" customFormat="1" ht="17.25" customHeight="1">
      <c r="B167" s="250"/>
      <c r="C167" s="271" t="s">
        <v>772</v>
      </c>
      <c r="D167" s="271"/>
      <c r="E167" s="271"/>
      <c r="F167" s="272" t="s">
        <v>773</v>
      </c>
      <c r="G167" s="313"/>
      <c r="H167" s="314"/>
      <c r="I167" s="314"/>
      <c r="J167" s="271" t="s">
        <v>774</v>
      </c>
      <c r="K167" s="251"/>
    </row>
    <row r="168" spans="2:11" s="1" customFormat="1" ht="5.25" customHeight="1">
      <c r="B168" s="279"/>
      <c r="C168" s="274"/>
      <c r="D168" s="274"/>
      <c r="E168" s="274"/>
      <c r="F168" s="274"/>
      <c r="G168" s="275"/>
      <c r="H168" s="274"/>
      <c r="I168" s="274"/>
      <c r="J168" s="274"/>
      <c r="K168" s="302"/>
    </row>
    <row r="169" spans="2:11" s="1" customFormat="1" ht="15" customHeight="1">
      <c r="B169" s="279"/>
      <c r="C169" s="256" t="s">
        <v>778</v>
      </c>
      <c r="D169" s="256"/>
      <c r="E169" s="256"/>
      <c r="F169" s="277" t="s">
        <v>775</v>
      </c>
      <c r="G169" s="256"/>
      <c r="H169" s="256" t="s">
        <v>815</v>
      </c>
      <c r="I169" s="256" t="s">
        <v>777</v>
      </c>
      <c r="J169" s="256">
        <v>120</v>
      </c>
      <c r="K169" s="302"/>
    </row>
    <row r="170" spans="2:11" s="1" customFormat="1" ht="15" customHeight="1">
      <c r="B170" s="279"/>
      <c r="C170" s="256" t="s">
        <v>824</v>
      </c>
      <c r="D170" s="256"/>
      <c r="E170" s="256"/>
      <c r="F170" s="277" t="s">
        <v>775</v>
      </c>
      <c r="G170" s="256"/>
      <c r="H170" s="256" t="s">
        <v>825</v>
      </c>
      <c r="I170" s="256" t="s">
        <v>777</v>
      </c>
      <c r="J170" s="256" t="s">
        <v>826</v>
      </c>
      <c r="K170" s="302"/>
    </row>
    <row r="171" spans="2:11" s="1" customFormat="1" ht="15" customHeight="1">
      <c r="B171" s="279"/>
      <c r="C171" s="256" t="s">
        <v>723</v>
      </c>
      <c r="D171" s="256"/>
      <c r="E171" s="256"/>
      <c r="F171" s="277" t="s">
        <v>775</v>
      </c>
      <c r="G171" s="256"/>
      <c r="H171" s="256" t="s">
        <v>842</v>
      </c>
      <c r="I171" s="256" t="s">
        <v>777</v>
      </c>
      <c r="J171" s="256" t="s">
        <v>826</v>
      </c>
      <c r="K171" s="302"/>
    </row>
    <row r="172" spans="2:11" s="1" customFormat="1" ht="15" customHeight="1">
      <c r="B172" s="279"/>
      <c r="C172" s="256" t="s">
        <v>780</v>
      </c>
      <c r="D172" s="256"/>
      <c r="E172" s="256"/>
      <c r="F172" s="277" t="s">
        <v>781</v>
      </c>
      <c r="G172" s="256"/>
      <c r="H172" s="256" t="s">
        <v>842</v>
      </c>
      <c r="I172" s="256" t="s">
        <v>777</v>
      </c>
      <c r="J172" s="256">
        <v>50</v>
      </c>
      <c r="K172" s="302"/>
    </row>
    <row r="173" spans="2:11" s="1" customFormat="1" ht="15" customHeight="1">
      <c r="B173" s="279"/>
      <c r="C173" s="256" t="s">
        <v>783</v>
      </c>
      <c r="D173" s="256"/>
      <c r="E173" s="256"/>
      <c r="F173" s="277" t="s">
        <v>775</v>
      </c>
      <c r="G173" s="256"/>
      <c r="H173" s="256" t="s">
        <v>842</v>
      </c>
      <c r="I173" s="256" t="s">
        <v>785</v>
      </c>
      <c r="J173" s="256"/>
      <c r="K173" s="302"/>
    </row>
    <row r="174" spans="2:11" s="1" customFormat="1" ht="15" customHeight="1">
      <c r="B174" s="279"/>
      <c r="C174" s="256" t="s">
        <v>794</v>
      </c>
      <c r="D174" s="256"/>
      <c r="E174" s="256"/>
      <c r="F174" s="277" t="s">
        <v>781</v>
      </c>
      <c r="G174" s="256"/>
      <c r="H174" s="256" t="s">
        <v>842</v>
      </c>
      <c r="I174" s="256" t="s">
        <v>777</v>
      </c>
      <c r="J174" s="256">
        <v>50</v>
      </c>
      <c r="K174" s="302"/>
    </row>
    <row r="175" spans="2:11" s="1" customFormat="1" ht="15" customHeight="1">
      <c r="B175" s="279"/>
      <c r="C175" s="256" t="s">
        <v>802</v>
      </c>
      <c r="D175" s="256"/>
      <c r="E175" s="256"/>
      <c r="F175" s="277" t="s">
        <v>781</v>
      </c>
      <c r="G175" s="256"/>
      <c r="H175" s="256" t="s">
        <v>842</v>
      </c>
      <c r="I175" s="256" t="s">
        <v>777</v>
      </c>
      <c r="J175" s="256">
        <v>50</v>
      </c>
      <c r="K175" s="302"/>
    </row>
    <row r="176" spans="2:11" s="1" customFormat="1" ht="15" customHeight="1">
      <c r="B176" s="279"/>
      <c r="C176" s="256" t="s">
        <v>800</v>
      </c>
      <c r="D176" s="256"/>
      <c r="E176" s="256"/>
      <c r="F176" s="277" t="s">
        <v>781</v>
      </c>
      <c r="G176" s="256"/>
      <c r="H176" s="256" t="s">
        <v>842</v>
      </c>
      <c r="I176" s="256" t="s">
        <v>777</v>
      </c>
      <c r="J176" s="256">
        <v>50</v>
      </c>
      <c r="K176" s="302"/>
    </row>
    <row r="177" spans="2:11" s="1" customFormat="1" ht="15" customHeight="1">
      <c r="B177" s="279"/>
      <c r="C177" s="256" t="s">
        <v>103</v>
      </c>
      <c r="D177" s="256"/>
      <c r="E177" s="256"/>
      <c r="F177" s="277" t="s">
        <v>775</v>
      </c>
      <c r="G177" s="256"/>
      <c r="H177" s="256" t="s">
        <v>843</v>
      </c>
      <c r="I177" s="256" t="s">
        <v>844</v>
      </c>
      <c r="J177" s="256"/>
      <c r="K177" s="302"/>
    </row>
    <row r="178" spans="2:11" s="1" customFormat="1" ht="15" customHeight="1">
      <c r="B178" s="279"/>
      <c r="C178" s="256" t="s">
        <v>57</v>
      </c>
      <c r="D178" s="256"/>
      <c r="E178" s="256"/>
      <c r="F178" s="277" t="s">
        <v>775</v>
      </c>
      <c r="G178" s="256"/>
      <c r="H178" s="256" t="s">
        <v>845</v>
      </c>
      <c r="I178" s="256" t="s">
        <v>846</v>
      </c>
      <c r="J178" s="256">
        <v>1</v>
      </c>
      <c r="K178" s="302"/>
    </row>
    <row r="179" spans="2:11" s="1" customFormat="1" ht="15" customHeight="1">
      <c r="B179" s="279"/>
      <c r="C179" s="256" t="s">
        <v>53</v>
      </c>
      <c r="D179" s="256"/>
      <c r="E179" s="256"/>
      <c r="F179" s="277" t="s">
        <v>775</v>
      </c>
      <c r="G179" s="256"/>
      <c r="H179" s="256" t="s">
        <v>847</v>
      </c>
      <c r="I179" s="256" t="s">
        <v>777</v>
      </c>
      <c r="J179" s="256">
        <v>20</v>
      </c>
      <c r="K179" s="302"/>
    </row>
    <row r="180" spans="2:11" s="1" customFormat="1" ht="15" customHeight="1">
      <c r="B180" s="279"/>
      <c r="C180" s="256" t="s">
        <v>54</v>
      </c>
      <c r="D180" s="256"/>
      <c r="E180" s="256"/>
      <c r="F180" s="277" t="s">
        <v>775</v>
      </c>
      <c r="G180" s="256"/>
      <c r="H180" s="256" t="s">
        <v>848</v>
      </c>
      <c r="I180" s="256" t="s">
        <v>777</v>
      </c>
      <c r="J180" s="256">
        <v>255</v>
      </c>
      <c r="K180" s="302"/>
    </row>
    <row r="181" spans="2:11" s="1" customFormat="1" ht="15" customHeight="1">
      <c r="B181" s="279"/>
      <c r="C181" s="256" t="s">
        <v>104</v>
      </c>
      <c r="D181" s="256"/>
      <c r="E181" s="256"/>
      <c r="F181" s="277" t="s">
        <v>775</v>
      </c>
      <c r="G181" s="256"/>
      <c r="H181" s="256" t="s">
        <v>739</v>
      </c>
      <c r="I181" s="256" t="s">
        <v>777</v>
      </c>
      <c r="J181" s="256">
        <v>10</v>
      </c>
      <c r="K181" s="302"/>
    </row>
    <row r="182" spans="2:11" s="1" customFormat="1" ht="15" customHeight="1">
      <c r="B182" s="279"/>
      <c r="C182" s="256" t="s">
        <v>105</v>
      </c>
      <c r="D182" s="256"/>
      <c r="E182" s="256"/>
      <c r="F182" s="277" t="s">
        <v>775</v>
      </c>
      <c r="G182" s="256"/>
      <c r="H182" s="256" t="s">
        <v>849</v>
      </c>
      <c r="I182" s="256" t="s">
        <v>810</v>
      </c>
      <c r="J182" s="256"/>
      <c r="K182" s="302"/>
    </row>
    <row r="183" spans="2:11" s="1" customFormat="1" ht="15" customHeight="1">
      <c r="B183" s="279"/>
      <c r="C183" s="256" t="s">
        <v>850</v>
      </c>
      <c r="D183" s="256"/>
      <c r="E183" s="256"/>
      <c r="F183" s="277" t="s">
        <v>775</v>
      </c>
      <c r="G183" s="256"/>
      <c r="H183" s="256" t="s">
        <v>851</v>
      </c>
      <c r="I183" s="256" t="s">
        <v>810</v>
      </c>
      <c r="J183" s="256"/>
      <c r="K183" s="302"/>
    </row>
    <row r="184" spans="2:11" s="1" customFormat="1" ht="15" customHeight="1">
      <c r="B184" s="279"/>
      <c r="C184" s="256" t="s">
        <v>839</v>
      </c>
      <c r="D184" s="256"/>
      <c r="E184" s="256"/>
      <c r="F184" s="277" t="s">
        <v>775</v>
      </c>
      <c r="G184" s="256"/>
      <c r="H184" s="256" t="s">
        <v>852</v>
      </c>
      <c r="I184" s="256" t="s">
        <v>810</v>
      </c>
      <c r="J184" s="256"/>
      <c r="K184" s="302"/>
    </row>
    <row r="185" spans="2:11" s="1" customFormat="1" ht="15" customHeight="1">
      <c r="B185" s="279"/>
      <c r="C185" s="256" t="s">
        <v>107</v>
      </c>
      <c r="D185" s="256"/>
      <c r="E185" s="256"/>
      <c r="F185" s="277" t="s">
        <v>781</v>
      </c>
      <c r="G185" s="256"/>
      <c r="H185" s="256" t="s">
        <v>853</v>
      </c>
      <c r="I185" s="256" t="s">
        <v>777</v>
      </c>
      <c r="J185" s="256">
        <v>50</v>
      </c>
      <c r="K185" s="302"/>
    </row>
    <row r="186" spans="2:11" s="1" customFormat="1" ht="15" customHeight="1">
      <c r="B186" s="279"/>
      <c r="C186" s="256" t="s">
        <v>854</v>
      </c>
      <c r="D186" s="256"/>
      <c r="E186" s="256"/>
      <c r="F186" s="277" t="s">
        <v>781</v>
      </c>
      <c r="G186" s="256"/>
      <c r="H186" s="256" t="s">
        <v>855</v>
      </c>
      <c r="I186" s="256" t="s">
        <v>856</v>
      </c>
      <c r="J186" s="256"/>
      <c r="K186" s="302"/>
    </row>
    <row r="187" spans="2:11" s="1" customFormat="1" ht="15" customHeight="1">
      <c r="B187" s="279"/>
      <c r="C187" s="256" t="s">
        <v>857</v>
      </c>
      <c r="D187" s="256"/>
      <c r="E187" s="256"/>
      <c r="F187" s="277" t="s">
        <v>781</v>
      </c>
      <c r="G187" s="256"/>
      <c r="H187" s="256" t="s">
        <v>858</v>
      </c>
      <c r="I187" s="256" t="s">
        <v>856</v>
      </c>
      <c r="J187" s="256"/>
      <c r="K187" s="302"/>
    </row>
    <row r="188" spans="2:11" s="1" customFormat="1" ht="15" customHeight="1">
      <c r="B188" s="279"/>
      <c r="C188" s="256" t="s">
        <v>859</v>
      </c>
      <c r="D188" s="256"/>
      <c r="E188" s="256"/>
      <c r="F188" s="277" t="s">
        <v>781</v>
      </c>
      <c r="G188" s="256"/>
      <c r="H188" s="256" t="s">
        <v>860</v>
      </c>
      <c r="I188" s="256" t="s">
        <v>856</v>
      </c>
      <c r="J188" s="256"/>
      <c r="K188" s="302"/>
    </row>
    <row r="189" spans="2:11" s="1" customFormat="1" ht="15" customHeight="1">
      <c r="B189" s="279"/>
      <c r="C189" s="315" t="s">
        <v>861</v>
      </c>
      <c r="D189" s="256"/>
      <c r="E189" s="256"/>
      <c r="F189" s="277" t="s">
        <v>781</v>
      </c>
      <c r="G189" s="256"/>
      <c r="H189" s="256" t="s">
        <v>862</v>
      </c>
      <c r="I189" s="256" t="s">
        <v>863</v>
      </c>
      <c r="J189" s="316" t="s">
        <v>864</v>
      </c>
      <c r="K189" s="302"/>
    </row>
    <row r="190" spans="2:11" s="1" customFormat="1" ht="15" customHeight="1">
      <c r="B190" s="279"/>
      <c r="C190" s="315" t="s">
        <v>42</v>
      </c>
      <c r="D190" s="256"/>
      <c r="E190" s="256"/>
      <c r="F190" s="277" t="s">
        <v>775</v>
      </c>
      <c r="G190" s="256"/>
      <c r="H190" s="253" t="s">
        <v>865</v>
      </c>
      <c r="I190" s="256" t="s">
        <v>866</v>
      </c>
      <c r="J190" s="256"/>
      <c r="K190" s="302"/>
    </row>
    <row r="191" spans="2:11" s="1" customFormat="1" ht="15" customHeight="1">
      <c r="B191" s="279"/>
      <c r="C191" s="315" t="s">
        <v>867</v>
      </c>
      <c r="D191" s="256"/>
      <c r="E191" s="256"/>
      <c r="F191" s="277" t="s">
        <v>775</v>
      </c>
      <c r="G191" s="256"/>
      <c r="H191" s="256" t="s">
        <v>868</v>
      </c>
      <c r="I191" s="256" t="s">
        <v>810</v>
      </c>
      <c r="J191" s="256"/>
      <c r="K191" s="302"/>
    </row>
    <row r="192" spans="2:11" s="1" customFormat="1" ht="15" customHeight="1">
      <c r="B192" s="279"/>
      <c r="C192" s="315" t="s">
        <v>869</v>
      </c>
      <c r="D192" s="256"/>
      <c r="E192" s="256"/>
      <c r="F192" s="277" t="s">
        <v>775</v>
      </c>
      <c r="G192" s="256"/>
      <c r="H192" s="256" t="s">
        <v>870</v>
      </c>
      <c r="I192" s="256" t="s">
        <v>810</v>
      </c>
      <c r="J192" s="256"/>
      <c r="K192" s="302"/>
    </row>
    <row r="193" spans="2:11" s="1" customFormat="1" ht="15" customHeight="1">
      <c r="B193" s="279"/>
      <c r="C193" s="315" t="s">
        <v>871</v>
      </c>
      <c r="D193" s="256"/>
      <c r="E193" s="256"/>
      <c r="F193" s="277" t="s">
        <v>781</v>
      </c>
      <c r="G193" s="256"/>
      <c r="H193" s="256" t="s">
        <v>872</v>
      </c>
      <c r="I193" s="256" t="s">
        <v>810</v>
      </c>
      <c r="J193" s="256"/>
      <c r="K193" s="302"/>
    </row>
    <row r="194" spans="2:11" s="1" customFormat="1" ht="15" customHeight="1">
      <c r="B194" s="308"/>
      <c r="C194" s="317"/>
      <c r="D194" s="288"/>
      <c r="E194" s="288"/>
      <c r="F194" s="288"/>
      <c r="G194" s="288"/>
      <c r="H194" s="288"/>
      <c r="I194" s="288"/>
      <c r="J194" s="288"/>
      <c r="K194" s="309"/>
    </row>
    <row r="195" spans="2:11" s="1" customFormat="1" ht="18.75" customHeight="1">
      <c r="B195" s="290"/>
      <c r="C195" s="300"/>
      <c r="D195" s="300"/>
      <c r="E195" s="300"/>
      <c r="F195" s="310"/>
      <c r="G195" s="300"/>
      <c r="H195" s="300"/>
      <c r="I195" s="300"/>
      <c r="J195" s="300"/>
      <c r="K195" s="290"/>
    </row>
    <row r="196" spans="2:11" s="1" customFormat="1" ht="18.75" customHeight="1">
      <c r="B196" s="290"/>
      <c r="C196" s="300"/>
      <c r="D196" s="300"/>
      <c r="E196" s="300"/>
      <c r="F196" s="310"/>
      <c r="G196" s="300"/>
      <c r="H196" s="300"/>
      <c r="I196" s="300"/>
      <c r="J196" s="300"/>
      <c r="K196" s="290"/>
    </row>
    <row r="197" spans="2:11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s="1" customFormat="1" ht="13.5">
      <c r="B198" s="245"/>
      <c r="C198" s="246"/>
      <c r="D198" s="246"/>
      <c r="E198" s="246"/>
      <c r="F198" s="246"/>
      <c r="G198" s="246"/>
      <c r="H198" s="246"/>
      <c r="I198" s="246"/>
      <c r="J198" s="246"/>
      <c r="K198" s="247"/>
    </row>
    <row r="199" spans="2:11" s="1" customFormat="1" ht="21">
      <c r="B199" s="248"/>
      <c r="C199" s="376" t="s">
        <v>873</v>
      </c>
      <c r="D199" s="376"/>
      <c r="E199" s="376"/>
      <c r="F199" s="376"/>
      <c r="G199" s="376"/>
      <c r="H199" s="376"/>
      <c r="I199" s="376"/>
      <c r="J199" s="376"/>
      <c r="K199" s="249"/>
    </row>
    <row r="200" spans="2:11" s="1" customFormat="1" ht="25.5" customHeight="1">
      <c r="B200" s="248"/>
      <c r="C200" s="318" t="s">
        <v>874</v>
      </c>
      <c r="D200" s="318"/>
      <c r="E200" s="318"/>
      <c r="F200" s="318" t="s">
        <v>875</v>
      </c>
      <c r="G200" s="319"/>
      <c r="H200" s="377" t="s">
        <v>876</v>
      </c>
      <c r="I200" s="377"/>
      <c r="J200" s="377"/>
      <c r="K200" s="249"/>
    </row>
    <row r="201" spans="2:11" s="1" customFormat="1" ht="5.25" customHeight="1">
      <c r="B201" s="279"/>
      <c r="C201" s="274"/>
      <c r="D201" s="274"/>
      <c r="E201" s="274"/>
      <c r="F201" s="274"/>
      <c r="G201" s="300"/>
      <c r="H201" s="274"/>
      <c r="I201" s="274"/>
      <c r="J201" s="274"/>
      <c r="K201" s="302"/>
    </row>
    <row r="202" spans="2:11" s="1" customFormat="1" ht="15" customHeight="1">
      <c r="B202" s="279"/>
      <c r="C202" s="256" t="s">
        <v>866</v>
      </c>
      <c r="D202" s="256"/>
      <c r="E202" s="256"/>
      <c r="F202" s="277" t="s">
        <v>43</v>
      </c>
      <c r="G202" s="256"/>
      <c r="H202" s="378" t="s">
        <v>877</v>
      </c>
      <c r="I202" s="378"/>
      <c r="J202" s="378"/>
      <c r="K202" s="302"/>
    </row>
    <row r="203" spans="2:11" s="1" customFormat="1" ht="15" customHeight="1">
      <c r="B203" s="279"/>
      <c r="C203" s="256"/>
      <c r="D203" s="256"/>
      <c r="E203" s="256"/>
      <c r="F203" s="277" t="s">
        <v>44</v>
      </c>
      <c r="G203" s="256"/>
      <c r="H203" s="378" t="s">
        <v>878</v>
      </c>
      <c r="I203" s="378"/>
      <c r="J203" s="378"/>
      <c r="K203" s="302"/>
    </row>
    <row r="204" spans="2:11" s="1" customFormat="1" ht="15" customHeight="1">
      <c r="B204" s="279"/>
      <c r="C204" s="256"/>
      <c r="D204" s="256"/>
      <c r="E204" s="256"/>
      <c r="F204" s="277" t="s">
        <v>47</v>
      </c>
      <c r="G204" s="256"/>
      <c r="H204" s="378" t="s">
        <v>879</v>
      </c>
      <c r="I204" s="378"/>
      <c r="J204" s="378"/>
      <c r="K204" s="302"/>
    </row>
    <row r="205" spans="2:11" s="1" customFormat="1" ht="15" customHeight="1">
      <c r="B205" s="279"/>
      <c r="C205" s="256"/>
      <c r="D205" s="256"/>
      <c r="E205" s="256"/>
      <c r="F205" s="277" t="s">
        <v>45</v>
      </c>
      <c r="G205" s="256"/>
      <c r="H205" s="378" t="s">
        <v>880</v>
      </c>
      <c r="I205" s="378"/>
      <c r="J205" s="378"/>
      <c r="K205" s="302"/>
    </row>
    <row r="206" spans="2:11" s="1" customFormat="1" ht="15" customHeight="1">
      <c r="B206" s="279"/>
      <c r="C206" s="256"/>
      <c r="D206" s="256"/>
      <c r="E206" s="256"/>
      <c r="F206" s="277" t="s">
        <v>46</v>
      </c>
      <c r="G206" s="256"/>
      <c r="H206" s="378" t="s">
        <v>881</v>
      </c>
      <c r="I206" s="378"/>
      <c r="J206" s="378"/>
      <c r="K206" s="302"/>
    </row>
    <row r="207" spans="2:11" s="1" customFormat="1" ht="15" customHeight="1">
      <c r="B207" s="279"/>
      <c r="C207" s="256"/>
      <c r="D207" s="256"/>
      <c r="E207" s="256"/>
      <c r="F207" s="277"/>
      <c r="G207" s="256"/>
      <c r="H207" s="256"/>
      <c r="I207" s="256"/>
      <c r="J207" s="256"/>
      <c r="K207" s="302"/>
    </row>
    <row r="208" spans="2:11" s="1" customFormat="1" ht="15" customHeight="1">
      <c r="B208" s="279"/>
      <c r="C208" s="256" t="s">
        <v>822</v>
      </c>
      <c r="D208" s="256"/>
      <c r="E208" s="256"/>
      <c r="F208" s="277" t="s">
        <v>79</v>
      </c>
      <c r="G208" s="256"/>
      <c r="H208" s="378" t="s">
        <v>882</v>
      </c>
      <c r="I208" s="378"/>
      <c r="J208" s="378"/>
      <c r="K208" s="302"/>
    </row>
    <row r="209" spans="2:11" s="1" customFormat="1" ht="15" customHeight="1">
      <c r="B209" s="279"/>
      <c r="C209" s="256"/>
      <c r="D209" s="256"/>
      <c r="E209" s="256"/>
      <c r="F209" s="277" t="s">
        <v>719</v>
      </c>
      <c r="G209" s="256"/>
      <c r="H209" s="378" t="s">
        <v>720</v>
      </c>
      <c r="I209" s="378"/>
      <c r="J209" s="378"/>
      <c r="K209" s="302"/>
    </row>
    <row r="210" spans="2:11" s="1" customFormat="1" ht="15" customHeight="1">
      <c r="B210" s="279"/>
      <c r="C210" s="256"/>
      <c r="D210" s="256"/>
      <c r="E210" s="256"/>
      <c r="F210" s="277" t="s">
        <v>717</v>
      </c>
      <c r="G210" s="256"/>
      <c r="H210" s="378" t="s">
        <v>883</v>
      </c>
      <c r="I210" s="378"/>
      <c r="J210" s="378"/>
      <c r="K210" s="302"/>
    </row>
    <row r="211" spans="2:11" s="1" customFormat="1" ht="15" customHeight="1">
      <c r="B211" s="320"/>
      <c r="C211" s="256"/>
      <c r="D211" s="256"/>
      <c r="E211" s="256"/>
      <c r="F211" s="277" t="s">
        <v>83</v>
      </c>
      <c r="G211" s="315"/>
      <c r="H211" s="379" t="s">
        <v>84</v>
      </c>
      <c r="I211" s="379"/>
      <c r="J211" s="379"/>
      <c r="K211" s="321"/>
    </row>
    <row r="212" spans="2:11" s="1" customFormat="1" ht="15" customHeight="1">
      <c r="B212" s="320"/>
      <c r="C212" s="256"/>
      <c r="D212" s="256"/>
      <c r="E212" s="256"/>
      <c r="F212" s="277" t="s">
        <v>721</v>
      </c>
      <c r="G212" s="315"/>
      <c r="H212" s="379" t="s">
        <v>701</v>
      </c>
      <c r="I212" s="379"/>
      <c r="J212" s="379"/>
      <c r="K212" s="321"/>
    </row>
    <row r="213" spans="2:11" s="1" customFormat="1" ht="15" customHeight="1">
      <c r="B213" s="320"/>
      <c r="C213" s="256"/>
      <c r="D213" s="256"/>
      <c r="E213" s="256"/>
      <c r="F213" s="277"/>
      <c r="G213" s="315"/>
      <c r="H213" s="306"/>
      <c r="I213" s="306"/>
      <c r="J213" s="306"/>
      <c r="K213" s="321"/>
    </row>
    <row r="214" spans="2:11" s="1" customFormat="1" ht="15" customHeight="1">
      <c r="B214" s="320"/>
      <c r="C214" s="256" t="s">
        <v>846</v>
      </c>
      <c r="D214" s="256"/>
      <c r="E214" s="256"/>
      <c r="F214" s="277">
        <v>1</v>
      </c>
      <c r="G214" s="315"/>
      <c r="H214" s="379" t="s">
        <v>884</v>
      </c>
      <c r="I214" s="379"/>
      <c r="J214" s="379"/>
      <c r="K214" s="321"/>
    </row>
    <row r="215" spans="2:11" s="1" customFormat="1" ht="15" customHeight="1">
      <c r="B215" s="320"/>
      <c r="C215" s="256"/>
      <c r="D215" s="256"/>
      <c r="E215" s="256"/>
      <c r="F215" s="277">
        <v>2</v>
      </c>
      <c r="G215" s="315"/>
      <c r="H215" s="379" t="s">
        <v>885</v>
      </c>
      <c r="I215" s="379"/>
      <c r="J215" s="379"/>
      <c r="K215" s="321"/>
    </row>
    <row r="216" spans="2:11" s="1" customFormat="1" ht="15" customHeight="1">
      <c r="B216" s="320"/>
      <c r="C216" s="256"/>
      <c r="D216" s="256"/>
      <c r="E216" s="256"/>
      <c r="F216" s="277">
        <v>3</v>
      </c>
      <c r="G216" s="315"/>
      <c r="H216" s="379" t="s">
        <v>886</v>
      </c>
      <c r="I216" s="379"/>
      <c r="J216" s="379"/>
      <c r="K216" s="321"/>
    </row>
    <row r="217" spans="2:11" s="1" customFormat="1" ht="15" customHeight="1">
      <c r="B217" s="320"/>
      <c r="C217" s="256"/>
      <c r="D217" s="256"/>
      <c r="E217" s="256"/>
      <c r="F217" s="277">
        <v>4</v>
      </c>
      <c r="G217" s="315"/>
      <c r="H217" s="379" t="s">
        <v>887</v>
      </c>
      <c r="I217" s="379"/>
      <c r="J217" s="379"/>
      <c r="K217" s="321"/>
    </row>
    <row r="218" spans="2:11" s="1" customFormat="1" ht="12.75" customHeight="1">
      <c r="B218" s="322"/>
      <c r="C218" s="323"/>
      <c r="D218" s="323"/>
      <c r="E218" s="323"/>
      <c r="F218" s="323"/>
      <c r="G218" s="323"/>
      <c r="H218" s="323"/>
      <c r="I218" s="323"/>
      <c r="J218" s="323"/>
      <c r="K218" s="32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Sedláčková Dagmar</dc:creator>
  <cp:keywords/>
  <dc:description/>
  <cp:lastModifiedBy>Ivana Merhoutová</cp:lastModifiedBy>
  <dcterms:created xsi:type="dcterms:W3CDTF">2023-04-28T06:55:34Z</dcterms:created>
  <dcterms:modified xsi:type="dcterms:W3CDTF">2023-05-08T21:28:43Z</dcterms:modified>
  <cp:category/>
  <cp:version/>
  <cp:contentType/>
  <cp:contentStatus/>
</cp:coreProperties>
</file>